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9288EBF6-7550-4926-A76D-BEFA9AB363DF}" xr6:coauthVersionLast="47" xr6:coauthVersionMax="47" xr10:uidLastSave="{00000000-0000-0000-0000-000000000000}"/>
  <bookViews>
    <workbookView xWindow="-120" yWindow="-120" windowWidth="24240" windowHeight="13140" tabRatio="859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80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 localSheetId="9">[1]Sheet3!$II$7944</definedName>
    <definedName name="_______DAF1">[2]Sheet3!$II$7944</definedName>
    <definedName name="______DAF1" localSheetId="9">[1]Sheet3!$II$7944</definedName>
    <definedName name="______DAF1">[2]Sheet3!$II$7944</definedName>
    <definedName name="_____DAF1" localSheetId="9">[1]Sheet3!$II$7944</definedName>
    <definedName name="_____DAF1">[2]Sheet3!$II$7944</definedName>
    <definedName name="____BIM1" localSheetId="6">[3]prod03!#REF!</definedName>
    <definedName name="____BIM1" localSheetId="9">[3]prod03!#REF!</definedName>
    <definedName name="____BIM1" localSheetId="7">[3]prod03!#REF!</definedName>
    <definedName name="____BIM1" localSheetId="5">[3]prod03!#REF!</definedName>
    <definedName name="____BIM1" localSheetId="10">[3]prod03!#REF!</definedName>
    <definedName name="____BIM1" localSheetId="11">[3]prod03!#REF!</definedName>
    <definedName name="____BIM1">[3]prod03!#REF!</definedName>
    <definedName name="____DAF1" localSheetId="9">[1]Sheet3!$II$7944</definedName>
    <definedName name="____DAF1">[2]Sheet3!$II$7944</definedName>
    <definedName name="____DEN1" localSheetId="6">[3]prod03!#REF!</definedName>
    <definedName name="____DEN1" localSheetId="9">[3]prod03!#REF!</definedName>
    <definedName name="____DEN1" localSheetId="7">[3]prod03!#REF!</definedName>
    <definedName name="____DEN1" localSheetId="5">[3]prod03!#REF!</definedName>
    <definedName name="____DEN1" localSheetId="10">[3]prod03!#REF!</definedName>
    <definedName name="____DEN1" localSheetId="11">[3]prod03!#REF!</definedName>
    <definedName name="____DEN1">[3]prod03!#REF!</definedName>
    <definedName name="____DIL1" localSheetId="6">[3]prod03!#REF!</definedName>
    <definedName name="____DIL1" localSheetId="7">[3]prod03!#REF!</definedName>
    <definedName name="____DIL1">[3]prod03!#REF!</definedName>
    <definedName name="____END1" localSheetId="6">[3]prod03!#REF!</definedName>
    <definedName name="____END1" localSheetId="7">[3]prod03!#REF!</definedName>
    <definedName name="____END1">[3]prod03!#REF!</definedName>
    <definedName name="____KUP1" localSheetId="6">[3]prod03!#REF!</definedName>
    <definedName name="____KUP1" localSheetId="7">[3]prod03!#REF!</definedName>
    <definedName name="____KUP1">[3]prod03!#REF!</definedName>
    <definedName name="____MAT1" localSheetId="6">[3]prod03!#REF!</definedName>
    <definedName name="____MAT1" localSheetId="7">[3]prod03!#REF!</definedName>
    <definedName name="____MAT1">[3]prod03!#REF!</definedName>
    <definedName name="____SIN1" localSheetId="6">[3]prod03!#REF!</definedName>
    <definedName name="____SIN1" localSheetId="7">[3]prod03!#REF!</definedName>
    <definedName name="____SIN1">[3]prod03!#REF!</definedName>
    <definedName name="____SUM1" localSheetId="6">[3]prod03!#REF!</definedName>
    <definedName name="____SUM1" localSheetId="7">[3]prod03!#REF!</definedName>
    <definedName name="____SUM1">[3]prod03!#REF!</definedName>
    <definedName name="____WAI1" localSheetId="6">[3]prod03!#REF!</definedName>
    <definedName name="____WAI1" localSheetId="7">[3]prod03!#REF!</definedName>
    <definedName name="____WAI1">[3]prod03!#REF!</definedName>
    <definedName name="____WIL1" localSheetId="6">[3]prod03!#REF!</definedName>
    <definedName name="____WIL1" localSheetId="7">[3]prod03!#REF!</definedName>
    <definedName name="____WIL1">[3]prod03!#REF!</definedName>
    <definedName name="___BIM1" localSheetId="6">[3]prod03!#REF!</definedName>
    <definedName name="___BIM1" localSheetId="7">[3]prod03!#REF!</definedName>
    <definedName name="___BIM1">[3]prod03!#REF!</definedName>
    <definedName name="___DAF1" localSheetId="9">[1]Sheet3!$II$7944</definedName>
    <definedName name="___DAF1">[2]Sheet3!$II$7944</definedName>
    <definedName name="___DEN1" localSheetId="6">[3]prod03!#REF!</definedName>
    <definedName name="___DEN1" localSheetId="9">[3]prod03!#REF!</definedName>
    <definedName name="___DEN1" localSheetId="7">[3]prod03!#REF!</definedName>
    <definedName name="___DEN1" localSheetId="5">[3]prod03!#REF!</definedName>
    <definedName name="___DEN1" localSheetId="10">[3]prod03!#REF!</definedName>
    <definedName name="___DEN1" localSheetId="11">[3]prod03!#REF!</definedName>
    <definedName name="___DEN1">[3]prod03!#REF!</definedName>
    <definedName name="___DIL1" localSheetId="6">[3]prod03!#REF!</definedName>
    <definedName name="___DIL1" localSheetId="7">[3]prod03!#REF!</definedName>
    <definedName name="___DIL1">[3]prod03!#REF!</definedName>
    <definedName name="___END1" localSheetId="6">[3]prod03!#REF!</definedName>
    <definedName name="___END1" localSheetId="7">[3]prod03!#REF!</definedName>
    <definedName name="___END1">[3]prod03!#REF!</definedName>
    <definedName name="___KUP1" localSheetId="6">[3]prod03!#REF!</definedName>
    <definedName name="___KUP1" localSheetId="7">[3]prod03!#REF!</definedName>
    <definedName name="___KUP1">[3]prod03!#REF!</definedName>
    <definedName name="___MAT1" localSheetId="6">[3]prod03!#REF!</definedName>
    <definedName name="___MAT1" localSheetId="7">[3]prod03!#REF!</definedName>
    <definedName name="___MAT1">[3]prod03!#REF!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[3]prod03!#REF!</definedName>
    <definedName name="___SIN1" localSheetId="7">[3]prod03!#REF!</definedName>
    <definedName name="___SIN1" localSheetId="5">[3]prod03!#REF!</definedName>
    <definedName name="___SIN1">[3]prod03!#REF!</definedName>
    <definedName name="___SUM1" localSheetId="6">[3]prod03!#REF!</definedName>
    <definedName name="___SUM1" localSheetId="7">[3]prod03!#REF!</definedName>
    <definedName name="___SUM1">[3]prod03!#REF!</definedName>
    <definedName name="___WAI1" localSheetId="6">[3]prod03!#REF!</definedName>
    <definedName name="___WAI1" localSheetId="7">[3]prod03!#REF!</definedName>
    <definedName name="___WAI1">[3]prod03!#REF!</definedName>
    <definedName name="___WIL1" localSheetId="6">[3]prod03!#REF!</definedName>
    <definedName name="___WIL1" localSheetId="7">[3]prod03!#REF!</definedName>
    <definedName name="___WIL1">[3]prod03!#REF!</definedName>
    <definedName name="__1_____123Graph_ACHART_2" hidden="1">[4]graf2!$D$10:$L$10</definedName>
    <definedName name="__1__123Graph_BCHART_1" hidden="1">'[5]PUNCAK-89'!$AB$1:$AB$7</definedName>
    <definedName name="__10__123Graph_CCHART_2" hidden="1">[4]graf2!$D$14:$L$14</definedName>
    <definedName name="__11__123Graph_LBL_ACHART_2" hidden="1">[4]graf2!$D$10:$L$10</definedName>
    <definedName name="__12__123Graph_LBL_BCHART_2" hidden="1">[4]graf2!$D$12:$L$12</definedName>
    <definedName name="__123Graph_A" localSheetId="6" hidden="1">[6]DExp.Lmb!#REF!</definedName>
    <definedName name="__123Graph_A" localSheetId="9" hidden="1">[7]DExp.Lmb!#REF!</definedName>
    <definedName name="__123Graph_A" localSheetId="7" hidden="1">[6]DExp.Lmb!#REF!</definedName>
    <definedName name="__123Graph_A" localSheetId="0" hidden="1">[6]DExp.Lmb!#REF!</definedName>
    <definedName name="__123Graph_A" localSheetId="2" hidden="1">[6]DExp.Lmb!#REF!</definedName>
    <definedName name="__123Graph_A" localSheetId="1" hidden="1">[6]DExp.Lmb!#REF!</definedName>
    <definedName name="__123Graph_A" hidden="1">[7]DExp.Lmb!#REF!</definedName>
    <definedName name="__123Graph_A1" hidden="1">[8]C!$D$322:$K$322</definedName>
    <definedName name="__123Graph_A2" hidden="1">[8]C!$D$372:$K$372</definedName>
    <definedName name="__123gRAPH_ab" localSheetId="6" hidden="1">[6]DExp.Lmb!#REF!</definedName>
    <definedName name="__123gRAPH_ab" localSheetId="9" hidden="1">[6]DExp.Lmb!#REF!</definedName>
    <definedName name="__123gRAPH_ab" localSheetId="7" hidden="1">[6]DExp.Lmb!#REF!</definedName>
    <definedName name="__123gRAPH_ab" localSheetId="5" hidden="1">[6]DExp.Lmb!#REF!</definedName>
    <definedName name="__123gRAPH_ab" localSheetId="10" hidden="1">[6]DExp.Lmb!#REF!</definedName>
    <definedName name="__123gRAPH_ab" localSheetId="11" hidden="1">[6]DExp.Lmb!#REF!</definedName>
    <definedName name="__123gRAPH_ab" hidden="1">[6]DExp.Lmb!#REF!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B" localSheetId="6" hidden="1">[6]DExp.Lmb!#REF!</definedName>
    <definedName name="__123Graph_B" localSheetId="9" hidden="1">[7]DExp.Lmb!#REF!</definedName>
    <definedName name="__123Graph_B" localSheetId="7" hidden="1">[6]DExp.Lmb!#REF!</definedName>
    <definedName name="__123Graph_B" localSheetId="0" hidden="1">[6]DExp.Lmb!#REF!</definedName>
    <definedName name="__123Graph_B" localSheetId="2" hidden="1">[6]DExp.Lmb!#REF!</definedName>
    <definedName name="__123Graph_B" localSheetId="1" hidden="1">[6]DExp.Lmb!#REF!</definedName>
    <definedName name="__123Graph_B" hidden="1">[7]DExp.Lmb!#REF!</definedName>
    <definedName name="__123Graph_B1" hidden="1">[8]C!$D$323:$K$323</definedName>
    <definedName name="__123Graph_B2" hidden="1">[8]C!$D$373:$K$373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D" localSheetId="6" hidden="1">[9]PkRp!#REF!</definedName>
    <definedName name="__123Graph_D" localSheetId="9" hidden="1">[10]PkRp!#REF!</definedName>
    <definedName name="__123Graph_D" localSheetId="7" hidden="1">[9]PkRp!#REF!</definedName>
    <definedName name="__123Graph_D" localSheetId="0" hidden="1">[9]PkRp!#REF!</definedName>
    <definedName name="__123Graph_D" localSheetId="2" hidden="1">[9]PkRp!#REF!</definedName>
    <definedName name="__123Graph_D" localSheetId="1" hidden="1">[9]PkRp!#REF!</definedName>
    <definedName name="__123Graph_D" hidden="1">[10]PkRp!#REF!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X" localSheetId="6" hidden="1">[6]DExp.Lmb!#REF!</definedName>
    <definedName name="__123Graph_X" localSheetId="9" hidden="1">[7]DExp.Lmb!#REF!</definedName>
    <definedName name="__123Graph_X" localSheetId="7" hidden="1">[6]DExp.Lmb!#REF!</definedName>
    <definedName name="__123Graph_X" localSheetId="0" hidden="1">[6]DExp.Lmb!#REF!</definedName>
    <definedName name="__123Graph_X" localSheetId="2" hidden="1">[6]DExp.Lmb!#REF!</definedName>
    <definedName name="__123Graph_X" localSheetId="1" hidden="1">[6]DExp.Lmb!#REF!</definedName>
    <definedName name="__123Graph_X" hidden="1">[7]DExp.Lmb!#REF!</definedName>
    <definedName name="__123gRAPH_x1" localSheetId="6" hidden="1">[6]DExp.Lmb!#REF!</definedName>
    <definedName name="__123gRAPH_x1" localSheetId="7" hidden="1">[6]DExp.Lmb!#REF!</definedName>
    <definedName name="__123gRAPH_x1" hidden="1">[6]DExp.Lmb!#REF!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3__123Graph_LBL_CCHART_2" hidden="1">[4]graf2!$D$14:$L$14</definedName>
    <definedName name="__14__123Graph_XCHART_2" hidden="1">[4]graf2!$D$8:$L$8</definedName>
    <definedName name="__2_____123Graph_BCHART_2" hidden="1">[4]graf2!$D$12:$L$12</definedName>
    <definedName name="__3_____123Graph_CCHART_2" hidden="1">[4]graf2!$D$14:$L$14</definedName>
    <definedName name="__4_____123Graph_LBL_ACHART_2" hidden="1">[4]graf2!$D$10:$L$10</definedName>
    <definedName name="__5_____123Graph_LBL_BCHART_2" hidden="1">[4]graf2!$D$12:$L$12</definedName>
    <definedName name="__6_____123Graph_LBL_CCHART_2" hidden="1">[4]graf2!$D$14:$L$14</definedName>
    <definedName name="__7_____123Graph_XCHART_2" hidden="1">[4]graf2!$D$8:$L$8</definedName>
    <definedName name="__8__123Graph_ACHART_2" hidden="1">[4]graf2!$D$10:$L$10</definedName>
    <definedName name="__9__123Graph_BCHART_2" hidden="1">[4]graf2!$D$12:$L$12</definedName>
    <definedName name="__BIM1" localSheetId="6">[3]prod03!#REF!</definedName>
    <definedName name="__BIM1" localSheetId="9">[3]prod03!#REF!</definedName>
    <definedName name="__BIM1" localSheetId="7">[3]prod03!#REF!</definedName>
    <definedName name="__BIM1" localSheetId="5">[3]prod03!#REF!</definedName>
    <definedName name="__BIM1" localSheetId="10">[3]prod03!#REF!</definedName>
    <definedName name="__BIM1" localSheetId="11">[3]prod03!#REF!</definedName>
    <definedName name="__BIM1">[3]prod03!#REF!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 localSheetId="9">[1]Sheet3!$II$7944</definedName>
    <definedName name="__DAF1">[2]Sheet3!$II$7944</definedName>
    <definedName name="__DEN1" localSheetId="6">[3]prod03!#REF!</definedName>
    <definedName name="__DEN1" localSheetId="9">[3]prod03!#REF!</definedName>
    <definedName name="__DEN1" localSheetId="7">[3]prod03!#REF!</definedName>
    <definedName name="__DEN1" localSheetId="5">[3]prod03!#REF!</definedName>
    <definedName name="__DEN1" localSheetId="10">[3]prod03!#REF!</definedName>
    <definedName name="__DEN1" localSheetId="11">[3]prod03!#REF!</definedName>
    <definedName name="__DEN1">[3]prod03!#REF!</definedName>
    <definedName name="__DIL1" localSheetId="6">[3]prod03!#REF!</definedName>
    <definedName name="__DIL1" localSheetId="7">[3]prod03!#REF!</definedName>
    <definedName name="__DIL1">[3]prod03!#REF!</definedName>
    <definedName name="__END1" localSheetId="6">[3]prod03!#REF!</definedName>
    <definedName name="__END1" localSheetId="7">[3]prod03!#REF!</definedName>
    <definedName name="__END1">[3]prod03!#REF!</definedName>
    <definedName name="__KUP1" localSheetId="6">[3]prod03!#REF!</definedName>
    <definedName name="__KUP1" localSheetId="7">[3]prod03!#REF!</definedName>
    <definedName name="__KUP1">[3]prod03!#REF!</definedName>
    <definedName name="__MAT1" localSheetId="6">[3]prod03!#REF!</definedName>
    <definedName name="__MAT1" localSheetId="7">[3]prod03!#REF!</definedName>
    <definedName name="__MAT1">[3]prod03!#REF!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[3]prod03!#REF!</definedName>
    <definedName name="__SIN1" localSheetId="7">[3]prod03!#REF!</definedName>
    <definedName name="__SIN1">[3]prod03!#REF!</definedName>
    <definedName name="__SUM1" localSheetId="6">[3]prod03!#REF!</definedName>
    <definedName name="__SUM1" localSheetId="7">[3]prod03!#REF!</definedName>
    <definedName name="__SUM1">[3]prod03!#REF!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[3]prod03!#REF!</definedName>
    <definedName name="__WAI1" localSheetId="7">[3]prod03!#REF!</definedName>
    <definedName name="__WAI1">[3]prod03!#REF!</definedName>
    <definedName name="__WIL1" localSheetId="6">[3]prod03!#REF!</definedName>
    <definedName name="__WIL1" localSheetId="7">[3]prod03!#REF!</definedName>
    <definedName name="__WIL1">[3]prod03!#REF!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[4]graf2!$D$10:$L$10</definedName>
    <definedName name="_1__123Graph_ACHART_2" hidden="1">[4]graf2!$D$10:$L$10</definedName>
    <definedName name="_1__123Graph_BCHART_1" localSheetId="9" hidden="1">'[11]PUNCAK-89'!$AB$1:$AB$7</definedName>
    <definedName name="_1__123Graph_BCHART_1" localSheetId="0" hidden="1">'[12]PUNCAK-89'!$AB$1:$AB$7</definedName>
    <definedName name="_1__123Graph_BCHART_1" hidden="1">'[11]PUNCAK-89'!$AB$1:$AB$7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[4]graf2!$D$14:$L$14</definedName>
    <definedName name="_10__123Graph_LBL_BCHART_2" localSheetId="9" hidden="1">[13]graf2!$D$12:$L$12</definedName>
    <definedName name="_10__123Graph_LBL_BCHART_2" localSheetId="10" hidden="1">[14]graf2!$D$12:$L$12</definedName>
    <definedName name="_10__123Graph_LBL_BCHART_2" hidden="1">[15]graf2!$D$12:$L$12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[4]graf2!$D$10:$L$10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[13]graf2!$D$10:$L$10</definedName>
    <definedName name="_12__123Graph_LBL_ACHART_2" localSheetId="10" hidden="1">[14]graf2!$D$10:$L$10</definedName>
    <definedName name="_12__123Graph_LBL_ACHART_2" hidden="1">[15]graf2!$D$10:$L$10</definedName>
    <definedName name="_12__123Graph_LBL_BCHART_2" hidden="1">[4]graf2!$D$12:$L$12</definedName>
    <definedName name="_12__123Graph_LBL_CCHART_2" localSheetId="9" hidden="1">[13]graf2!$D$14:$L$14</definedName>
    <definedName name="_12__123Graph_LBL_CCHART_2" localSheetId="10" hidden="1">[14]graf2!$D$14:$L$14</definedName>
    <definedName name="_12__123Graph_LBL_CCHART_2" hidden="1">[15]graf2!$D$14:$L$14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[4]graf2!$D$14:$L$14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[13]graf2!$D$8:$L$8</definedName>
    <definedName name="_14__123Graph_XCHART_2" localSheetId="10" hidden="1">[14]graf2!$D$8:$L$8</definedName>
    <definedName name="_14__123Graph_XCHART_2" hidden="1">[15]graf2!$D$8:$L$8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[4]graf2!$D$10:$L$10</definedName>
    <definedName name="_15__123Graph_LBL_BCHART_2" localSheetId="9" hidden="1">[13]graf2!$D$12:$L$12</definedName>
    <definedName name="_15__123Graph_LBL_BCHART_2" localSheetId="10" hidden="1">[14]graf2!$D$12:$L$12</definedName>
    <definedName name="_15__123Graph_LBL_BCHART_2" hidden="1">[15]graf2!$D$12:$L$12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[4]graf2!$D$12:$L$12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[4]graf2!$D$14:$L$14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[4]graf2!$D$10:$L$10</definedName>
    <definedName name="_18__123Graph_LBL_CCHART_2" localSheetId="9" hidden="1">[13]graf2!$D$14:$L$14</definedName>
    <definedName name="_18__123Graph_LBL_CCHART_2" localSheetId="10" hidden="1">[14]graf2!$D$14:$L$14</definedName>
    <definedName name="_18__123Graph_LBL_CCHART_2" hidden="1">[15]graf2!$D$14:$L$14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[4]graf2!$D$12:$L$12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[4]graf2!$D$12:$L$12</definedName>
    <definedName name="_2__123Graph_ACHART_2" localSheetId="9" hidden="1">[13]graf2!$D$10:$L$10</definedName>
    <definedName name="_2__123Graph_ACHART_2" localSheetId="10" hidden="1">[14]graf2!$D$10:$L$10</definedName>
    <definedName name="_2__123Graph_ACHART_2" hidden="1">[15]graf2!$D$10:$L$10</definedName>
    <definedName name="_2__123Graph_BCHART_2" hidden="1">[4]graf2!$D$12:$L$12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[4]graf2!$D$14:$L$14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[4]graf2!$D$8:$L$8</definedName>
    <definedName name="_21__123Graph_XCHART_2" localSheetId="9" hidden="1">[13]graf2!$D$8:$L$8</definedName>
    <definedName name="_21__123Graph_XCHART_2" localSheetId="10" hidden="1">[14]graf2!$D$8:$L$8</definedName>
    <definedName name="_21__123Graph_XCHART_2" hidden="1">[15]graf2!$D$8:$L$8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[4]graf2!$D$10:$L$10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[4]graf2!$D$12:$L$12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[4]graf2!$D$14:$L$14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[4]graf2!$D$10:$L$10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[4]graf2!$D$12:$L$12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[4]graf2!$D$14:$L$14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[4]graf2!$D$8:$L$8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[4]graf2!$D$14:$L$14</definedName>
    <definedName name="_3__123Graph_ACHART_2" localSheetId="9" hidden="1">[13]graf2!$D$10:$L$10</definedName>
    <definedName name="_3__123Graph_ACHART_2" localSheetId="10" hidden="1">[14]graf2!$D$10:$L$10</definedName>
    <definedName name="_3__123Graph_ACHART_2" hidden="1">[15]graf2!$D$10:$L$10</definedName>
    <definedName name="_3__123Graph_CCHART_2" hidden="1">[4]graf2!$D$14:$L$14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[4]graf2!$D$10:$L$10</definedName>
    <definedName name="_4__123Graph_BCHART_2" localSheetId="9" hidden="1">[13]graf2!$D$12:$L$12</definedName>
    <definedName name="_4__123Graph_BCHART_2" localSheetId="10" hidden="1">[14]graf2!$D$12:$L$12</definedName>
    <definedName name="_4__123Graph_BCHART_2" hidden="1">[15]graf2!$D$12:$L$12</definedName>
    <definedName name="_4__123Graph_LBL_ACHART_2" hidden="1">[4]graf2!$D$10:$L$10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[4]graf2!$D$12:$L$12</definedName>
    <definedName name="_5__123Graph_LBL_BCHART_2" hidden="1">[4]graf2!$D$12:$L$12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[4]graf2!$D$14:$L$14</definedName>
    <definedName name="_6__123Graph_BCHART_2" localSheetId="9" hidden="1">[13]graf2!$D$12:$L$12</definedName>
    <definedName name="_6__123Graph_BCHART_2" localSheetId="10" hidden="1">[14]graf2!$D$12:$L$12</definedName>
    <definedName name="_6__123Graph_BCHART_2" hidden="1">[15]graf2!$D$12:$L$12</definedName>
    <definedName name="_6__123Graph_CCHART_2" localSheetId="9" hidden="1">[13]graf2!$D$14:$L$14</definedName>
    <definedName name="_6__123Graph_CCHART_2" localSheetId="10" hidden="1">[14]graf2!$D$14:$L$14</definedName>
    <definedName name="_6__123Graph_CCHART_2" hidden="1">[15]graf2!$D$14:$L$14</definedName>
    <definedName name="_6__123Graph_LBL_CCHART_2" hidden="1">[4]graf2!$D$14:$L$14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[4]graf2!$D$8:$L$8</definedName>
    <definedName name="_7__123Graph_XCHART_2" hidden="1">[4]graf2!$D$8:$L$8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[4]graf2!$D$10:$L$10</definedName>
    <definedName name="_8__123Graph_LBL_ACHART_2" localSheetId="9" hidden="1">[13]graf2!$D$10:$L$10</definedName>
    <definedName name="_8__123Graph_LBL_ACHART_2" localSheetId="10" hidden="1">[14]graf2!$D$10:$L$10</definedName>
    <definedName name="_8__123Graph_LBL_ACHART_2" hidden="1">[15]graf2!$D$10:$L$10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[4]graf2!$D$12:$L$12</definedName>
    <definedName name="_9__123Graph_CCHART_2" localSheetId="9" hidden="1">[13]graf2!$D$14:$L$14</definedName>
    <definedName name="_9__123Graph_CCHART_2" localSheetId="10" hidden="1">[14]graf2!$D$14:$L$14</definedName>
    <definedName name="_9__123Graph_CCHART_2" hidden="1">[15]graf2!$D$14:$L$14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[3]prod03!#REF!</definedName>
    <definedName name="_BIM1" localSheetId="7">[3]prod03!#REF!</definedName>
    <definedName name="_BIM1">[3]prod03!#REF!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[3]prod03!#REF!</definedName>
    <definedName name="_DEN1" localSheetId="7">[3]prod03!#REF!</definedName>
    <definedName name="_DEN1">[3]prod03!#REF!</definedName>
    <definedName name="_DIL1" localSheetId="6">[3]prod03!#REF!</definedName>
    <definedName name="_DIL1" localSheetId="7">[3]prod03!#REF!</definedName>
    <definedName name="_DIL1">[3]prod03!#REF!</definedName>
    <definedName name="_END1" localSheetId="6">[3]prod03!#REF!</definedName>
    <definedName name="_END1" localSheetId="7">[3]prod03!#REF!</definedName>
    <definedName name="_END1">[3]prod03!#REF!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[3]prod03!#REF!</definedName>
    <definedName name="_KUP1" localSheetId="7">[3]prod03!#REF!</definedName>
    <definedName name="_KUP1">[3]prod03!#REF!</definedName>
    <definedName name="_MAT1" localSheetId="6">[3]prod03!#REF!</definedName>
    <definedName name="_MAT1" localSheetId="7">[3]prod03!#REF!</definedName>
    <definedName name="_MAT1">[3]prod03!#REF!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[3]prod03!#REF!</definedName>
    <definedName name="_SIN1" localSheetId="7">[3]prod03!#REF!</definedName>
    <definedName name="_SIN1">[3]prod03!#REF!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[3]prod03!#REF!</definedName>
    <definedName name="_SUM1" localSheetId="7">[3]prod03!#REF!</definedName>
    <definedName name="_SUM1">[3]prod03!#REF!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[3]prod03!#REF!</definedName>
    <definedName name="_WAI1" localSheetId="7">[3]prod03!#REF!</definedName>
    <definedName name="_WAI1">[3]prod03!#REF!</definedName>
    <definedName name="_WIL1" localSheetId="6">[3]prod03!#REF!</definedName>
    <definedName name="_WIL1" localSheetId="7">[3]prod03!#REF!</definedName>
    <definedName name="_WIL1">[3]prod03!#REF!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[16]JAN07!#REF!</definedName>
    <definedName name="a" localSheetId="9">#REF!</definedName>
    <definedName name="a" localSheetId="7">[16]JAN07!#REF!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[17]x!$H$9:$H$47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[3]prod03!#REF!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[17]x!$B$100:$B$101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 localSheetId="9">[18]MEMO!$A$1:$B$65536</definedName>
    <definedName name="ABJAD">[19]MEMO!$A$1:$B$65536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[20]JAN09!#REF!</definedName>
    <definedName name="ad" localSheetId="7">[20]JAN09!#REF!</definedName>
    <definedName name="ad">[20]JAN09!#REF!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'[21]AHS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[6]DExp.Lmb!#REF!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[20]JAN09!#REF!</definedName>
    <definedName name="an" localSheetId="7">[20]JAN09!#REF!</definedName>
    <definedName name="an">[20]JAN09!#REF!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'[21]AHS - Personel'!$G$10</definedName>
    <definedName name="AnalisHari">#N/A</definedName>
    <definedName name="and" localSheetId="6">[22]JAN09!#REF!</definedName>
    <definedName name="and" localSheetId="9">[22]JAN09!#REF!</definedName>
    <definedName name="and" localSheetId="7">[22]JAN09!#REF!</definedName>
    <definedName name="and" localSheetId="10">[22]JAN09!#REF!</definedName>
    <definedName name="and" localSheetId="11">[22]JAN09!#REF!</definedName>
    <definedName name="and">[22]JAN09!#REF!</definedName>
    <definedName name="andrea" localSheetId="6">[20]JAN09!#REF!</definedName>
    <definedName name="andrea" localSheetId="7">[20]JAN09!#REF!</definedName>
    <definedName name="andrea">[20]JAN09!#REF!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[23]Area_Data!$C$7:$Y$29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OFFSET('[23]Working Page'!$K$8,0,0,COUNTA('[23]Working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[24]Usulan!#REF!</definedName>
    <definedName name="ba" localSheetId="9">[25]Usulan!#REF!</definedName>
    <definedName name="ba" localSheetId="7">[24]Usulan!#REF!</definedName>
    <definedName name="ba" localSheetId="5">[24]Usulan!#REF!</definedName>
    <definedName name="ba">[24]Usulan!#REF!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'[26]FORM-B'!#REF!</definedName>
    <definedName name="BAR" localSheetId="7">'[26]FORM-B'!#REF!</definedName>
    <definedName name="BAR">'[26]FORM-B'!#REF!</definedName>
    <definedName name="BAR_19" localSheetId="6">'[26]FORM-B'!#REF!</definedName>
    <definedName name="BAR_19" localSheetId="7">'[26]FORM-B'!#REF!</definedName>
    <definedName name="BAR_19">'[26]FORM-B'!#REF!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'[26]FORM-B'!#REF!</definedName>
    <definedName name="Baru_19" localSheetId="7">'[26]FORM-B'!#REF!</definedName>
    <definedName name="Baru_19" localSheetId="5">'[26]FORM-B'!#REF!</definedName>
    <definedName name="Baru_19">'[26]FORM-B'!#REF!</definedName>
    <definedName name="Bases_of_absorption">OFFSET('[23]Working Page'!$J$8,0,0,COUNTA('[23]Working Page'!$J$8:$J$31),1)</definedName>
    <definedName name="Basis_of_absorption_Area_Overheads">'[23]Regional Overhead Allocation_WJ'!$C$381:$U$404</definedName>
    <definedName name="Basket">[27]Kamus!$D$2:$D$8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'[28]BBaku(12C3)'!$B$1:$S$46</definedName>
    <definedName name="BBakuTRWII">'[28]BBaku(12C3)'!$B$47:$S$93</definedName>
    <definedName name="BBakuTRWIII">'[28]BBaku(12C3)'!$B$94:$S$140</definedName>
    <definedName name="BBakuTRWIV">'[28]BBaku(12C3)'!$B$141:$S$187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'[29]BBMJenis(12B1)'!$B$1:$K$38</definedName>
    <definedName name="BBMJenisTRWII">'[29]BBMJenis(12B1)'!$B$40:$K$77</definedName>
    <definedName name="BBMJenisTRWIII">'[29]BBMJenis(12B1)'!$B$79:$K$116</definedName>
    <definedName name="BBMJenisTRWIV">'[29]BBMJenis(12B1)'!$B$118:$K$155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'[28]BiLuOp(14)'!$B$1:$G$49</definedName>
    <definedName name="BIM" localSheetId="6">[3]prod03!#REF!</definedName>
    <definedName name="BIM" localSheetId="9">#REF!</definedName>
    <definedName name="BIM" localSheetId="7">[3]prod03!#REF!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'[28]Bipeg-U(12D2)'!$B$1:$G$53</definedName>
    <definedName name="BiPinjamin">'[29]BiPinjamin(15)'!$B$1:$G$49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[30]Uraian!#REF!</definedName>
    <definedName name="bkimia4v" localSheetId="7">[30]Uraian!#REF!</definedName>
    <definedName name="bkimia4v">[30]Uraian!#REF!</definedName>
    <definedName name="BlanksRange">'[23]Working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'[28]BOLain(12E2)'!$B$1:$G$43</definedName>
    <definedName name="BoLainTRWI">'[28]BOLain(12E2)'!$B$1:$L$44</definedName>
    <definedName name="BoLainTRWII">'[28]BOLain(12E2)'!$B$45:$L$88</definedName>
    <definedName name="BoLainTRWIII">'[28]BOLain(12E2)'!$B$89:$L$132</definedName>
    <definedName name="BoLainTRWIV">'[28]BOLain(12E2)'!$B$133:$L$175</definedName>
    <definedName name="bp">[17]x!$H$9:$H$47</definedName>
    <definedName name="BPegFTRWI">'[28]BPeg-F(12D1)'!$B$1:$H$45</definedName>
    <definedName name="BPegFTRWII">'[28]BPeg-F(12D1)'!$B$47:$H$92</definedName>
    <definedName name="BPegFTRWIII">'[28]BPeg-F(12D1)'!$B$93:$H$138</definedName>
    <definedName name="BPegFTRWIV">'[28]BPeg-F(12D1)'!$B$139:$H$184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[31]MENU1!$D$4:$T$15</definedName>
    <definedName name="BULAN" localSheetId="5">[31]MENU1!$D$4:$T$15</definedName>
    <definedName name="BULAN">[31]MENU1!$D$4:$T$15</definedName>
    <definedName name="Bulan_Ke" localSheetId="9">[32]CashFlow!$H$46</definedName>
    <definedName name="Bulan_Ke">#N/A</definedName>
    <definedName name="Business_Revenue">'[23]Service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'[23]Central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OFFSET('[23]Working Page'!$C$115,0,0,33-COUNTIF('[23]Working Page'!$C$115:$C$147,"=#N/A"),1)</definedName>
    <definedName name="Chart1_data">OFFSET('[23]Working Page'!$N$115,0,0,33-COUNTIF('[23]Working Page'!$C$115:$C$147,"=#N/A"),1)</definedName>
    <definedName name="Chart2_data">OFFSET('[23]Working Page'!$G$151,0,0,33-COUNTIF('[23]Working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'[23]Service Mapping'!$C$46:$Y$79</definedName>
    <definedName name="COPY">'[33]REAL-LR'!$G$17:$G$54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[32]CashFlow!$I$56:$J$57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[20]JAN09!#REF!</definedName>
    <definedName name="csa" localSheetId="7">[20]JAN09!#REF!</definedName>
    <definedName name="csa">[20]JAN09!#REF!</definedName>
    <definedName name="csDesignMode">1</definedName>
    <definedName name="Customer_data">'[23]Service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[35]Sheet5!#REF!</definedName>
    <definedName name="DAWDFAFD" localSheetId="7">[35]Sheet5!#REF!</definedName>
    <definedName name="DAWDFAFD">[35]Sheet5!#REF!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[36]Asumsi!$S$10</definedName>
    <definedName name="DBSend_2">[37]Asumsi!$T$4</definedName>
    <definedName name="DBSend_3">[38]Asumsi!$U$4</definedName>
    <definedName name="dc" localSheetId="6">[39]JAN07!#REF!</definedName>
    <definedName name="dc" localSheetId="9">[40]JAN07!#REF!</definedName>
    <definedName name="dc" localSheetId="7">[39]JAN07!#REF!</definedName>
    <definedName name="dc" localSheetId="5">[40]JAN07!#REF!</definedName>
    <definedName name="dc" localSheetId="10">[40]JAN07!#REF!</definedName>
    <definedName name="dc" localSheetId="11">[40]JAN07!#REF!</definedName>
    <definedName name="dc">[40]JAN07!#REF!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[6]DExp.Lmb!#REF!</definedName>
    <definedName name="DDD" localSheetId="7" hidden="1">[6]DExp.Lmb!#REF!</definedName>
    <definedName name="DDD" hidden="1">[6]DExp.Lmb!#REF!</definedName>
    <definedName name="DEN" localSheetId="6">[3]prod03!#REF!</definedName>
    <definedName name="DEN" localSheetId="7">[3]prod03!#REF!</definedName>
    <definedName name="DEN">[3]prod03!#REF!</definedName>
    <definedName name="DENPASAR">[41]DENPASAR!$A$5:$AG$436</definedName>
    <definedName name="deviasi" localSheetId="9">[42]DeVIASI!$A$4:$AC$20</definedName>
    <definedName name="deviasi">[43]DeVIASI!$A$4:$AC$20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[3]prod03!#REF!</definedName>
    <definedName name="DIL" localSheetId="7">[3]prod03!#REF!</definedName>
    <definedName name="DIL">[3]prod03!#REF!</definedName>
    <definedName name="DISPATCHER" localSheetId="9">[44]MENU!$H$17:$H$35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'[21]AHS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'[23]Service Mapping'!$C$125:$Y$159</definedName>
    <definedName name="END" localSheetId="6">[3]prod03!#REF!</definedName>
    <definedName name="END" localSheetId="9">[3]prod03!#REF!</definedName>
    <definedName name="END" localSheetId="7">[3]prod03!#REF!</definedName>
    <definedName name="END" localSheetId="5">[3]prod03!#REF!</definedName>
    <definedName name="END" localSheetId="10">[3]prod03!#REF!</definedName>
    <definedName name="END" localSheetId="11">[3]prod03!#REF!</definedName>
    <definedName name="END">[3]prod03!#REF!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'[45]O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[16]JAN07!#REF!</definedName>
    <definedName name="FEEDERGGNKDS" localSheetId="7">[16]JAN07!#REF!</definedName>
    <definedName name="FEEDERGGNKDS">[46]JAN07!#REF!</definedName>
    <definedName name="FEEDERGGNSLG" localSheetId="6">[16]JAN07!#REF!</definedName>
    <definedName name="FEEDERGGNSLG" localSheetId="7">[16]JAN07!#REF!</definedName>
    <definedName name="FEEDERGGNSLG">[46]JAN07!#REF!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 localSheetId="9">'[47]Resource Plan (2)'!$H$120</definedName>
    <definedName name="FOREX">'[48]Resource Plan (2)'!$H$120</definedName>
    <definedName name="fp">[17]x!$G$9:$G$47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[44]MENU!$M$11:$M$124</definedName>
    <definedName name="GANGGUAN">#N/A</definedName>
    <definedName name="GARDU" localSheetId="9">[44]PARAMETER!$A$11:$A$1059</definedName>
    <definedName name="GARDU">#N/A</definedName>
    <definedName name="GARDU1" localSheetId="9">[44]MENU!$A$11:$A$110</definedName>
    <definedName name="GARDU1">#N/A</definedName>
    <definedName name="GBR" localSheetId="9">INDEX([50]KKO!#REF!,MATCH([50]KKO!#REF!:[50]KKO!#REF!,0)*2)</definedName>
    <definedName name="GBR" localSheetId="10">INDEX([51]KKO!#REF!,MATCH([51]KKO!#REF!:[51]KKO!#REF!,0)*2)</definedName>
    <definedName name="GBR" localSheetId="11">INDEX([52]KKO!#REF!,MATCH([52]KKO!#REF!:[52]KKO!#REF!,0)*2)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[53]RAB!$F$12:$J$175</definedName>
    <definedName name="hari" localSheetId="9">[54]Format!$AA$1:$AG$1</definedName>
    <definedName name="hari">[55]Format!$AA$1:$AG$1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'[56]MATERIAL juni 05'!$A$1:$AH$65536</definedName>
    <definedName name="HMRIEL">'[56]UPDATE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'[29]IkhtisarBiop(12.0)'!$B$1:$M$49</definedName>
    <definedName name="IkhtBiopTRWII">'[29]IkhtisarBiop(12.0)'!$B$51:$M$99</definedName>
    <definedName name="IkhtBiopTRWIII">'[29]IkhtisarBiop(12.0)'!$B$101:$M$149</definedName>
    <definedName name="IkhtBiopTRWIV">'[29]IkhtisarBiop(12.0)'!$B$151:$M$199</definedName>
    <definedName name="INDEX_KODE" localSheetId="9">[44]MENU!$O$11:$O$124</definedName>
    <definedName name="INDEX_KODE">#N/A</definedName>
    <definedName name="INDEX1" localSheetId="9">[44]MENU!$C$11:$C$110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[57]DTU!$B$2:$D$48</definedName>
    <definedName name="input" localSheetId="6">'[58]Neraca seAPJ'!#REF!</definedName>
    <definedName name="input" localSheetId="9">'[58]Neraca seAPJ'!#REF!</definedName>
    <definedName name="input" localSheetId="7">'[58]Neraca seAPJ'!#REF!</definedName>
    <definedName name="input" localSheetId="5">'[58]Neraca seAPJ'!#REF!</definedName>
    <definedName name="input" localSheetId="10">'[58]Neraca seAPJ'!#REF!</definedName>
    <definedName name="input" localSheetId="11">'[58]Neraca seAPJ'!#REF!</definedName>
    <definedName name="input">'[58]Neraca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[20]JAN09!#REF!</definedName>
    <definedName name="ips" localSheetId="5">[20]JAN09!#REF!</definedName>
    <definedName name="ips">[20]JAN09!#REF!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'[59]W-NAD'!#REF!</definedName>
    <definedName name="JAJA" localSheetId="7">'[59]W-NAD'!#REF!</definedName>
    <definedName name="JAJA">'[59]W-NAD'!#REF!</definedName>
    <definedName name="jamkerja">'[60]D2. ANALISA HS INSHAR'!$D$2</definedName>
    <definedName name="JamKerja01">'[61]E3. ANALISA HS HAR TEK SUTM'!$D$2</definedName>
    <definedName name="jamkerjaentri" localSheetId="6">'[60]D2. ANALISA HS INSHAR'!#REF!</definedName>
    <definedName name="jamkerjaentri" localSheetId="9">'[60]D2. ANALISA HS INSHAR'!#REF!</definedName>
    <definedName name="jamkerjaentri" localSheetId="7">'[60]D2. ANALISA HS INSHAR'!#REF!</definedName>
    <definedName name="jamkerjaentri" localSheetId="5">'[60]D2. ANALISA HS INSHAR'!#REF!</definedName>
    <definedName name="jamkerjaentri" localSheetId="10">'[60]D2. ANALISA HS INSHAR'!#REF!</definedName>
    <definedName name="jamkerjaentri" localSheetId="11">'[60]D2. ANALISA HS INSHAR'!#REF!</definedName>
    <definedName name="jamkerjaentri">'[60]D2. ANALISA HS INSHAR'!#REF!</definedName>
    <definedName name="jamkerjahar">'[61]E6.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[62]Jasa!$B$1:$F$65536</definedName>
    <definedName name="jasa.">[62]Jasa!$B$1:$F$65536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[63]data!$F$2:$F$4</definedName>
    <definedName name="jenis_pph">[63]data!$E$2:$E$7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'[29]JualGTarif(11A)'!$B$1:$I$59</definedName>
    <definedName name="JualGTarifTRWII">'[29]JualGTarif(11A)'!$B$61:$I$119</definedName>
    <definedName name="JualGTarifTRWIII">'[29]JualGTarif(11A)'!$B$121:$I$178</definedName>
    <definedName name="JualGTarifTRWIV">'[29]JualGTarif(11A)'!$B$180:$I$237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[22]JAN09!#REF!</definedName>
    <definedName name="kal" localSheetId="7">[22]JAN09!#REF!</definedName>
    <definedName name="kal">[22]JAN09!#REF!</definedName>
    <definedName name="KALIKDS" localSheetId="6">[16]JAN07!#REF!</definedName>
    <definedName name="KALIKDS" localSheetId="7">[16]JAN07!#REF!</definedName>
    <definedName name="KALIKDS">[46]JAN07!#REF!</definedName>
    <definedName name="KALISLG" localSheetId="6">[16]JAN07!#REF!</definedName>
    <definedName name="KALISLG" localSheetId="7">[16]JAN07!#REF!</definedName>
    <definedName name="KALISLG">[46]JAN07!#REF!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[24]Usulan!#REF!</definedName>
    <definedName name="KK" localSheetId="9">[25]Usulan!#REF!</definedName>
    <definedName name="KK" localSheetId="7">[24]Usulan!#REF!</definedName>
    <definedName name="KK">[24]Usulan!#REF!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[44]PARAMETER!$D$11:$D$1059</definedName>
    <definedName name="KODE_OUTGOING">#N/A</definedName>
    <definedName name="KODE1" localSheetId="9">[44]MENU!$B$11:$B$110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 localSheetId="9">[42]KoMposisi!$A$6:$BV$22</definedName>
    <definedName name="komposisi">[43]KoMposisi!$A$6:$BV$22</definedName>
    <definedName name="KomunikasiBulan" localSheetId="9">'[21]AHS - Non Personel'!$D$22</definedName>
    <definedName name="KomunikasiBulan">#N/A</definedName>
    <definedName name="KomunikasiHari" localSheetId="9">'[21]AHS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'[21]AHS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'[21]AHS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[3]prod03!#REF!</definedName>
    <definedName name="KUP" localSheetId="7">[3]prod03!#REF!</definedName>
    <definedName name="KUP">[3]prod03!#REF!</definedName>
    <definedName name="Kurs">[64]Cover!$C$5</definedName>
    <definedName name="KursUSD" localSheetId="9">[65]Asumsi!$E$9</definedName>
    <definedName name="KursUSD">[66]Asumsi!$E$9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INDEX([50]PDL!$B$1:$B$3,IFERROR(MATCH([50]KKO!$D$16,[50]PDL!$A$1:$A$2,),3))</definedName>
    <definedName name="Kutools_PDL0_1" localSheetId="10">INDEX([51]PDL!$B$1:$B$3,IFERROR(MATCH([51]KKO!$D$16,[51]PDL!$A$1:$A$2,),3))</definedName>
    <definedName name="Kutools_PDL0_1" localSheetId="11">INDEX([52]PDL!$B$1:$B$3,IFERROR(MATCH([52]KKO!$D$16,[52]PDL!$A$1:$A$2,),3))</definedName>
    <definedName name="Kutools_PDL0_1">INDEX(PDL!$B$1:$B$3,IFERROR(MATCH(KKO!$D$15,PDL!$A$1:$A$2,),3))</definedName>
    <definedName name="Kutools_PDL1_1" localSheetId="9">INDEX([50]PDL!$D$4:$D$6,IFERROR(MATCH([50]KKO!$D$16,[50]PDL!$C$4:$C$5,),3))</definedName>
    <definedName name="Kutools_PDL1_1" localSheetId="10">INDEX([51]PDL!$D$4:$D$6,IFERROR(MATCH([51]KKO!$D$16,[51]PDL!$C$4:$C$5,),3))</definedName>
    <definedName name="Kutools_PDL1_1" localSheetId="11">INDEX([52]PDL!$D$4:$D$6,IFERROR(MATCH([52]KKO!$D$16,[52]PDL!$C$4:$C$5,),3))</definedName>
    <definedName name="Kutools_PDL1_1">INDEX(PDL!$D$4:$D$6,IFERROR(MATCH(KKO!$D$15,PDL!$C$4:$C$5,),3))</definedName>
    <definedName name="Kutools_PDL10_1" localSheetId="9">INDEX([50]PDL!$V$31:$V$33,IFERROR(MATCH([50]KKO!$K$16,[50]PDL!$U$31:$U$32,),3))</definedName>
    <definedName name="Kutools_PDL10_1" localSheetId="10">INDEX([51]PDL!$V$31:$V$33,IFERROR(MATCH([51]KKO!$K$16,[51]PDL!$U$31:$U$32,),3))</definedName>
    <definedName name="Kutools_PDL10_1" localSheetId="11">INDEX([52]PDL!$V$31:$V$33,IFERROR(MATCH([52]KKO!$K$16,[52]PDL!$U$31:$U$32,),3))</definedName>
    <definedName name="Kutools_PDL10_1">INDEX(PDL!$V$31:$V$33,IFERROR(MATCH(KKO!$K$15,PDL!$U$31:$U$32,),3))</definedName>
    <definedName name="Kutools_PDL2_1" localSheetId="9">INDEX([50]PDL!$F$7:$F$9,IFERROR(MATCH([50]KKO!$K$16,[50]PDL!$E$7:$E$8,),3))</definedName>
    <definedName name="Kutools_PDL2_1" localSheetId="10">INDEX([51]PDL!$F$7:$F$9,IFERROR(MATCH([51]KKO!$K$16,[51]PDL!$E$7:$E$8,),3))</definedName>
    <definedName name="Kutools_PDL2_1" localSheetId="11">INDEX([52]PDL!$F$7:$F$9,IFERROR(MATCH([52]KKO!$K$16,[52]PDL!$E$7:$E$8,),3))</definedName>
    <definedName name="Kutools_PDL2_1">INDEX(PDL!$F$7:$F$9,IFERROR(MATCH(KKO!$K$15,PDL!$E$7:$E$8,),3))</definedName>
    <definedName name="Kutools_PDL3_1" localSheetId="9">INDEX([50]PDL!$H$10:$H$12,IFERROR(MATCH([50]KKO!$D$16,[50]PDL!$G$10:$G$11,),3))</definedName>
    <definedName name="Kutools_PDL3_1" localSheetId="10">INDEX([51]PDL!$H$10:$H$12,IFERROR(MATCH([51]KKO!$D$16,[51]PDL!$G$10:$G$11,),3))</definedName>
    <definedName name="Kutools_PDL3_1" localSheetId="11">INDEX([52]PDL!$H$10:$H$12,IFERROR(MATCH([52]KKO!$D$16,[52]PDL!$G$10:$G$11,),3))</definedName>
    <definedName name="Kutools_PDL3_1">INDEX(PDL!$H$10:$H$12,IFERROR(MATCH(KKO!$D$15,PDL!$G$10:$G$11,),3))</definedName>
    <definedName name="Kutools_PDL4_1" localSheetId="9">INDEX([50]PDL!$J$13:$J$15,IFERROR(MATCH([50]KKO!$D$16,[50]PDL!$I$13:$I$14,),3))</definedName>
    <definedName name="Kutools_PDL4_1" localSheetId="10">INDEX([51]PDL!$J$13:$J$15,IFERROR(MATCH([51]KKO!$D$16,[51]PDL!$I$13:$I$14,),3))</definedName>
    <definedName name="Kutools_PDL4_1" localSheetId="11">INDEX([52]PDL!$J$13:$J$15,IFERROR(MATCH([52]KKO!$D$16,[52]PDL!$I$13:$I$14,),3))</definedName>
    <definedName name="Kutools_PDL4_1">INDEX(PDL!$J$13:$J$15,IFERROR(MATCH(KKO!$D$15,PDL!$I$13:$I$14,),3))</definedName>
    <definedName name="Kutools_PDL5_1" localSheetId="9">INDEX([50]PDL!$L$16:$L$18,IFERROR(MATCH([50]KKO!$K$16,[50]PDL!$K$16:$K$17,),3))</definedName>
    <definedName name="Kutools_PDL5_1" localSheetId="10">INDEX([51]PDL!$L$16:$L$18,IFERROR(MATCH([51]KKO!$K$16,[51]PDL!$K$16:$K$17,),3))</definedName>
    <definedName name="Kutools_PDL5_1" localSheetId="11">INDEX([52]PDL!$L$16:$L$18,IFERROR(MATCH([52]KKO!$K$16,[52]PDL!$K$16:$K$17,),3))</definedName>
    <definedName name="Kutools_PDL5_1">INDEX(PDL!$L$16:$L$18,IFERROR(MATCH(KKO!$K$15,PDL!$K$16:$K$17,),3))</definedName>
    <definedName name="Kutools_PDL6_1" localSheetId="9">INDEX([50]PDL!$N$19:$N$21,IFERROR(MATCH([50]KKO!$D$16,[50]PDL!$M$19:$M$20,),3))</definedName>
    <definedName name="Kutools_PDL6_1" localSheetId="10">INDEX([51]PDL!$N$19:$N$21,IFERROR(MATCH([51]KKO!$D$16,[51]PDL!$M$19:$M$20,),3))</definedName>
    <definedName name="Kutools_PDL6_1" localSheetId="11">INDEX([52]PDL!$N$19:$N$21,IFERROR(MATCH([52]KKO!$D$16,[52]PDL!$M$19:$M$20,),3))</definedName>
    <definedName name="Kutools_PDL6_1">INDEX(PDL!$N$19:$N$21,IFERROR(MATCH(KKO!$D$15,PDL!$M$19:$M$20,),3))</definedName>
    <definedName name="Kutools_PDL7_1" localSheetId="9">INDEX([50]PDL!$P$22:$P$24,IFERROR(MATCH([50]KKO!$D$16,[50]PDL!$O$22:$O$23,),3))</definedName>
    <definedName name="Kutools_PDL7_1" localSheetId="10">INDEX([51]PDL!$P$22:$P$24,IFERROR(MATCH([51]KKO!$D$16,[51]PDL!$O$22:$O$23,),3))</definedName>
    <definedName name="Kutools_PDL7_1" localSheetId="11">INDEX([52]PDL!$P$22:$P$24,IFERROR(MATCH([52]KKO!$D$16,[52]PDL!$O$22:$O$23,),3))</definedName>
    <definedName name="Kutools_PDL7_1">INDEX(PDL!$P$22:$P$24,IFERROR(MATCH(KKO!$D$15,PDL!$O$22:$O$23,),3))</definedName>
    <definedName name="Kutools_PDL8_1" localSheetId="9">INDEX([50]PDL!$R$25:$R$27,IFERROR(MATCH([50]KKO!$D$16,[50]PDL!$Q$25:$Q$26,),3))</definedName>
    <definedName name="Kutools_PDL8_1" localSheetId="10">INDEX([51]PDL!$R$25:$R$27,IFERROR(MATCH([51]KKO!$D$16,[51]PDL!$Q$25:$Q$26,),3))</definedName>
    <definedName name="Kutools_PDL8_1" localSheetId="11">INDEX([52]PDL!$R$25:$R$27,IFERROR(MATCH([52]KKO!$D$16,[52]PDL!$Q$25:$Q$26,),3))</definedName>
    <definedName name="Kutools_PDL8_1">INDEX(PDL!$R$25:$R$27,IFERROR(MATCH(KKO!$D$15,PDL!$Q$25:$Q$26,),3))</definedName>
    <definedName name="Kutools_PDL9_1" localSheetId="9">INDEX([50]PDL!$T$28:$T$30,IFERROR(MATCH([50]KKO!$D$16,[50]PDL!$S$28:$S$29,),3))</definedName>
    <definedName name="Kutools_PDL9_1" localSheetId="10">INDEX([51]PDL!$T$28:$T$30,IFERROR(MATCH([51]KKO!$D$16,[51]PDL!$S$28:$S$29,),3))</definedName>
    <definedName name="Kutools_PDL9_1" localSheetId="11">INDEX([52]PDL!$T$28:$T$30,IFERROR(MATCH([52]KKO!$D$16,[52]PDL!$S$28:$S$29,),3))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[67]PMT!#REF!</definedName>
    <definedName name="l" localSheetId="7">[67]PMT!#REF!</definedName>
    <definedName name="l">[67]PMT!#REF!</definedName>
    <definedName name="L_19" localSheetId="6">'[68]FORM-B'!#REF!</definedName>
    <definedName name="L_19" localSheetId="7">'[68]FORM-B'!#REF!</definedName>
    <definedName name="L_19">'[68]FORM-B'!#REF!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'[29]LabaRugi Fungsi'!$B$1:$J$60</definedName>
    <definedName name="LabaRugiFungsi2004">'[29]LabaRugi Fungsi2004(21B)'!$B$1:$E$46</definedName>
    <definedName name="LabaRugiLainnya">'[29]LabaRugi Lainnya 2005(20)'!$B$1:$G$30</definedName>
    <definedName name="LabaRugiUnsur2004">'[29]LabaRugi Unsur2004(21A)'!$D$1:$G$91</definedName>
    <definedName name="LABARUGIYR" localSheetId="9">[69]Asumsi!$V$2</definedName>
    <definedName name="LABARUGIYR">[70]Asumsi!$V$2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[71]INPBA!$F$2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INDIRECT("Areas_"&amp;'[23]Working Page'!$B$47)</definedName>
    <definedName name="Listrik">'[72]AHS - Non Personel'!$D$33</definedName>
    <definedName name="lk" localSheetId="6">[20]JAN09!#REF!</definedName>
    <definedName name="lk" localSheetId="9">[20]JAN09!#REF!</definedName>
    <definedName name="lk" localSheetId="5">[20]JAN09!#REF!</definedName>
    <definedName name="lk" localSheetId="10">[20]JAN09!#REF!</definedName>
    <definedName name="lk">[20]JAN09!#REF!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'[68]FORM-B'!#REF!</definedName>
    <definedName name="M_19" localSheetId="7">'[68]FORM-B'!#REF!</definedName>
    <definedName name="M_19">'[68]FORM-B'!#REF!</definedName>
    <definedName name="MANBUNG" localSheetId="6">[35]Sheet5!#REF!</definedName>
    <definedName name="MANBUNG" localSheetId="7">[35]Sheet5!#REF!</definedName>
    <definedName name="MANBUNG">[35]Sheet5!#REF!</definedName>
    <definedName name="ManProBln" localSheetId="9">'[21]AHS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[62]Mat!$B$1:$L$65536</definedName>
    <definedName name="mat.">[62]Mat!$B$1:$L$65536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[73]aruskas!$A$110:$T$180</definedName>
    <definedName name="MD_19">[74]aruskas!$A$110:$T$180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[44]MENU!$D$11:$D$110</definedName>
    <definedName name="MENU_GARDU">#N/A</definedName>
    <definedName name="MENU_PENYULANG" localSheetId="9">[44]MENU!$F$11:$F$40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'[75]Standar Konstruksi'!$G$29:$G$29</definedName>
    <definedName name="MmExcelLinker_56E02BF7_1622_44A2_A1B4_91C09D796B1E" localSheetId="7">KKF!RAB-PER '[75]Standar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[76]Cover!$B$7</definedName>
    <definedName name="NEGO" localSheetId="6">[24]Usulan!#REF!</definedName>
    <definedName name="NEGO" localSheetId="9">[25]Usulan!#REF!</definedName>
    <definedName name="NEGO" localSheetId="7">[24]Usulan!#REF!</definedName>
    <definedName name="NEGO" localSheetId="5">[24]Usulan!#REF!</definedName>
    <definedName name="NEGO" localSheetId="10">[24]Usulan!#REF!</definedName>
    <definedName name="NEGO" localSheetId="11">[24]Usulan!#REF!</definedName>
    <definedName name="NEGO">[24]Usulan!#REF!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[17]x!$A$9:$A$47</definedName>
    <definedName name="NO_KODE" localSheetId="6">#N/A</definedName>
    <definedName name="NO_KODE" localSheetId="9">[44]MENU!#REF!</definedName>
    <definedName name="NO_KODE" localSheetId="7">#N/A</definedName>
    <definedName name="NO_KODE">#N/A</definedName>
    <definedName name="NoBlanksRange">OFFSET('[23]Working Page'!$G$53,0,0,SUMPRODUCT(--(TRIM('[23]Working Page'!$G$53:$G$85)&lt;&gt;"")),1)</definedName>
    <definedName name="nop">[17]x!$A$100:$A$101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'[21]AHS - Personel'!$G$19</definedName>
    <definedName name="Opr_Hari">#N/A</definedName>
    <definedName name="opv" localSheetId="9">[77]Valuation!$I$53</definedName>
    <definedName name="opv">[78]Valuation!$I$53</definedName>
    <definedName name="OUTGOING" localSheetId="9">[44]PARAMETER!$B$11:$B$1059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[17]x!$B$100:$B$101</definedName>
    <definedName name="PembelianiTRWI">'[29]PembelianiTL(12A1'!$B$1:$S$55</definedName>
    <definedName name="PembelianiTRWII">'[29]PembelianiTL(12A1'!$B$56:$S$110</definedName>
    <definedName name="PembelianiTRWIII">'[29]PembelianiTL(12A1'!$B$111:$S$165</definedName>
    <definedName name="PembelianiTRWIV">'[29]PembelianiTL(12A1'!$B$166:$S$220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'[28]PendaLuOp(13)'!$B$1:$G$58</definedName>
    <definedName name="PendOpLain">'[29]PendOpLain(11B)'!$B$1:$G$33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'[28]PenjTL(18)'!$B$1:$J$39</definedName>
    <definedName name="PenjTLTRWII">'[28]PenjTL(18)'!$B$41:$J$79</definedName>
    <definedName name="PenjTLTRWIII">'[28]PenjTL(18)'!$B$81:$J$119</definedName>
    <definedName name="PenjTLTRWIV">'[28]PenjTL(18)'!$B$121:$J$159</definedName>
    <definedName name="PENYULANG">[79]TABEL!$A$2:$A$81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[50]KKO!#REF!</definedName>
    <definedName name="pict" localSheetId="10">[51]KKO!#REF!</definedName>
    <definedName name="pict" localSheetId="11">[52]KKO!#REF!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[67]PMT!$D$12:$D$55</definedName>
    <definedName name="poi" localSheetId="6">[20]JAN09!#REF!</definedName>
    <definedName name="poi" localSheetId="9">[20]JAN09!#REF!</definedName>
    <definedName name="poi" localSheetId="5">[20]JAN09!#REF!</definedName>
    <definedName name="poi" localSheetId="10">[20]JAN09!#REF!</definedName>
    <definedName name="poi">[20]JAN09!#REF!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[63]data!$G$2:$G$54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[35]Sheet5!#REF!</definedName>
    <definedName name="PRINT_AR01" localSheetId="7">[35]Sheet5!#REF!</definedName>
    <definedName name="PRINT_AR01">[35]Sheet5!#REF!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[35]Sheet5!#REF!</definedName>
    <definedName name="PRINT2" localSheetId="7">[35]Sheet5!#REF!</definedName>
    <definedName name="PRINT2">[35]Sheet5!#REF!</definedName>
    <definedName name="ProduksiTRWI">'[29]ProduksiTL(12B2)'!$B$1:$W$38</definedName>
    <definedName name="ProduksiTRWII">'[29]ProduksiTL(12B2)'!$B$41:$W$78</definedName>
    <definedName name="ProduksiTRWIII">'[29]ProduksiTL(12B2)'!$B$81:$W$118</definedName>
    <definedName name="ProduksiTRWIV">'[29]ProduksiTL(12B2)'!$B$121:$W$158</definedName>
    <definedName name="ProgGISBln" localSheetId="9">'[21]AHS - Personel'!$F$11</definedName>
    <definedName name="ProgGISBln">#N/A</definedName>
    <definedName name="ProgGISHari" localSheetId="9">'[21]AHS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[80]JURNAL!#REF!</definedName>
    <definedName name="PUR" localSheetId="9">[81]JURNAL!#REF!</definedName>
    <definedName name="PUR" localSheetId="7">[80]JURNAL!#REF!</definedName>
    <definedName name="PUR">[80]JURNAL!#REF!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[20]JAN09!#REF!</definedName>
    <definedName name="rafi" localSheetId="7">[20]JAN09!#REF!</definedName>
    <definedName name="rafi" localSheetId="5">[20]JAN09!#REF!</definedName>
    <definedName name="rafi">[20]JAN09!#REF!</definedName>
    <definedName name="raja" localSheetId="6">[20]JAN09!#REF!</definedName>
    <definedName name="raja" localSheetId="7">[20]JAN09!#REF!</definedName>
    <definedName name="raja">[20]JAN09!#REF!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OFFSET('[23]Central Overhead Allocation'!$C$281,0,0,COUNTA('[23]Central Overhead Allocation'!$C$281:$C$297),3)</definedName>
    <definedName name="Rate_of_absorption_EJ_C2A_options">OFFSET('[23]Central Overhead Allocation'!$C$183,0,0,COUNTA('[23]Central Overhead Allocation'!$C$183:$C$199),7)</definedName>
    <definedName name="Rate_of_absorption_JKT_C2A_options">OFFSET('[23]Central Overhead Allocation'!$C$330,0,0,COUNTA('[23]Central Overhead Allocation'!$C$330:$C$346),4)</definedName>
    <definedName name="Rate_of_absorption_Region_options">OFFSET('[23]Central Overhead Allocation'!$C$53,0,0,COUNTA('[23]Central Overhead Allocation'!$C$53:$C$69),8)</definedName>
    <definedName name="Rate_of_Absorption_WJ_A2IS_Options" localSheetId="6">OFFSET('[23]Regional Overhead Allocation_WJ'!#REF!,0,0,COUNTA('[23]Regional Overhead Allocation_WJ'!#REF!),35)</definedName>
    <definedName name="Rate_of_Absorption_WJ_A2IS_Options" localSheetId="9">OFFSET('[23]Regional Overhead Allocation_WJ'!#REF!,0,0,COUNTA('[23]Regional Overhead Allocation_WJ'!#REF!),35)</definedName>
    <definedName name="Rate_of_Absorption_WJ_A2IS_Options" localSheetId="7">OFFSET('[23]Regional Overhead Allocation_WJ'!#REF!,0,0,COUNTA('[23]Regional Overhead Allocation_WJ'!#REF!),35)</definedName>
    <definedName name="Rate_of_Absorption_WJ_A2IS_Options" localSheetId="5">OFFSET('[23]Regional Overhead Allocation_WJ'!#REF!,0,0,COUNTA('[23]Regional Overhead Allocation_WJ'!#REF!),35)</definedName>
    <definedName name="Rate_of_Absorption_WJ_A2IS_Options" localSheetId="10">OFFSET('[23]Regional Overhead Allocation_WJ'!#REF!,0,0,COUNTA('[23]Regional Overhead Allocation_WJ'!#REF!),35)</definedName>
    <definedName name="Rate_of_Absorption_WJ_A2IS_Options" localSheetId="11">OFFSET('[23]Regional Overhead Allocation_WJ'!#REF!,0,0,COUNTA('[23]Regional Overhead Allocation_WJ'!#REF!),35)</definedName>
    <definedName name="Rate_of_Absorption_WJ_A2IS_Options">OFFSET('[23]Regional Overhead Allocation_WJ'!#REF!,0,0,COUNTA('[23]Regional Overhead Allocation_WJ'!#REF!),35)</definedName>
    <definedName name="Rate_of_absorption_WJ_C2A_options">OFFSET('[23]Central Overhead Allocation'!$C$232,0,0,COUNTA('[23]Central Overhead Allocation'!$C$232:$C$248),14)</definedName>
    <definedName name="Rate_of_absorption_WS_C2A_Options">OFFSET('[23]Central Overhead Allocation'!$C$134,0,0,COUNTA('[23]Central Overhead Allocation'!$C$134:$C$150),3)</definedName>
    <definedName name="rcps" localSheetId="6">[20]JAN09!#REF!</definedName>
    <definedName name="rcps" localSheetId="9">[20]JAN09!#REF!</definedName>
    <definedName name="rcps" localSheetId="5">[20]JAN09!#REF!</definedName>
    <definedName name="rcps" localSheetId="10">[20]JAN09!#REF!</definedName>
    <definedName name="rcps">[20]JAN09!#REF!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 localSheetId="9">'[81]BB PUSAT'!$A$1:$C$65536</definedName>
    <definedName name="REC">'[80]BB PUSAT'!$A$1:$C$65536</definedName>
    <definedName name="Regions">OFFSET('[23]Working Page'!$B$8,0,0,COUNTA('[23]Working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[82]JAN07!#REF!</definedName>
    <definedName name="rtyu" localSheetId="7">[82]JAN07!#REF!</definedName>
    <definedName name="rtyu">[83]JAN07!#REF!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[23]Salary!$D$7:$AJ$38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[84]PICKUP!$D$12</definedName>
    <definedName name="SAPBEXwbID" hidden="1">"41NCAAE5PJZ8D7N0HEXL0B90R"</definedName>
    <definedName name="sasa" localSheetId="6">[20]JAN09!#REF!</definedName>
    <definedName name="sasa" localSheetId="9">[20]JAN09!#REF!</definedName>
    <definedName name="sasa" localSheetId="7">[20]JAN09!#REF!</definedName>
    <definedName name="sasa" localSheetId="5">[20]JAN09!#REF!</definedName>
    <definedName name="sasa" localSheetId="10">[20]JAN09!#REF!</definedName>
    <definedName name="sasa" localSheetId="11">[20]JAN09!#REF!</definedName>
    <definedName name="sasa">[20]JAN09!#REF!</definedName>
    <definedName name="SATUAN" localSheetId="9">'[85]Rekap PMG.'!$A$10:$E$51</definedName>
    <definedName name="SATUAN">'[85]Rekap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[86]x!$G$9:$G$47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[57]DTU!$B$2:$D$48</definedName>
    <definedName name="sdffA" localSheetId="6">[20]JAN09!#REF!</definedName>
    <definedName name="sdffA" localSheetId="9">[20]JAN09!#REF!</definedName>
    <definedName name="sdffA" localSheetId="7">[20]JAN09!#REF!</definedName>
    <definedName name="sdffA" localSheetId="5">[20]JAN09!#REF!</definedName>
    <definedName name="sdffA" localSheetId="10">[20]JAN09!#REF!</definedName>
    <definedName name="sdffA" localSheetId="11">[20]JAN09!#REF!</definedName>
    <definedName name="sdffA">[20]JAN09!#REF!</definedName>
    <definedName name="sds">'[87]master rab'!$B$1:$H$65536</definedName>
    <definedName name="seapj">'[58]Neraca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[44]MENU!$J$11:$J$13</definedName>
    <definedName name="SEBUTAN">#N/A</definedName>
    <definedName name="sejut">[88]LAIN2!$Z$7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[88]LAIN2!$Z$5</definedName>
    <definedName name="serib">[88]LAIN2!$Z$6</definedName>
    <definedName name="Service_Mapping">'[23]Service Mapping'!$C$6:$Y$39</definedName>
    <definedName name="sewadetektorkabel_har">'[72]AHS - Non Personel'!$D$31</definedName>
    <definedName name="SewaDisTRWI">'[29]SewaPemb(12A2)'!$B$1:$T$36</definedName>
    <definedName name="SewaDisTRWII">'[29]SewaPemb(12A2)'!$B$39:$T$75</definedName>
    <definedName name="SewaDisTRWIII">'[29]SewaPemb(12A2)'!$B$77:$T$113</definedName>
    <definedName name="SewaDisTRWIV">'[29]SewaPemb(12A2)'!$B$115:$T$151</definedName>
    <definedName name="sewaGPS">'[72]AHS - Non Personel'!$D$27</definedName>
    <definedName name="SewaKantorBulan">'[72]AHS - Non Personel'!$D$23</definedName>
    <definedName name="SewaKomHari" localSheetId="9">'[21]AHS - Non Personel'!$D$15</definedName>
    <definedName name="SewaKomHari">#N/A</definedName>
    <definedName name="SewaLaptopBln" localSheetId="9">'[21]AHS - Non Personel'!$D$12</definedName>
    <definedName name="SewaLaptopBln">#N/A</definedName>
    <definedName name="SewaMejaKursi">'[72]AHS - Non Personel'!$D$32</definedName>
    <definedName name="SewaMobil" localSheetId="9">'[21]AHS - Non Personel'!$D$8</definedName>
    <definedName name="SewaMobil">#N/A</definedName>
    <definedName name="sewamobilbak_hari">'[72]AHS - Non Personel'!$D$29</definedName>
    <definedName name="SewaMotorBln" localSheetId="9">'[21]AHS - Non Personel'!$D$10</definedName>
    <definedName name="SewaMotorBln">#N/A</definedName>
    <definedName name="SewaMotorHari" localSheetId="9">'[21]AHS - Non Personel'!$D$11</definedName>
    <definedName name="SewaMotorHari">#N/A</definedName>
    <definedName name="SewaRumahBulan">'[72]AHS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[3]prod03!#REF!</definedName>
    <definedName name="SIN" localSheetId="7">[3]prod03!#REF!</definedName>
    <definedName name="SIN">[3]prod03!#REF!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[3]prod03!#REF!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[44]PARAMETER!$C$11:$C$1059</definedName>
    <definedName name="STATUS_REMOTE">#N/A</definedName>
    <definedName name="std" localSheetId="9">[90]HB2!$A$1:$L$65536</definedName>
    <definedName name="std">[91]HB2!$A$1:$L$65536</definedName>
    <definedName name="stdpln">'[92]HB BARU'!$A$1:$J$780</definedName>
    <definedName name="stok" localSheetId="9">[81]DTstok!$A$1:$B$65536</definedName>
    <definedName name="stok">[80]DTstok!$A$1:$B$65536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'[93]master rab'!$B$1:$H$65536</definedName>
    <definedName name="SUM" localSheetId="6">[3]prod03!#REF!</definedName>
    <definedName name="SUM" localSheetId="9">[3]prod03!#REF!</definedName>
    <definedName name="SUM" localSheetId="7">[3]prod03!#REF!</definedName>
    <definedName name="SUM" localSheetId="5">[3]prod03!#REF!</definedName>
    <definedName name="SUM" localSheetId="10">[3]prod03!#REF!</definedName>
    <definedName name="SUM" localSheetId="11">[3]prod03!#REF!</definedName>
    <definedName name="SUM">[3]prod03!#REF!</definedName>
    <definedName name="sumber">[94]SuMBER!$N$3:$FO$21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'[21]AHS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[82]JAN07!#REF!</definedName>
    <definedName name="swed" localSheetId="7">[82]JAN07!#REF!</definedName>
    <definedName name="swed">[83]JAN07!#REF!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[32]CashFlow!$A$8:$J$37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[95]Sheet1!$E$2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'[23]Working Page'!$C$92:$AK$101</definedName>
    <definedName name="Table2">'[23]Working Page'!$C$114:$N$147</definedName>
    <definedName name="Tahun" localSheetId="9">[96]bantu!$M$5:$X$5</definedName>
    <definedName name="Tahun">[97]bantu!$M$5:$X$5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[71]INPBA!$F$2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'[21]AHS - Personel'!$F$15</definedName>
    <definedName name="TechBulan">#N/A</definedName>
    <definedName name="TechHari" localSheetId="9">'[21]AHS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'[21]AHS - Personel'!$G$14</definedName>
    <definedName name="TesterHari">#N/A</definedName>
    <definedName name="TextRefCopyRangeCount" hidden="1">1</definedName>
    <definedName name="TIARA" localSheetId="6">[20]JAN09!#REF!</definedName>
    <definedName name="TIARA" localSheetId="9">[20]JAN09!#REF!</definedName>
    <definedName name="TIARA" localSheetId="7">[20]JAN09!#REF!</definedName>
    <definedName name="TIARA" localSheetId="10">[20]JAN09!#REF!</definedName>
    <definedName name="TIARA" localSheetId="11">[20]JAN09!#REF!</definedName>
    <definedName name="TIARA">[20]JAN09!#REF!</definedName>
    <definedName name="Tiket" localSheetId="9">'[21]AHS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'[21]Analisa Struktur Data'!#REF!</definedName>
    <definedName name="ToolsMigrasi" localSheetId="7">#N/A</definedName>
    <definedName name="ToolsMigrasi">#N/A</definedName>
    <definedName name="tril">[88]LAIN2!$Z$10</definedName>
    <definedName name="trp">[17]x!$B$9:$B$47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 localSheetId="9">[77]Valuation!$I$61</definedName>
    <definedName name="TV">[78]Valuation!$I$61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[27]Kamus!$L$1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'[98]Rekap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[99]Usulan!#REF!</definedName>
    <definedName name="usul" localSheetId="9">[100]Usulan!#REF!</definedName>
    <definedName name="usul" localSheetId="7">[99]Usulan!#REF!</definedName>
    <definedName name="usul" localSheetId="5">[99]Usulan!#REF!</definedName>
    <definedName name="usul">[99]Usulan!#REF!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[3]prod03!#REF!</definedName>
    <definedName name="WAI" localSheetId="7">[3]prod03!#REF!</definedName>
    <definedName name="WAI">[3]prod03!#REF!</definedName>
    <definedName name="WATES" localSheetId="6">[22]JAN09!#REF!</definedName>
    <definedName name="WATES" localSheetId="7">[22]JAN09!#REF!</definedName>
    <definedName name="WATES">[22]JAN09!#REF!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[27]Kamus!$A$2:$A$29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[82]JAN07!#REF!</definedName>
    <definedName name="x" localSheetId="7">[82]JAN07!#REF!</definedName>
    <definedName name="x">[83]JAN07!#REF!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[82]JAN07!#REF!</definedName>
    <definedName name="xs" localSheetId="7">[82]JAN07!#REF!</definedName>
    <definedName name="xs" localSheetId="5">[83]JAN07!#REF!</definedName>
    <definedName name="xs">[83]JAN07!#REF!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('[101]Submission Form'!$A$4:$C$5,'[101]Submission Form'!$D$7,'[101]Submission Form'!$D$10:$D$11,'[101]Submission Form'!$D$17:$D$26,'[101]Submission Form'!$D$33)</definedName>
    <definedName name="zz">'[73]Hal-1'!$M$33:$M$33</definedName>
    <definedName name="zz_19">'[74]Hal-1'!$M$33:$M$33</definedName>
    <definedName name="zzz">[73]aruskas!$A$110:$T$180</definedName>
    <definedName name="zzz_19">[74]aruskas!$A$110:$T$180</definedName>
  </definedNames>
  <calcPr calcId="191029"/>
</workbook>
</file>

<file path=xl/calcChain.xml><?xml version="1.0" encoding="utf-8"?>
<calcChain xmlns="http://schemas.openxmlformats.org/spreadsheetml/2006/main">
  <c r="F34" i="11" l="1"/>
  <c r="F33" i="11"/>
  <c r="F32" i="11"/>
  <c r="F31" i="11"/>
  <c r="F30" i="11"/>
  <c r="F29" i="11"/>
  <c r="F28" i="11"/>
  <c r="F27" i="11"/>
  <c r="F26" i="11"/>
  <c r="F25" i="11"/>
  <c r="F23" i="11"/>
  <c r="G19" i="11" l="1"/>
  <c r="E19" i="11"/>
  <c r="D19" i="11"/>
  <c r="J19" i="11" s="1"/>
  <c r="W49" i="79"/>
  <c r="W48" i="79"/>
  <c r="F88" i="11"/>
  <c r="F86" i="11"/>
  <c r="F85" i="11"/>
  <c r="F78" i="11"/>
  <c r="F77" i="11"/>
  <c r="F76" i="11"/>
  <c r="F75" i="11"/>
  <c r="F74" i="11"/>
  <c r="F73" i="11"/>
  <c r="F70" i="11"/>
  <c r="F69" i="11"/>
  <c r="F68" i="11"/>
  <c r="F67" i="11"/>
  <c r="F64" i="11"/>
  <c r="F63" i="11"/>
  <c r="F62" i="11"/>
  <c r="F61" i="11"/>
  <c r="F60" i="11"/>
  <c r="F59" i="11"/>
  <c r="F58" i="11"/>
  <c r="F57" i="11"/>
  <c r="F56" i="11"/>
  <c r="F53" i="11"/>
  <c r="F52" i="11"/>
  <c r="F51" i="11"/>
  <c r="F50" i="11"/>
  <c r="F47" i="11"/>
  <c r="F46" i="11"/>
  <c r="F45" i="11"/>
  <c r="F44" i="11"/>
  <c r="G55" i="11"/>
  <c r="E55" i="11"/>
  <c r="D55" i="11"/>
  <c r="J55" i="11" s="1"/>
  <c r="G54" i="11"/>
  <c r="E54" i="11"/>
  <c r="D54" i="11"/>
  <c r="J54" i="11" s="1"/>
  <c r="A54" i="11"/>
  <c r="E53" i="11"/>
  <c r="D53" i="11"/>
  <c r="A53" i="11"/>
  <c r="E52" i="11"/>
  <c r="D52" i="11"/>
  <c r="H52" i="11" s="1"/>
  <c r="A52" i="11"/>
  <c r="E51" i="11"/>
  <c r="D51" i="11"/>
  <c r="H51" i="11" s="1"/>
  <c r="A51" i="11"/>
  <c r="E50" i="11"/>
  <c r="D50" i="11"/>
  <c r="H50" i="11" s="1"/>
  <c r="A50" i="11"/>
  <c r="G49" i="11"/>
  <c r="E49" i="11"/>
  <c r="D49" i="11"/>
  <c r="H49" i="11" s="1"/>
  <c r="A49" i="11"/>
  <c r="G48" i="11"/>
  <c r="E48" i="11"/>
  <c r="D48" i="11"/>
  <c r="H48" i="11" s="1"/>
  <c r="A48" i="11"/>
  <c r="E47" i="11"/>
  <c r="D47" i="11"/>
  <c r="H47" i="11" s="1"/>
  <c r="E46" i="11"/>
  <c r="D46" i="11"/>
  <c r="J46" i="11" s="1"/>
  <c r="A46" i="11"/>
  <c r="E45" i="11"/>
  <c r="D45" i="11"/>
  <c r="J45" i="11" s="1"/>
  <c r="A45" i="11"/>
  <c r="E44" i="11"/>
  <c r="D44" i="11"/>
  <c r="J44" i="11" s="1"/>
  <c r="A44" i="11"/>
  <c r="G43" i="11"/>
  <c r="E43" i="11"/>
  <c r="D43" i="11"/>
  <c r="J43" i="11" s="1"/>
  <c r="A43" i="11"/>
  <c r="G42" i="11"/>
  <c r="E42" i="11"/>
  <c r="D42" i="11"/>
  <c r="J42" i="11" s="1"/>
  <c r="A42" i="11"/>
  <c r="E68" i="11"/>
  <c r="D68" i="11"/>
  <c r="A68" i="11"/>
  <c r="E67" i="11"/>
  <c r="D67" i="11"/>
  <c r="H67" i="11" s="1"/>
  <c r="A67" i="11"/>
  <c r="G66" i="11"/>
  <c r="E66" i="11"/>
  <c r="D66" i="11"/>
  <c r="H66" i="11" s="1"/>
  <c r="A66" i="11"/>
  <c r="G65" i="11"/>
  <c r="E65" i="11"/>
  <c r="D65" i="11"/>
  <c r="H65" i="11" s="1"/>
  <c r="A65" i="11"/>
  <c r="E64" i="11"/>
  <c r="D64" i="11"/>
  <c r="H64" i="11" s="1"/>
  <c r="A64" i="11"/>
  <c r="E63" i="11"/>
  <c r="D63" i="11"/>
  <c r="H63" i="11" s="1"/>
  <c r="A63" i="11"/>
  <c r="E62" i="11"/>
  <c r="D62" i="11"/>
  <c r="H62" i="11" s="1"/>
  <c r="E61" i="11"/>
  <c r="D61" i="11"/>
  <c r="J61" i="11" s="1"/>
  <c r="A61" i="11"/>
  <c r="E60" i="11"/>
  <c r="D60" i="11"/>
  <c r="A60" i="11"/>
  <c r="E59" i="11"/>
  <c r="D59" i="11"/>
  <c r="H59" i="11" s="1"/>
  <c r="A59" i="11"/>
  <c r="E58" i="11"/>
  <c r="D58" i="11"/>
  <c r="A58" i="11"/>
  <c r="E57" i="11"/>
  <c r="D57" i="11"/>
  <c r="A57" i="11"/>
  <c r="E56" i="11"/>
  <c r="D56" i="11"/>
  <c r="J56" i="11" s="1"/>
  <c r="G79" i="11"/>
  <c r="E79" i="11"/>
  <c r="D79" i="11"/>
  <c r="H79" i="11" s="1"/>
  <c r="A79" i="11"/>
  <c r="E78" i="11"/>
  <c r="D78" i="11"/>
  <c r="H78" i="11" s="1"/>
  <c r="A78" i="11"/>
  <c r="E77" i="11"/>
  <c r="D77" i="11"/>
  <c r="H77" i="11" s="1"/>
  <c r="A77" i="11"/>
  <c r="E76" i="11"/>
  <c r="D76" i="11"/>
  <c r="H76" i="11" s="1"/>
  <c r="E75" i="11"/>
  <c r="D75" i="11"/>
  <c r="J75" i="11" s="1"/>
  <c r="A75" i="11"/>
  <c r="E74" i="11"/>
  <c r="D74" i="11"/>
  <c r="J74" i="11" s="1"/>
  <c r="A74" i="11"/>
  <c r="E73" i="11"/>
  <c r="D73" i="11"/>
  <c r="J73" i="11" s="1"/>
  <c r="A73" i="11"/>
  <c r="G72" i="11"/>
  <c r="E72" i="11"/>
  <c r="D72" i="11"/>
  <c r="J72" i="11" s="1"/>
  <c r="A72" i="11"/>
  <c r="G71" i="11"/>
  <c r="A70" i="11" s="1"/>
  <c r="E71" i="11"/>
  <c r="D71" i="11"/>
  <c r="J71" i="11" s="1"/>
  <c r="A71" i="11"/>
  <c r="E70" i="11"/>
  <c r="D70" i="11"/>
  <c r="E69" i="11"/>
  <c r="D69" i="11"/>
  <c r="A69" i="11"/>
  <c r="F41" i="11"/>
  <c r="F40" i="11"/>
  <c r="F39" i="11"/>
  <c r="F38" i="11"/>
  <c r="F37" i="11"/>
  <c r="G89" i="11"/>
  <c r="E89" i="11"/>
  <c r="D89" i="11"/>
  <c r="H89" i="11" s="1"/>
  <c r="A89" i="11"/>
  <c r="E88" i="11"/>
  <c r="D88" i="11"/>
  <c r="H88" i="11" s="1"/>
  <c r="A88" i="11"/>
  <c r="E87" i="11"/>
  <c r="D87" i="11"/>
  <c r="E86" i="11"/>
  <c r="D86" i="11"/>
  <c r="J86" i="11" s="1"/>
  <c r="A86" i="11"/>
  <c r="E85" i="11"/>
  <c r="D85" i="11"/>
  <c r="J85" i="11" s="1"/>
  <c r="A85" i="11"/>
  <c r="G84" i="11"/>
  <c r="E84" i="11"/>
  <c r="D84" i="11"/>
  <c r="J84" i="11" s="1"/>
  <c r="A84" i="11"/>
  <c r="G83" i="11"/>
  <c r="E83" i="11"/>
  <c r="D83" i="11"/>
  <c r="I83" i="11" s="1"/>
  <c r="A83" i="11"/>
  <c r="G82" i="11"/>
  <c r="A81" i="11" s="1"/>
  <c r="E82" i="11"/>
  <c r="D82" i="11"/>
  <c r="I82" i="11" s="1"/>
  <c r="A82" i="11"/>
  <c r="E81" i="11"/>
  <c r="D81" i="11"/>
  <c r="H81" i="11" s="1"/>
  <c r="E80" i="11"/>
  <c r="D80" i="11"/>
  <c r="I80" i="11" s="1"/>
  <c r="A80" i="11"/>
  <c r="D18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90" i="11"/>
  <c r="D91" i="11"/>
  <c r="D92" i="11"/>
  <c r="D93" i="11"/>
  <c r="H19" i="11" l="1"/>
  <c r="I19" i="11"/>
  <c r="H44" i="11"/>
  <c r="H72" i="11"/>
  <c r="H45" i="11"/>
  <c r="H60" i="11"/>
  <c r="H56" i="11"/>
  <c r="H42" i="11"/>
  <c r="H46" i="11"/>
  <c r="H54" i="11"/>
  <c r="H58" i="11"/>
  <c r="H43" i="11"/>
  <c r="H55" i="11"/>
  <c r="I48" i="11"/>
  <c r="H73" i="11"/>
  <c r="I42" i="11"/>
  <c r="I43" i="11"/>
  <c r="J48" i="11"/>
  <c r="J49" i="11"/>
  <c r="J50" i="11"/>
  <c r="J51" i="11"/>
  <c r="J52" i="11"/>
  <c r="I53" i="11"/>
  <c r="I54" i="11"/>
  <c r="I55" i="11"/>
  <c r="I47" i="11"/>
  <c r="I49" i="11"/>
  <c r="K49" i="11" s="1"/>
  <c r="H53" i="11"/>
  <c r="H70" i="11"/>
  <c r="H57" i="11"/>
  <c r="H61" i="11"/>
  <c r="I64" i="11"/>
  <c r="J63" i="11"/>
  <c r="J65" i="11"/>
  <c r="J57" i="11"/>
  <c r="J58" i="11"/>
  <c r="J59" i="11"/>
  <c r="J60" i="11"/>
  <c r="J68" i="11"/>
  <c r="I65" i="11"/>
  <c r="I66" i="11"/>
  <c r="H68" i="11"/>
  <c r="J62" i="11"/>
  <c r="J66" i="11"/>
  <c r="J67" i="11"/>
  <c r="H69" i="11"/>
  <c r="H74" i="11"/>
  <c r="H71" i="11"/>
  <c r="H75" i="11"/>
  <c r="I78" i="11"/>
  <c r="I71" i="11"/>
  <c r="I72" i="11"/>
  <c r="K72" i="11" s="1"/>
  <c r="J77" i="11"/>
  <c r="J79" i="11"/>
  <c r="I79" i="11"/>
  <c r="I70" i="11"/>
  <c r="J76" i="11"/>
  <c r="J69" i="11"/>
  <c r="H83" i="11"/>
  <c r="H84" i="11"/>
  <c r="H82" i="11"/>
  <c r="I87" i="11"/>
  <c r="I89" i="11"/>
  <c r="I81" i="11"/>
  <c r="I84" i="11"/>
  <c r="I85" i="11"/>
  <c r="I86" i="11"/>
  <c r="J87" i="11"/>
  <c r="J80" i="11"/>
  <c r="J82" i="11"/>
  <c r="J83" i="11"/>
  <c r="I88" i="11"/>
  <c r="J89" i="11"/>
  <c r="G91" i="11"/>
  <c r="G93" i="11"/>
  <c r="K19" i="11" l="1"/>
  <c r="K83" i="11"/>
  <c r="K42" i="11"/>
  <c r="K55" i="11"/>
  <c r="K48" i="11"/>
  <c r="K66" i="11"/>
  <c r="K54" i="11"/>
  <c r="K65" i="11"/>
  <c r="K43" i="11"/>
  <c r="K71" i="11"/>
  <c r="K79" i="11"/>
  <c r="K84" i="11"/>
  <c r="K82" i="11"/>
  <c r="K89" i="11"/>
  <c r="E93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35" i="11"/>
  <c r="E34" i="11"/>
  <c r="A34" i="11"/>
  <c r="E33" i="11"/>
  <c r="H33" i="11"/>
  <c r="A33" i="11"/>
  <c r="E32" i="11"/>
  <c r="J32" i="11"/>
  <c r="A32" i="11"/>
  <c r="E31" i="11"/>
  <c r="A31" i="11"/>
  <c r="E30" i="11"/>
  <c r="J30" i="11"/>
  <c r="A30" i="11"/>
  <c r="E29" i="11"/>
  <c r="A29" i="11"/>
  <c r="E28" i="11"/>
  <c r="H28" i="11"/>
  <c r="A28" i="11"/>
  <c r="E27" i="11"/>
  <c r="A27" i="11"/>
  <c r="E26" i="11"/>
  <c r="A26" i="11"/>
  <c r="E25" i="11"/>
  <c r="A25" i="11"/>
  <c r="E24" i="11"/>
  <c r="G23" i="11"/>
  <c r="E23" i="11"/>
  <c r="I23" i="11"/>
  <c r="A23" i="11"/>
  <c r="E22" i="11"/>
  <c r="A22" i="11"/>
  <c r="D94" i="11"/>
  <c r="A39" i="11"/>
  <c r="H39" i="11"/>
  <c r="E39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1" i="11"/>
  <c r="A41" i="11"/>
  <c r="E40" i="11"/>
  <c r="H40" i="11"/>
  <c r="A40" i="11"/>
  <c r="E38" i="11"/>
  <c r="H38" i="11"/>
  <c r="A38" i="11"/>
  <c r="E37" i="11"/>
  <c r="H37" i="11"/>
  <c r="E36" i="11"/>
  <c r="A36" i="11"/>
  <c r="J93" i="11"/>
  <c r="A93" i="11"/>
  <c r="E92" i="11"/>
  <c r="A92" i="11"/>
  <c r="E91" i="11"/>
  <c r="H91" i="11"/>
  <c r="A91" i="11"/>
  <c r="E90" i="11"/>
  <c r="H90" i="11"/>
  <c r="A90" i="11"/>
  <c r="G94" i="11"/>
  <c r="E94" i="11"/>
  <c r="E16" i="11"/>
  <c r="D16" i="11"/>
  <c r="A16" i="11"/>
  <c r="G21" i="11"/>
  <c r="E21" i="11"/>
  <c r="A21" i="11"/>
  <c r="G20" i="11"/>
  <c r="E20" i="11"/>
  <c r="J20" i="11"/>
  <c r="D5" i="60"/>
  <c r="K5" i="60" s="1"/>
  <c r="F3" i="54"/>
  <c r="D8" i="59"/>
  <c r="C7" i="54" s="1"/>
  <c r="G15" i="11"/>
  <c r="E15" i="11"/>
  <c r="D15" i="11"/>
  <c r="J15" i="11" s="1"/>
  <c r="A15" i="11"/>
  <c r="E17" i="11"/>
  <c r="D17" i="11"/>
  <c r="A17" i="11"/>
  <c r="H18" i="11"/>
  <c r="E18" i="11"/>
  <c r="D96" i="11"/>
  <c r="I88" i="10"/>
  <c r="I92" i="10"/>
  <c r="G86" i="11" s="1"/>
  <c r="H86" i="11" s="1"/>
  <c r="K86" i="11" s="1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/>
  <c r="B16" i="54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2" i="54" s="1"/>
  <c r="A8" i="54"/>
  <c r="A9" i="54" s="1"/>
  <c r="A10" i="54" s="1"/>
  <c r="O8" i="54"/>
  <c r="A18" i="11"/>
  <c r="G95" i="11"/>
  <c r="E95" i="11"/>
  <c r="D95" i="11"/>
  <c r="J95" i="11" s="1"/>
  <c r="E96" i="11"/>
  <c r="D97" i="11"/>
  <c r="H97" i="11" s="1"/>
  <c r="E97" i="11"/>
  <c r="O107" i="10"/>
  <c r="P107" i="10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/>
  <c r="O12" i="10"/>
  <c r="P12" i="10" s="1"/>
  <c r="J13" i="10"/>
  <c r="K13" i="10"/>
  <c r="M13" i="10"/>
  <c r="O13" i="10"/>
  <c r="J14" i="10"/>
  <c r="K14" i="10"/>
  <c r="M14" i="10"/>
  <c r="O14" i="10"/>
  <c r="P14" i="10" s="1"/>
  <c r="J15" i="10"/>
  <c r="K15" i="10"/>
  <c r="M15" i="10" s="1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/>
  <c r="O18" i="10"/>
  <c r="P18" i="10" s="1"/>
  <c r="J19" i="10"/>
  <c r="K19" i="10"/>
  <c r="M19" i="10" s="1"/>
  <c r="O19" i="10"/>
  <c r="P19" i="10"/>
  <c r="J20" i="10"/>
  <c r="K20" i="10"/>
  <c r="M20" i="10" s="1"/>
  <c r="O20" i="10"/>
  <c r="P20" i="10" s="1"/>
  <c r="J21" i="10"/>
  <c r="K21" i="10"/>
  <c r="M21" i="10"/>
  <c r="O21" i="10"/>
  <c r="P21" i="10" s="1"/>
  <c r="J22" i="10"/>
  <c r="K22" i="10"/>
  <c r="M22" i="10"/>
  <c r="O22" i="10"/>
  <c r="P22" i="10" s="1"/>
  <c r="J23" i="10"/>
  <c r="K23" i="10"/>
  <c r="M23" i="10" s="1"/>
  <c r="O23" i="10"/>
  <c r="P23" i="10"/>
  <c r="J24" i="10"/>
  <c r="K24" i="10"/>
  <c r="M24" i="10" s="1"/>
  <c r="O24" i="10"/>
  <c r="P24" i="10" s="1"/>
  <c r="J25" i="10"/>
  <c r="K25" i="10"/>
  <c r="M25" i="10"/>
  <c r="O25" i="10"/>
  <c r="P25" i="10" s="1"/>
  <c r="J26" i="10"/>
  <c r="K26" i="10"/>
  <c r="M26" i="10"/>
  <c r="O26" i="10"/>
  <c r="P26" i="10" s="1"/>
  <c r="J27" i="10"/>
  <c r="K27" i="10"/>
  <c r="M27" i="10" s="1"/>
  <c r="O27" i="10"/>
  <c r="P27" i="10"/>
  <c r="J28" i="10"/>
  <c r="K28" i="10"/>
  <c r="M28" i="10" s="1"/>
  <c r="O28" i="10"/>
  <c r="J29" i="10"/>
  <c r="K29" i="10"/>
  <c r="M29" i="10"/>
  <c r="O29" i="10"/>
  <c r="P29" i="10" s="1"/>
  <c r="J30" i="10"/>
  <c r="K30" i="10"/>
  <c r="M30" i="10"/>
  <c r="O30" i="10"/>
  <c r="P30" i="10" s="1"/>
  <c r="J31" i="10"/>
  <c r="K31" i="10"/>
  <c r="M31" i="10" s="1"/>
  <c r="O31" i="10"/>
  <c r="P31" i="10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/>
  <c r="K34" i="10"/>
  <c r="O34" i="10"/>
  <c r="P34" i="10" s="1"/>
  <c r="J35" i="10"/>
  <c r="L35" i="10" s="1"/>
  <c r="K35" i="10"/>
  <c r="O35" i="10"/>
  <c r="P35" i="10"/>
  <c r="J36" i="10"/>
  <c r="L36" i="10" s="1"/>
  <c r="K36" i="10"/>
  <c r="O36" i="10"/>
  <c r="P36" i="10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/>
  <c r="J48" i="10"/>
  <c r="L48" i="10" s="1"/>
  <c r="N48" i="10" s="1"/>
  <c r="J7" i="10"/>
  <c r="K48" i="10"/>
  <c r="M48" i="10" s="1"/>
  <c r="O48" i="10"/>
  <c r="P48" i="10"/>
  <c r="J49" i="10"/>
  <c r="K49" i="10"/>
  <c r="M49" i="10"/>
  <c r="O49" i="10"/>
  <c r="P49" i="10" s="1"/>
  <c r="J50" i="10"/>
  <c r="K50" i="10"/>
  <c r="M50" i="10" s="1"/>
  <c r="O50" i="10"/>
  <c r="P50" i="10"/>
  <c r="J51" i="10"/>
  <c r="K51" i="10"/>
  <c r="M51" i="10" s="1"/>
  <c r="O51" i="10"/>
  <c r="P51" i="10" s="1"/>
  <c r="J52" i="10"/>
  <c r="K52" i="10"/>
  <c r="M52" i="10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/>
  <c r="J55" i="10"/>
  <c r="K55" i="10"/>
  <c r="M55" i="10" s="1"/>
  <c r="O55" i="10"/>
  <c r="P55" i="10" s="1"/>
  <c r="J56" i="10"/>
  <c r="K56" i="10"/>
  <c r="M56" i="10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/>
  <c r="J59" i="10"/>
  <c r="K59" i="10"/>
  <c r="M59" i="10" s="1"/>
  <c r="O59" i="10"/>
  <c r="P59" i="10"/>
  <c r="J60" i="10"/>
  <c r="K60" i="10"/>
  <c r="M60" i="10"/>
  <c r="O60" i="10"/>
  <c r="P60" i="10" s="1"/>
  <c r="J61" i="10"/>
  <c r="K61" i="10"/>
  <c r="M61" i="10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 s="1"/>
  <c r="O64" i="10"/>
  <c r="P64" i="10"/>
  <c r="J65" i="10"/>
  <c r="L65" i="10" s="1"/>
  <c r="N65" i="10" s="1"/>
  <c r="K65" i="10"/>
  <c r="M65" i="10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/>
  <c r="J71" i="10"/>
  <c r="K71" i="10"/>
  <c r="M71" i="10" s="1"/>
  <c r="O71" i="10"/>
  <c r="P71" i="10"/>
  <c r="J72" i="10"/>
  <c r="K72" i="10"/>
  <c r="M72" i="10"/>
  <c r="O72" i="10"/>
  <c r="P72" i="10" s="1"/>
  <c r="J73" i="10"/>
  <c r="K73" i="10"/>
  <c r="M73" i="10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/>
  <c r="J79" i="10"/>
  <c r="K79" i="10"/>
  <c r="M79" i="10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/>
  <c r="J99" i="10"/>
  <c r="L99" i="10"/>
  <c r="N99" i="10" s="1"/>
  <c r="O99" i="10"/>
  <c r="P99" i="10" s="1"/>
  <c r="J100" i="10"/>
  <c r="O100" i="10"/>
  <c r="P100" i="10"/>
  <c r="J101" i="10"/>
  <c r="L101" i="10" s="1"/>
  <c r="O101" i="10"/>
  <c r="P101" i="10"/>
  <c r="J102" i="10"/>
  <c r="L102" i="10" s="1"/>
  <c r="O102" i="10"/>
  <c r="P102" i="10"/>
  <c r="J103" i="10"/>
  <c r="O103" i="10"/>
  <c r="P103" i="10" s="1"/>
  <c r="J104" i="10"/>
  <c r="L119" i="10" s="1"/>
  <c r="O104" i="10"/>
  <c r="P104" i="10" s="1"/>
  <c r="J105" i="10"/>
  <c r="L105" i="10"/>
  <c r="O105" i="10"/>
  <c r="P105" i="10" s="1"/>
  <c r="J106" i="10"/>
  <c r="L106" i="10"/>
  <c r="O106" i="10"/>
  <c r="P106" i="10" s="1"/>
  <c r="J108" i="10"/>
  <c r="O108" i="10"/>
  <c r="P108" i="10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 s="1"/>
  <c r="J124" i="10"/>
  <c r="K124" i="10"/>
  <c r="M124" i="10"/>
  <c r="O124" i="10"/>
  <c r="P124" i="10"/>
  <c r="J125" i="10"/>
  <c r="L125" i="10"/>
  <c r="N125" i="10" s="1"/>
  <c r="K125" i="10"/>
  <c r="M125" i="10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N133" i="10" s="1"/>
  <c r="O133" i="10"/>
  <c r="P133" i="10" s="1"/>
  <c r="J134" i="10"/>
  <c r="K134" i="10"/>
  <c r="M134" i="10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/>
  <c r="J143" i="10"/>
  <c r="K143" i="10"/>
  <c r="M143" i="10" s="1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L151" i="10" s="1"/>
  <c r="K151" i="10"/>
  <c r="O151" i="10"/>
  <c r="P151" i="10" s="1"/>
  <c r="J152" i="10"/>
  <c r="L152" i="10"/>
  <c r="K152" i="10"/>
  <c r="O152" i="10"/>
  <c r="P152" i="10" s="1"/>
  <c r="J153" i="10"/>
  <c r="L153" i="10"/>
  <c r="K153" i="10"/>
  <c r="O153" i="10"/>
  <c r="P153" i="10"/>
  <c r="J154" i="10"/>
  <c r="L154" i="10" s="1"/>
  <c r="K154" i="10"/>
  <c r="O154" i="10"/>
  <c r="P154" i="10"/>
  <c r="J155" i="10"/>
  <c r="L155" i="10" s="1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/>
  <c r="J158" i="10"/>
  <c r="L158" i="10"/>
  <c r="K158" i="10"/>
  <c r="O158" i="10"/>
  <c r="P158" i="10" s="1"/>
  <c r="J159" i="10"/>
  <c r="L159" i="10" s="1"/>
  <c r="K159" i="10"/>
  <c r="O159" i="10"/>
  <c r="P159" i="10" s="1"/>
  <c r="J160" i="10"/>
  <c r="L160" i="10"/>
  <c r="K160" i="10"/>
  <c r="O160" i="10"/>
  <c r="P160" i="10" s="1"/>
  <c r="J161" i="10"/>
  <c r="L161" i="10"/>
  <c r="K161" i="10"/>
  <c r="O161" i="10"/>
  <c r="P161" i="10"/>
  <c r="J162" i="10"/>
  <c r="L162" i="10" s="1"/>
  <c r="K162" i="10"/>
  <c r="O162" i="10"/>
  <c r="P162" i="10"/>
  <c r="J163" i="10"/>
  <c r="L163" i="10" s="1"/>
  <c r="K163" i="10"/>
  <c r="O163" i="10"/>
  <c r="P163" i="10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 s="1"/>
  <c r="J168" i="10"/>
  <c r="L168" i="10"/>
  <c r="K168" i="10"/>
  <c r="O168" i="10"/>
  <c r="P168" i="10" s="1"/>
  <c r="J169" i="10"/>
  <c r="L169" i="10"/>
  <c r="K169" i="10"/>
  <c r="O169" i="10"/>
  <c r="P169" i="10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 s="1"/>
  <c r="J180" i="10"/>
  <c r="L180" i="10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 s="1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/>
  <c r="J213" i="10"/>
  <c r="K213" i="10"/>
  <c r="M213" i="10" s="1"/>
  <c r="O213" i="10"/>
  <c r="P213" i="10"/>
  <c r="J214" i="10"/>
  <c r="K214" i="10"/>
  <c r="M214" i="10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/>
  <c r="J217" i="10"/>
  <c r="K217" i="10"/>
  <c r="M217" i="10" s="1"/>
  <c r="O217" i="10"/>
  <c r="P217" i="10"/>
  <c r="J218" i="10"/>
  <c r="K218" i="10"/>
  <c r="M218" i="10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/>
  <c r="J221" i="10"/>
  <c r="K221" i="10"/>
  <c r="M221" i="10" s="1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 s="1"/>
  <c r="J225" i="10"/>
  <c r="K225" i="10"/>
  <c r="M225" i="10" s="1"/>
  <c r="O225" i="10"/>
  <c r="P225" i="10" s="1"/>
  <c r="J226" i="10"/>
  <c r="K226" i="10"/>
  <c r="M226" i="10"/>
  <c r="N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L233" i="10" s="1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L237" i="10" s="1"/>
  <c r="N237" i="10" s="1"/>
  <c r="K237" i="10"/>
  <c r="O237" i="10"/>
  <c r="P237" i="10" s="1"/>
  <c r="J238" i="10"/>
  <c r="L238" i="10"/>
  <c r="K238" i="10"/>
  <c r="O238" i="10"/>
  <c r="P238" i="10"/>
  <c r="J239" i="10"/>
  <c r="L239" i="10" s="1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 s="1"/>
  <c r="K250" i="10"/>
  <c r="O250" i="10"/>
  <c r="P250" i="10" s="1"/>
  <c r="J251" i="10"/>
  <c r="L251" i="10"/>
  <c r="K251" i="10"/>
  <c r="O251" i="10"/>
  <c r="P251" i="10" s="1"/>
  <c r="J252" i="10"/>
  <c r="L252" i="10"/>
  <c r="K252" i="10"/>
  <c r="O252" i="10"/>
  <c r="P252" i="10"/>
  <c r="J253" i="10"/>
  <c r="L253" i="10" s="1"/>
  <c r="K253" i="10"/>
  <c r="O253" i="10"/>
  <c r="P253" i="10"/>
  <c r="J254" i="10"/>
  <c r="L254" i="10" s="1"/>
  <c r="K254" i="10"/>
  <c r="O254" i="10"/>
  <c r="P254" i="10" s="1"/>
  <c r="J255" i="10"/>
  <c r="L255" i="10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L259" i="10" s="1"/>
  <c r="N259" i="10" s="1"/>
  <c r="K259" i="10"/>
  <c r="O259" i="10"/>
  <c r="P259" i="10" s="1"/>
  <c r="J260" i="10"/>
  <c r="K260" i="10"/>
  <c r="M260" i="10" s="1"/>
  <c r="O260" i="10"/>
  <c r="P260" i="10" s="1"/>
  <c r="J261" i="10"/>
  <c r="K261" i="10"/>
  <c r="O261" i="10"/>
  <c r="P261" i="10" s="1"/>
  <c r="J262" i="10"/>
  <c r="L262" i="10"/>
  <c r="K262" i="10"/>
  <c r="O262" i="10"/>
  <c r="P262" i="10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/>
  <c r="K265" i="10"/>
  <c r="O265" i="10"/>
  <c r="P265" i="10" s="1"/>
  <c r="J266" i="10"/>
  <c r="L266" i="10"/>
  <c r="K266" i="10"/>
  <c r="O266" i="10"/>
  <c r="P266" i="10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/>
  <c r="K273" i="10"/>
  <c r="O273" i="10"/>
  <c r="P273" i="10" s="1"/>
  <c r="J274" i="10"/>
  <c r="L274" i="10"/>
  <c r="K274" i="10"/>
  <c r="O274" i="10"/>
  <c r="P274" i="10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/>
  <c r="K277" i="10"/>
  <c r="O277" i="10"/>
  <c r="P277" i="10" s="1"/>
  <c r="J278" i="10"/>
  <c r="L278" i="10"/>
  <c r="K278" i="10"/>
  <c r="O278" i="10"/>
  <c r="P278" i="10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/>
  <c r="K281" i="10"/>
  <c r="O281" i="10"/>
  <c r="P281" i="10" s="1"/>
  <c r="J282" i="10"/>
  <c r="L282" i="10"/>
  <c r="K282" i="10"/>
  <c r="O282" i="10"/>
  <c r="P282" i="10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/>
  <c r="K285" i="10"/>
  <c r="O285" i="10"/>
  <c r="P285" i="10" s="1"/>
  <c r="J286" i="10"/>
  <c r="L286" i="10"/>
  <c r="K286" i="10"/>
  <c r="O286" i="10"/>
  <c r="P286" i="10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/>
  <c r="K289" i="10"/>
  <c r="O289" i="10"/>
  <c r="P289" i="10" s="1"/>
  <c r="J290" i="10"/>
  <c r="L290" i="10"/>
  <c r="K290" i="10"/>
  <c r="O290" i="10"/>
  <c r="P290" i="10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/>
  <c r="K293" i="10"/>
  <c r="O293" i="10"/>
  <c r="P293" i="10" s="1"/>
  <c r="J294" i="10"/>
  <c r="L294" i="10"/>
  <c r="K294" i="10"/>
  <c r="O294" i="10"/>
  <c r="P294" i="10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/>
  <c r="K297" i="10"/>
  <c r="O297" i="10"/>
  <c r="P297" i="10" s="1"/>
  <c r="J298" i="10"/>
  <c r="L298" i="10"/>
  <c r="K298" i="10"/>
  <c r="O298" i="10"/>
  <c r="P298" i="10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/>
  <c r="K301" i="10"/>
  <c r="O301" i="10"/>
  <c r="P301" i="10" s="1"/>
  <c r="J302" i="10"/>
  <c r="L302" i="10"/>
  <c r="K302" i="10"/>
  <c r="O302" i="10"/>
  <c r="P302" i="10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/>
  <c r="K305" i="10"/>
  <c r="O305" i="10"/>
  <c r="P305" i="10" s="1"/>
  <c r="J306" i="10"/>
  <c r="L306" i="10"/>
  <c r="K306" i="10"/>
  <c r="O306" i="10"/>
  <c r="P306" i="10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/>
  <c r="K309" i="10"/>
  <c r="O309" i="10"/>
  <c r="P309" i="10" s="1"/>
  <c r="J310" i="10"/>
  <c r="L310" i="10"/>
  <c r="K310" i="10"/>
  <c r="O310" i="10"/>
  <c r="P310" i="10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/>
  <c r="K313" i="10"/>
  <c r="O313" i="10"/>
  <c r="P313" i="10" s="1"/>
  <c r="J314" i="10"/>
  <c r="L314" i="10"/>
  <c r="K314" i="10"/>
  <c r="O314" i="10"/>
  <c r="P314" i="10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/>
  <c r="K317" i="10"/>
  <c r="O317" i="10"/>
  <c r="P317" i="10" s="1"/>
  <c r="J318" i="10"/>
  <c r="L318" i="10"/>
  <c r="K318" i="10"/>
  <c r="O318" i="10"/>
  <c r="P318" i="10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/>
  <c r="K321" i="10"/>
  <c r="O321" i="10"/>
  <c r="P321" i="10" s="1"/>
  <c r="J322" i="10"/>
  <c r="L322" i="10"/>
  <c r="K322" i="10"/>
  <c r="O322" i="10"/>
  <c r="P322" i="10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/>
  <c r="K325" i="10"/>
  <c r="O325" i="10"/>
  <c r="P325" i="10" s="1"/>
  <c r="J326" i="10"/>
  <c r="L326" i="10"/>
  <c r="K326" i="10"/>
  <c r="O326" i="10"/>
  <c r="P326" i="10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/>
  <c r="K329" i="10"/>
  <c r="O329" i="10"/>
  <c r="P329" i="10" s="1"/>
  <c r="J330" i="10"/>
  <c r="L330" i="10"/>
  <c r="K330" i="10"/>
  <c r="O330" i="10"/>
  <c r="P330" i="10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/>
  <c r="K333" i="10"/>
  <c r="O333" i="10"/>
  <c r="P333" i="10" s="1"/>
  <c r="J334" i="10"/>
  <c r="L334" i="10"/>
  <c r="K334" i="10"/>
  <c r="O334" i="10"/>
  <c r="P334" i="10"/>
  <c r="J335" i="10"/>
  <c r="L335" i="10"/>
  <c r="K335" i="10"/>
  <c r="O335" i="10"/>
  <c r="P335" i="10"/>
  <c r="J336" i="10"/>
  <c r="L336" i="10" s="1"/>
  <c r="K336" i="10"/>
  <c r="O336" i="10"/>
  <c r="P336" i="10"/>
  <c r="J337" i="10"/>
  <c r="L337" i="10"/>
  <c r="K337" i="10"/>
  <c r="O337" i="10"/>
  <c r="P337" i="10" s="1"/>
  <c r="J338" i="10"/>
  <c r="L338" i="10" s="1"/>
  <c r="K338" i="10"/>
  <c r="O338" i="10"/>
  <c r="P338" i="10"/>
  <c r="J339" i="10"/>
  <c r="L339" i="10"/>
  <c r="K339" i="10"/>
  <c r="O339" i="10"/>
  <c r="P339" i="10" s="1"/>
  <c r="J340" i="10"/>
  <c r="L340" i="10" s="1"/>
  <c r="K340" i="10"/>
  <c r="O340" i="10"/>
  <c r="P340" i="10" s="1"/>
  <c r="J341" i="10"/>
  <c r="L341" i="10"/>
  <c r="K341" i="10"/>
  <c r="O341" i="10"/>
  <c r="P341" i="10" s="1"/>
  <c r="J342" i="10"/>
  <c r="L342" i="10"/>
  <c r="K342" i="10"/>
  <c r="O342" i="10"/>
  <c r="P342" i="10"/>
  <c r="J343" i="10"/>
  <c r="L343" i="10"/>
  <c r="K343" i="10"/>
  <c r="O343" i="10"/>
  <c r="P343" i="10"/>
  <c r="J344" i="10"/>
  <c r="L344" i="10" s="1"/>
  <c r="K344" i="10"/>
  <c r="O344" i="10"/>
  <c r="P344" i="10"/>
  <c r="J345" i="10"/>
  <c r="L345" i="10"/>
  <c r="K345" i="10"/>
  <c r="O345" i="10"/>
  <c r="P345" i="10" s="1"/>
  <c r="J346" i="10"/>
  <c r="L346" i="10" s="1"/>
  <c r="K346" i="10"/>
  <c r="O346" i="10"/>
  <c r="P346" i="10"/>
  <c r="J347" i="10"/>
  <c r="L347" i="10"/>
  <c r="K347" i="10"/>
  <c r="O347" i="10"/>
  <c r="P347" i="10" s="1"/>
  <c r="J348" i="10"/>
  <c r="L348" i="10" s="1"/>
  <c r="K348" i="10"/>
  <c r="O348" i="10"/>
  <c r="P348" i="10" s="1"/>
  <c r="J349" i="10"/>
  <c r="L349" i="10"/>
  <c r="K349" i="10"/>
  <c r="O349" i="10"/>
  <c r="P349" i="10" s="1"/>
  <c r="J350" i="10"/>
  <c r="L350" i="10"/>
  <c r="K350" i="10"/>
  <c r="O350" i="10"/>
  <c r="P350" i="10"/>
  <c r="J351" i="10"/>
  <c r="L351" i="10"/>
  <c r="K351" i="10"/>
  <c r="O351" i="10"/>
  <c r="P351" i="10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 s="1"/>
  <c r="J357" i="10"/>
  <c r="L357" i="10"/>
  <c r="K357" i="10"/>
  <c r="O357" i="10"/>
  <c r="P357" i="10" s="1"/>
  <c r="J358" i="10"/>
  <c r="L358" i="10"/>
  <c r="K358" i="10"/>
  <c r="O358" i="10"/>
  <c r="P358" i="10"/>
  <c r="J359" i="10"/>
  <c r="L359" i="10"/>
  <c r="K359" i="10"/>
  <c r="O359" i="10"/>
  <c r="P359" i="10"/>
  <c r="J360" i="10"/>
  <c r="L360" i="10" s="1"/>
  <c r="K360" i="10"/>
  <c r="O360" i="10"/>
  <c r="P360" i="10"/>
  <c r="J361" i="10"/>
  <c r="L361" i="10"/>
  <c r="K361" i="10"/>
  <c r="O361" i="10"/>
  <c r="P361" i="10" s="1"/>
  <c r="J362" i="10"/>
  <c r="L362" i="10" s="1"/>
  <c r="K362" i="10"/>
  <c r="O362" i="10"/>
  <c r="P362" i="10"/>
  <c r="J363" i="10"/>
  <c r="L363" i="10"/>
  <c r="K363" i="10"/>
  <c r="O363" i="10"/>
  <c r="P363" i="10" s="1"/>
  <c r="J364" i="10"/>
  <c r="L364" i="10" s="1"/>
  <c r="K364" i="10"/>
  <c r="O364" i="10"/>
  <c r="P364" i="10" s="1"/>
  <c r="J365" i="10"/>
  <c r="L365" i="10"/>
  <c r="K365" i="10"/>
  <c r="O365" i="10"/>
  <c r="P365" i="10" s="1"/>
  <c r="J366" i="10"/>
  <c r="L366" i="10"/>
  <c r="K366" i="10"/>
  <c r="O366" i="10"/>
  <c r="P366" i="10"/>
  <c r="J367" i="10"/>
  <c r="L367" i="10"/>
  <c r="K367" i="10"/>
  <c r="O367" i="10"/>
  <c r="P367" i="10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 s="1"/>
  <c r="K372" i="10"/>
  <c r="O372" i="10"/>
  <c r="P372" i="10" s="1"/>
  <c r="J373" i="10"/>
  <c r="L373" i="10"/>
  <c r="K373" i="10"/>
  <c r="O373" i="10"/>
  <c r="P373" i="10" s="1"/>
  <c r="J374" i="10"/>
  <c r="L374" i="10"/>
  <c r="K374" i="10"/>
  <c r="O374" i="10"/>
  <c r="P374" i="10"/>
  <c r="J375" i="10"/>
  <c r="L375" i="10"/>
  <c r="K375" i="10"/>
  <c r="O375" i="10"/>
  <c r="P375" i="10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 s="1"/>
  <c r="K378" i="10"/>
  <c r="O378" i="10"/>
  <c r="P378" i="10"/>
  <c r="J379" i="10"/>
  <c r="L379" i="10"/>
  <c r="K379" i="10"/>
  <c r="O379" i="10"/>
  <c r="P379" i="10" s="1"/>
  <c r="J380" i="10"/>
  <c r="L380" i="10" s="1"/>
  <c r="K380" i="10"/>
  <c r="O380" i="10"/>
  <c r="P380" i="10" s="1"/>
  <c r="J381" i="10"/>
  <c r="L381" i="10"/>
  <c r="K381" i="10"/>
  <c r="O381" i="10"/>
  <c r="P381" i="10" s="1"/>
  <c r="J382" i="10"/>
  <c r="L382" i="10"/>
  <c r="K382" i="10"/>
  <c r="O382" i="10"/>
  <c r="P382" i="10"/>
  <c r="J383" i="10"/>
  <c r="L383" i="10"/>
  <c r="K383" i="10"/>
  <c r="O383" i="10"/>
  <c r="P383" i="10"/>
  <c r="J384" i="10"/>
  <c r="L384" i="10" s="1"/>
  <c r="K384" i="10"/>
  <c r="O384" i="10"/>
  <c r="P384" i="10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/>
  <c r="K387" i="10"/>
  <c r="O387" i="10"/>
  <c r="P387" i="10" s="1"/>
  <c r="J388" i="10"/>
  <c r="L388" i="10" s="1"/>
  <c r="K388" i="10"/>
  <c r="O388" i="10"/>
  <c r="P388" i="10" s="1"/>
  <c r="J389" i="10"/>
  <c r="L389" i="10"/>
  <c r="K389" i="10"/>
  <c r="O389" i="10"/>
  <c r="P389" i="10" s="1"/>
  <c r="J390" i="10"/>
  <c r="L390" i="10"/>
  <c r="K390" i="10"/>
  <c r="O390" i="10"/>
  <c r="P390" i="10"/>
  <c r="J391" i="10"/>
  <c r="L391" i="10"/>
  <c r="K391" i="10"/>
  <c r="O391" i="10"/>
  <c r="P391" i="10"/>
  <c r="J392" i="10"/>
  <c r="L392" i="10" s="1"/>
  <c r="K392" i="10"/>
  <c r="O392" i="10"/>
  <c r="P392" i="10"/>
  <c r="J393" i="10"/>
  <c r="L393" i="10"/>
  <c r="K393" i="10"/>
  <c r="O393" i="10"/>
  <c r="P393" i="10" s="1"/>
  <c r="J394" i="10"/>
  <c r="L394" i="10" s="1"/>
  <c r="K394" i="10"/>
  <c r="O394" i="10"/>
  <c r="P394" i="10"/>
  <c r="J395" i="10"/>
  <c r="L395" i="10"/>
  <c r="K395" i="10"/>
  <c r="O395" i="10"/>
  <c r="P395" i="10" s="1"/>
  <c r="J396" i="10"/>
  <c r="L396" i="10" s="1"/>
  <c r="K396" i="10"/>
  <c r="O396" i="10"/>
  <c r="P396" i="10" s="1"/>
  <c r="J397" i="10"/>
  <c r="L397" i="10"/>
  <c r="K397" i="10"/>
  <c r="O397" i="10"/>
  <c r="P397" i="10" s="1"/>
  <c r="J398" i="10"/>
  <c r="L398" i="10"/>
  <c r="K398" i="10"/>
  <c r="O398" i="10"/>
  <c r="P398" i="10"/>
  <c r="J399" i="10"/>
  <c r="L399" i="10"/>
  <c r="K399" i="10"/>
  <c r="O399" i="10"/>
  <c r="P399" i="10"/>
  <c r="J400" i="10"/>
  <c r="L400" i="10" s="1"/>
  <c r="K400" i="10"/>
  <c r="O400" i="10"/>
  <c r="P400" i="10"/>
  <c r="J401" i="10"/>
  <c r="L401" i="10"/>
  <c r="K401" i="10"/>
  <c r="O401" i="10"/>
  <c r="P401" i="10" s="1"/>
  <c r="J402" i="10"/>
  <c r="L402" i="10" s="1"/>
  <c r="K402" i="10"/>
  <c r="O402" i="10"/>
  <c r="P402" i="10"/>
  <c r="J403" i="10"/>
  <c r="L403" i="10"/>
  <c r="K403" i="10"/>
  <c r="O403" i="10"/>
  <c r="P403" i="10" s="1"/>
  <c r="J404" i="10"/>
  <c r="L404" i="10" s="1"/>
  <c r="K404" i="10"/>
  <c r="O404" i="10"/>
  <c r="P404" i="10" s="1"/>
  <c r="J405" i="10"/>
  <c r="L405" i="10"/>
  <c r="K405" i="10"/>
  <c r="O405" i="10"/>
  <c r="P405" i="10" s="1"/>
  <c r="J406" i="10"/>
  <c r="L406" i="10"/>
  <c r="K406" i="10"/>
  <c r="O406" i="10"/>
  <c r="P406" i="10"/>
  <c r="J407" i="10"/>
  <c r="L407" i="10"/>
  <c r="K407" i="10"/>
  <c r="O407" i="10"/>
  <c r="P407" i="10"/>
  <c r="J408" i="10"/>
  <c r="L408" i="10" s="1"/>
  <c r="K408" i="10"/>
  <c r="O408" i="10"/>
  <c r="P408" i="10"/>
  <c r="J409" i="10"/>
  <c r="L409" i="10"/>
  <c r="K409" i="10"/>
  <c r="O409" i="10"/>
  <c r="P409" i="10" s="1"/>
  <c r="J410" i="10"/>
  <c r="L410" i="10" s="1"/>
  <c r="K410" i="10"/>
  <c r="O410" i="10"/>
  <c r="P410" i="10"/>
  <c r="J411" i="10"/>
  <c r="L411" i="10"/>
  <c r="K411" i="10"/>
  <c r="O411" i="10"/>
  <c r="P411" i="10" s="1"/>
  <c r="J412" i="10"/>
  <c r="L412" i="10" s="1"/>
  <c r="K412" i="10"/>
  <c r="O412" i="10"/>
  <c r="P412" i="10" s="1"/>
  <c r="J413" i="10"/>
  <c r="L413" i="10"/>
  <c r="K413" i="10"/>
  <c r="O413" i="10"/>
  <c r="P413" i="10" s="1"/>
  <c r="J414" i="10"/>
  <c r="L414" i="10"/>
  <c r="K414" i="10"/>
  <c r="O414" i="10"/>
  <c r="P414" i="10"/>
  <c r="J415" i="10"/>
  <c r="L415" i="10"/>
  <c r="K415" i="10"/>
  <c r="O415" i="10"/>
  <c r="P415" i="10"/>
  <c r="J416" i="10"/>
  <c r="L416" i="10" s="1"/>
  <c r="K416" i="10"/>
  <c r="O416" i="10"/>
  <c r="P416" i="10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/>
  <c r="K419" i="10"/>
  <c r="O419" i="10"/>
  <c r="P419" i="10" s="1"/>
  <c r="J420" i="10"/>
  <c r="L420" i="10" s="1"/>
  <c r="K420" i="10"/>
  <c r="O420" i="10"/>
  <c r="P420" i="10" s="1"/>
  <c r="J421" i="10"/>
  <c r="L421" i="10"/>
  <c r="K421" i="10"/>
  <c r="O421" i="10"/>
  <c r="P421" i="10" s="1"/>
  <c r="J422" i="10"/>
  <c r="L422" i="10"/>
  <c r="K422" i="10"/>
  <c r="O422" i="10"/>
  <c r="P422" i="10"/>
  <c r="J423" i="10"/>
  <c r="L423" i="10"/>
  <c r="K423" i="10"/>
  <c r="O423" i="10"/>
  <c r="P423" i="10"/>
  <c r="J424" i="10"/>
  <c r="L424" i="10" s="1"/>
  <c r="K424" i="10"/>
  <c r="O424" i="10"/>
  <c r="P424" i="10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/>
  <c r="K427" i="10"/>
  <c r="O427" i="10"/>
  <c r="P427" i="10" s="1"/>
  <c r="J428" i="10"/>
  <c r="L428" i="10" s="1"/>
  <c r="K428" i="10"/>
  <c r="O428" i="10"/>
  <c r="P428" i="10" s="1"/>
  <c r="J429" i="10"/>
  <c r="L429" i="10"/>
  <c r="K429" i="10"/>
  <c r="O429" i="10"/>
  <c r="P429" i="10" s="1"/>
  <c r="J430" i="10"/>
  <c r="L430" i="10"/>
  <c r="K430" i="10"/>
  <c r="O430" i="10"/>
  <c r="P430" i="10"/>
  <c r="J431" i="10"/>
  <c r="L431" i="10"/>
  <c r="K431" i="10"/>
  <c r="O431" i="10"/>
  <c r="P431" i="10"/>
  <c r="J432" i="10"/>
  <c r="L432" i="10" s="1"/>
  <c r="K432" i="10"/>
  <c r="O432" i="10"/>
  <c r="P432" i="10"/>
  <c r="J433" i="10"/>
  <c r="L433" i="10"/>
  <c r="K433" i="10"/>
  <c r="O433" i="10"/>
  <c r="P433" i="10" s="1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 s="1"/>
  <c r="K436" i="10"/>
  <c r="O436" i="10"/>
  <c r="P436" i="10" s="1"/>
  <c r="J437" i="10"/>
  <c r="L437" i="10"/>
  <c r="K437" i="10"/>
  <c r="O437" i="10"/>
  <c r="P437" i="10" s="1"/>
  <c r="J438" i="10"/>
  <c r="L438" i="10"/>
  <c r="K438" i="10"/>
  <c r="O438" i="10"/>
  <c r="P438" i="10"/>
  <c r="J439" i="10"/>
  <c r="L439" i="10"/>
  <c r="K439" i="10"/>
  <c r="O439" i="10"/>
  <c r="P439" i="10"/>
  <c r="J440" i="10"/>
  <c r="L440" i="10" s="1"/>
  <c r="K440" i="10"/>
  <c r="O440" i="10"/>
  <c r="P440" i="10"/>
  <c r="J441" i="10"/>
  <c r="L441" i="10"/>
  <c r="K441" i="10"/>
  <c r="O441" i="10"/>
  <c r="P441" i="10" s="1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 s="1"/>
  <c r="K444" i="10"/>
  <c r="O444" i="10"/>
  <c r="P444" i="10" s="1"/>
  <c r="J445" i="10"/>
  <c r="L445" i="10"/>
  <c r="K445" i="10"/>
  <c r="O445" i="10"/>
  <c r="P445" i="10" s="1"/>
  <c r="J446" i="10"/>
  <c r="L446" i="10"/>
  <c r="K446" i="10"/>
  <c r="O446" i="10"/>
  <c r="P446" i="10"/>
  <c r="J447" i="10"/>
  <c r="L447" i="10"/>
  <c r="K447" i="10"/>
  <c r="O447" i="10"/>
  <c r="P447" i="10"/>
  <c r="J448" i="10"/>
  <c r="L448" i="10" s="1"/>
  <c r="K448" i="10"/>
  <c r="O448" i="10"/>
  <c r="P448" i="10"/>
  <c r="J449" i="10"/>
  <c r="L449" i="10"/>
  <c r="K449" i="10"/>
  <c r="O449" i="10"/>
  <c r="P449" i="10" s="1"/>
  <c r="J450" i="10"/>
  <c r="L450" i="10" s="1"/>
  <c r="K450" i="10"/>
  <c r="O450" i="10"/>
  <c r="P450" i="10"/>
  <c r="J451" i="10"/>
  <c r="L451" i="10"/>
  <c r="K451" i="10"/>
  <c r="O451" i="10"/>
  <c r="P451" i="10" s="1"/>
  <c r="J452" i="10"/>
  <c r="L452" i="10" s="1"/>
  <c r="K452" i="10"/>
  <c r="O452" i="10"/>
  <c r="P452" i="10" s="1"/>
  <c r="J453" i="10"/>
  <c r="L453" i="10"/>
  <c r="K453" i="10"/>
  <c r="O453" i="10"/>
  <c r="P453" i="10" s="1"/>
  <c r="J454" i="10"/>
  <c r="L454" i="10"/>
  <c r="K454" i="10"/>
  <c r="O454" i="10"/>
  <c r="P454" i="10"/>
  <c r="J455" i="10"/>
  <c r="L455" i="10"/>
  <c r="K455" i="10"/>
  <c r="O455" i="10"/>
  <c r="P455" i="10"/>
  <c r="J456" i="10"/>
  <c r="L456" i="10" s="1"/>
  <c r="K456" i="10"/>
  <c r="O456" i="10"/>
  <c r="P456" i="10"/>
  <c r="J457" i="10"/>
  <c r="L457" i="10"/>
  <c r="K457" i="10"/>
  <c r="O457" i="10"/>
  <c r="P457" i="10" s="1"/>
  <c r="J458" i="10"/>
  <c r="L458" i="10" s="1"/>
  <c r="K458" i="10"/>
  <c r="O458" i="10"/>
  <c r="P458" i="10"/>
  <c r="J459" i="10"/>
  <c r="L459" i="10"/>
  <c r="K459" i="10"/>
  <c r="O459" i="10"/>
  <c r="P459" i="10" s="1"/>
  <c r="J460" i="10"/>
  <c r="L460" i="10" s="1"/>
  <c r="K460" i="10"/>
  <c r="O460" i="10"/>
  <c r="P460" i="10" s="1"/>
  <c r="J461" i="10"/>
  <c r="L461" i="10"/>
  <c r="K461" i="10"/>
  <c r="O461" i="10"/>
  <c r="P461" i="10" s="1"/>
  <c r="J462" i="10"/>
  <c r="L462" i="10"/>
  <c r="K462" i="10"/>
  <c r="O462" i="10"/>
  <c r="P462" i="10"/>
  <c r="J463" i="10"/>
  <c r="L463" i="10"/>
  <c r="K463" i="10"/>
  <c r="O463" i="10"/>
  <c r="P463" i="10"/>
  <c r="J464" i="10"/>
  <c r="L464" i="10" s="1"/>
  <c r="K464" i="10"/>
  <c r="O464" i="10"/>
  <c r="P464" i="10"/>
  <c r="J465" i="10"/>
  <c r="L465" i="10"/>
  <c r="K465" i="10"/>
  <c r="O465" i="10"/>
  <c r="P465" i="10" s="1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 s="1"/>
  <c r="K468" i="10"/>
  <c r="O468" i="10"/>
  <c r="P468" i="10" s="1"/>
  <c r="J469" i="10"/>
  <c r="L469" i="10"/>
  <c r="K469" i="10"/>
  <c r="O469" i="10"/>
  <c r="P469" i="10"/>
  <c r="J470" i="10"/>
  <c r="L470" i="10"/>
  <c r="K470" i="10"/>
  <c r="O470" i="10"/>
  <c r="P470" i="10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/>
  <c r="K473" i="10"/>
  <c r="O473" i="10"/>
  <c r="P473" i="10"/>
  <c r="J474" i="10"/>
  <c r="L474" i="10"/>
  <c r="K474" i="10"/>
  <c r="O474" i="10"/>
  <c r="P474" i="10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/>
  <c r="K477" i="10"/>
  <c r="O477" i="10"/>
  <c r="P477" i="10"/>
  <c r="J478" i="10"/>
  <c r="L478" i="10"/>
  <c r="K478" i="10"/>
  <c r="O478" i="10"/>
  <c r="P478" i="10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/>
  <c r="K481" i="10"/>
  <c r="O481" i="10"/>
  <c r="P481" i="10"/>
  <c r="J482" i="10"/>
  <c r="L482" i="10"/>
  <c r="K482" i="10"/>
  <c r="O482" i="10"/>
  <c r="P482" i="10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/>
  <c r="K485" i="10"/>
  <c r="O485" i="10"/>
  <c r="P485" i="10"/>
  <c r="J486" i="10"/>
  <c r="L486" i="10"/>
  <c r="K486" i="10"/>
  <c r="O486" i="10"/>
  <c r="P486" i="10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/>
  <c r="K489" i="10"/>
  <c r="O489" i="10"/>
  <c r="P489" i="10"/>
  <c r="J490" i="10"/>
  <c r="L490" i="10"/>
  <c r="K490" i="10"/>
  <c r="O490" i="10"/>
  <c r="P490" i="10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/>
  <c r="K493" i="10"/>
  <c r="O493" i="10"/>
  <c r="P493" i="10"/>
  <c r="J494" i="10"/>
  <c r="L494" i="10"/>
  <c r="K494" i="10"/>
  <c r="O494" i="10"/>
  <c r="P494" i="10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/>
  <c r="K497" i="10"/>
  <c r="O497" i="10"/>
  <c r="P497" i="10"/>
  <c r="J498" i="10"/>
  <c r="L498" i="10"/>
  <c r="K498" i="10"/>
  <c r="O498" i="10"/>
  <c r="P498" i="10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/>
  <c r="K501" i="10"/>
  <c r="O501" i="10"/>
  <c r="P501" i="10"/>
  <c r="J502" i="10"/>
  <c r="L502" i="10"/>
  <c r="K502" i="10"/>
  <c r="O502" i="10"/>
  <c r="P502" i="10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/>
  <c r="K505" i="10"/>
  <c r="O505" i="10"/>
  <c r="P505" i="10"/>
  <c r="J506" i="10"/>
  <c r="L506" i="10"/>
  <c r="K506" i="10"/>
  <c r="O506" i="10"/>
  <c r="P506" i="10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/>
  <c r="K509" i="10"/>
  <c r="O509" i="10"/>
  <c r="P509" i="10"/>
  <c r="J510" i="10"/>
  <c r="L510" i="10"/>
  <c r="K510" i="10"/>
  <c r="O510" i="10"/>
  <c r="P510" i="10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/>
  <c r="K513" i="10"/>
  <c r="O513" i="10"/>
  <c r="P513" i="10"/>
  <c r="J514" i="10"/>
  <c r="L514" i="10"/>
  <c r="K514" i="10"/>
  <c r="O514" i="10"/>
  <c r="P514" i="10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/>
  <c r="K517" i="10"/>
  <c r="O517" i="10"/>
  <c r="P517" i="10"/>
  <c r="J518" i="10"/>
  <c r="L518" i="10"/>
  <c r="K518" i="10"/>
  <c r="O518" i="10"/>
  <c r="P518" i="10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/>
  <c r="K521" i="10"/>
  <c r="O521" i="10"/>
  <c r="P521" i="10"/>
  <c r="J522" i="10"/>
  <c r="L522" i="10"/>
  <c r="K522" i="10"/>
  <c r="O522" i="10"/>
  <c r="P522" i="10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/>
  <c r="K525" i="10"/>
  <c r="O525" i="10"/>
  <c r="P525" i="10"/>
  <c r="J526" i="10"/>
  <c r="L526" i="10"/>
  <c r="K526" i="10"/>
  <c r="O526" i="10"/>
  <c r="P526" i="10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/>
  <c r="K529" i="10"/>
  <c r="O529" i="10"/>
  <c r="P529" i="10"/>
  <c r="J530" i="10"/>
  <c r="L530" i="10"/>
  <c r="K530" i="10"/>
  <c r="O530" i="10"/>
  <c r="P530" i="10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/>
  <c r="K533" i="10"/>
  <c r="O533" i="10"/>
  <c r="P533" i="10"/>
  <c r="J534" i="10"/>
  <c r="L534" i="10"/>
  <c r="K534" i="10"/>
  <c r="O534" i="10"/>
  <c r="P534" i="10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/>
  <c r="K537" i="10"/>
  <c r="O537" i="10"/>
  <c r="P537" i="10"/>
  <c r="J538" i="10"/>
  <c r="L538" i="10"/>
  <c r="K538" i="10"/>
  <c r="O538" i="10"/>
  <c r="P538" i="10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/>
  <c r="K541" i="10"/>
  <c r="O541" i="10"/>
  <c r="P541" i="10"/>
  <c r="J542" i="10"/>
  <c r="L542" i="10"/>
  <c r="K542" i="10"/>
  <c r="O542" i="10"/>
  <c r="P542" i="10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/>
  <c r="K545" i="10"/>
  <c r="O545" i="10"/>
  <c r="P545" i="10"/>
  <c r="J546" i="10"/>
  <c r="L546" i="10"/>
  <c r="K546" i="10"/>
  <c r="O546" i="10"/>
  <c r="P546" i="10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/>
  <c r="K549" i="10"/>
  <c r="O549" i="10"/>
  <c r="P549" i="10"/>
  <c r="J550" i="10"/>
  <c r="L550" i="10"/>
  <c r="K550" i="10"/>
  <c r="O550" i="10"/>
  <c r="P550" i="10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/>
  <c r="K553" i="10"/>
  <c r="O553" i="10"/>
  <c r="P553" i="10"/>
  <c r="J554" i="10"/>
  <c r="L554" i="10"/>
  <c r="K554" i="10"/>
  <c r="O554" i="10"/>
  <c r="P554" i="10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/>
  <c r="K557" i="10"/>
  <c r="O557" i="10"/>
  <c r="P557" i="10"/>
  <c r="J558" i="10"/>
  <c r="L558" i="10"/>
  <c r="K558" i="10"/>
  <c r="O558" i="10"/>
  <c r="P558" i="10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/>
  <c r="K561" i="10"/>
  <c r="O561" i="10"/>
  <c r="P561" i="10"/>
  <c r="J562" i="10"/>
  <c r="L562" i="10"/>
  <c r="K562" i="10"/>
  <c r="O562" i="10"/>
  <c r="P562" i="10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/>
  <c r="K565" i="10"/>
  <c r="O565" i="10"/>
  <c r="P565" i="10"/>
  <c r="J566" i="10"/>
  <c r="L566" i="10"/>
  <c r="K566" i="10"/>
  <c r="O566" i="10"/>
  <c r="P566" i="10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/>
  <c r="K569" i="10"/>
  <c r="O569" i="10"/>
  <c r="P569" i="10"/>
  <c r="J570" i="10"/>
  <c r="L570" i="10"/>
  <c r="K570" i="10"/>
  <c r="O570" i="10"/>
  <c r="P570" i="10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/>
  <c r="K574" i="10"/>
  <c r="O574" i="10"/>
  <c r="P574" i="10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/>
  <c r="K577" i="10"/>
  <c r="O577" i="10"/>
  <c r="P577" i="10"/>
  <c r="J578" i="10"/>
  <c r="L578" i="10"/>
  <c r="K578" i="10"/>
  <c r="O578" i="10"/>
  <c r="P578" i="10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/>
  <c r="K581" i="10"/>
  <c r="O581" i="10"/>
  <c r="P581" i="10"/>
  <c r="J582" i="10"/>
  <c r="L582" i="10"/>
  <c r="K582" i="10"/>
  <c r="O582" i="10"/>
  <c r="P582" i="10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/>
  <c r="K585" i="10"/>
  <c r="O585" i="10"/>
  <c r="P585" i="10"/>
  <c r="J586" i="10"/>
  <c r="L586" i="10"/>
  <c r="K586" i="10"/>
  <c r="O586" i="10"/>
  <c r="P586" i="10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/>
  <c r="K589" i="10"/>
  <c r="O589" i="10"/>
  <c r="P589" i="10"/>
  <c r="J590" i="10"/>
  <c r="L590" i="10"/>
  <c r="K590" i="10"/>
  <c r="O590" i="10"/>
  <c r="P590" i="10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/>
  <c r="K593" i="10"/>
  <c r="O593" i="10"/>
  <c r="P593" i="10"/>
  <c r="J594" i="10"/>
  <c r="L594" i="10" s="1"/>
  <c r="K594" i="10"/>
  <c r="O594" i="10"/>
  <c r="P594" i="10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/>
  <c r="K597" i="10"/>
  <c r="O597" i="10"/>
  <c r="P597" i="10"/>
  <c r="J598" i="10"/>
  <c r="L598" i="10"/>
  <c r="K598" i="10"/>
  <c r="O598" i="10"/>
  <c r="P598" i="10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/>
  <c r="K601" i="10"/>
  <c r="O601" i="10"/>
  <c r="P601" i="10"/>
  <c r="J602" i="10"/>
  <c r="L602" i="10" s="1"/>
  <c r="K602" i="10"/>
  <c r="O602" i="10"/>
  <c r="P602" i="10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/>
  <c r="K605" i="10"/>
  <c r="O605" i="10"/>
  <c r="P605" i="10"/>
  <c r="J606" i="10"/>
  <c r="L606" i="10"/>
  <c r="K606" i="10"/>
  <c r="O606" i="10"/>
  <c r="P606" i="10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/>
  <c r="K609" i="10"/>
  <c r="O609" i="10"/>
  <c r="P609" i="10"/>
  <c r="J610" i="10"/>
  <c r="L610" i="10" s="1"/>
  <c r="K610" i="10"/>
  <c r="O610" i="10"/>
  <c r="P610" i="10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/>
  <c r="K613" i="10"/>
  <c r="O613" i="10"/>
  <c r="P613" i="10"/>
  <c r="J614" i="10"/>
  <c r="L614" i="10"/>
  <c r="K614" i="10"/>
  <c r="O614" i="10"/>
  <c r="P614" i="10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/>
  <c r="K617" i="10"/>
  <c r="O617" i="10"/>
  <c r="P617" i="10"/>
  <c r="J618" i="10"/>
  <c r="L618" i="10" s="1"/>
  <c r="K618" i="10"/>
  <c r="O618" i="10"/>
  <c r="P618" i="10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/>
  <c r="K621" i="10"/>
  <c r="O621" i="10"/>
  <c r="P621" i="10"/>
  <c r="J622" i="10"/>
  <c r="L622" i="10"/>
  <c r="K622" i="10"/>
  <c r="O622" i="10"/>
  <c r="P622" i="10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/>
  <c r="K625" i="10"/>
  <c r="O625" i="10"/>
  <c r="P625" i="10"/>
  <c r="J626" i="10"/>
  <c r="L626" i="10" s="1"/>
  <c r="K626" i="10"/>
  <c r="O626" i="10"/>
  <c r="P626" i="10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/>
  <c r="K629" i="10"/>
  <c r="O629" i="10"/>
  <c r="P629" i="10"/>
  <c r="J630" i="10"/>
  <c r="L630" i="10"/>
  <c r="K630" i="10"/>
  <c r="O630" i="10"/>
  <c r="P630" i="10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/>
  <c r="K633" i="10"/>
  <c r="M633" i="10" s="1"/>
  <c r="O633" i="10"/>
  <c r="P633" i="10"/>
  <c r="J634" i="10"/>
  <c r="L634" i="10" s="1"/>
  <c r="K634" i="10"/>
  <c r="M634" i="10"/>
  <c r="O634" i="10"/>
  <c r="P634" i="10" s="1"/>
  <c r="J635" i="10"/>
  <c r="L635" i="10" s="1"/>
  <c r="K635" i="10"/>
  <c r="M635" i="10" s="1"/>
  <c r="O635" i="10"/>
  <c r="P635" i="10"/>
  <c r="J636" i="10"/>
  <c r="L636" i="10"/>
  <c r="N636" i="10" s="1"/>
  <c r="K636" i="10"/>
  <c r="M636" i="10"/>
  <c r="O636" i="10"/>
  <c r="P636" i="10"/>
  <c r="J637" i="10"/>
  <c r="L637" i="10" s="1"/>
  <c r="K637" i="10"/>
  <c r="M637" i="10"/>
  <c r="N637" i="10"/>
  <c r="O637" i="10"/>
  <c r="P637" i="10"/>
  <c r="J638" i="10"/>
  <c r="L638" i="10"/>
  <c r="N638" i="10" s="1"/>
  <c r="K638" i="10"/>
  <c r="M638" i="10"/>
  <c r="O638" i="10"/>
  <c r="P638" i="10"/>
  <c r="J639" i="10"/>
  <c r="L639" i="10"/>
  <c r="K639" i="10"/>
  <c r="O639" i="10"/>
  <c r="P639" i="10" s="1"/>
  <c r="J640" i="10"/>
  <c r="L640" i="10"/>
  <c r="K640" i="10"/>
  <c r="O640" i="10"/>
  <c r="P640" i="10"/>
  <c r="J641" i="10"/>
  <c r="L641" i="10"/>
  <c r="K641" i="10"/>
  <c r="O641" i="10"/>
  <c r="P641" i="10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/>
  <c r="O652" i="10"/>
  <c r="P652" i="10"/>
  <c r="J653" i="10"/>
  <c r="L653" i="10" s="1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N659" i="10" s="1"/>
  <c r="K659" i="10"/>
  <c r="M659" i="10"/>
  <c r="O659" i="10"/>
  <c r="P659" i="10" s="1"/>
  <c r="J660" i="10"/>
  <c r="L660" i="10"/>
  <c r="K660" i="10"/>
  <c r="M660" i="10" s="1"/>
  <c r="O660" i="10"/>
  <c r="P660" i="10"/>
  <c r="J661" i="10"/>
  <c r="L661" i="10" s="1"/>
  <c r="N661" i="10" s="1"/>
  <c r="K661" i="10"/>
  <c r="M661" i="10"/>
  <c r="O661" i="10"/>
  <c r="P661" i="10" s="1"/>
  <c r="J662" i="10"/>
  <c r="L662" i="10"/>
  <c r="K662" i="10"/>
  <c r="M662" i="10" s="1"/>
  <c r="O662" i="10"/>
  <c r="P662" i="10"/>
  <c r="J663" i="10"/>
  <c r="L663" i="10" s="1"/>
  <c r="K663" i="10"/>
  <c r="M663" i="10"/>
  <c r="O663" i="10"/>
  <c r="P663" i="10" s="1"/>
  <c r="J664" i="10"/>
  <c r="L664" i="10"/>
  <c r="K664" i="10"/>
  <c r="M664" i="10" s="1"/>
  <c r="O664" i="10"/>
  <c r="P664" i="10"/>
  <c r="J665" i="10"/>
  <c r="L665" i="10" s="1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N674" i="10" s="1"/>
  <c r="K674" i="10"/>
  <c r="M674" i="10"/>
  <c r="O674" i="10"/>
  <c r="P674" i="10" s="1"/>
  <c r="J675" i="10"/>
  <c r="L675" i="10"/>
  <c r="K675" i="10"/>
  <c r="M675" i="10" s="1"/>
  <c r="O675" i="10"/>
  <c r="P675" i="10"/>
  <c r="J676" i="10"/>
  <c r="L676" i="10" s="1"/>
  <c r="K676" i="10"/>
  <c r="M676" i="10"/>
  <c r="O676" i="10"/>
  <c r="P676" i="10" s="1"/>
  <c r="J677" i="10"/>
  <c r="L677" i="10"/>
  <c r="K677" i="10"/>
  <c r="M677" i="10" s="1"/>
  <c r="N677" i="10" s="1"/>
  <c r="O677" i="10"/>
  <c r="P677" i="10"/>
  <c r="J678" i="10"/>
  <c r="L678" i="10" s="1"/>
  <c r="K678" i="10"/>
  <c r="M678" i="10"/>
  <c r="O678" i="10"/>
  <c r="P678" i="10" s="1"/>
  <c r="J679" i="10"/>
  <c r="L679" i="10"/>
  <c r="K679" i="10"/>
  <c r="M679" i="10" s="1"/>
  <c r="O679" i="10"/>
  <c r="P679" i="10"/>
  <c r="J680" i="10"/>
  <c r="L680" i="10" s="1"/>
  <c r="N680" i="10" s="1"/>
  <c r="K680" i="10"/>
  <c r="M680" i="10"/>
  <c r="O680" i="10"/>
  <c r="P680" i="10" s="1"/>
  <c r="J681" i="10"/>
  <c r="L681" i="10"/>
  <c r="K681" i="10"/>
  <c r="M681" i="10" s="1"/>
  <c r="O681" i="10"/>
  <c r="P681" i="10"/>
  <c r="J682" i="10"/>
  <c r="L682" i="10" s="1"/>
  <c r="K682" i="10"/>
  <c r="M682" i="10"/>
  <c r="O682" i="10"/>
  <c r="P682" i="10" s="1"/>
  <c r="J683" i="10"/>
  <c r="L683" i="10"/>
  <c r="K683" i="10"/>
  <c r="M683" i="10" s="1"/>
  <c r="O683" i="10"/>
  <c r="P683" i="10"/>
  <c r="J684" i="10"/>
  <c r="L684" i="10" s="1"/>
  <c r="K684" i="10"/>
  <c r="M684" i="10"/>
  <c r="O684" i="10"/>
  <c r="P684" i="10" s="1"/>
  <c r="J685" i="10"/>
  <c r="L685" i="10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N691" i="10" s="1"/>
  <c r="K691" i="10"/>
  <c r="M691" i="10"/>
  <c r="O691" i="10"/>
  <c r="P691" i="10" s="1"/>
  <c r="J692" i="10"/>
  <c r="L692" i="10"/>
  <c r="K692" i="10"/>
  <c r="M692" i="10" s="1"/>
  <c r="N692" i="10" s="1"/>
  <c r="O692" i="10"/>
  <c r="P692" i="10"/>
  <c r="J693" i="10"/>
  <c r="L693" i="10" s="1"/>
  <c r="K693" i="10"/>
  <c r="M693" i="10"/>
  <c r="O693" i="10"/>
  <c r="P693" i="10" s="1"/>
  <c r="J694" i="10"/>
  <c r="L694" i="10"/>
  <c r="K694" i="10"/>
  <c r="M694" i="10" s="1"/>
  <c r="O694" i="10"/>
  <c r="P694" i="10"/>
  <c r="J695" i="10"/>
  <c r="L695" i="10" s="1"/>
  <c r="N695" i="10" s="1"/>
  <c r="K695" i="10"/>
  <c r="M695" i="10"/>
  <c r="O695" i="10"/>
  <c r="P695" i="10" s="1"/>
  <c r="J696" i="10"/>
  <c r="L696" i="10"/>
  <c r="K696" i="10"/>
  <c r="M696" i="10" s="1"/>
  <c r="O696" i="10"/>
  <c r="P696" i="10"/>
  <c r="J697" i="10"/>
  <c r="L697" i="10" s="1"/>
  <c r="K697" i="10"/>
  <c r="M697" i="10"/>
  <c r="O697" i="10"/>
  <c r="P697" i="10" s="1"/>
  <c r="J698" i="10"/>
  <c r="L698" i="10"/>
  <c r="K698" i="10"/>
  <c r="M698" i="10" s="1"/>
  <c r="O698" i="10"/>
  <c r="P698" i="10"/>
  <c r="J699" i="10"/>
  <c r="L699" i="10" s="1"/>
  <c r="K699" i="10"/>
  <c r="M699" i="10"/>
  <c r="O699" i="10"/>
  <c r="P699" i="10" s="1"/>
  <c r="J700" i="10"/>
  <c r="L700" i="10"/>
  <c r="K700" i="10"/>
  <c r="M700" i="10" s="1"/>
  <c r="N700" i="10" s="1"/>
  <c r="O700" i="10"/>
  <c r="P700" i="10"/>
  <c r="J701" i="10"/>
  <c r="L701" i="10" s="1"/>
  <c r="K701" i="10"/>
  <c r="M701" i="10"/>
  <c r="O701" i="10"/>
  <c r="P701" i="10" s="1"/>
  <c r="J702" i="10"/>
  <c r="L702" i="10"/>
  <c r="K702" i="10"/>
  <c r="M702" i="10" s="1"/>
  <c r="O702" i="10"/>
  <c r="P702" i="10"/>
  <c r="J703" i="10"/>
  <c r="L703" i="10" s="1"/>
  <c r="N703" i="10" s="1"/>
  <c r="K703" i="10"/>
  <c r="M703" i="10"/>
  <c r="O703" i="10"/>
  <c r="P703" i="10" s="1"/>
  <c r="J704" i="10"/>
  <c r="L704" i="10"/>
  <c r="N704" i="10" s="1"/>
  <c r="K704" i="10"/>
  <c r="M704" i="10" s="1"/>
  <c r="O704" i="10"/>
  <c r="P704" i="10"/>
  <c r="J705" i="10"/>
  <c r="L705" i="10"/>
  <c r="K705" i="10"/>
  <c r="M705" i="10"/>
  <c r="N705" i="10" s="1"/>
  <c r="O705" i="10"/>
  <c r="P705" i="10"/>
  <c r="J706" i="10"/>
  <c r="L706" i="10"/>
  <c r="N706" i="10" s="1"/>
  <c r="K706" i="10"/>
  <c r="M706" i="10"/>
  <c r="O706" i="10"/>
  <c r="P706" i="10" s="1"/>
  <c r="J707" i="10"/>
  <c r="L707" i="10"/>
  <c r="K707" i="10"/>
  <c r="M707" i="10" s="1"/>
  <c r="O707" i="10"/>
  <c r="P707" i="10"/>
  <c r="J708" i="10"/>
  <c r="L708" i="10" s="1"/>
  <c r="K708" i="10"/>
  <c r="M708" i="10"/>
  <c r="O708" i="10"/>
  <c r="P708" i="10" s="1"/>
  <c r="J709" i="10"/>
  <c r="L709" i="10"/>
  <c r="K709" i="10"/>
  <c r="M709" i="10" s="1"/>
  <c r="O709" i="10"/>
  <c r="P709" i="10"/>
  <c r="J710" i="10"/>
  <c r="L710" i="10" s="1"/>
  <c r="K710" i="10"/>
  <c r="M710" i="10"/>
  <c r="O710" i="10"/>
  <c r="P710" i="10" s="1"/>
  <c r="J711" i="10"/>
  <c r="L711" i="10"/>
  <c r="K711" i="10"/>
  <c r="M711" i="10" s="1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N716" i="10" s="1"/>
  <c r="K716" i="10"/>
  <c r="M716" i="10"/>
  <c r="O716" i="10"/>
  <c r="P716" i="10"/>
  <c r="J717" i="10"/>
  <c r="L717" i="10" s="1"/>
  <c r="K717" i="10"/>
  <c r="M717" i="10"/>
  <c r="O717" i="10"/>
  <c r="P717" i="10" s="1"/>
  <c r="J718" i="10"/>
  <c r="L718" i="10"/>
  <c r="K718" i="10"/>
  <c r="M718" i="10" s="1"/>
  <c r="O718" i="10"/>
  <c r="P718" i="10"/>
  <c r="J719" i="10"/>
  <c r="L719" i="10" s="1"/>
  <c r="K719" i="10"/>
  <c r="M719" i="10"/>
  <c r="O719" i="10"/>
  <c r="P719" i="10" s="1"/>
  <c r="J720" i="10"/>
  <c r="L720" i="10"/>
  <c r="K720" i="10"/>
  <c r="M720" i="10" s="1"/>
  <c r="N720" i="10" s="1"/>
  <c r="O720" i="10"/>
  <c r="P720" i="10"/>
  <c r="J721" i="10"/>
  <c r="L721" i="10" s="1"/>
  <c r="K721" i="10"/>
  <c r="M721" i="10"/>
  <c r="O721" i="10"/>
  <c r="P721" i="10" s="1"/>
  <c r="J722" i="10"/>
  <c r="L722" i="10"/>
  <c r="N722" i="10" s="1"/>
  <c r="K722" i="10"/>
  <c r="M722" i="10" s="1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 s="1"/>
  <c r="K746" i="10"/>
  <c r="M746" i="10"/>
  <c r="O746" i="10"/>
  <c r="P746" i="10" s="1"/>
  <c r="J747" i="10"/>
  <c r="L747" i="10"/>
  <c r="K747" i="10"/>
  <c r="M747" i="10" s="1"/>
  <c r="N747" i="10" s="1"/>
  <c r="O747" i="10"/>
  <c r="P747" i="10"/>
  <c r="J748" i="10"/>
  <c r="L748" i="10" s="1"/>
  <c r="K748" i="10"/>
  <c r="M748" i="10"/>
  <c r="O748" i="10"/>
  <c r="P748" i="10" s="1"/>
  <c r="J749" i="10"/>
  <c r="L749" i="10"/>
  <c r="K749" i="10"/>
  <c r="M749" i="10" s="1"/>
  <c r="O749" i="10"/>
  <c r="P749" i="10"/>
  <c r="J750" i="10"/>
  <c r="L750" i="10" s="1"/>
  <c r="N750" i="10" s="1"/>
  <c r="K750" i="10"/>
  <c r="M750" i="10"/>
  <c r="O750" i="10"/>
  <c r="P750" i="10" s="1"/>
  <c r="J751" i="10"/>
  <c r="L751" i="10"/>
  <c r="K751" i="10"/>
  <c r="M751" i="10" s="1"/>
  <c r="O751" i="10"/>
  <c r="P751" i="10"/>
  <c r="J752" i="10"/>
  <c r="L752" i="10" s="1"/>
  <c r="K752" i="10"/>
  <c r="M752" i="10"/>
  <c r="O752" i="10"/>
  <c r="P752" i="10" s="1"/>
  <c r="J753" i="10"/>
  <c r="L753" i="10"/>
  <c r="K753" i="10"/>
  <c r="M753" i="10" s="1"/>
  <c r="O753" i="10"/>
  <c r="P753" i="10"/>
  <c r="J754" i="10"/>
  <c r="L754" i="10" s="1"/>
  <c r="K754" i="10"/>
  <c r="M754" i="10"/>
  <c r="O754" i="10"/>
  <c r="P754" i="10" s="1"/>
  <c r="J755" i="10"/>
  <c r="L755" i="10"/>
  <c r="K755" i="10"/>
  <c r="M755" i="10" s="1"/>
  <c r="N755" i="10" s="1"/>
  <c r="O755" i="10"/>
  <c r="P755" i="10"/>
  <c r="J756" i="10"/>
  <c r="L756" i="10" s="1"/>
  <c r="K756" i="10"/>
  <c r="M756" i="10"/>
  <c r="O756" i="10"/>
  <c r="P756" i="10" s="1"/>
  <c r="J757" i="10"/>
  <c r="L757" i="10"/>
  <c r="N757" i="10" s="1"/>
  <c r="K757" i="10"/>
  <c r="M757" i="10" s="1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N761" i="10" s="1"/>
  <c r="K761" i="10"/>
  <c r="M761" i="10"/>
  <c r="O761" i="10"/>
  <c r="P761" i="10" s="1"/>
  <c r="J762" i="10"/>
  <c r="L762" i="10"/>
  <c r="K762" i="10"/>
  <c r="M762" i="10" s="1"/>
  <c r="O762" i="10"/>
  <c r="P762" i="10"/>
  <c r="J763" i="10"/>
  <c r="L763" i="10" s="1"/>
  <c r="N763" i="10" s="1"/>
  <c r="K763" i="10"/>
  <c r="M763" i="10"/>
  <c r="O763" i="10"/>
  <c r="P763" i="10" s="1"/>
  <c r="J764" i="10"/>
  <c r="L764" i="10"/>
  <c r="K764" i="10"/>
  <c r="M764" i="10" s="1"/>
  <c r="O764" i="10"/>
  <c r="P764" i="10"/>
  <c r="J765" i="10"/>
  <c r="L765" i="10" s="1"/>
  <c r="K765" i="10"/>
  <c r="M765" i="10"/>
  <c r="N765" i="10"/>
  <c r="O765" i="10"/>
  <c r="P765" i="10"/>
  <c r="J766" i="10"/>
  <c r="L766" i="10"/>
  <c r="N766" i="10" s="1"/>
  <c r="K766" i="10"/>
  <c r="M766" i="10"/>
  <c r="O766" i="10"/>
  <c r="P766" i="10"/>
  <c r="J767" i="10"/>
  <c r="L767" i="10"/>
  <c r="K767" i="10"/>
  <c r="M767" i="10"/>
  <c r="N767" i="10" s="1"/>
  <c r="O767" i="10"/>
  <c r="P767" i="10"/>
  <c r="J768" i="10"/>
  <c r="L768" i="10"/>
  <c r="N768" i="10" s="1"/>
  <c r="K768" i="10"/>
  <c r="M768" i="10"/>
  <c r="O768" i="10"/>
  <c r="P768" i="10"/>
  <c r="J769" i="10"/>
  <c r="L769" i="10"/>
  <c r="K769" i="10"/>
  <c r="M769" i="10"/>
  <c r="N769" i="10" s="1"/>
  <c r="O769" i="10"/>
  <c r="P769" i="10"/>
  <c r="J770" i="10"/>
  <c r="L770" i="10"/>
  <c r="N770" i="10" s="1"/>
  <c r="K770" i="10"/>
  <c r="M770" i="10"/>
  <c r="O770" i="10"/>
  <c r="P770" i="10"/>
  <c r="J771" i="10"/>
  <c r="L771" i="10"/>
  <c r="K771" i="10"/>
  <c r="M771" i="10"/>
  <c r="N771" i="10" s="1"/>
  <c r="O771" i="10"/>
  <c r="P771" i="10"/>
  <c r="J772" i="10"/>
  <c r="L772" i="10"/>
  <c r="N772" i="10" s="1"/>
  <c r="K772" i="10"/>
  <c r="M772" i="10"/>
  <c r="O772" i="10"/>
  <c r="P772" i="10"/>
  <c r="J773" i="10"/>
  <c r="L773" i="10"/>
  <c r="K773" i="10"/>
  <c r="M773" i="10"/>
  <c r="N773" i="10" s="1"/>
  <c r="O773" i="10"/>
  <c r="P773" i="10"/>
  <c r="J774" i="10"/>
  <c r="L774" i="10"/>
  <c r="N774" i="10" s="1"/>
  <c r="K774" i="10"/>
  <c r="M774" i="10"/>
  <c r="O774" i="10"/>
  <c r="P774" i="10"/>
  <c r="J775" i="10"/>
  <c r="L775" i="10"/>
  <c r="K775" i="10"/>
  <c r="M775" i="10"/>
  <c r="N775" i="10" s="1"/>
  <c r="O775" i="10"/>
  <c r="P775" i="10"/>
  <c r="J776" i="10"/>
  <c r="L776" i="10"/>
  <c r="N776" i="10" s="1"/>
  <c r="K776" i="10"/>
  <c r="M776" i="10"/>
  <c r="O776" i="10"/>
  <c r="P776" i="10"/>
  <c r="J777" i="10"/>
  <c r="L777" i="10"/>
  <c r="K777" i="10"/>
  <c r="M777" i="10"/>
  <c r="N777" i="10" s="1"/>
  <c r="O777" i="10"/>
  <c r="P777" i="10"/>
  <c r="J778" i="10"/>
  <c r="L778" i="10"/>
  <c r="N778" i="10" s="1"/>
  <c r="K778" i="10"/>
  <c r="M778" i="10"/>
  <c r="O778" i="10"/>
  <c r="P778" i="10"/>
  <c r="J779" i="10"/>
  <c r="L779" i="10"/>
  <c r="K779" i="10"/>
  <c r="M779" i="10"/>
  <c r="N779" i="10" s="1"/>
  <c r="O779" i="10"/>
  <c r="P779" i="10"/>
  <c r="J780" i="10"/>
  <c r="L780" i="10"/>
  <c r="N780" i="10" s="1"/>
  <c r="K780" i="10"/>
  <c r="M780" i="10"/>
  <c r="O780" i="10"/>
  <c r="P780" i="10"/>
  <c r="J781" i="10"/>
  <c r="L781" i="10"/>
  <c r="K781" i="10"/>
  <c r="M781" i="10"/>
  <c r="N781" i="10" s="1"/>
  <c r="O781" i="10"/>
  <c r="P781" i="10"/>
  <c r="J782" i="10"/>
  <c r="L782" i="10"/>
  <c r="N782" i="10" s="1"/>
  <c r="K782" i="10"/>
  <c r="M782" i="10"/>
  <c r="O782" i="10"/>
  <c r="P782" i="10"/>
  <c r="J783" i="10"/>
  <c r="L783" i="10"/>
  <c r="K783" i="10"/>
  <c r="M783" i="10"/>
  <c r="N783" i="10" s="1"/>
  <c r="O783" i="10"/>
  <c r="P783" i="10"/>
  <c r="J784" i="10"/>
  <c r="L784" i="10"/>
  <c r="N784" i="10" s="1"/>
  <c r="K784" i="10"/>
  <c r="M784" i="10"/>
  <c r="O784" i="10"/>
  <c r="P784" i="10"/>
  <c r="J785" i="10"/>
  <c r="L785" i="10"/>
  <c r="K785" i="10"/>
  <c r="M785" i="10"/>
  <c r="N785" i="10" s="1"/>
  <c r="O785" i="10"/>
  <c r="P785" i="10"/>
  <c r="J786" i="10"/>
  <c r="L786" i="10"/>
  <c r="N786" i="10" s="1"/>
  <c r="K786" i="10"/>
  <c r="M786" i="10"/>
  <c r="O786" i="10"/>
  <c r="P786" i="10"/>
  <c r="J787" i="10"/>
  <c r="L787" i="10"/>
  <c r="K787" i="10"/>
  <c r="M787" i="10"/>
  <c r="N787" i="10" s="1"/>
  <c r="O787" i="10"/>
  <c r="P787" i="10"/>
  <c r="J788" i="10"/>
  <c r="L788" i="10"/>
  <c r="N788" i="10" s="1"/>
  <c r="K788" i="10"/>
  <c r="M788" i="10"/>
  <c r="O788" i="10"/>
  <c r="P788" i="10"/>
  <c r="J789" i="10"/>
  <c r="L789" i="10"/>
  <c r="K789" i="10"/>
  <c r="M789" i="10"/>
  <c r="N789" i="10" s="1"/>
  <c r="O789" i="10"/>
  <c r="P789" i="10"/>
  <c r="J790" i="10"/>
  <c r="L790" i="10"/>
  <c r="N790" i="10" s="1"/>
  <c r="K790" i="10"/>
  <c r="M790" i="10"/>
  <c r="O790" i="10"/>
  <c r="P790" i="10"/>
  <c r="J791" i="10"/>
  <c r="L791" i="10"/>
  <c r="K791" i="10"/>
  <c r="M791" i="10"/>
  <c r="O791" i="10"/>
  <c r="P791" i="10"/>
  <c r="J792" i="10"/>
  <c r="L792" i="10" s="1"/>
  <c r="K792" i="10"/>
  <c r="M792" i="10"/>
  <c r="O792" i="10"/>
  <c r="P792" i="10" s="1"/>
  <c r="J793" i="10"/>
  <c r="L793" i="10"/>
  <c r="K793" i="10"/>
  <c r="M793" i="10" s="1"/>
  <c r="O793" i="10"/>
  <c r="P793" i="10"/>
  <c r="J794" i="10"/>
  <c r="L794" i="10" s="1"/>
  <c r="N794" i="10" s="1"/>
  <c r="K794" i="10"/>
  <c r="M794" i="10"/>
  <c r="O794" i="10"/>
  <c r="P794" i="10" s="1"/>
  <c r="J795" i="10"/>
  <c r="L795" i="10"/>
  <c r="K795" i="10"/>
  <c r="M795" i="10" s="1"/>
  <c r="O795" i="10"/>
  <c r="P795" i="10"/>
  <c r="J796" i="10"/>
  <c r="L796" i="10" s="1"/>
  <c r="K796" i="10"/>
  <c r="M796" i="10"/>
  <c r="O796" i="10"/>
  <c r="P796" i="10" s="1"/>
  <c r="J797" i="10"/>
  <c r="L797" i="10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/>
  <c r="K799" i="10"/>
  <c r="M799" i="10" s="1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N806" i="10" s="1"/>
  <c r="K806" i="10"/>
  <c r="M806" i="10"/>
  <c r="O806" i="10"/>
  <c r="P806" i="10"/>
  <c r="J807" i="10"/>
  <c r="L807" i="10" s="1"/>
  <c r="K807" i="10"/>
  <c r="M807" i="10"/>
  <c r="N807" i="10"/>
  <c r="O807" i="10"/>
  <c r="P807" i="10"/>
  <c r="J808" i="10"/>
  <c r="L808" i="10"/>
  <c r="N808" i="10" s="1"/>
  <c r="K808" i="10"/>
  <c r="M808" i="10"/>
  <c r="O808" i="10"/>
  <c r="P808" i="10" s="1"/>
  <c r="J809" i="10"/>
  <c r="L809" i="10"/>
  <c r="K809" i="10"/>
  <c r="M809" i="10" s="1"/>
  <c r="O809" i="10"/>
  <c r="P809" i="10"/>
  <c r="J810" i="10"/>
  <c r="L810" i="10" s="1"/>
  <c r="K810" i="10"/>
  <c r="M810" i="10"/>
  <c r="N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N812" i="10" s="1"/>
  <c r="O812" i="10"/>
  <c r="P812" i="10"/>
  <c r="J813" i="10"/>
  <c r="L813" i="10"/>
  <c r="N813" i="10" s="1"/>
  <c r="K813" i="10"/>
  <c r="M813" i="10"/>
  <c r="O813" i="10"/>
  <c r="P813" i="10"/>
  <c r="J814" i="10"/>
  <c r="L814" i="10"/>
  <c r="K814" i="10"/>
  <c r="M814" i="10"/>
  <c r="N814" i="10" s="1"/>
  <c r="O814" i="10"/>
  <c r="P814" i="10"/>
  <c r="J815" i="10"/>
  <c r="L815" i="10"/>
  <c r="N815" i="10" s="1"/>
  <c r="K815" i="10"/>
  <c r="M815" i="10"/>
  <c r="O815" i="10"/>
  <c r="P815" i="10"/>
  <c r="J816" i="10"/>
  <c r="L816" i="10"/>
  <c r="K816" i="10"/>
  <c r="M816" i="10"/>
  <c r="N816" i="10" s="1"/>
  <c r="O816" i="10"/>
  <c r="P816" i="10"/>
  <c r="J817" i="10"/>
  <c r="L817" i="10"/>
  <c r="N817" i="10" s="1"/>
  <c r="K817" i="10"/>
  <c r="M817" i="10"/>
  <c r="O817" i="10"/>
  <c r="P817" i="10"/>
  <c r="J818" i="10"/>
  <c r="L818" i="10"/>
  <c r="K818" i="10"/>
  <c r="M818" i="10"/>
  <c r="N818" i="10" s="1"/>
  <c r="O818" i="10"/>
  <c r="P818" i="10"/>
  <c r="J819" i="10"/>
  <c r="L819" i="10"/>
  <c r="N819" i="10" s="1"/>
  <c r="K819" i="10"/>
  <c r="M819" i="10"/>
  <c r="O819" i="10"/>
  <c r="P819" i="10"/>
  <c r="J820" i="10"/>
  <c r="L820" i="10"/>
  <c r="K820" i="10"/>
  <c r="M820" i="10"/>
  <c r="N820" i="10" s="1"/>
  <c r="O820" i="10"/>
  <c r="P820" i="10" s="1"/>
  <c r="J821" i="10"/>
  <c r="L821" i="10"/>
  <c r="K821" i="10"/>
  <c r="M821" i="10" s="1"/>
  <c r="N821" i="10" s="1"/>
  <c r="O821" i="10"/>
  <c r="P821" i="10"/>
  <c r="J822" i="10"/>
  <c r="L822" i="10" s="1"/>
  <c r="K822" i="10"/>
  <c r="M822" i="10"/>
  <c r="O822" i="10"/>
  <c r="P822" i="10" s="1"/>
  <c r="J823" i="10"/>
  <c r="L823" i="10"/>
  <c r="N823" i="10" s="1"/>
  <c r="K823" i="10"/>
  <c r="M823" i="10" s="1"/>
  <c r="O823" i="10"/>
  <c r="P823" i="10" s="1"/>
  <c r="J824" i="10"/>
  <c r="L824" i="10"/>
  <c r="K824" i="10"/>
  <c r="M824" i="10" s="1"/>
  <c r="O824" i="10"/>
  <c r="P824" i="10"/>
  <c r="J825" i="10"/>
  <c r="L825" i="10" s="1"/>
  <c r="N825" i="10" s="1"/>
  <c r="K825" i="10"/>
  <c r="M825" i="10"/>
  <c r="O825" i="10"/>
  <c r="P825" i="10" s="1"/>
  <c r="J826" i="10"/>
  <c r="L826" i="10"/>
  <c r="K826" i="10"/>
  <c r="M826" i="10" s="1"/>
  <c r="O826" i="10"/>
  <c r="P826" i="10"/>
  <c r="J827" i="10"/>
  <c r="L827" i="10" s="1"/>
  <c r="K827" i="10"/>
  <c r="M827" i="10"/>
  <c r="O827" i="10"/>
  <c r="P827" i="10" s="1"/>
  <c r="J828" i="10"/>
  <c r="L828" i="10"/>
  <c r="K828" i="10"/>
  <c r="M828" i="10" s="1"/>
  <c r="O828" i="10"/>
  <c r="P828" i="10"/>
  <c r="J829" i="10"/>
  <c r="L829" i="10" s="1"/>
  <c r="K829" i="10"/>
  <c r="M829" i="10"/>
  <c r="O829" i="10"/>
  <c r="P829" i="10" s="1"/>
  <c r="J830" i="10"/>
  <c r="L830" i="10"/>
  <c r="K830" i="10"/>
  <c r="M830" i="10" s="1"/>
  <c r="N830" i="10" s="1"/>
  <c r="O830" i="10"/>
  <c r="P830" i="10"/>
  <c r="J831" i="10"/>
  <c r="L831" i="10" s="1"/>
  <c r="K831" i="10"/>
  <c r="M831" i="10"/>
  <c r="O831" i="10"/>
  <c r="P831" i="10" s="1"/>
  <c r="J832" i="10"/>
  <c r="L832" i="10"/>
  <c r="K832" i="10"/>
  <c r="M832" i="10" s="1"/>
  <c r="O832" i="10"/>
  <c r="P832" i="10"/>
  <c r="J833" i="10"/>
  <c r="L833" i="10" s="1"/>
  <c r="N833" i="10" s="1"/>
  <c r="K833" i="10"/>
  <c r="M833" i="10"/>
  <c r="O833" i="10"/>
  <c r="P833" i="10" s="1"/>
  <c r="J834" i="10"/>
  <c r="L834" i="10"/>
  <c r="K834" i="10"/>
  <c r="M834" i="10" s="1"/>
  <c r="O834" i="10"/>
  <c r="P834" i="10"/>
  <c r="J835" i="10"/>
  <c r="L835" i="10" s="1"/>
  <c r="K835" i="10"/>
  <c r="M835" i="10"/>
  <c r="O835" i="10"/>
  <c r="P835" i="10" s="1"/>
  <c r="J836" i="10"/>
  <c r="L836" i="10"/>
  <c r="K836" i="10"/>
  <c r="M836" i="10" s="1"/>
  <c r="O836" i="10"/>
  <c r="P836" i="10"/>
  <c r="J837" i="10"/>
  <c r="L837" i="10" s="1"/>
  <c r="N837" i="10" s="1"/>
  <c r="K837" i="10"/>
  <c r="M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N846" i="10" s="1"/>
  <c r="K846" i="10"/>
  <c r="M846" i="10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/>
  <c r="N853" i="10" s="1"/>
  <c r="K853" i="10"/>
  <c r="M853" i="10" s="1"/>
  <c r="O853" i="10"/>
  <c r="P853" i="10"/>
  <c r="J854" i="10"/>
  <c r="L854" i="10"/>
  <c r="K854" i="10"/>
  <c r="M854" i="10"/>
  <c r="O854" i="10"/>
  <c r="P854" i="10"/>
  <c r="J855" i="10"/>
  <c r="L855" i="10" s="1"/>
  <c r="K855" i="10"/>
  <c r="M855" i="10"/>
  <c r="O855" i="10"/>
  <c r="P855" i="10" s="1"/>
  <c r="J856" i="10"/>
  <c r="L856" i="10"/>
  <c r="K856" i="10"/>
  <c r="M856" i="10" s="1"/>
  <c r="O856" i="10"/>
  <c r="P856" i="10"/>
  <c r="J857" i="10"/>
  <c r="L857" i="10" s="1"/>
  <c r="K857" i="10"/>
  <c r="M857" i="10"/>
  <c r="O857" i="10"/>
  <c r="P857" i="10" s="1"/>
  <c r="J858" i="10"/>
  <c r="L858" i="10"/>
  <c r="K858" i="10"/>
  <c r="M858" i="10" s="1"/>
  <c r="O858" i="10"/>
  <c r="P858" i="10"/>
  <c r="J859" i="10"/>
  <c r="L859" i="10" s="1"/>
  <c r="K859" i="10"/>
  <c r="M859" i="10"/>
  <c r="O859" i="10"/>
  <c r="P859" i="10" s="1"/>
  <c r="J860" i="10"/>
  <c r="L860" i="10"/>
  <c r="K860" i="10"/>
  <c r="M860" i="10" s="1"/>
  <c r="O860" i="10"/>
  <c r="P860" i="10"/>
  <c r="J861" i="10"/>
  <c r="L861" i="10" s="1"/>
  <c r="K861" i="10"/>
  <c r="M861" i="10"/>
  <c r="O861" i="10"/>
  <c r="P861" i="10" s="1"/>
  <c r="J862" i="10"/>
  <c r="L862" i="10"/>
  <c r="K862" i="10"/>
  <c r="M862" i="10" s="1"/>
  <c r="O862" i="10"/>
  <c r="P862" i="10"/>
  <c r="J863" i="10"/>
  <c r="L863" i="10" s="1"/>
  <c r="K863" i="10"/>
  <c r="M863" i="10"/>
  <c r="O863" i="10"/>
  <c r="P863" i="10" s="1"/>
  <c r="J864" i="10"/>
  <c r="L864" i="10"/>
  <c r="K864" i="10"/>
  <c r="M864" i="10" s="1"/>
  <c r="O864" i="10"/>
  <c r="P864" i="10"/>
  <c r="J865" i="10"/>
  <c r="L865" i="10" s="1"/>
  <c r="K865" i="10"/>
  <c r="M865" i="10"/>
  <c r="O865" i="10"/>
  <c r="P865" i="10" s="1"/>
  <c r="J866" i="10"/>
  <c r="L866" i="10"/>
  <c r="K866" i="10"/>
  <c r="M866" i="10" s="1"/>
  <c r="O866" i="10"/>
  <c r="P866" i="10"/>
  <c r="J867" i="10"/>
  <c r="L867" i="10" s="1"/>
  <c r="K867" i="10"/>
  <c r="M867" i="10"/>
  <c r="O867" i="10"/>
  <c r="P867" i="10" s="1"/>
  <c r="J868" i="10"/>
  <c r="L868" i="10"/>
  <c r="K868" i="10"/>
  <c r="M868" i="10" s="1"/>
  <c r="O868" i="10"/>
  <c r="P868" i="10"/>
  <c r="J869" i="10"/>
  <c r="L869" i="10" s="1"/>
  <c r="K869" i="10"/>
  <c r="M869" i="10"/>
  <c r="O869" i="10"/>
  <c r="P869" i="10" s="1"/>
  <c r="J870" i="10"/>
  <c r="L870" i="10"/>
  <c r="K870" i="10"/>
  <c r="M870" i="10" s="1"/>
  <c r="O870" i="10"/>
  <c r="P870" i="10"/>
  <c r="J871" i="10"/>
  <c r="L871" i="10" s="1"/>
  <c r="K871" i="10"/>
  <c r="M871" i="10"/>
  <c r="O871" i="10"/>
  <c r="P871" i="10" s="1"/>
  <c r="J872" i="10"/>
  <c r="L872" i="10"/>
  <c r="K872" i="10"/>
  <c r="M872" i="10" s="1"/>
  <c r="O872" i="10"/>
  <c r="P872" i="10"/>
  <c r="J873" i="10"/>
  <c r="L873" i="10" s="1"/>
  <c r="K873" i="10"/>
  <c r="M873" i="10"/>
  <c r="O873" i="10"/>
  <c r="P873" i="10" s="1"/>
  <c r="J874" i="10"/>
  <c r="L874" i="10"/>
  <c r="K874" i="10"/>
  <c r="M874" i="10" s="1"/>
  <c r="O874" i="10"/>
  <c r="P874" i="10"/>
  <c r="J875" i="10"/>
  <c r="L875" i="10" s="1"/>
  <c r="K875" i="10"/>
  <c r="M875" i="10"/>
  <c r="O875" i="10"/>
  <c r="P875" i="10" s="1"/>
  <c r="J876" i="10"/>
  <c r="L876" i="10"/>
  <c r="K876" i="10"/>
  <c r="M876" i="10" s="1"/>
  <c r="O876" i="10"/>
  <c r="P876" i="10"/>
  <c r="J877" i="10"/>
  <c r="L877" i="10" s="1"/>
  <c r="K877" i="10"/>
  <c r="M877" i="10"/>
  <c r="O877" i="10"/>
  <c r="P877" i="10" s="1"/>
  <c r="J878" i="10"/>
  <c r="L878" i="10"/>
  <c r="K878" i="10"/>
  <c r="M878" i="10" s="1"/>
  <c r="O878" i="10"/>
  <c r="P878" i="10"/>
  <c r="J879" i="10"/>
  <c r="L879" i="10" s="1"/>
  <c r="K879" i="10"/>
  <c r="M879" i="10"/>
  <c r="O879" i="10"/>
  <c r="P879" i="10" s="1"/>
  <c r="J880" i="10"/>
  <c r="L880" i="10"/>
  <c r="K880" i="10"/>
  <c r="M880" i="10" s="1"/>
  <c r="O880" i="10"/>
  <c r="P880" i="10"/>
  <c r="J881" i="10"/>
  <c r="L881" i="10" s="1"/>
  <c r="K881" i="10"/>
  <c r="M881" i="10"/>
  <c r="O881" i="10"/>
  <c r="P881" i="10" s="1"/>
  <c r="J882" i="10"/>
  <c r="L882" i="10"/>
  <c r="K882" i="10"/>
  <c r="M882" i="10" s="1"/>
  <c r="O882" i="10"/>
  <c r="P882" i="10"/>
  <c r="J883" i="10"/>
  <c r="L883" i="10" s="1"/>
  <c r="K883" i="10"/>
  <c r="M883" i="10"/>
  <c r="O883" i="10"/>
  <c r="P883" i="10" s="1"/>
  <c r="J884" i="10"/>
  <c r="L884" i="10"/>
  <c r="K884" i="10"/>
  <c r="M884" i="10" s="1"/>
  <c r="O884" i="10"/>
  <c r="P884" i="10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/>
  <c r="J887" i="10"/>
  <c r="L887" i="10" s="1"/>
  <c r="K887" i="10"/>
  <c r="M887" i="10"/>
  <c r="O887" i="10"/>
  <c r="P887" i="10" s="1"/>
  <c r="J888" i="10"/>
  <c r="L888" i="10"/>
  <c r="N888" i="10" s="1"/>
  <c r="K888" i="10"/>
  <c r="M888" i="10" s="1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 s="1"/>
  <c r="K892" i="10"/>
  <c r="M892" i="10"/>
  <c r="O892" i="10"/>
  <c r="P892" i="10" s="1"/>
  <c r="J893" i="10"/>
  <c r="L893" i="10"/>
  <c r="K893" i="10"/>
  <c r="M893" i="10" s="1"/>
  <c r="O893" i="10"/>
  <c r="P893" i="10"/>
  <c r="J894" i="10"/>
  <c r="L894" i="10" s="1"/>
  <c r="K894" i="10"/>
  <c r="M894" i="10"/>
  <c r="O894" i="10"/>
  <c r="P894" i="10" s="1"/>
  <c r="J895" i="10"/>
  <c r="L895" i="10"/>
  <c r="K895" i="10"/>
  <c r="M895" i="10" s="1"/>
  <c r="O895" i="10"/>
  <c r="P895" i="10"/>
  <c r="J896" i="10"/>
  <c r="L896" i="10" s="1"/>
  <c r="K896" i="10"/>
  <c r="M896" i="10"/>
  <c r="O896" i="10"/>
  <c r="P896" i="10" s="1"/>
  <c r="J897" i="10"/>
  <c r="L897" i="10"/>
  <c r="K897" i="10"/>
  <c r="M897" i="10" s="1"/>
  <c r="O897" i="10"/>
  <c r="P897" i="10"/>
  <c r="J898" i="10"/>
  <c r="L898" i="10" s="1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O900" i="10"/>
  <c r="P900" i="10"/>
  <c r="J901" i="10"/>
  <c r="L901" i="10" s="1"/>
  <c r="K901" i="10"/>
  <c r="M901" i="10"/>
  <c r="O901" i="10"/>
  <c r="P901" i="10" s="1"/>
  <c r="J902" i="10"/>
  <c r="L902" i="10"/>
  <c r="K902" i="10"/>
  <c r="M902" i="10" s="1"/>
  <c r="O902" i="10"/>
  <c r="P902" i="10"/>
  <c r="J903" i="10"/>
  <c r="L903" i="10" s="1"/>
  <c r="K903" i="10"/>
  <c r="M903" i="10"/>
  <c r="O903" i="10"/>
  <c r="P903" i="10" s="1"/>
  <c r="J904" i="10"/>
  <c r="L904" i="10"/>
  <c r="K904" i="10"/>
  <c r="M904" i="10" s="1"/>
  <c r="O904" i="10"/>
  <c r="P904" i="10"/>
  <c r="J905" i="10"/>
  <c r="L905" i="10" s="1"/>
  <c r="K905" i="10"/>
  <c r="M905" i="10"/>
  <c r="O905" i="10"/>
  <c r="P905" i="10" s="1"/>
  <c r="J906" i="10"/>
  <c r="L906" i="10"/>
  <c r="K906" i="10"/>
  <c r="M906" i="10" s="1"/>
  <c r="O906" i="10"/>
  <c r="P906" i="10"/>
  <c r="J907" i="10"/>
  <c r="L907" i="10" s="1"/>
  <c r="K907" i="10"/>
  <c r="M907" i="10"/>
  <c r="N907" i="10" s="1"/>
  <c r="O907" i="10"/>
  <c r="P907" i="10"/>
  <c r="J908" i="10"/>
  <c r="L908" i="10" s="1"/>
  <c r="K908" i="10"/>
  <c r="M908" i="10"/>
  <c r="O908" i="10"/>
  <c r="P908" i="10" s="1"/>
  <c r="J909" i="10"/>
  <c r="L909" i="10"/>
  <c r="K909" i="10"/>
  <c r="M909" i="10" s="1"/>
  <c r="N909" i="10" s="1"/>
  <c r="O909" i="10"/>
  <c r="P909" i="10"/>
  <c r="J910" i="10"/>
  <c r="L910" i="10" s="1"/>
  <c r="K910" i="10"/>
  <c r="M910" i="10"/>
  <c r="O910" i="10"/>
  <c r="P910" i="10" s="1"/>
  <c r="J911" i="10"/>
  <c r="L911" i="10"/>
  <c r="K911" i="10"/>
  <c r="M911" i="10" s="1"/>
  <c r="O911" i="10"/>
  <c r="P911" i="10"/>
  <c r="J912" i="10"/>
  <c r="L912" i="10" s="1"/>
  <c r="N912" i="10" s="1"/>
  <c r="K912" i="10"/>
  <c r="M912" i="10"/>
  <c r="O912" i="10"/>
  <c r="P912" i="10" s="1"/>
  <c r="J913" i="10"/>
  <c r="L913" i="10"/>
  <c r="K913" i="10"/>
  <c r="M913" i="10" s="1"/>
  <c r="O913" i="10"/>
  <c r="P913" i="10"/>
  <c r="J914" i="10"/>
  <c r="L914" i="10" s="1"/>
  <c r="K914" i="10"/>
  <c r="M914" i="10"/>
  <c r="O914" i="10"/>
  <c r="P914" i="10" s="1"/>
  <c r="J915" i="10"/>
  <c r="L915" i="10"/>
  <c r="K915" i="10"/>
  <c r="M915" i="10" s="1"/>
  <c r="O915" i="10"/>
  <c r="P915" i="10"/>
  <c r="J916" i="10"/>
  <c r="L916" i="10" s="1"/>
  <c r="K916" i="10"/>
  <c r="M916" i="10"/>
  <c r="O916" i="10"/>
  <c r="P916" i="10" s="1"/>
  <c r="J917" i="10"/>
  <c r="L917" i="10"/>
  <c r="K917" i="10"/>
  <c r="M917" i="10" s="1"/>
  <c r="N917" i="10" s="1"/>
  <c r="O917" i="10"/>
  <c r="P917" i="10"/>
  <c r="J918" i="10"/>
  <c r="L918" i="10" s="1"/>
  <c r="K918" i="10"/>
  <c r="M918" i="10"/>
  <c r="O918" i="10"/>
  <c r="P918" i="10" s="1"/>
  <c r="J919" i="10"/>
  <c r="L919" i="10"/>
  <c r="K919" i="10"/>
  <c r="M919" i="10" s="1"/>
  <c r="O919" i="10"/>
  <c r="P919" i="10"/>
  <c r="J920" i="10"/>
  <c r="L920" i="10" s="1"/>
  <c r="N920" i="10" s="1"/>
  <c r="K920" i="10"/>
  <c r="M920" i="10"/>
  <c r="O920" i="10"/>
  <c r="P920" i="10" s="1"/>
  <c r="J921" i="10"/>
  <c r="L921" i="10"/>
  <c r="K921" i="10"/>
  <c r="M921" i="10" s="1"/>
  <c r="O921" i="10"/>
  <c r="P921" i="10"/>
  <c r="J922" i="10"/>
  <c r="L922" i="10" s="1"/>
  <c r="K922" i="10"/>
  <c r="M922" i="10"/>
  <c r="O922" i="10"/>
  <c r="P922" i="10" s="1"/>
  <c r="J923" i="10"/>
  <c r="L923" i="10"/>
  <c r="K923" i="10"/>
  <c r="M923" i="10" s="1"/>
  <c r="O923" i="10"/>
  <c r="P923" i="10"/>
  <c r="J924" i="10"/>
  <c r="L924" i="10" s="1"/>
  <c r="K924" i="10"/>
  <c r="M924" i="10"/>
  <c r="N924" i="10" s="1"/>
  <c r="O924" i="10"/>
  <c r="P924" i="10" s="1"/>
  <c r="J925" i="10"/>
  <c r="L925" i="10"/>
  <c r="K925" i="10"/>
  <c r="M925" i="10" s="1"/>
  <c r="N925" i="10" s="1"/>
  <c r="O925" i="10"/>
  <c r="P925" i="10"/>
  <c r="J926" i="10"/>
  <c r="L926" i="10" s="1"/>
  <c r="N926" i="10" s="1"/>
  <c r="K926" i="10"/>
  <c r="M926" i="10"/>
  <c r="O926" i="10"/>
  <c r="P926" i="10"/>
  <c r="J927" i="10"/>
  <c r="L927" i="10" s="1"/>
  <c r="N927" i="10" s="1"/>
  <c r="K927" i="10"/>
  <c r="M927" i="10"/>
  <c r="O927" i="10"/>
  <c r="P927" i="10" s="1"/>
  <c r="J928" i="10"/>
  <c r="L928" i="10"/>
  <c r="K928" i="10"/>
  <c r="M928" i="10" s="1"/>
  <c r="O928" i="10"/>
  <c r="P928" i="10"/>
  <c r="J929" i="10"/>
  <c r="L929" i="10" s="1"/>
  <c r="K929" i="10"/>
  <c r="M929" i="10"/>
  <c r="O929" i="10"/>
  <c r="P929" i="10" s="1"/>
  <c r="J930" i="10"/>
  <c r="L930" i="10"/>
  <c r="K930" i="10"/>
  <c r="M930" i="10" s="1"/>
  <c r="O930" i="10"/>
  <c r="P930" i="10"/>
  <c r="J931" i="10"/>
  <c r="L931" i="10" s="1"/>
  <c r="K931" i="10"/>
  <c r="M931" i="10"/>
  <c r="O931" i="10"/>
  <c r="P931" i="10" s="1"/>
  <c r="J932" i="10"/>
  <c r="L932" i="10"/>
  <c r="K932" i="10"/>
  <c r="M932" i="10" s="1"/>
  <c r="N932" i="10" s="1"/>
  <c r="O932" i="10"/>
  <c r="P932" i="10"/>
  <c r="J933" i="10"/>
  <c r="L933" i="10" s="1"/>
  <c r="K933" i="10"/>
  <c r="M933" i="10"/>
  <c r="O933" i="10"/>
  <c r="P933" i="10" s="1"/>
  <c r="J934" i="10"/>
  <c r="L934" i="10"/>
  <c r="K934" i="10"/>
  <c r="M934" i="10" s="1"/>
  <c r="O934" i="10"/>
  <c r="P934" i="10"/>
  <c r="J935" i="10"/>
  <c r="L935" i="10" s="1"/>
  <c r="N935" i="10" s="1"/>
  <c r="K935" i="10"/>
  <c r="M935" i="10"/>
  <c r="O935" i="10"/>
  <c r="P935" i="10" s="1"/>
  <c r="J936" i="10"/>
  <c r="L936" i="10"/>
  <c r="K936" i="10"/>
  <c r="M936" i="10" s="1"/>
  <c r="O936" i="10"/>
  <c r="P936" i="10"/>
  <c r="J937" i="10"/>
  <c r="L937" i="10" s="1"/>
  <c r="K937" i="10"/>
  <c r="M937" i="10"/>
  <c r="O937" i="10"/>
  <c r="P937" i="10" s="1"/>
  <c r="J938" i="10"/>
  <c r="L938" i="10"/>
  <c r="K938" i="10"/>
  <c r="M938" i="10" s="1"/>
  <c r="O938" i="10"/>
  <c r="P938" i="10"/>
  <c r="J939" i="10"/>
  <c r="L939" i="10" s="1"/>
  <c r="K939" i="10"/>
  <c r="M939" i="10"/>
  <c r="O939" i="10"/>
  <c r="P939" i="10" s="1"/>
  <c r="J940" i="10"/>
  <c r="L940" i="10"/>
  <c r="K940" i="10"/>
  <c r="M940" i="10" s="1"/>
  <c r="N940" i="10" s="1"/>
  <c r="O940" i="10"/>
  <c r="P940" i="10"/>
  <c r="J941" i="10"/>
  <c r="L941" i="10" s="1"/>
  <c r="K941" i="10"/>
  <c r="M941" i="10"/>
  <c r="O941" i="10"/>
  <c r="P941" i="10" s="1"/>
  <c r="J942" i="10"/>
  <c r="L942" i="10"/>
  <c r="K942" i="10"/>
  <c r="M942" i="10" s="1"/>
  <c r="O942" i="10"/>
  <c r="P942" i="10"/>
  <c r="J943" i="10"/>
  <c r="L943" i="10" s="1"/>
  <c r="N943" i="10" s="1"/>
  <c r="K943" i="10"/>
  <c r="M943" i="10"/>
  <c r="O943" i="10"/>
  <c r="P943" i="10" s="1"/>
  <c r="J944" i="10"/>
  <c r="L944" i="10"/>
  <c r="K944" i="10"/>
  <c r="M944" i="10" s="1"/>
  <c r="O944" i="10"/>
  <c r="P944" i="10"/>
  <c r="J945" i="10"/>
  <c r="L945" i="10" s="1"/>
  <c r="K945" i="10"/>
  <c r="M945" i="10"/>
  <c r="O945" i="10"/>
  <c r="P945" i="10" s="1"/>
  <c r="J946" i="10"/>
  <c r="L946" i="10"/>
  <c r="K946" i="10"/>
  <c r="M946" i="10" s="1"/>
  <c r="O946" i="10"/>
  <c r="P946" i="10"/>
  <c r="J947" i="10"/>
  <c r="L947" i="10" s="1"/>
  <c r="K947" i="10"/>
  <c r="M947" i="10"/>
  <c r="O947" i="10"/>
  <c r="P947" i="10" s="1"/>
  <c r="J948" i="10"/>
  <c r="L948" i="10"/>
  <c r="K948" i="10"/>
  <c r="M948" i="10" s="1"/>
  <c r="N948" i="10" s="1"/>
  <c r="O948" i="10"/>
  <c r="P948" i="10"/>
  <c r="J949" i="10"/>
  <c r="L949" i="10" s="1"/>
  <c r="N949" i="10" s="1"/>
  <c r="K949" i="10"/>
  <c r="M949" i="10"/>
  <c r="O949" i="10"/>
  <c r="P949" i="10" s="1"/>
  <c r="J950" i="10"/>
  <c r="L950" i="10"/>
  <c r="N950" i="10" s="1"/>
  <c r="K950" i="10"/>
  <c r="M950" i="10" s="1"/>
  <c r="O950" i="10"/>
  <c r="P950" i="10"/>
  <c r="J951" i="10"/>
  <c r="L951" i="10" s="1"/>
  <c r="N951" i="10" s="1"/>
  <c r="K951" i="10"/>
  <c r="M951" i="10"/>
  <c r="O951" i="10"/>
  <c r="P951" i="10" s="1"/>
  <c r="J952" i="10"/>
  <c r="L952" i="10"/>
  <c r="K952" i="10"/>
  <c r="M952" i="10" s="1"/>
  <c r="O952" i="10"/>
  <c r="P952" i="10"/>
  <c r="J953" i="10"/>
  <c r="L953" i="10" s="1"/>
  <c r="K953" i="10"/>
  <c r="M953" i="10"/>
  <c r="O953" i="10"/>
  <c r="P953" i="10" s="1"/>
  <c r="J954" i="10"/>
  <c r="L954" i="10"/>
  <c r="K954" i="10"/>
  <c r="M954" i="10" s="1"/>
  <c r="O954" i="10"/>
  <c r="P954" i="10"/>
  <c r="J955" i="10"/>
  <c r="L955" i="10" s="1"/>
  <c r="K955" i="10"/>
  <c r="M955" i="10"/>
  <c r="N955" i="10" s="1"/>
  <c r="O955" i="10"/>
  <c r="P955" i="10" s="1"/>
  <c r="J956" i="10"/>
  <c r="L956" i="10"/>
  <c r="K956" i="10"/>
  <c r="M956" i="10" s="1"/>
  <c r="N956" i="10" s="1"/>
  <c r="O956" i="10"/>
  <c r="P956" i="10"/>
  <c r="J957" i="10"/>
  <c r="L957" i="10" s="1"/>
  <c r="K957" i="10"/>
  <c r="M957" i="10"/>
  <c r="O957" i="10"/>
  <c r="P957" i="10" s="1"/>
  <c r="J958" i="10"/>
  <c r="L958" i="10"/>
  <c r="N958" i="10" s="1"/>
  <c r="K958" i="10"/>
  <c r="M958" i="10" s="1"/>
  <c r="O958" i="10"/>
  <c r="P958" i="10"/>
  <c r="J959" i="10"/>
  <c r="L959" i="10" s="1"/>
  <c r="N959" i="10" s="1"/>
  <c r="K959" i="10"/>
  <c r="M959" i="10"/>
  <c r="O959" i="10"/>
  <c r="P959" i="10" s="1"/>
  <c r="J960" i="10"/>
  <c r="L960" i="10"/>
  <c r="K960" i="10"/>
  <c r="M960" i="10" s="1"/>
  <c r="O960" i="10"/>
  <c r="P960" i="10"/>
  <c r="J961" i="10"/>
  <c r="L961" i="10" s="1"/>
  <c r="K961" i="10"/>
  <c r="M961" i="10"/>
  <c r="O961" i="10"/>
  <c r="P961" i="10" s="1"/>
  <c r="J962" i="10"/>
  <c r="L962" i="10"/>
  <c r="K962" i="10"/>
  <c r="M962" i="10" s="1"/>
  <c r="O962" i="10"/>
  <c r="P962" i="10"/>
  <c r="J963" i="10"/>
  <c r="L963" i="10" s="1"/>
  <c r="K963" i="10"/>
  <c r="M963" i="10"/>
  <c r="N963" i="10" s="1"/>
  <c r="O963" i="10"/>
  <c r="P963" i="10" s="1"/>
  <c r="J964" i="10"/>
  <c r="L964" i="10"/>
  <c r="K964" i="10"/>
  <c r="M964" i="10" s="1"/>
  <c r="N964" i="10" s="1"/>
  <c r="O964" i="10"/>
  <c r="P964" i="10"/>
  <c r="J965" i="10"/>
  <c r="L965" i="10" s="1"/>
  <c r="K965" i="10"/>
  <c r="M965" i="10"/>
  <c r="O965" i="10"/>
  <c r="P965" i="10" s="1"/>
  <c r="J966" i="10"/>
  <c r="L966" i="10"/>
  <c r="N966" i="10" s="1"/>
  <c r="K966" i="10"/>
  <c r="M966" i="10" s="1"/>
  <c r="O966" i="10"/>
  <c r="P966" i="10"/>
  <c r="J967" i="10"/>
  <c r="L967" i="10" s="1"/>
  <c r="N967" i="10" s="1"/>
  <c r="K967" i="10"/>
  <c r="M967" i="10"/>
  <c r="O967" i="10"/>
  <c r="P967" i="10" s="1"/>
  <c r="J968" i="10"/>
  <c r="L968" i="10"/>
  <c r="K968" i="10"/>
  <c r="M968" i="10" s="1"/>
  <c r="O968" i="10"/>
  <c r="P968" i="10"/>
  <c r="J969" i="10"/>
  <c r="L969" i="10" s="1"/>
  <c r="K969" i="10"/>
  <c r="M969" i="10"/>
  <c r="O969" i="10"/>
  <c r="P969" i="10" s="1"/>
  <c r="J970" i="10"/>
  <c r="L970" i="10"/>
  <c r="K970" i="10"/>
  <c r="M970" i="10" s="1"/>
  <c r="O970" i="10"/>
  <c r="P970" i="10"/>
  <c r="J971" i="10"/>
  <c r="L971" i="10" s="1"/>
  <c r="K971" i="10"/>
  <c r="M971" i="10"/>
  <c r="N971" i="10" s="1"/>
  <c r="O971" i="10"/>
  <c r="P971" i="10" s="1"/>
  <c r="J972" i="10"/>
  <c r="L972" i="10"/>
  <c r="K972" i="10"/>
  <c r="M972" i="10" s="1"/>
  <c r="N972" i="10" s="1"/>
  <c r="O972" i="10"/>
  <c r="P972" i="10"/>
  <c r="J973" i="10"/>
  <c r="L973" i="10" s="1"/>
  <c r="K973" i="10"/>
  <c r="M973" i="10"/>
  <c r="O973" i="10"/>
  <c r="P973" i="10" s="1"/>
  <c r="J974" i="10"/>
  <c r="L974" i="10"/>
  <c r="N974" i="10" s="1"/>
  <c r="K974" i="10"/>
  <c r="M974" i="10" s="1"/>
  <c r="O974" i="10"/>
  <c r="P974" i="10"/>
  <c r="J975" i="10"/>
  <c r="L975" i="10" s="1"/>
  <c r="N975" i="10" s="1"/>
  <c r="K975" i="10"/>
  <c r="M975" i="10"/>
  <c r="O975" i="10"/>
  <c r="P975" i="10" s="1"/>
  <c r="J976" i="10"/>
  <c r="L976" i="10"/>
  <c r="K976" i="10"/>
  <c r="M976" i="10" s="1"/>
  <c r="O976" i="10"/>
  <c r="P976" i="10"/>
  <c r="J977" i="10"/>
  <c r="L977" i="10" s="1"/>
  <c r="K977" i="10"/>
  <c r="M977" i="10"/>
  <c r="O977" i="10"/>
  <c r="P977" i="10" s="1"/>
  <c r="J978" i="10"/>
  <c r="L978" i="10"/>
  <c r="K978" i="10"/>
  <c r="M978" i="10" s="1"/>
  <c r="O978" i="10"/>
  <c r="P978" i="10"/>
  <c r="J979" i="10"/>
  <c r="L979" i="10" s="1"/>
  <c r="K979" i="10"/>
  <c r="M979" i="10"/>
  <c r="N979" i="10" s="1"/>
  <c r="O979" i="10"/>
  <c r="P979" i="10" s="1"/>
  <c r="J980" i="10"/>
  <c r="L980" i="10"/>
  <c r="K980" i="10"/>
  <c r="M980" i="10" s="1"/>
  <c r="N980" i="10" s="1"/>
  <c r="O980" i="10"/>
  <c r="P980" i="10"/>
  <c r="J981" i="10"/>
  <c r="L981" i="10" s="1"/>
  <c r="K981" i="10"/>
  <c r="M981" i="10"/>
  <c r="O981" i="10"/>
  <c r="P981" i="10" s="1"/>
  <c r="J982" i="10"/>
  <c r="L982" i="10"/>
  <c r="N982" i="10" s="1"/>
  <c r="K982" i="10"/>
  <c r="M982" i="10" s="1"/>
  <c r="O982" i="10"/>
  <c r="P982" i="10"/>
  <c r="J983" i="10"/>
  <c r="L983" i="10" s="1"/>
  <c r="N983" i="10" s="1"/>
  <c r="K983" i="10"/>
  <c r="M983" i="10"/>
  <c r="O983" i="10"/>
  <c r="P983" i="10" s="1"/>
  <c r="J984" i="10"/>
  <c r="L984" i="10"/>
  <c r="K984" i="10"/>
  <c r="M984" i="10" s="1"/>
  <c r="O984" i="10"/>
  <c r="P984" i="10"/>
  <c r="J985" i="10"/>
  <c r="L985" i="10" s="1"/>
  <c r="K985" i="10"/>
  <c r="M985" i="10"/>
  <c r="O985" i="10"/>
  <c r="P985" i="10" s="1"/>
  <c r="J986" i="10"/>
  <c r="L986" i="10"/>
  <c r="K986" i="10"/>
  <c r="M986" i="10" s="1"/>
  <c r="O986" i="10"/>
  <c r="P986" i="10"/>
  <c r="J987" i="10"/>
  <c r="L987" i="10" s="1"/>
  <c r="K987" i="10"/>
  <c r="M987" i="10"/>
  <c r="N987" i="10" s="1"/>
  <c r="O987" i="10"/>
  <c r="P987" i="10" s="1"/>
  <c r="J988" i="10"/>
  <c r="L988" i="10"/>
  <c r="K988" i="10"/>
  <c r="M988" i="10" s="1"/>
  <c r="N988" i="10" s="1"/>
  <c r="O988" i="10"/>
  <c r="P988" i="10"/>
  <c r="J989" i="10"/>
  <c r="L989" i="10" s="1"/>
  <c r="K989" i="10"/>
  <c r="M989" i="10"/>
  <c r="O989" i="10"/>
  <c r="P989" i="10" s="1"/>
  <c r="J990" i="10"/>
  <c r="L990" i="10"/>
  <c r="N990" i="10" s="1"/>
  <c r="K990" i="10"/>
  <c r="M990" i="10" s="1"/>
  <c r="O990" i="10"/>
  <c r="P990" i="10"/>
  <c r="J991" i="10"/>
  <c r="L991" i="10" s="1"/>
  <c r="N991" i="10" s="1"/>
  <c r="K991" i="10"/>
  <c r="M991" i="10"/>
  <c r="O991" i="10"/>
  <c r="P991" i="10" s="1"/>
  <c r="J992" i="10"/>
  <c r="L992" i="10"/>
  <c r="K992" i="10"/>
  <c r="M992" i="10" s="1"/>
  <c r="O992" i="10"/>
  <c r="P992" i="10"/>
  <c r="J993" i="10"/>
  <c r="L993" i="10" s="1"/>
  <c r="K993" i="10"/>
  <c r="M993" i="10"/>
  <c r="O993" i="10"/>
  <c r="P993" i="10" s="1"/>
  <c r="J994" i="10"/>
  <c r="L994" i="10"/>
  <c r="K994" i="10"/>
  <c r="M994" i="10" s="1"/>
  <c r="O994" i="10"/>
  <c r="P994" i="10"/>
  <c r="J995" i="10"/>
  <c r="L995" i="10" s="1"/>
  <c r="K995" i="10"/>
  <c r="M995" i="10"/>
  <c r="N995" i="10" s="1"/>
  <c r="O995" i="10"/>
  <c r="P995" i="10" s="1"/>
  <c r="J996" i="10"/>
  <c r="L996" i="10"/>
  <c r="K996" i="10"/>
  <c r="M996" i="10" s="1"/>
  <c r="N996" i="10" s="1"/>
  <c r="O996" i="10"/>
  <c r="P996" i="10"/>
  <c r="J997" i="10"/>
  <c r="L997" i="10" s="1"/>
  <c r="K997" i="10"/>
  <c r="M997" i="10"/>
  <c r="O997" i="10"/>
  <c r="P997" i="10" s="1"/>
  <c r="J998" i="10"/>
  <c r="L998" i="10"/>
  <c r="N998" i="10" s="1"/>
  <c r="K998" i="10"/>
  <c r="M998" i="10" s="1"/>
  <c r="O998" i="10"/>
  <c r="P998" i="10"/>
  <c r="J999" i="10"/>
  <c r="L999" i="10" s="1"/>
  <c r="N999" i="10" s="1"/>
  <c r="K999" i="10"/>
  <c r="M999" i="10"/>
  <c r="O999" i="10"/>
  <c r="P999" i="10" s="1"/>
  <c r="J1000" i="10"/>
  <c r="L1000" i="10"/>
  <c r="N1000" i="10" s="1"/>
  <c r="K1000" i="10"/>
  <c r="M1000" i="10" s="1"/>
  <c r="O1000" i="10"/>
  <c r="P1000" i="10"/>
  <c r="J1001" i="10"/>
  <c r="L1001" i="10"/>
  <c r="K1001" i="10"/>
  <c r="M1001" i="10"/>
  <c r="N1001" i="10" s="1"/>
  <c r="O1001" i="10"/>
  <c r="P1001" i="10"/>
  <c r="J1002" i="10"/>
  <c r="L1002" i="10"/>
  <c r="N1002" i="10" s="1"/>
  <c r="K1002" i="10"/>
  <c r="M1002" i="10"/>
  <c r="O1002" i="10"/>
  <c r="P1002" i="10"/>
  <c r="J1003" i="10"/>
  <c r="L1003" i="10"/>
  <c r="K1003" i="10"/>
  <c r="M1003" i="10"/>
  <c r="N1003" i="10" s="1"/>
  <c r="O1003" i="10"/>
  <c r="P1003" i="10"/>
  <c r="J1004" i="10"/>
  <c r="L1004" i="10"/>
  <c r="N1004" i="10" s="1"/>
  <c r="K1004" i="10"/>
  <c r="M1004" i="10"/>
  <c r="O1004" i="10"/>
  <c r="P1004" i="10"/>
  <c r="J1005" i="10"/>
  <c r="L1005" i="10"/>
  <c r="K1005" i="10"/>
  <c r="M1005" i="10"/>
  <c r="N1005" i="10" s="1"/>
  <c r="O1005" i="10"/>
  <c r="P1005" i="10"/>
  <c r="J1006" i="10"/>
  <c r="L1006" i="10"/>
  <c r="N1006" i="10" s="1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 s="1"/>
  <c r="K1008" i="10"/>
  <c r="M1008" i="10"/>
  <c r="O1008" i="10"/>
  <c r="P1008" i="10" s="1"/>
  <c r="J1009" i="10"/>
  <c r="L1009" i="10"/>
  <c r="N1009" i="10" s="1"/>
  <c r="K1009" i="10"/>
  <c r="M1009" i="10" s="1"/>
  <c r="O1009" i="10"/>
  <c r="P1009" i="10"/>
  <c r="J1010" i="10"/>
  <c r="L1010" i="10" s="1"/>
  <c r="N1010" i="10" s="1"/>
  <c r="K1010" i="10"/>
  <c r="M1010" i="10"/>
  <c r="O1010" i="10"/>
  <c r="P1010" i="10" s="1"/>
  <c r="J1011" i="10"/>
  <c r="L1011" i="10"/>
  <c r="K1011" i="10"/>
  <c r="M1011" i="10" s="1"/>
  <c r="O1011" i="10"/>
  <c r="P1011" i="10"/>
  <c r="J1012" i="10"/>
  <c r="L1012" i="10" s="1"/>
  <c r="K1012" i="10"/>
  <c r="M1012" i="10"/>
  <c r="O1012" i="10"/>
  <c r="P1012" i="10" s="1"/>
  <c r="J1013" i="10"/>
  <c r="L1013" i="10"/>
  <c r="K1013" i="10"/>
  <c r="M1013" i="10" s="1"/>
  <c r="O1013" i="10"/>
  <c r="P1013" i="10" s="1"/>
  <c r="J1014" i="10"/>
  <c r="L1014" i="10"/>
  <c r="K1014" i="10"/>
  <c r="M1014" i="10" s="1"/>
  <c r="O1014" i="10"/>
  <c r="P1014" i="10"/>
  <c r="J1015" i="10"/>
  <c r="L1015" i="10" s="1"/>
  <c r="K1015" i="10"/>
  <c r="M1015" i="10"/>
  <c r="O1015" i="10"/>
  <c r="P1015" i="10" s="1"/>
  <c r="J1016" i="10"/>
  <c r="L1016" i="10"/>
  <c r="K1016" i="10"/>
  <c r="M1016" i="10" s="1"/>
  <c r="N1016" i="10" s="1"/>
  <c r="O1016" i="10"/>
  <c r="P1016" i="10"/>
  <c r="J1017" i="10"/>
  <c r="L1017" i="10" s="1"/>
  <c r="K1017" i="10"/>
  <c r="M1017" i="10"/>
  <c r="O1017" i="10"/>
  <c r="P1017" i="10" s="1"/>
  <c r="J1018" i="10"/>
  <c r="L1018" i="10"/>
  <c r="K1018" i="10"/>
  <c r="M1018" i="10" s="1"/>
  <c r="O1018" i="10"/>
  <c r="P1018" i="10"/>
  <c r="J1019" i="10"/>
  <c r="L1019" i="10" s="1"/>
  <c r="N1019" i="10" s="1"/>
  <c r="K1019" i="10"/>
  <c r="M1019" i="10"/>
  <c r="O1019" i="10"/>
  <c r="P1019" i="10" s="1"/>
  <c r="J1020" i="10"/>
  <c r="L1020" i="10"/>
  <c r="K1020" i="10"/>
  <c r="M1020" i="10" s="1"/>
  <c r="O1020" i="10"/>
  <c r="P1020" i="10"/>
  <c r="J1021" i="10"/>
  <c r="L1021" i="10" s="1"/>
  <c r="K1021" i="10"/>
  <c r="M1021" i="10"/>
  <c r="O1021" i="10"/>
  <c r="P1021" i="10" s="1"/>
  <c r="J1022" i="10"/>
  <c r="L1022" i="10"/>
  <c r="K1022" i="10"/>
  <c r="M1022" i="10" s="1"/>
  <c r="O1022" i="10"/>
  <c r="P1022" i="10"/>
  <c r="J1023" i="10"/>
  <c r="L1023" i="10" s="1"/>
  <c r="K1023" i="10"/>
  <c r="M1023" i="10"/>
  <c r="O1023" i="10"/>
  <c r="P1023" i="10" s="1"/>
  <c r="J1024" i="10"/>
  <c r="L1024" i="10"/>
  <c r="K1024" i="10"/>
  <c r="M1024" i="10" s="1"/>
  <c r="N1024" i="10" s="1"/>
  <c r="O1024" i="10"/>
  <c r="P1024" i="10"/>
  <c r="J1025" i="10"/>
  <c r="L1025" i="10" s="1"/>
  <c r="K1025" i="10"/>
  <c r="M1025" i="10"/>
  <c r="O1025" i="10"/>
  <c r="P1025" i="10" s="1"/>
  <c r="J1026" i="10"/>
  <c r="L1026" i="10"/>
  <c r="K1026" i="10"/>
  <c r="M1026" i="10" s="1"/>
  <c r="O1026" i="10"/>
  <c r="P1026" i="10"/>
  <c r="J1027" i="10"/>
  <c r="L1027" i="10" s="1"/>
  <c r="N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/>
  <c r="J1029" i="10"/>
  <c r="L1029" i="10" s="1"/>
  <c r="K1029" i="10"/>
  <c r="M1029" i="10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/>
  <c r="N1031" i="10" s="1"/>
  <c r="O1031" i="10"/>
  <c r="P1031" i="10" s="1"/>
  <c r="J1032" i="10"/>
  <c r="L1032" i="10"/>
  <c r="K1032" i="10"/>
  <c r="M1032" i="10" s="1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 s="1"/>
  <c r="J1038" i="10"/>
  <c r="L1038" i="10" s="1"/>
  <c r="K1038" i="10"/>
  <c r="M1038" i="10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/>
  <c r="N1041" i="10" s="1"/>
  <c r="K1041" i="10"/>
  <c r="M1041" i="10" s="1"/>
  <c r="O1041" i="10"/>
  <c r="P1041" i="10"/>
  <c r="J1042" i="10"/>
  <c r="L1042" i="10" s="1"/>
  <c r="N1042" i="10" s="1"/>
  <c r="K1042" i="10"/>
  <c r="M1042" i="10"/>
  <c r="O1042" i="10"/>
  <c r="P1042" i="10" s="1"/>
  <c r="J1043" i="10"/>
  <c r="L1043" i="10"/>
  <c r="K1043" i="10"/>
  <c r="M1043" i="10" s="1"/>
  <c r="O1043" i="10"/>
  <c r="P1043" i="10"/>
  <c r="J1044" i="10"/>
  <c r="L1044" i="10" s="1"/>
  <c r="K1044" i="10"/>
  <c r="M1044" i="10"/>
  <c r="O1044" i="10"/>
  <c r="P1044" i="10" s="1"/>
  <c r="J1045" i="10"/>
  <c r="L1045" i="10"/>
  <c r="K1045" i="10"/>
  <c r="M1045" i="10" s="1"/>
  <c r="O1045" i="10"/>
  <c r="P1045" i="10"/>
  <c r="J1046" i="10"/>
  <c r="L1046" i="10" s="1"/>
  <c r="K1046" i="10"/>
  <c r="M1046" i="10"/>
  <c r="N1046" i="10" s="1"/>
  <c r="O1046" i="10"/>
  <c r="P1046" i="10" s="1"/>
  <c r="J1047" i="10"/>
  <c r="L1047" i="10"/>
  <c r="K1047" i="10"/>
  <c r="M1047" i="10" s="1"/>
  <c r="N1047" i="10" s="1"/>
  <c r="O1047" i="10"/>
  <c r="P1047" i="10"/>
  <c r="J1048" i="10"/>
  <c r="L1048" i="10" s="1"/>
  <c r="K1048" i="10"/>
  <c r="M1048" i="10"/>
  <c r="O1048" i="10"/>
  <c r="P1048" i="10" s="1"/>
  <c r="J1049" i="10"/>
  <c r="L1049" i="10"/>
  <c r="N1049" i="10" s="1"/>
  <c r="K1049" i="10"/>
  <c r="M1049" i="10" s="1"/>
  <c r="O1049" i="10"/>
  <c r="P1049" i="10"/>
  <c r="J1050" i="10"/>
  <c r="L1050" i="10" s="1"/>
  <c r="N1050" i="10" s="1"/>
  <c r="K1050" i="10"/>
  <c r="M1050" i="10"/>
  <c r="O1050" i="10"/>
  <c r="P1050" i="10" s="1"/>
  <c r="J1051" i="10"/>
  <c r="L1051" i="10"/>
  <c r="K1051" i="10"/>
  <c r="M1051" i="10" s="1"/>
  <c r="O1051" i="10"/>
  <c r="P1051" i="10"/>
  <c r="J1052" i="10"/>
  <c r="L1052" i="10" s="1"/>
  <c r="K1052" i="10"/>
  <c r="M1052" i="10"/>
  <c r="O1052" i="10"/>
  <c r="P1052" i="10" s="1"/>
  <c r="J1053" i="10"/>
  <c r="L1053" i="10"/>
  <c r="K1053" i="10"/>
  <c r="M1053" i="10" s="1"/>
  <c r="O1053" i="10"/>
  <c r="P1053" i="10"/>
  <c r="J1054" i="10"/>
  <c r="L1054" i="10" s="1"/>
  <c r="K1054" i="10"/>
  <c r="M1054" i="10"/>
  <c r="N1054" i="10" s="1"/>
  <c r="O1054" i="10"/>
  <c r="P1054" i="10" s="1"/>
  <c r="J1055" i="10"/>
  <c r="L1055" i="10"/>
  <c r="K1055" i="10"/>
  <c r="M1055" i="10" s="1"/>
  <c r="N1055" i="10" s="1"/>
  <c r="O1055" i="10"/>
  <c r="P1055" i="10"/>
  <c r="J1056" i="10"/>
  <c r="L1056" i="10" s="1"/>
  <c r="K1056" i="10"/>
  <c r="M1056" i="10"/>
  <c r="O1056" i="10"/>
  <c r="P1056" i="10" s="1"/>
  <c r="J1057" i="10"/>
  <c r="L1057" i="10"/>
  <c r="N1057" i="10" s="1"/>
  <c r="K1057" i="10"/>
  <c r="M1057" i="10" s="1"/>
  <c r="O1057" i="10"/>
  <c r="P1057" i="10" s="1"/>
  <c r="J1058" i="10"/>
  <c r="L1058" i="10"/>
  <c r="K1058" i="10"/>
  <c r="M1058" i="10" s="1"/>
  <c r="O1058" i="10"/>
  <c r="P1058" i="10"/>
  <c r="J1059" i="10"/>
  <c r="L1059" i="10" s="1"/>
  <c r="N1059" i="10" s="1"/>
  <c r="K1059" i="10"/>
  <c r="M1059" i="10"/>
  <c r="O1059" i="10"/>
  <c r="P1059" i="10" s="1"/>
  <c r="J1060" i="10"/>
  <c r="L1060" i="10"/>
  <c r="K1060" i="10"/>
  <c r="M1060" i="10" s="1"/>
  <c r="O1060" i="10"/>
  <c r="P1060" i="10"/>
  <c r="J1061" i="10"/>
  <c r="L1061" i="10" s="1"/>
  <c r="K1061" i="10"/>
  <c r="M1061" i="10"/>
  <c r="O1061" i="10"/>
  <c r="P1061" i="10" s="1"/>
  <c r="J1062" i="10"/>
  <c r="L1062" i="10"/>
  <c r="K1062" i="10"/>
  <c r="M1062" i="10" s="1"/>
  <c r="O1062" i="10"/>
  <c r="P1062" i="10"/>
  <c r="J1063" i="10"/>
  <c r="L1063" i="10" s="1"/>
  <c r="K1063" i="10"/>
  <c r="M1063" i="10"/>
  <c r="O1063" i="10"/>
  <c r="P1063" i="10" s="1"/>
  <c r="J1064" i="10"/>
  <c r="L1064" i="10"/>
  <c r="K1064" i="10"/>
  <c r="M1064" i="10" s="1"/>
  <c r="N1064" i="10" s="1"/>
  <c r="O1064" i="10"/>
  <c r="P1064" i="10"/>
  <c r="J1065" i="10"/>
  <c r="L1065" i="10" s="1"/>
  <c r="K1065" i="10"/>
  <c r="M1065" i="10"/>
  <c r="O1065" i="10"/>
  <c r="P1065" i="10" s="1"/>
  <c r="J1066" i="10"/>
  <c r="L1066" i="10"/>
  <c r="K1066" i="10"/>
  <c r="M1066" i="10" s="1"/>
  <c r="O1066" i="10"/>
  <c r="P1066" i="10"/>
  <c r="J1067" i="10"/>
  <c r="L1067" i="10" s="1"/>
  <c r="N1067" i="10" s="1"/>
  <c r="K1067" i="10"/>
  <c r="M1067" i="10"/>
  <c r="O1067" i="10"/>
  <c r="P1067" i="10" s="1"/>
  <c r="J1068" i="10"/>
  <c r="L1068" i="10"/>
  <c r="K1068" i="10"/>
  <c r="M1068" i="10" s="1"/>
  <c r="O1068" i="10"/>
  <c r="P1068" i="10"/>
  <c r="J1069" i="10"/>
  <c r="L1069" i="10" s="1"/>
  <c r="K1069" i="10"/>
  <c r="M1069" i="10"/>
  <c r="N1069" i="10"/>
  <c r="O1069" i="10"/>
  <c r="P1069" i="10" s="1"/>
  <c r="J1070" i="10"/>
  <c r="L1070" i="10"/>
  <c r="K1070" i="10"/>
  <c r="M1070" i="10" s="1"/>
  <c r="N1070" i="10" s="1"/>
  <c r="O1070" i="10"/>
  <c r="P1070" i="10"/>
  <c r="J1071" i="10"/>
  <c r="L1071" i="10" s="1"/>
  <c r="K1071" i="10"/>
  <c r="M1071" i="10"/>
  <c r="O1071" i="10"/>
  <c r="P1071" i="10" s="1"/>
  <c r="J1072" i="10"/>
  <c r="L1072" i="10"/>
  <c r="N1072" i="10" s="1"/>
  <c r="K1072" i="10"/>
  <c r="M1072" i="10" s="1"/>
  <c r="O1072" i="10"/>
  <c r="P1072" i="10"/>
  <c r="J1073" i="10"/>
  <c r="L1073" i="10" s="1"/>
  <c r="N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/>
  <c r="J1075" i="10"/>
  <c r="L1075" i="10" s="1"/>
  <c r="K1075" i="10"/>
  <c r="M1075" i="10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/>
  <c r="N1077" i="10" s="1"/>
  <c r="O1077" i="10"/>
  <c r="P1077" i="10" s="1"/>
  <c r="J1078" i="10"/>
  <c r="L1078" i="10"/>
  <c r="K1078" i="10"/>
  <c r="M1078" i="10" s="1"/>
  <c r="N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/>
  <c r="N1080" i="10" s="1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/>
  <c r="J1083" i="10"/>
  <c r="L1083" i="10" s="1"/>
  <c r="K1083" i="10"/>
  <c r="M1083" i="10"/>
  <c r="O1083" i="10"/>
  <c r="P1083" i="10"/>
  <c r="J1084" i="10"/>
  <c r="L1084" i="10" s="1"/>
  <c r="K1084" i="10"/>
  <c r="M1084" i="10"/>
  <c r="N1084" i="10" s="1"/>
  <c r="O1084" i="10"/>
  <c r="P1084" i="10" s="1"/>
  <c r="J1085" i="10"/>
  <c r="L1085" i="10"/>
  <c r="K1085" i="10"/>
  <c r="M1085" i="10" s="1"/>
  <c r="N1085" i="10" s="1"/>
  <c r="O1085" i="10"/>
  <c r="P1085" i="10"/>
  <c r="J1086" i="10"/>
  <c r="L1086" i="10" s="1"/>
  <c r="K1086" i="10"/>
  <c r="M1086" i="10"/>
  <c r="O1086" i="10"/>
  <c r="P1086" i="10" s="1"/>
  <c r="J1087" i="10"/>
  <c r="L1087" i="10"/>
  <c r="N1087" i="10" s="1"/>
  <c r="K1087" i="10"/>
  <c r="M1087" i="10" s="1"/>
  <c r="O1087" i="10"/>
  <c r="P1087" i="10"/>
  <c r="J1088" i="10"/>
  <c r="L1088" i="10" s="1"/>
  <c r="N1088" i="10" s="1"/>
  <c r="K1088" i="10"/>
  <c r="M1088" i="10"/>
  <c r="O1088" i="10"/>
  <c r="P1088" i="10" s="1"/>
  <c r="J1089" i="10"/>
  <c r="L1089" i="10" s="1"/>
  <c r="N1089" i="10" s="1"/>
  <c r="K1089" i="10"/>
  <c r="M1089" i="10" s="1"/>
  <c r="O1089" i="10"/>
  <c r="P1089" i="10" s="1"/>
  <c r="J1090" i="10"/>
  <c r="L1090" i="10" s="1"/>
  <c r="K1090" i="10"/>
  <c r="M1090" i="10"/>
  <c r="O1090" i="10"/>
  <c r="P1090" i="10" s="1"/>
  <c r="J1091" i="10"/>
  <c r="L1091" i="10"/>
  <c r="K1091" i="10"/>
  <c r="M1091" i="10" s="1"/>
  <c r="N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/>
  <c r="N1093" i="10" s="1"/>
  <c r="K1093" i="10"/>
  <c r="M1093" i="10" s="1"/>
  <c r="O1093" i="10"/>
  <c r="P1093" i="10" s="1"/>
  <c r="J1094" i="10"/>
  <c r="L1094" i="10"/>
  <c r="K1094" i="10"/>
  <c r="M1094" i="10" s="1"/>
  <c r="O1094" i="10"/>
  <c r="P1094" i="10"/>
  <c r="J1095" i="10"/>
  <c r="L1095" i="10" s="1"/>
  <c r="K1095" i="10"/>
  <c r="M1095" i="10"/>
  <c r="O1095" i="10"/>
  <c r="P1095" i="10" s="1"/>
  <c r="J1096" i="10"/>
  <c r="L1096" i="10"/>
  <c r="K1096" i="10"/>
  <c r="M1096" i="10" s="1"/>
  <c r="O1096" i="10"/>
  <c r="P1096" i="10"/>
  <c r="J1097" i="10"/>
  <c r="L1097" i="10" s="1"/>
  <c r="K1097" i="10"/>
  <c r="M1097" i="10"/>
  <c r="O1097" i="10"/>
  <c r="P1097" i="10" s="1"/>
  <c r="J1098" i="10"/>
  <c r="L1098" i="10"/>
  <c r="K1098" i="10"/>
  <c r="M1098" i="10" s="1"/>
  <c r="N1098" i="10" s="1"/>
  <c r="O1098" i="10"/>
  <c r="P1098" i="10"/>
  <c r="J1099" i="10"/>
  <c r="L1099" i="10" s="1"/>
  <c r="K1099" i="10"/>
  <c r="M1099" i="10"/>
  <c r="O1099" i="10"/>
  <c r="P1099" i="10" s="1"/>
  <c r="J1100" i="10"/>
  <c r="L1100" i="10"/>
  <c r="K1100" i="10"/>
  <c r="M1100" i="10" s="1"/>
  <c r="O1100" i="10"/>
  <c r="P1100" i="10"/>
  <c r="J1101" i="10"/>
  <c r="L1101" i="10" s="1"/>
  <c r="N1101" i="10" s="1"/>
  <c r="K1101" i="10"/>
  <c r="M1101" i="10"/>
  <c r="O1101" i="10"/>
  <c r="P1101" i="10" s="1"/>
  <c r="J1102" i="10"/>
  <c r="L1102" i="10" s="1"/>
  <c r="K1102" i="10"/>
  <c r="M1102" i="10" s="1"/>
  <c r="N1102" i="10"/>
  <c r="O1102" i="10"/>
  <c r="P1102" i="10" s="1"/>
  <c r="J1103" i="10"/>
  <c r="L1103" i="10"/>
  <c r="K1103" i="10"/>
  <c r="M1103" i="10" s="1"/>
  <c r="N1103" i="10" s="1"/>
  <c r="O1103" i="10"/>
  <c r="P1103" i="10"/>
  <c r="J1104" i="10"/>
  <c r="L1104" i="10" s="1"/>
  <c r="N1104" i="10" s="1"/>
  <c r="K1104" i="10"/>
  <c r="M1104" i="10"/>
  <c r="O1104" i="10"/>
  <c r="P1104" i="10" s="1"/>
  <c r="J1105" i="10"/>
  <c r="L1105" i="10" s="1"/>
  <c r="K1105" i="10"/>
  <c r="M1105" i="10" s="1"/>
  <c r="O1105" i="10"/>
  <c r="P1105" i="10"/>
  <c r="J1106" i="10"/>
  <c r="L1106" i="10" s="1"/>
  <c r="N1106" i="10" s="1"/>
  <c r="K1106" i="10"/>
  <c r="M1106" i="10"/>
  <c r="O1106" i="10"/>
  <c r="P1106" i="10"/>
  <c r="J1107" i="10"/>
  <c r="L1107" i="10" s="1"/>
  <c r="K1107" i="10"/>
  <c r="M1107" i="10"/>
  <c r="N1107" i="10" s="1"/>
  <c r="O1107" i="10"/>
  <c r="P1107" i="10" s="1"/>
  <c r="J1108" i="10"/>
  <c r="L1108" i="10"/>
  <c r="K1108" i="10"/>
  <c r="M1108" i="10" s="1"/>
  <c r="O1108" i="10"/>
  <c r="P1108" i="10"/>
  <c r="J1109" i="10"/>
  <c r="L1109" i="10" s="1"/>
  <c r="K1109" i="10"/>
  <c r="M1109" i="10" s="1"/>
  <c r="O1109" i="10"/>
  <c r="P1109" i="10" s="1"/>
  <c r="J1110" i="10"/>
  <c r="L1110" i="10" s="1"/>
  <c r="N1110" i="10" s="1"/>
  <c r="K1110" i="10"/>
  <c r="M1110" i="10" s="1"/>
  <c r="O1110" i="10"/>
  <c r="P1110" i="10"/>
  <c r="J1111" i="10"/>
  <c r="L1111" i="10" s="1"/>
  <c r="K1111" i="10"/>
  <c r="M1111" i="10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/>
  <c r="N1113" i="10" s="1"/>
  <c r="O1113" i="10"/>
  <c r="P1113" i="10" s="1"/>
  <c r="J1114" i="10"/>
  <c r="L1114" i="10"/>
  <c r="K1114" i="10"/>
  <c r="M1114" i="10" s="1"/>
  <c r="N1114" i="10" s="1"/>
  <c r="O1114" i="10"/>
  <c r="P1114" i="10" s="1"/>
  <c r="J1115" i="10"/>
  <c r="L1115" i="10"/>
  <c r="N1115" i="10" s="1"/>
  <c r="K1115" i="10"/>
  <c r="M1115" i="10" s="1"/>
  <c r="O1115" i="10"/>
  <c r="P1115" i="10"/>
  <c r="J1116" i="10"/>
  <c r="L1116" i="10" s="1"/>
  <c r="N1116" i="10" s="1"/>
  <c r="K1116" i="10"/>
  <c r="M1116" i="10"/>
  <c r="O1116" i="10"/>
  <c r="P1116" i="10" s="1"/>
  <c r="J1117" i="10"/>
  <c r="L1117" i="10"/>
  <c r="K1117" i="10"/>
  <c r="M1117" i="10" s="1"/>
  <c r="O1117" i="10"/>
  <c r="P1117" i="10"/>
  <c r="J1118" i="10"/>
  <c r="L1118" i="10" s="1"/>
  <c r="K1118" i="10"/>
  <c r="M1118" i="10"/>
  <c r="O1118" i="10"/>
  <c r="P1118" i="10" s="1"/>
  <c r="J1119" i="10"/>
  <c r="L1119" i="10"/>
  <c r="K1119" i="10"/>
  <c r="M1119" i="10" s="1"/>
  <c r="O1119" i="10"/>
  <c r="P1119" i="10" s="1"/>
  <c r="J1120" i="10"/>
  <c r="L1120" i="10" s="1"/>
  <c r="K1120" i="10"/>
  <c r="M1120" i="10"/>
  <c r="O1120" i="10"/>
  <c r="P1120" i="10" s="1"/>
  <c r="J1121" i="10"/>
  <c r="L1121" i="10"/>
  <c r="K1121" i="10"/>
  <c r="M1121" i="10" s="1"/>
  <c r="N1121" i="10" s="1"/>
  <c r="O1121" i="10"/>
  <c r="P1121" i="10" s="1"/>
  <c r="J1122" i="10"/>
  <c r="L1122" i="10" s="1"/>
  <c r="K1122" i="10"/>
  <c r="M1122" i="10" s="1"/>
  <c r="O1122" i="10"/>
  <c r="P1122" i="10"/>
  <c r="J1123" i="10"/>
  <c r="L1123" i="10" s="1"/>
  <c r="K1123" i="10"/>
  <c r="M1123" i="10"/>
  <c r="O1123" i="10"/>
  <c r="P1123" i="10" s="1"/>
  <c r="J1124" i="10"/>
  <c r="L1124" i="10"/>
  <c r="K1124" i="10"/>
  <c r="M1124" i="10" s="1"/>
  <c r="O1124" i="10"/>
  <c r="P1124" i="10"/>
  <c r="J1125" i="10"/>
  <c r="L1125" i="10" s="1"/>
  <c r="K1125" i="10"/>
  <c r="M1125" i="10"/>
  <c r="O1125" i="10"/>
  <c r="P1125" i="10" s="1"/>
  <c r="J1126" i="10"/>
  <c r="L1126" i="10"/>
  <c r="K1126" i="10"/>
  <c r="M1126" i="10" s="1"/>
  <c r="O1126" i="10"/>
  <c r="P1126" i="10"/>
  <c r="J1127" i="10"/>
  <c r="L1127" i="10" s="1"/>
  <c r="K1127" i="10"/>
  <c r="M1127" i="10"/>
  <c r="O1127" i="10"/>
  <c r="P1127" i="10" s="1"/>
  <c r="J1128" i="10"/>
  <c r="L1128" i="10"/>
  <c r="K1128" i="10"/>
  <c r="M1128" i="10" s="1"/>
  <c r="O1128" i="10"/>
  <c r="P1128" i="10"/>
  <c r="J1129" i="10"/>
  <c r="L1129" i="10" s="1"/>
  <c r="K1129" i="10"/>
  <c r="M1129" i="10"/>
  <c r="O1129" i="10"/>
  <c r="P1129" i="10" s="1"/>
  <c r="J1130" i="10"/>
  <c r="L1130" i="10"/>
  <c r="K1130" i="10"/>
  <c r="M1130" i="10" s="1"/>
  <c r="O1130" i="10"/>
  <c r="P1130" i="10"/>
  <c r="J1131" i="10"/>
  <c r="L1131" i="10" s="1"/>
  <c r="K1131" i="10"/>
  <c r="M1131" i="10"/>
  <c r="O1131" i="10"/>
  <c r="P1131" i="10" s="1"/>
  <c r="J1132" i="10"/>
  <c r="L1132" i="10"/>
  <c r="K1132" i="10"/>
  <c r="M1132" i="10" s="1"/>
  <c r="O1132" i="10"/>
  <c r="P1132" i="10"/>
  <c r="J1133" i="10"/>
  <c r="L1133" i="10" s="1"/>
  <c r="K1133" i="10"/>
  <c r="M1133" i="10"/>
  <c r="O1133" i="10"/>
  <c r="P1133" i="10" s="1"/>
  <c r="J1134" i="10"/>
  <c r="L1134" i="10"/>
  <c r="K1134" i="10"/>
  <c r="M1134" i="10" s="1"/>
  <c r="O1134" i="10"/>
  <c r="P1134" i="10"/>
  <c r="J1135" i="10"/>
  <c r="L1135" i="10" s="1"/>
  <c r="K1135" i="10"/>
  <c r="M1135" i="10"/>
  <c r="O1135" i="10"/>
  <c r="P1135" i="10" s="1"/>
  <c r="J1136" i="10"/>
  <c r="L1136" i="10"/>
  <c r="K1136" i="10"/>
  <c r="M1136" i="10" s="1"/>
  <c r="O1136" i="10"/>
  <c r="P1136" i="10"/>
  <c r="J1137" i="10"/>
  <c r="L1137" i="10" s="1"/>
  <c r="K1137" i="10"/>
  <c r="M1137" i="10"/>
  <c r="O1137" i="10"/>
  <c r="P1137" i="10" s="1"/>
  <c r="J1138" i="10"/>
  <c r="L1138" i="10"/>
  <c r="K1138" i="10"/>
  <c r="M1138" i="10" s="1"/>
  <c r="O1138" i="10"/>
  <c r="P1138" i="10"/>
  <c r="J1139" i="10"/>
  <c r="L1139" i="10" s="1"/>
  <c r="N1139" i="10" s="1"/>
  <c r="K1139" i="10"/>
  <c r="M1139" i="10"/>
  <c r="O1139" i="10"/>
  <c r="P1139" i="10" s="1"/>
  <c r="J1140" i="10"/>
  <c r="L1140" i="10"/>
  <c r="K1140" i="10"/>
  <c r="M1140" i="10" s="1"/>
  <c r="O1140" i="10"/>
  <c r="P1140" i="10"/>
  <c r="J1141" i="10"/>
  <c r="L1141" i="10" s="1"/>
  <c r="K1141" i="10"/>
  <c r="M1141" i="10"/>
  <c r="O1141" i="10"/>
  <c r="P1141" i="10" s="1"/>
  <c r="J1142" i="10"/>
  <c r="L1142" i="10"/>
  <c r="K1142" i="10"/>
  <c r="M1142" i="10" s="1"/>
  <c r="O1142" i="10"/>
  <c r="P1142" i="10"/>
  <c r="J1143" i="10"/>
  <c r="L1143" i="10" s="1"/>
  <c r="K1143" i="10"/>
  <c r="M1143" i="10"/>
  <c r="N1143" i="10" s="1"/>
  <c r="O1143" i="10"/>
  <c r="P1143" i="10" s="1"/>
  <c r="J1144" i="10"/>
  <c r="L1144" i="10"/>
  <c r="K1144" i="10"/>
  <c r="M1144" i="10" s="1"/>
  <c r="O1144" i="10"/>
  <c r="P1144" i="10"/>
  <c r="J1145" i="10"/>
  <c r="L1145" i="10" s="1"/>
  <c r="K1145" i="10"/>
  <c r="M1145" i="10"/>
  <c r="O1145" i="10"/>
  <c r="P1145" i="10" s="1"/>
  <c r="J1146" i="10"/>
  <c r="L1146" i="10"/>
  <c r="K1146" i="10"/>
  <c r="M1146" i="10" s="1"/>
  <c r="O1146" i="10"/>
  <c r="P1146" i="10"/>
  <c r="J1147" i="10"/>
  <c r="L1147" i="10" s="1"/>
  <c r="K1147" i="10"/>
  <c r="M1147" i="10"/>
  <c r="O1147" i="10"/>
  <c r="P1147" i="10" s="1"/>
  <c r="J1148" i="10"/>
  <c r="L1148" i="10"/>
  <c r="K1148" i="10"/>
  <c r="M1148" i="10" s="1"/>
  <c r="O1148" i="10"/>
  <c r="P1148" i="10"/>
  <c r="J1149" i="10"/>
  <c r="L1149" i="10" s="1"/>
  <c r="K1149" i="10"/>
  <c r="M1149" i="10"/>
  <c r="N1149" i="10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N1151" i="10" s="1"/>
  <c r="O1151" i="10"/>
  <c r="P1151" i="10" s="1"/>
  <c r="J1152" i="10"/>
  <c r="L1152" i="10"/>
  <c r="K1152" i="10"/>
  <c r="M1152" i="10" s="1"/>
  <c r="O1152" i="10"/>
  <c r="P1152" i="10"/>
  <c r="J1153" i="10"/>
  <c r="L1153" i="10" s="1"/>
  <c r="K1153" i="10"/>
  <c r="M1153" i="10" s="1"/>
  <c r="O1153" i="10"/>
  <c r="P1153" i="10"/>
  <c r="J1154" i="10"/>
  <c r="L1154" i="10" s="1"/>
  <c r="K1154" i="10"/>
  <c r="M1154" i="10"/>
  <c r="O1154" i="10"/>
  <c r="P1154" i="10" s="1"/>
  <c r="J1155" i="10"/>
  <c r="L1155" i="10"/>
  <c r="K1155" i="10"/>
  <c r="M1155" i="10" s="1"/>
  <c r="O1155" i="10"/>
  <c r="P1155" i="10"/>
  <c r="J1156" i="10"/>
  <c r="L1156" i="10" s="1"/>
  <c r="K1156" i="10"/>
  <c r="M1156" i="10"/>
  <c r="N1156" i="10" s="1"/>
  <c r="O1156" i="10"/>
  <c r="P1156" i="10" s="1"/>
  <c r="J1157" i="10"/>
  <c r="L1157" i="10"/>
  <c r="K1157" i="10"/>
  <c r="M1157" i="10" s="1"/>
  <c r="O1157" i="10"/>
  <c r="P1157" i="10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/>
  <c r="J1160" i="10"/>
  <c r="L1160" i="10" s="1"/>
  <c r="K1160" i="10"/>
  <c r="M1160" i="10"/>
  <c r="O1160" i="10"/>
  <c r="P1160" i="10" s="1"/>
  <c r="J1161" i="10"/>
  <c r="L1161" i="10" s="1"/>
  <c r="N1161" i="10" s="1"/>
  <c r="K1161" i="10"/>
  <c r="M1161" i="10" s="1"/>
  <c r="O1161" i="10"/>
  <c r="P1161" i="10" s="1"/>
  <c r="J1162" i="10"/>
  <c r="L1162" i="10" s="1"/>
  <c r="K1162" i="10"/>
  <c r="M1162" i="10"/>
  <c r="O1162" i="10"/>
  <c r="P1162" i="10" s="1"/>
  <c r="J1163" i="10"/>
  <c r="L1163" i="10"/>
  <c r="K1163" i="10"/>
  <c r="M1163" i="10" s="1"/>
  <c r="N1163" i="10" s="1"/>
  <c r="O1163" i="10"/>
  <c r="P1163" i="10" s="1"/>
  <c r="J1164" i="10"/>
  <c r="L1164" i="10" s="1"/>
  <c r="K1164" i="10"/>
  <c r="M1164" i="10" s="1"/>
  <c r="N1164" i="10" s="1"/>
  <c r="O1164" i="10"/>
  <c r="P1164" i="10" s="1"/>
  <c r="J1165" i="10"/>
  <c r="L1165" i="10"/>
  <c r="K1165" i="10"/>
  <c r="M1165" i="10" s="1"/>
  <c r="O1165" i="10"/>
  <c r="P1165" i="10"/>
  <c r="J1166" i="10"/>
  <c r="L1166" i="10" s="1"/>
  <c r="K1166" i="10"/>
  <c r="M1166" i="10" s="1"/>
  <c r="N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/>
  <c r="K1168" i="10"/>
  <c r="M1168" i="10" s="1"/>
  <c r="O1168" i="10"/>
  <c r="P1168" i="10"/>
  <c r="J1169" i="10"/>
  <c r="L1169" i="10" s="1"/>
  <c r="K1169" i="10"/>
  <c r="M1169" i="10"/>
  <c r="N1169" i="10" s="1"/>
  <c r="O1169" i="10"/>
  <c r="P1169" i="10" s="1"/>
  <c r="J1170" i="10"/>
  <c r="L1170" i="10"/>
  <c r="K1170" i="10"/>
  <c r="M1170" i="10" s="1"/>
  <c r="O1170" i="10"/>
  <c r="P1170" i="10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/>
  <c r="J1173" i="10"/>
  <c r="L1173" i="10" s="1"/>
  <c r="K1173" i="10"/>
  <c r="M1173" i="10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/>
  <c r="O1175" i="10"/>
  <c r="P1175" i="10" s="1"/>
  <c r="J1176" i="10"/>
  <c r="L1176" i="10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/>
  <c r="K1178" i="10"/>
  <c r="M1178" i="10" s="1"/>
  <c r="O1178" i="10"/>
  <c r="P1178" i="10"/>
  <c r="J1179" i="10"/>
  <c r="L1179" i="10" s="1"/>
  <c r="K1179" i="10"/>
  <c r="M1179" i="10" s="1"/>
  <c r="O1179" i="10"/>
  <c r="P1179" i="10" s="1"/>
  <c r="J1180" i="10"/>
  <c r="L1180" i="10" s="1"/>
  <c r="N1180" i="10" s="1"/>
  <c r="K1180" i="10"/>
  <c r="M1180" i="10" s="1"/>
  <c r="O1180" i="10"/>
  <c r="P1180" i="10" s="1"/>
  <c r="J1181" i="10"/>
  <c r="L1181" i="10"/>
  <c r="K1181" i="10"/>
  <c r="M1181" i="10" s="1"/>
  <c r="O1181" i="10"/>
  <c r="P1181" i="10"/>
  <c r="J1182" i="10"/>
  <c r="L1182" i="10" s="1"/>
  <c r="N1182" i="10" s="1"/>
  <c r="K1182" i="10"/>
  <c r="M1182" i="10"/>
  <c r="O1182" i="10"/>
  <c r="P1182" i="10" s="1"/>
  <c r="J1183" i="10"/>
  <c r="L1183" i="10"/>
  <c r="K1183" i="10"/>
  <c r="M1183" i="10" s="1"/>
  <c r="O1183" i="10"/>
  <c r="P1183" i="10"/>
  <c r="J1184" i="10"/>
  <c r="L1184" i="10" s="1"/>
  <c r="K1184" i="10"/>
  <c r="M1184" i="10" s="1"/>
  <c r="O1184" i="10"/>
  <c r="P1184" i="10" s="1"/>
  <c r="J1185" i="10"/>
  <c r="L1185" i="10" s="1"/>
  <c r="N1185" i="10" s="1"/>
  <c r="K1185" i="10"/>
  <c r="M1185" i="10" s="1"/>
  <c r="O1185" i="10"/>
  <c r="P1185" i="10"/>
  <c r="J1186" i="10"/>
  <c r="L1186" i="10" s="1"/>
  <c r="K1186" i="10"/>
  <c r="M1186" i="10"/>
  <c r="O1186" i="10"/>
  <c r="P1186" i="10" s="1"/>
  <c r="J1187" i="10"/>
  <c r="L1187" i="10" s="1"/>
  <c r="N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/>
  <c r="K1189" i="10"/>
  <c r="M1189" i="10" s="1"/>
  <c r="N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N1195" i="10" s="1"/>
  <c r="K1195" i="10"/>
  <c r="M1195" i="10"/>
  <c r="O1195" i="10"/>
  <c r="P1195" i="10" s="1"/>
  <c r="J1196" i="10"/>
  <c r="L1196" i="10" s="1"/>
  <c r="K1196" i="10"/>
  <c r="M1196" i="10" s="1"/>
  <c r="O1196" i="10"/>
  <c r="P1196" i="10"/>
  <c r="J1197" i="10"/>
  <c r="L1197" i="10" s="1"/>
  <c r="K1197" i="10"/>
  <c r="M1197" i="10"/>
  <c r="O1197" i="10"/>
  <c r="P1197" i="10" s="1"/>
  <c r="J1198" i="10"/>
  <c r="L1198" i="10"/>
  <c r="N1198" i="10" s="1"/>
  <c r="K1198" i="10"/>
  <c r="M1198" i="10" s="1"/>
  <c r="O1198" i="10"/>
  <c r="P1198" i="10"/>
  <c r="J1199" i="10"/>
  <c r="L1199" i="10" s="1"/>
  <c r="N1199" i="10" s="1"/>
  <c r="K1199" i="10"/>
  <c r="M1199" i="10"/>
  <c r="O1199" i="10"/>
  <c r="P1199" i="10" s="1"/>
  <c r="J1200" i="10"/>
  <c r="L1200" i="10"/>
  <c r="K1200" i="10"/>
  <c r="M1200" i="10" s="1"/>
  <c r="O1200" i="10"/>
  <c r="P1200" i="10"/>
  <c r="J1201" i="10"/>
  <c r="L1201" i="10" s="1"/>
  <c r="K1201" i="10"/>
  <c r="M1201" i="10"/>
  <c r="O1201" i="10"/>
  <c r="P1201" i="10" s="1"/>
  <c r="J1202" i="10"/>
  <c r="L1202" i="10"/>
  <c r="K1202" i="10"/>
  <c r="M1202" i="10" s="1"/>
  <c r="O1202" i="10"/>
  <c r="P1202" i="10"/>
  <c r="J1203" i="10"/>
  <c r="L1203" i="10" s="1"/>
  <c r="K1203" i="10"/>
  <c r="M1203" i="10"/>
  <c r="N1203" i="10" s="1"/>
  <c r="O1203" i="10"/>
  <c r="P1203" i="10" s="1"/>
  <c r="J1204" i="10"/>
  <c r="L1204" i="10"/>
  <c r="K1204" i="10"/>
  <c r="M1204" i="10" s="1"/>
  <c r="O1204" i="10"/>
  <c r="P1204" i="10"/>
  <c r="J1205" i="10"/>
  <c r="L1205" i="10" s="1"/>
  <c r="K1205" i="10"/>
  <c r="M1205" i="10"/>
  <c r="O1205" i="10"/>
  <c r="P1205" i="10" s="1"/>
  <c r="J1206" i="10"/>
  <c r="L1206" i="10"/>
  <c r="N1206" i="10" s="1"/>
  <c r="K1206" i="10"/>
  <c r="M1206" i="10" s="1"/>
  <c r="O1206" i="10"/>
  <c r="P1206" i="10"/>
  <c r="J1207" i="10"/>
  <c r="L1207" i="10" s="1"/>
  <c r="N1207" i="10" s="1"/>
  <c r="K1207" i="10"/>
  <c r="M1207" i="10"/>
  <c r="O1207" i="10"/>
  <c r="P1207" i="10" s="1"/>
  <c r="J1208" i="10"/>
  <c r="L1208" i="10"/>
  <c r="N1208" i="10" s="1"/>
  <c r="K1208" i="10"/>
  <c r="M1208" i="10" s="1"/>
  <c r="O1208" i="10"/>
  <c r="P1208" i="10"/>
  <c r="J1209" i="10"/>
  <c r="L1209" i="10" s="1"/>
  <c r="K1209" i="10"/>
  <c r="M1209" i="10"/>
  <c r="O1209" i="10"/>
  <c r="P1209" i="10" s="1"/>
  <c r="J1210" i="10"/>
  <c r="L1210" i="10"/>
  <c r="K1210" i="10"/>
  <c r="M1210" i="10" s="1"/>
  <c r="O1210" i="10"/>
  <c r="P1210" i="10"/>
  <c r="J1211" i="10"/>
  <c r="L1211" i="10" s="1"/>
  <c r="K1211" i="10"/>
  <c r="M1211" i="10"/>
  <c r="N1211" i="10" s="1"/>
  <c r="O1211" i="10"/>
  <c r="P1211" i="10" s="1"/>
  <c r="J1212" i="10"/>
  <c r="L1212" i="10"/>
  <c r="K1212" i="10"/>
  <c r="M1212" i="10" s="1"/>
  <c r="O1212" i="10"/>
  <c r="P1212" i="10" s="1"/>
  <c r="J1213" i="10"/>
  <c r="L1213" i="10"/>
  <c r="K1213" i="10"/>
  <c r="M1213" i="10" s="1"/>
  <c r="N1213" i="10" s="1"/>
  <c r="O1213" i="10"/>
  <c r="P1213" i="10"/>
  <c r="J1214" i="10"/>
  <c r="L1214" i="10" s="1"/>
  <c r="K1214" i="10"/>
  <c r="M1214" i="10"/>
  <c r="O1214" i="10"/>
  <c r="P1214" i="10" s="1"/>
  <c r="J1215" i="10"/>
  <c r="L1215" i="10"/>
  <c r="N1215" i="10" s="1"/>
  <c r="K1215" i="10"/>
  <c r="M1215" i="10" s="1"/>
  <c r="O1215" i="10"/>
  <c r="P1215" i="10"/>
  <c r="J1216" i="10"/>
  <c r="L1216" i="10" s="1"/>
  <c r="N1216" i="10" s="1"/>
  <c r="K1216" i="10"/>
  <c r="M1216" i="10"/>
  <c r="O1216" i="10"/>
  <c r="P1216" i="10" s="1"/>
  <c r="J1217" i="10"/>
  <c r="L1217" i="10"/>
  <c r="K1217" i="10"/>
  <c r="M1217" i="10" s="1"/>
  <c r="O1217" i="10"/>
  <c r="P1217" i="10"/>
  <c r="J1218" i="10"/>
  <c r="L1218" i="10" s="1"/>
  <c r="K1218" i="10"/>
  <c r="M1218" i="10"/>
  <c r="O1218" i="10"/>
  <c r="P1218" i="10" s="1"/>
  <c r="J1219" i="10"/>
  <c r="L1219" i="10"/>
  <c r="K1219" i="10"/>
  <c r="M1219" i="10" s="1"/>
  <c r="O1219" i="10"/>
  <c r="P1219" i="10"/>
  <c r="J1220" i="10"/>
  <c r="L1220" i="10" s="1"/>
  <c r="K1220" i="10"/>
  <c r="M1220" i="10"/>
  <c r="O1220" i="10"/>
  <c r="P1220" i="10"/>
  <c r="J1221" i="10"/>
  <c r="L1221" i="10" s="1"/>
  <c r="K1221" i="10"/>
  <c r="M1221" i="10"/>
  <c r="O1221" i="10"/>
  <c r="P1221" i="10" s="1"/>
  <c r="J1222" i="10"/>
  <c r="L1222" i="10"/>
  <c r="K1222" i="10"/>
  <c r="M1222" i="10" s="1"/>
  <c r="O1222" i="10"/>
  <c r="P1222" i="10"/>
  <c r="J1223" i="10"/>
  <c r="L1223" i="10" s="1"/>
  <c r="N1223" i="10" s="1"/>
  <c r="K1223" i="10"/>
  <c r="M1223" i="10"/>
  <c r="O1223" i="10"/>
  <c r="P1223" i="10" s="1"/>
  <c r="J1224" i="10"/>
  <c r="L1224" i="10"/>
  <c r="K1224" i="10"/>
  <c r="M1224" i="10" s="1"/>
  <c r="O1224" i="10"/>
  <c r="P1224" i="10"/>
  <c r="J1225" i="10"/>
  <c r="L1225" i="10" s="1"/>
  <c r="K1225" i="10"/>
  <c r="M1225" i="10"/>
  <c r="O1225" i="10"/>
  <c r="P1225" i="10" s="1"/>
  <c r="J1226" i="10"/>
  <c r="L1226" i="10"/>
  <c r="K1226" i="10"/>
  <c r="M1226" i="10" s="1"/>
  <c r="O1226" i="10"/>
  <c r="P1226" i="10"/>
  <c r="J1227" i="10"/>
  <c r="L1227" i="10" s="1"/>
  <c r="K1227" i="10"/>
  <c r="M1227" i="10"/>
  <c r="O1227" i="10"/>
  <c r="P1227" i="10" s="1"/>
  <c r="J1228" i="10"/>
  <c r="L1228" i="10"/>
  <c r="K1228" i="10"/>
  <c r="M1228" i="10" s="1"/>
  <c r="O1228" i="10"/>
  <c r="P1228" i="10"/>
  <c r="J1229" i="10"/>
  <c r="L1229" i="10" s="1"/>
  <c r="K1229" i="10"/>
  <c r="M1229" i="10"/>
  <c r="O1229" i="10"/>
  <c r="P1229" i="10" s="1"/>
  <c r="J1230" i="10"/>
  <c r="L1230" i="10"/>
  <c r="N1230" i="10" s="1"/>
  <c r="K1230" i="10"/>
  <c r="M1230" i="10" s="1"/>
  <c r="O1230" i="10"/>
  <c r="P1230" i="10" s="1"/>
  <c r="J1231" i="10"/>
  <c r="L1231" i="10"/>
  <c r="N1231" i="10" s="1"/>
  <c r="K1231" i="10"/>
  <c r="M1231" i="10" s="1"/>
  <c r="O1231" i="10"/>
  <c r="P1231" i="10"/>
  <c r="J1232" i="10"/>
  <c r="L1232" i="10" s="1"/>
  <c r="N1232" i="10" s="1"/>
  <c r="K1232" i="10"/>
  <c r="M1232" i="10"/>
  <c r="O1232" i="10"/>
  <c r="P1232" i="10" s="1"/>
  <c r="J1233" i="10"/>
  <c r="L1233" i="10"/>
  <c r="K1233" i="10"/>
  <c r="M1233" i="10" s="1"/>
  <c r="O1233" i="10"/>
  <c r="P1233" i="10"/>
  <c r="J1234" i="10"/>
  <c r="L1234" i="10" s="1"/>
  <c r="K1234" i="10"/>
  <c r="M1234" i="10"/>
  <c r="O1234" i="10"/>
  <c r="P1234" i="10"/>
  <c r="J1235" i="10"/>
  <c r="L1235" i="10" s="1"/>
  <c r="K1235" i="10"/>
  <c r="M1235" i="10"/>
  <c r="N1235" i="10"/>
  <c r="O1235" i="10"/>
  <c r="P1235" i="10" s="1"/>
  <c r="J1236" i="10"/>
  <c r="L1236" i="10"/>
  <c r="N1236" i="10" s="1"/>
  <c r="K1236" i="10"/>
  <c r="M1236" i="10" s="1"/>
  <c r="O1236" i="10"/>
  <c r="P1236" i="10"/>
  <c r="J1237" i="10"/>
  <c r="L1237" i="10" s="1"/>
  <c r="N1237" i="10" s="1"/>
  <c r="K1237" i="10"/>
  <c r="M1237" i="10"/>
  <c r="O1237" i="10"/>
  <c r="P1237" i="10" s="1"/>
  <c r="J1238" i="10"/>
  <c r="L1238" i="10"/>
  <c r="K1238" i="10"/>
  <c r="M1238" i="10" s="1"/>
  <c r="O1238" i="10"/>
  <c r="P1238" i="10"/>
  <c r="J1239" i="10"/>
  <c r="L1239" i="10" s="1"/>
  <c r="K1239" i="10"/>
  <c r="M1239" i="10"/>
  <c r="O1239" i="10"/>
  <c r="P1239" i="10" s="1"/>
  <c r="J1240" i="10"/>
  <c r="L1240" i="10"/>
  <c r="K1240" i="10"/>
  <c r="M1240" i="10" s="1"/>
  <c r="O1240" i="10"/>
  <c r="P1240" i="10"/>
  <c r="J1241" i="10"/>
  <c r="L1241" i="10" s="1"/>
  <c r="K1241" i="10"/>
  <c r="M1241" i="10"/>
  <c r="O1241" i="10"/>
  <c r="P1241" i="10"/>
  <c r="J1242" i="10"/>
  <c r="L1242" i="10" s="1"/>
  <c r="N1242" i="10" s="1"/>
  <c r="K1242" i="10"/>
  <c r="M1242" i="10"/>
  <c r="O1242" i="10"/>
  <c r="P1242" i="10" s="1"/>
  <c r="J1243" i="10"/>
  <c r="L1243" i="10"/>
  <c r="K1243" i="10"/>
  <c r="M1243" i="10" s="1"/>
  <c r="O1243" i="10"/>
  <c r="P1243" i="10"/>
  <c r="J1244" i="10"/>
  <c r="L1244" i="10" s="1"/>
  <c r="K1244" i="10"/>
  <c r="M1244" i="10"/>
  <c r="O1244" i="10"/>
  <c r="P1244" i="10" s="1"/>
  <c r="J1245" i="10"/>
  <c r="L1245" i="10"/>
  <c r="K1245" i="10"/>
  <c r="M1245" i="10" s="1"/>
  <c r="O1245" i="10"/>
  <c r="P1245" i="10"/>
  <c r="J1246" i="10"/>
  <c r="L1246" i="10" s="1"/>
  <c r="K1246" i="10"/>
  <c r="M1246" i="10"/>
  <c r="O1246" i="10"/>
  <c r="P1246" i="10" s="1"/>
  <c r="J1247" i="10"/>
  <c r="L1247" i="10"/>
  <c r="K1247" i="10"/>
  <c r="M1247" i="10" s="1"/>
  <c r="O1247" i="10"/>
  <c r="P1247" i="10" s="1"/>
  <c r="J1248" i="10"/>
  <c r="L1248" i="10"/>
  <c r="K1248" i="10"/>
  <c r="M1248" i="10" s="1"/>
  <c r="O1248" i="10"/>
  <c r="P1248" i="10"/>
  <c r="J1249" i="10"/>
  <c r="L1249" i="10" s="1"/>
  <c r="K1249" i="10"/>
  <c r="M1249" i="10"/>
  <c r="O1249" i="10"/>
  <c r="P1249" i="10" s="1"/>
  <c r="J1250" i="10"/>
  <c r="L1250" i="10"/>
  <c r="N1250" i="10" s="1"/>
  <c r="K1250" i="10"/>
  <c r="M1250" i="10" s="1"/>
  <c r="O1250" i="10"/>
  <c r="P1250" i="10"/>
  <c r="J1251" i="10"/>
  <c r="L1251" i="10" s="1"/>
  <c r="K1251" i="10"/>
  <c r="M1251" i="10"/>
  <c r="O1251" i="10"/>
  <c r="P1251" i="10" s="1"/>
  <c r="J1252" i="10"/>
  <c r="L1252" i="10"/>
  <c r="K1252" i="10"/>
  <c r="M1252" i="10" s="1"/>
  <c r="O1252" i="10"/>
  <c r="P1252" i="10"/>
  <c r="J1253" i="10"/>
  <c r="L1253" i="10" s="1"/>
  <c r="K1253" i="10"/>
  <c r="M1253" i="10"/>
  <c r="O1253" i="10"/>
  <c r="P1253" i="10"/>
  <c r="J1254" i="10"/>
  <c r="L1254" i="10" s="1"/>
  <c r="K1254" i="10"/>
  <c r="M1254" i="10"/>
  <c r="O1254" i="10"/>
  <c r="P1254" i="10" s="1"/>
  <c r="J1255" i="10"/>
  <c r="L1255" i="10"/>
  <c r="K1255" i="10"/>
  <c r="M1255" i="10" s="1"/>
  <c r="N1255" i="10" s="1"/>
  <c r="O1255" i="10"/>
  <c r="P1255" i="10"/>
  <c r="J1256" i="10"/>
  <c r="L1256" i="10" s="1"/>
  <c r="N1256" i="10" s="1"/>
  <c r="K1256" i="10"/>
  <c r="M1256" i="10"/>
  <c r="O1256" i="10"/>
  <c r="P1256" i="10" s="1"/>
  <c r="J1257" i="10"/>
  <c r="L1257" i="10"/>
  <c r="K1257" i="10"/>
  <c r="M1257" i="10" s="1"/>
  <c r="O1257" i="10"/>
  <c r="P1257" i="10"/>
  <c r="J1258" i="10"/>
  <c r="L1258" i="10" s="1"/>
  <c r="K1258" i="10"/>
  <c r="M1258" i="10"/>
  <c r="O1258" i="10"/>
  <c r="P1258" i="10" s="1"/>
  <c r="J1259" i="10"/>
  <c r="L1259" i="10"/>
  <c r="K1259" i="10"/>
  <c r="M1259" i="10" s="1"/>
  <c r="O1259" i="10"/>
  <c r="P1259" i="10"/>
  <c r="J1260" i="10"/>
  <c r="L1260" i="10" s="1"/>
  <c r="K1260" i="10"/>
  <c r="M1260" i="10"/>
  <c r="O1260" i="10"/>
  <c r="P1260" i="10" s="1"/>
  <c r="J1261" i="10"/>
  <c r="L1261" i="10"/>
  <c r="K1261" i="10"/>
  <c r="M1261" i="10" s="1"/>
  <c r="O1261" i="10"/>
  <c r="P1261" i="10" s="1"/>
  <c r="J1262" i="10"/>
  <c r="L1262" i="10"/>
  <c r="K1262" i="10"/>
  <c r="M1262" i="10" s="1"/>
  <c r="N1262" i="10" s="1"/>
  <c r="O1262" i="10"/>
  <c r="P1262" i="10"/>
  <c r="J1263" i="10"/>
  <c r="L1263" i="10" s="1"/>
  <c r="K1263" i="10"/>
  <c r="M1263" i="10"/>
  <c r="O1263" i="10"/>
  <c r="P1263" i="10" s="1"/>
  <c r="J1264" i="10"/>
  <c r="L1264" i="10"/>
  <c r="K1264" i="10"/>
  <c r="M1264" i="10" s="1"/>
  <c r="O1264" i="10"/>
  <c r="P1264" i="10"/>
  <c r="J1265" i="10"/>
  <c r="L1265" i="10" s="1"/>
  <c r="N1265" i="10" s="1"/>
  <c r="K1265" i="10"/>
  <c r="M1265" i="10"/>
  <c r="O1265" i="10"/>
  <c r="P1265" i="10" s="1"/>
  <c r="J1266" i="10"/>
  <c r="L1266" i="10"/>
  <c r="N1266" i="10" s="1"/>
  <c r="K1266" i="10"/>
  <c r="M1266" i="10" s="1"/>
  <c r="O1266" i="10"/>
  <c r="P1266" i="10"/>
  <c r="J1267" i="10"/>
  <c r="L1267" i="10" s="1"/>
  <c r="K1267" i="10"/>
  <c r="M1267" i="10"/>
  <c r="O1267" i="10"/>
  <c r="P1267" i="10" s="1"/>
  <c r="J1268" i="10"/>
  <c r="L1268" i="10"/>
  <c r="K1268" i="10"/>
  <c r="M1268" i="10" s="1"/>
  <c r="O1268" i="10"/>
  <c r="P1268" i="10"/>
  <c r="J1269" i="10"/>
  <c r="L1269" i="10" s="1"/>
  <c r="K1269" i="10"/>
  <c r="M1269" i="10"/>
  <c r="N1269" i="10" s="1"/>
  <c r="O1269" i="10"/>
  <c r="P1269" i="10" s="1"/>
  <c r="J1270" i="10"/>
  <c r="L1270" i="10"/>
  <c r="K1270" i="10"/>
  <c r="M1270" i="10" s="1"/>
  <c r="N1270" i="10" s="1"/>
  <c r="O1270" i="10"/>
  <c r="P1270" i="10"/>
  <c r="J1271" i="10"/>
  <c r="L1271" i="10" s="1"/>
  <c r="K1271" i="10"/>
  <c r="M1271" i="10"/>
  <c r="O1271" i="10"/>
  <c r="P1271" i="10" s="1"/>
  <c r="J1272" i="10"/>
  <c r="L1272" i="10"/>
  <c r="N1272" i="10" s="1"/>
  <c r="K1272" i="10"/>
  <c r="M1272" i="10" s="1"/>
  <c r="O1272" i="10"/>
  <c r="P1272" i="10"/>
  <c r="J1273" i="10"/>
  <c r="L1273" i="10" s="1"/>
  <c r="N1273" i="10" s="1"/>
  <c r="K1273" i="10"/>
  <c r="M1273" i="10"/>
  <c r="O1273" i="10"/>
  <c r="P1273" i="10" s="1"/>
  <c r="J1274" i="10"/>
  <c r="L1274" i="10"/>
  <c r="K1274" i="10"/>
  <c r="M1274" i="10" s="1"/>
  <c r="O1274" i="10"/>
  <c r="P1274" i="10"/>
  <c r="J1275" i="10"/>
  <c r="L1275" i="10" s="1"/>
  <c r="K1275" i="10"/>
  <c r="M1275" i="10"/>
  <c r="O1275" i="10"/>
  <c r="P1275" i="10" s="1"/>
  <c r="J1276" i="10"/>
  <c r="L1276" i="10"/>
  <c r="K1276" i="10"/>
  <c r="M1276" i="10" s="1"/>
  <c r="O1276" i="10"/>
  <c r="P1276" i="10"/>
  <c r="J1277" i="10"/>
  <c r="L1277" i="10" s="1"/>
  <c r="K1277" i="10"/>
  <c r="M1277" i="10"/>
  <c r="N1277" i="10" s="1"/>
  <c r="O1277" i="10"/>
  <c r="P1277" i="10" s="1"/>
  <c r="J1278" i="10"/>
  <c r="L1278" i="10"/>
  <c r="K1278" i="10"/>
  <c r="M1278" i="10" s="1"/>
  <c r="O1278" i="10"/>
  <c r="P1278" i="10" s="1"/>
  <c r="J1279" i="10"/>
  <c r="L1279" i="10"/>
  <c r="K1279" i="10"/>
  <c r="M1279" i="10" s="1"/>
  <c r="N1279" i="10" s="1"/>
  <c r="O1279" i="10"/>
  <c r="P1279" i="10"/>
  <c r="J1280" i="10"/>
  <c r="L1280" i="10" s="1"/>
  <c r="N1280" i="10" s="1"/>
  <c r="K1280" i="10"/>
  <c r="M1280" i="10"/>
  <c r="O1280" i="10"/>
  <c r="P1280" i="10" s="1"/>
  <c r="J1281" i="10"/>
  <c r="L1281" i="10"/>
  <c r="K1281" i="10"/>
  <c r="M1281" i="10" s="1"/>
  <c r="O1281" i="10"/>
  <c r="P1281" i="10"/>
  <c r="J1282" i="10"/>
  <c r="L1282" i="10" s="1"/>
  <c r="K1282" i="10"/>
  <c r="M1282" i="10"/>
  <c r="O1282" i="10"/>
  <c r="P1282" i="10" s="1"/>
  <c r="J1283" i="10"/>
  <c r="L1283" i="10"/>
  <c r="K1283" i="10"/>
  <c r="M1283" i="10" s="1"/>
  <c r="O1283" i="10"/>
  <c r="P1283" i="10"/>
  <c r="J1284" i="10"/>
  <c r="L1284" i="10" s="1"/>
  <c r="K1284" i="10"/>
  <c r="M1284" i="10"/>
  <c r="O1284" i="10"/>
  <c r="P1284" i="10"/>
  <c r="J1285" i="10"/>
  <c r="L1285" i="10" s="1"/>
  <c r="K1285" i="10"/>
  <c r="M1285" i="10"/>
  <c r="O1285" i="10"/>
  <c r="P1285" i="10" s="1"/>
  <c r="J1286" i="10"/>
  <c r="L1286" i="10"/>
  <c r="N1286" i="10" s="1"/>
  <c r="K1286" i="10"/>
  <c r="M1286" i="10" s="1"/>
  <c r="O1286" i="10"/>
  <c r="P1286" i="10"/>
  <c r="J1287" i="10"/>
  <c r="L1287" i="10" s="1"/>
  <c r="K1287" i="10"/>
  <c r="M1287" i="10"/>
  <c r="O1287" i="10"/>
  <c r="P1287" i="10" s="1"/>
  <c r="J1288" i="10"/>
  <c r="L1288" i="10"/>
  <c r="K1288" i="10"/>
  <c r="M1288" i="10" s="1"/>
  <c r="O1288" i="10"/>
  <c r="P1288" i="10"/>
  <c r="J1289" i="10"/>
  <c r="L1289" i="10" s="1"/>
  <c r="K1289" i="10"/>
  <c r="M1289" i="10"/>
  <c r="O1289" i="10"/>
  <c r="P1289" i="10" s="1"/>
  <c r="J1290" i="10"/>
  <c r="L1290" i="10"/>
  <c r="K1290" i="10"/>
  <c r="M1290" i="10" s="1"/>
  <c r="O1290" i="10"/>
  <c r="P1290" i="10" s="1"/>
  <c r="J1291" i="10"/>
  <c r="L1291" i="10"/>
  <c r="K1291" i="10"/>
  <c r="M1291" i="10" s="1"/>
  <c r="O1291" i="10"/>
  <c r="P1291" i="10"/>
  <c r="J1292" i="10"/>
  <c r="L1292" i="10" s="1"/>
  <c r="K1292" i="10"/>
  <c r="M1292" i="10"/>
  <c r="O1292" i="10"/>
  <c r="P1292" i="10" s="1"/>
  <c r="J1293" i="10"/>
  <c r="L1293" i="10"/>
  <c r="K1293" i="10"/>
  <c r="M1293" i="10" s="1"/>
  <c r="O1293" i="10"/>
  <c r="P1293" i="10"/>
  <c r="J1294" i="10"/>
  <c r="L1294" i="10" s="1"/>
  <c r="N1294" i="10" s="1"/>
  <c r="K1294" i="10"/>
  <c r="M1294" i="10"/>
  <c r="O1294" i="10"/>
  <c r="P1294" i="10" s="1"/>
  <c r="J1295" i="10"/>
  <c r="L1295" i="10"/>
  <c r="N1295" i="10" s="1"/>
  <c r="K1295" i="10"/>
  <c r="M1295" i="10" s="1"/>
  <c r="O1295" i="10"/>
  <c r="P1295" i="10"/>
  <c r="J1296" i="10"/>
  <c r="L1296" i="10" s="1"/>
  <c r="N1296" i="10" s="1"/>
  <c r="K1296" i="10"/>
  <c r="M1296" i="10"/>
  <c r="O1296" i="10"/>
  <c r="P1296" i="10" s="1"/>
  <c r="J1297" i="10"/>
  <c r="L1297" i="10"/>
  <c r="K1297" i="10"/>
  <c r="M1297" i="10" s="1"/>
  <c r="O1297" i="10"/>
  <c r="P1297" i="10"/>
  <c r="J1298" i="10"/>
  <c r="L1298" i="10" s="1"/>
  <c r="K1298" i="10"/>
  <c r="M1298" i="10"/>
  <c r="O1298" i="10"/>
  <c r="P1298" i="10" s="1"/>
  <c r="J1299" i="10"/>
  <c r="L1299" i="10"/>
  <c r="K1299" i="10"/>
  <c r="M1299" i="10" s="1"/>
  <c r="O1299" i="10"/>
  <c r="P1299" i="10"/>
  <c r="J1300" i="10"/>
  <c r="L1300" i="10" s="1"/>
  <c r="K1300" i="10"/>
  <c r="M1300" i="10"/>
  <c r="O1300" i="10"/>
  <c r="P1300" i="10"/>
  <c r="J1301" i="10"/>
  <c r="L1301" i="10" s="1"/>
  <c r="N1301" i="10" s="1"/>
  <c r="K1301" i="10"/>
  <c r="M1301" i="10"/>
  <c r="O1301" i="10"/>
  <c r="P1301" i="10" s="1"/>
  <c r="J1302" i="10"/>
  <c r="L1302" i="10"/>
  <c r="N1302" i="10" s="1"/>
  <c r="K1302" i="10"/>
  <c r="M1302" i="10" s="1"/>
  <c r="O1302" i="10"/>
  <c r="P1302" i="10"/>
  <c r="J1303" i="10"/>
  <c r="L1303" i="10" s="1"/>
  <c r="K1303" i="10"/>
  <c r="M1303" i="10"/>
  <c r="O1303" i="10"/>
  <c r="P1303" i="10"/>
  <c r="J1304" i="10"/>
  <c r="L1304" i="10" s="1"/>
  <c r="N1304" i="10" s="1"/>
  <c r="K1304" i="10"/>
  <c r="M1304" i="10"/>
  <c r="O1304" i="10"/>
  <c r="P1304" i="10" s="1"/>
  <c r="J1305" i="10"/>
  <c r="L1305" i="10"/>
  <c r="K1305" i="10"/>
  <c r="M1305" i="10" s="1"/>
  <c r="O1305" i="10"/>
  <c r="P1305" i="10"/>
  <c r="J1306" i="10"/>
  <c r="L1306" i="10" s="1"/>
  <c r="N1306" i="10" s="1"/>
  <c r="K1306" i="10"/>
  <c r="M1306" i="10"/>
  <c r="O1306" i="10"/>
  <c r="P1306" i="10" s="1"/>
  <c r="J1307" i="10"/>
  <c r="L1307" i="10"/>
  <c r="N1307" i="10" s="1"/>
  <c r="K1307" i="10"/>
  <c r="M1307" i="10" s="1"/>
  <c r="O1307" i="10"/>
  <c r="P1307" i="10"/>
  <c r="J1308" i="10"/>
  <c r="L1308" i="10" s="1"/>
  <c r="N1308" i="10" s="1"/>
  <c r="K1308" i="10"/>
  <c r="M1308" i="10"/>
  <c r="O1308" i="10"/>
  <c r="P1308" i="10"/>
  <c r="J1309" i="10"/>
  <c r="L1309" i="10" s="1"/>
  <c r="K1309" i="10"/>
  <c r="M1309" i="10"/>
  <c r="O1309" i="10"/>
  <c r="P1309" i="10" s="1"/>
  <c r="J1310" i="10"/>
  <c r="L1310" i="10"/>
  <c r="K1310" i="10"/>
  <c r="M1310" i="10" s="1"/>
  <c r="O1310" i="10"/>
  <c r="P1310" i="10"/>
  <c r="J1311" i="10"/>
  <c r="L1311" i="10" s="1"/>
  <c r="K1311" i="10"/>
  <c r="M1311" i="10"/>
  <c r="O1311" i="10"/>
  <c r="P1311" i="10"/>
  <c r="J1312" i="10"/>
  <c r="L1312" i="10" s="1"/>
  <c r="K1312" i="10"/>
  <c r="M1312" i="10"/>
  <c r="O1312" i="10"/>
  <c r="P1312" i="10" s="1"/>
  <c r="J1313" i="10"/>
  <c r="L1313" i="10"/>
  <c r="N1313" i="10" s="1"/>
  <c r="K1313" i="10"/>
  <c r="M1313" i="10" s="1"/>
  <c r="O1313" i="10"/>
  <c r="P1313" i="10"/>
  <c r="J1314" i="10"/>
  <c r="L1314" i="10" s="1"/>
  <c r="N1314" i="10" s="1"/>
  <c r="K1314" i="10"/>
  <c r="M1314" i="10"/>
  <c r="O1314" i="10"/>
  <c r="P1314" i="10" s="1"/>
  <c r="J1315" i="10"/>
  <c r="L1315" i="10"/>
  <c r="N1315" i="10" s="1"/>
  <c r="K1315" i="10"/>
  <c r="M1315" i="10" s="1"/>
  <c r="O1315" i="10"/>
  <c r="P1315" i="10" s="1"/>
  <c r="J1316" i="10"/>
  <c r="L1316" i="10"/>
  <c r="K1316" i="10"/>
  <c r="M1316" i="10" s="1"/>
  <c r="O1316" i="10"/>
  <c r="P1316" i="10"/>
  <c r="J1317" i="10"/>
  <c r="L1317" i="10" s="1"/>
  <c r="K1317" i="10"/>
  <c r="M1317" i="10"/>
  <c r="N1317" i="10"/>
  <c r="O1317" i="10"/>
  <c r="P1317" i="10" s="1"/>
  <c r="J1318" i="10"/>
  <c r="L1318" i="10"/>
  <c r="K1318" i="10"/>
  <c r="M1318" i="10" s="1"/>
  <c r="N1318" i="10" s="1"/>
  <c r="O1318" i="10"/>
  <c r="P1318" i="10"/>
  <c r="J1319" i="10"/>
  <c r="L1319" i="10" s="1"/>
  <c r="K1319" i="10"/>
  <c r="M1319" i="10"/>
  <c r="O1319" i="10"/>
  <c r="P1319" i="10" s="1"/>
  <c r="J1320" i="10"/>
  <c r="L1320" i="10"/>
  <c r="N1320" i="10" s="1"/>
  <c r="K1320" i="10"/>
  <c r="M1320" i="10" s="1"/>
  <c r="O1320" i="10"/>
  <c r="P1320" i="10" s="1"/>
  <c r="J1321" i="10"/>
  <c r="L1321" i="10"/>
  <c r="K1321" i="10"/>
  <c r="M1321" i="10" s="1"/>
  <c r="O1321" i="10"/>
  <c r="P1321" i="10"/>
  <c r="J1322" i="10"/>
  <c r="L1322" i="10" s="1"/>
  <c r="N1322" i="10" s="1"/>
  <c r="K1322" i="10"/>
  <c r="M1322" i="10"/>
  <c r="O1322" i="10"/>
  <c r="P1322" i="10" s="1"/>
  <c r="J1323" i="10"/>
  <c r="L1323" i="10"/>
  <c r="K1323" i="10"/>
  <c r="M1323" i="10" s="1"/>
  <c r="O1323" i="10"/>
  <c r="P1323" i="10"/>
  <c r="J1324" i="10"/>
  <c r="L1324" i="10" s="1"/>
  <c r="K1324" i="10"/>
  <c r="M1324" i="10"/>
  <c r="N1324" i="10"/>
  <c r="O1324" i="10"/>
  <c r="P1324" i="10" s="1"/>
  <c r="J1325" i="10"/>
  <c r="L1325" i="10"/>
  <c r="K1325" i="10"/>
  <c r="M1325" i="10" s="1"/>
  <c r="N1325" i="10" s="1"/>
  <c r="O1325" i="10"/>
  <c r="P1325" i="10"/>
  <c r="J1326" i="10"/>
  <c r="L1326" i="10" s="1"/>
  <c r="K1326" i="10"/>
  <c r="M1326" i="10"/>
  <c r="O1326" i="10"/>
  <c r="P1326" i="10" s="1"/>
  <c r="J1327" i="10"/>
  <c r="L1327" i="10"/>
  <c r="N1327" i="10" s="1"/>
  <c r="K1327" i="10"/>
  <c r="M1327" i="10" s="1"/>
  <c r="O1327" i="10"/>
  <c r="P1327" i="10"/>
  <c r="J1328" i="10"/>
  <c r="L1328" i="10" s="1"/>
  <c r="N1328" i="10" s="1"/>
  <c r="K1328" i="10"/>
  <c r="M1328" i="10"/>
  <c r="O1328" i="10"/>
  <c r="P1328" i="10" s="1"/>
  <c r="J1329" i="10"/>
  <c r="L1329" i="10"/>
  <c r="K1329" i="10"/>
  <c r="M1329" i="10" s="1"/>
  <c r="O1329" i="10"/>
  <c r="P1329" i="10"/>
  <c r="J1330" i="10"/>
  <c r="L1330" i="10" s="1"/>
  <c r="K1330" i="10"/>
  <c r="M1330" i="10"/>
  <c r="O1330" i="10"/>
  <c r="P1330" i="10" s="1"/>
  <c r="J1331" i="10"/>
  <c r="L1331" i="10"/>
  <c r="K1331" i="10"/>
  <c r="M1331" i="10" s="1"/>
  <c r="O1331" i="10"/>
  <c r="P1331" i="10" s="1"/>
  <c r="J1332" i="10"/>
  <c r="L1332" i="10"/>
  <c r="K1332" i="10"/>
  <c r="M1332" i="10" s="1"/>
  <c r="O1332" i="10"/>
  <c r="P1332" i="10"/>
  <c r="J1333" i="10"/>
  <c r="L1333" i="10" s="1"/>
  <c r="K1333" i="10"/>
  <c r="M1333" i="10"/>
  <c r="O1333" i="10"/>
  <c r="P1333" i="10" s="1"/>
  <c r="J1334" i="10"/>
  <c r="L1334" i="10"/>
  <c r="K1334" i="10"/>
  <c r="M1334" i="10" s="1"/>
  <c r="O1334" i="10"/>
  <c r="P1334" i="10"/>
  <c r="J1335" i="10"/>
  <c r="L1335" i="10" s="1"/>
  <c r="N1335" i="10" s="1"/>
  <c r="K1335" i="10"/>
  <c r="M1335" i="10"/>
  <c r="O1335" i="10"/>
  <c r="P1335" i="10"/>
  <c r="J1336" i="10"/>
  <c r="L1336" i="10" s="1"/>
  <c r="N1336" i="10" s="1"/>
  <c r="K1336" i="10"/>
  <c r="M1336" i="10"/>
  <c r="O1336" i="10"/>
  <c r="P1336" i="10" s="1"/>
  <c r="J1337" i="10"/>
  <c r="L1337" i="10"/>
  <c r="K1337" i="10"/>
  <c r="M1337" i="10" s="1"/>
  <c r="O1337" i="10"/>
  <c r="P1337" i="10"/>
  <c r="J1338" i="10"/>
  <c r="L1338" i="10" s="1"/>
  <c r="K1338" i="10"/>
  <c r="M1338" i="10"/>
  <c r="O1338" i="10"/>
  <c r="P1338" i="10" s="1"/>
  <c r="J1339" i="10"/>
  <c r="L1339" i="10"/>
  <c r="K1339" i="10"/>
  <c r="M1339" i="10" s="1"/>
  <c r="N1339" i="10" s="1"/>
  <c r="O1339" i="10"/>
  <c r="P1339" i="10"/>
  <c r="J1340" i="10"/>
  <c r="L1340" i="10" s="1"/>
  <c r="N1340" i="10" s="1"/>
  <c r="K1340" i="10"/>
  <c r="M1340" i="10"/>
  <c r="O1340" i="10"/>
  <c r="P1340" i="10"/>
  <c r="J1341" i="10"/>
  <c r="L1341" i="10" s="1"/>
  <c r="N1341" i="10" s="1"/>
  <c r="K1341" i="10"/>
  <c r="M1341" i="10"/>
  <c r="O1341" i="10"/>
  <c r="P1341" i="10" s="1"/>
  <c r="J1342" i="10"/>
  <c r="L1342" i="10"/>
  <c r="K1342" i="10"/>
  <c r="M1342" i="10" s="1"/>
  <c r="O1342" i="10"/>
  <c r="P1342" i="10"/>
  <c r="J1343" i="10"/>
  <c r="L1343" i="10" s="1"/>
  <c r="K1343" i="10"/>
  <c r="M1343" i="10"/>
  <c r="O1343" i="10"/>
  <c r="P1343" i="10" s="1"/>
  <c r="J1344" i="10"/>
  <c r="L1344" i="10"/>
  <c r="K1344" i="10"/>
  <c r="M1344" i="10" s="1"/>
  <c r="N1344" i="10" s="1"/>
  <c r="O1344" i="10"/>
  <c r="P1344" i="10"/>
  <c r="J1345" i="10"/>
  <c r="L1345" i="10" s="1"/>
  <c r="K1345" i="10"/>
  <c r="M1345" i="10"/>
  <c r="O1345" i="10"/>
  <c r="P1345" i="10" s="1"/>
  <c r="J1346" i="10"/>
  <c r="L1346" i="10"/>
  <c r="N1346" i="10" s="1"/>
  <c r="K1346" i="10"/>
  <c r="M1346" i="10" s="1"/>
  <c r="O1346" i="10"/>
  <c r="P1346" i="10"/>
  <c r="J1347" i="10"/>
  <c r="L1347" i="10" s="1"/>
  <c r="N1347" i="10" s="1"/>
  <c r="K1347" i="10"/>
  <c r="M1347" i="10"/>
  <c r="O1347" i="10"/>
  <c r="P1347" i="10"/>
  <c r="J1348" i="10"/>
  <c r="L1348" i="10" s="1"/>
  <c r="K1348" i="10"/>
  <c r="M1348" i="10"/>
  <c r="N1348" i="10"/>
  <c r="O1348" i="10"/>
  <c r="P1348" i="10" s="1"/>
  <c r="J1349" i="10"/>
  <c r="L1349" i="10"/>
  <c r="K1349" i="10"/>
  <c r="M1349" i="10" s="1"/>
  <c r="N1349" i="10" s="1"/>
  <c r="O1349" i="10"/>
  <c r="P1349" i="10"/>
  <c r="J1350" i="10"/>
  <c r="L1350" i="10" s="1"/>
  <c r="K1350" i="10"/>
  <c r="M1350" i="10"/>
  <c r="O1350" i="10"/>
  <c r="P1350" i="10" s="1"/>
  <c r="J1351" i="10"/>
  <c r="L1351" i="10"/>
  <c r="N1351" i="10" s="1"/>
  <c r="K1351" i="10"/>
  <c r="M1351" i="10" s="1"/>
  <c r="O1351" i="10"/>
  <c r="P1351" i="10" s="1"/>
  <c r="J1352" i="10"/>
  <c r="L1352" i="10"/>
  <c r="K1352" i="10"/>
  <c r="M1352" i="10" s="1"/>
  <c r="O1352" i="10"/>
  <c r="P1352" i="10"/>
  <c r="J1353" i="10"/>
  <c r="L1353" i="10" s="1"/>
  <c r="N1353" i="10" s="1"/>
  <c r="K1353" i="10"/>
  <c r="M1353" i="10"/>
  <c r="O1353" i="10"/>
  <c r="P1353" i="10" s="1"/>
  <c r="J1354" i="10"/>
  <c r="L1354" i="10"/>
  <c r="K1354" i="10"/>
  <c r="M1354" i="10" s="1"/>
  <c r="O1354" i="10"/>
  <c r="P1354" i="10" s="1"/>
  <c r="J1355" i="10"/>
  <c r="L1355" i="10"/>
  <c r="K1355" i="10"/>
  <c r="M1355" i="10" s="1"/>
  <c r="O1355" i="10"/>
  <c r="P1355" i="10"/>
  <c r="J1356" i="10"/>
  <c r="L1356" i="10" s="1"/>
  <c r="K1356" i="10"/>
  <c r="M1356" i="10"/>
  <c r="O1356" i="10"/>
  <c r="P1356" i="10" s="1"/>
  <c r="J1357" i="10"/>
  <c r="L1357" i="10"/>
  <c r="K1357" i="10"/>
  <c r="M1357" i="10" s="1"/>
  <c r="O1357" i="10"/>
  <c r="P1357" i="10"/>
  <c r="J1358" i="10"/>
  <c r="L1358" i="10" s="1"/>
  <c r="N1358" i="10" s="1"/>
  <c r="K1358" i="10"/>
  <c r="M1358" i="10"/>
  <c r="O1358" i="10"/>
  <c r="P1358" i="10" s="1"/>
  <c r="J1359" i="10"/>
  <c r="L1359" i="10"/>
  <c r="N1359" i="10" s="1"/>
  <c r="K1359" i="10"/>
  <c r="M1359" i="10" s="1"/>
  <c r="O1359" i="10"/>
  <c r="P1359" i="10"/>
  <c r="J1360" i="10"/>
  <c r="L1360" i="10" s="1"/>
  <c r="K1360" i="10"/>
  <c r="M1360" i="10"/>
  <c r="O1360" i="10"/>
  <c r="P1360" i="10"/>
  <c r="J1361" i="10"/>
  <c r="L1361" i="10" s="1"/>
  <c r="K1361" i="10"/>
  <c r="M1361" i="10"/>
  <c r="N1361" i="10"/>
  <c r="O1361" i="10"/>
  <c r="P1361" i="10" s="1"/>
  <c r="J1362" i="10"/>
  <c r="L1362" i="10"/>
  <c r="N1362" i="10" s="1"/>
  <c r="K1362" i="10"/>
  <c r="M1362" i="10" s="1"/>
  <c r="O1362" i="10"/>
  <c r="P1362" i="10"/>
  <c r="J1363" i="10"/>
  <c r="L1363" i="10" s="1"/>
  <c r="N1363" i="10" s="1"/>
  <c r="K1363" i="10"/>
  <c r="M1363" i="10"/>
  <c r="O1363" i="10"/>
  <c r="P1363" i="10"/>
  <c r="J1364" i="10"/>
  <c r="L1364" i="10" s="1"/>
  <c r="K1364" i="10"/>
  <c r="M1364" i="10"/>
  <c r="O1364" i="10"/>
  <c r="P1364" i="10" s="1"/>
  <c r="J1365" i="10"/>
  <c r="L1365" i="10"/>
  <c r="K1365" i="10"/>
  <c r="M1365" i="10" s="1"/>
  <c r="O1365" i="10"/>
  <c r="P1365" i="10"/>
  <c r="J1366" i="10"/>
  <c r="L1366" i="10" s="1"/>
  <c r="K1366" i="10"/>
  <c r="M1366" i="10"/>
  <c r="N1366" i="10" s="1"/>
  <c r="O1366" i="10"/>
  <c r="P1366" i="10" s="1"/>
  <c r="J1367" i="10"/>
  <c r="L1367" i="10"/>
  <c r="K1367" i="10"/>
  <c r="M1367" i="10" s="1"/>
  <c r="O1367" i="10"/>
  <c r="P1367" i="10" s="1"/>
  <c r="J1368" i="10"/>
  <c r="L1368" i="10"/>
  <c r="K1368" i="10"/>
  <c r="M1368" i="10" s="1"/>
  <c r="N1368" i="10" s="1"/>
  <c r="O1368" i="10"/>
  <c r="P1368" i="10"/>
  <c r="J1369" i="10"/>
  <c r="L1369" i="10" s="1"/>
  <c r="K1369" i="10"/>
  <c r="M1369" i="10"/>
  <c r="O1369" i="10"/>
  <c r="P1369" i="10" s="1"/>
  <c r="J1370" i="10"/>
  <c r="L1370" i="10"/>
  <c r="K1370" i="10"/>
  <c r="M1370" i="10" s="1"/>
  <c r="O1370" i="10"/>
  <c r="P1370" i="10"/>
  <c r="J1371" i="10"/>
  <c r="L1371" i="10" s="1"/>
  <c r="N1371" i="10" s="1"/>
  <c r="K1371" i="10"/>
  <c r="M1371" i="10"/>
  <c r="O1371" i="10"/>
  <c r="P1371" i="10" s="1"/>
  <c r="J1372" i="10"/>
  <c r="L1372" i="10"/>
  <c r="K1372" i="10"/>
  <c r="M1372" i="10" s="1"/>
  <c r="O1372" i="10"/>
  <c r="P1372" i="10"/>
  <c r="J1373" i="10"/>
  <c r="L1373" i="10" s="1"/>
  <c r="K1373" i="10"/>
  <c r="M1373" i="10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/>
  <c r="O1375" i="10"/>
  <c r="P1375" i="10"/>
  <c r="J1376" i="10"/>
  <c r="L1376" i="10" s="1"/>
  <c r="K1376" i="10"/>
  <c r="M1376" i="10"/>
  <c r="O1376" i="10"/>
  <c r="P1376" i="10" s="1"/>
  <c r="J1377" i="10"/>
  <c r="L1377" i="10"/>
  <c r="N1377" i="10" s="1"/>
  <c r="K1377" i="10"/>
  <c r="M1377" i="10" s="1"/>
  <c r="O1377" i="10"/>
  <c r="P1377" i="10"/>
  <c r="J1378" i="10"/>
  <c r="L1378" i="10" s="1"/>
  <c r="N1378" i="10" s="1"/>
  <c r="K1378" i="10"/>
  <c r="M1378" i="10"/>
  <c r="O1378" i="10"/>
  <c r="P1378" i="10" s="1"/>
  <c r="J1379" i="10"/>
  <c r="L1379" i="10"/>
  <c r="K1379" i="10"/>
  <c r="M1379" i="10" s="1"/>
  <c r="O1379" i="10"/>
  <c r="P1379" i="10"/>
  <c r="J1380" i="10"/>
  <c r="L1380" i="10" s="1"/>
  <c r="K1380" i="10"/>
  <c r="M1380" i="10"/>
  <c r="O1380" i="10"/>
  <c r="P1380" i="10" s="1"/>
  <c r="J1381" i="10"/>
  <c r="L1381" i="10"/>
  <c r="K1381" i="10"/>
  <c r="M1381" i="10" s="1"/>
  <c r="O1381" i="10"/>
  <c r="P1381" i="10"/>
  <c r="J1382" i="10"/>
  <c r="L1382" i="10" s="1"/>
  <c r="K1382" i="10"/>
  <c r="M1382" i="10"/>
  <c r="N1382" i="10" s="1"/>
  <c r="O1382" i="10"/>
  <c r="P1382" i="10" s="1"/>
  <c r="J1383" i="10"/>
  <c r="L1383" i="10"/>
  <c r="K1383" i="10"/>
  <c r="M1383" i="10" s="1"/>
  <c r="O1383" i="10"/>
  <c r="P1383" i="10" s="1"/>
  <c r="J1384" i="10"/>
  <c r="L1384" i="10"/>
  <c r="K1384" i="10"/>
  <c r="M1384" i="10" s="1"/>
  <c r="N1384" i="10" s="1"/>
  <c r="O1384" i="10"/>
  <c r="P1384" i="10"/>
  <c r="J1385" i="10"/>
  <c r="L1385" i="10" s="1"/>
  <c r="K1385" i="10"/>
  <c r="M1385" i="10"/>
  <c r="O1385" i="10"/>
  <c r="P1385" i="10" s="1"/>
  <c r="J1386" i="10"/>
  <c r="L1386" i="10"/>
  <c r="K1386" i="10"/>
  <c r="M1386" i="10" s="1"/>
  <c r="O1386" i="10"/>
  <c r="P1386" i="10"/>
  <c r="J1387" i="10"/>
  <c r="L1387" i="10" s="1"/>
  <c r="N1387" i="10" s="1"/>
  <c r="K1387" i="10"/>
  <c r="M1387" i="10"/>
  <c r="O1387" i="10"/>
  <c r="P1387" i="10" s="1"/>
  <c r="J1388" i="10"/>
  <c r="L1388" i="10"/>
  <c r="K1388" i="10"/>
  <c r="M1388" i="10" s="1"/>
  <c r="O1388" i="10"/>
  <c r="P1388" i="10"/>
  <c r="J1389" i="10"/>
  <c r="L1389" i="10" s="1"/>
  <c r="K1389" i="10"/>
  <c r="M1389" i="10"/>
  <c r="O1389" i="10"/>
  <c r="P1389" i="10" s="1"/>
  <c r="J1390" i="10"/>
  <c r="L1390" i="10"/>
  <c r="K1390" i="10"/>
  <c r="M1390" i="10" s="1"/>
  <c r="O1390" i="10"/>
  <c r="P1390" i="10"/>
  <c r="J1391" i="10"/>
  <c r="L1391" i="10" s="1"/>
  <c r="N1391" i="10" s="1"/>
  <c r="K1391" i="10"/>
  <c r="M1391" i="10"/>
  <c r="O1391" i="10"/>
  <c r="P1391" i="10"/>
  <c r="J1392" i="10"/>
  <c r="L1392" i="10" s="1"/>
  <c r="K1392" i="10"/>
  <c r="M1392" i="10"/>
  <c r="O1392" i="10"/>
  <c r="P1392" i="10" s="1"/>
  <c r="J1393" i="10"/>
  <c r="L1393" i="10"/>
  <c r="K1393" i="10"/>
  <c r="M1393" i="10" s="1"/>
  <c r="O1393" i="10"/>
  <c r="P1393" i="10"/>
  <c r="J1394" i="10"/>
  <c r="L1394" i="10" s="1"/>
  <c r="K1394" i="10"/>
  <c r="M1394" i="10"/>
  <c r="N1394" i="10"/>
  <c r="O1394" i="10"/>
  <c r="P1394" i="10" s="1"/>
  <c r="J1395" i="10"/>
  <c r="L1395" i="10"/>
  <c r="K1395" i="10"/>
  <c r="M1395" i="10" s="1"/>
  <c r="O1395" i="10"/>
  <c r="P1395" i="10"/>
  <c r="J1396" i="10"/>
  <c r="L1396" i="10" s="1"/>
  <c r="K1396" i="10"/>
  <c r="M1396" i="10"/>
  <c r="O1396" i="10"/>
  <c r="P1396" i="10" s="1"/>
  <c r="J1397" i="10"/>
  <c r="L1397" i="10"/>
  <c r="K1397" i="10"/>
  <c r="M1397" i="10" s="1"/>
  <c r="O1397" i="10"/>
  <c r="P1397" i="10"/>
  <c r="J1398" i="10"/>
  <c r="L1398" i="10" s="1"/>
  <c r="N1398" i="10" s="1"/>
  <c r="K1398" i="10"/>
  <c r="M1398" i="10"/>
  <c r="O1398" i="10"/>
  <c r="P1398" i="10" s="1"/>
  <c r="J1399" i="10"/>
  <c r="L1399" i="10"/>
  <c r="N1399" i="10" s="1"/>
  <c r="K1399" i="10"/>
  <c r="M1399" i="10" s="1"/>
  <c r="O1399" i="10"/>
  <c r="P1399" i="10" s="1"/>
  <c r="J1400" i="10"/>
  <c r="L1400" i="10"/>
  <c r="K1400" i="10"/>
  <c r="M1400" i="10" s="1"/>
  <c r="O1400" i="10"/>
  <c r="P1400" i="10"/>
  <c r="J1401" i="10"/>
  <c r="L1401" i="10" s="1"/>
  <c r="K1401" i="10"/>
  <c r="M1401" i="10"/>
  <c r="O1401" i="10"/>
  <c r="P1401" i="10" s="1"/>
  <c r="J1402" i="10"/>
  <c r="L1402" i="10"/>
  <c r="K1402" i="10"/>
  <c r="M1402" i="10" s="1"/>
  <c r="O1402" i="10"/>
  <c r="P1402" i="10"/>
  <c r="J1403" i="10"/>
  <c r="L1403" i="10" s="1"/>
  <c r="K1403" i="10"/>
  <c r="M1403" i="10"/>
  <c r="N1403" i="10"/>
  <c r="O1403" i="10"/>
  <c r="P1403" i="10" s="1"/>
  <c r="J1404" i="10"/>
  <c r="L1404" i="10"/>
  <c r="N1404" i="10" s="1"/>
  <c r="K1404" i="10"/>
  <c r="M1404" i="10" s="1"/>
  <c r="O1404" i="10"/>
  <c r="P1404" i="10"/>
  <c r="J1405" i="10"/>
  <c r="L1405" i="10" s="1"/>
  <c r="N1405" i="10" s="1"/>
  <c r="K1405" i="10"/>
  <c r="O1405" i="10"/>
  <c r="P1405" i="10" s="1"/>
  <c r="J1406" i="10"/>
  <c r="L1406" i="10"/>
  <c r="K1406" i="10"/>
  <c r="M1406" i="10" s="1"/>
  <c r="O1406" i="10"/>
  <c r="P1406" i="10"/>
  <c r="J1407" i="10"/>
  <c r="L1407" i="10" s="1"/>
  <c r="N1407" i="10" s="1"/>
  <c r="K1407" i="10"/>
  <c r="M1407" i="10"/>
  <c r="O1407" i="10"/>
  <c r="P1407" i="10" s="1"/>
  <c r="J1408" i="10"/>
  <c r="L1408" i="10"/>
  <c r="N1408" i="10" s="1"/>
  <c r="K1408" i="10"/>
  <c r="M1408" i="10" s="1"/>
  <c r="O1408" i="10"/>
  <c r="P1408" i="10"/>
  <c r="J1409" i="10"/>
  <c r="L1409" i="10" s="1"/>
  <c r="K1409" i="10"/>
  <c r="M1409" i="10"/>
  <c r="O1409" i="10"/>
  <c r="P1409" i="10" s="1"/>
  <c r="J1410" i="10"/>
  <c r="L1410" i="10"/>
  <c r="K1410" i="10"/>
  <c r="M1410" i="10" s="1"/>
  <c r="O1410" i="10"/>
  <c r="P1410" i="10"/>
  <c r="J1411" i="10"/>
  <c r="L1411" i="10" s="1"/>
  <c r="K1411" i="10"/>
  <c r="M1411" i="10"/>
  <c r="O1411" i="10"/>
  <c r="P1411" i="10" s="1"/>
  <c r="J1412" i="10"/>
  <c r="L1412" i="10"/>
  <c r="K1412" i="10"/>
  <c r="M1412" i="10" s="1"/>
  <c r="O1412" i="10"/>
  <c r="P1412" i="10"/>
  <c r="J1413" i="10"/>
  <c r="L1413" i="10" s="1"/>
  <c r="K1413" i="10"/>
  <c r="O1413" i="10"/>
  <c r="P1413" i="10" s="1"/>
  <c r="J1414" i="10"/>
  <c r="L1414" i="10"/>
  <c r="K1414" i="10"/>
  <c r="M1414" i="10" s="1"/>
  <c r="N1414" i="10" s="1"/>
  <c r="O1414" i="10"/>
  <c r="P1414" i="10"/>
  <c r="J1415" i="10"/>
  <c r="L1415" i="10" s="1"/>
  <c r="K1415" i="10"/>
  <c r="M1415" i="10"/>
  <c r="O1415" i="10"/>
  <c r="P1415" i="10" s="1"/>
  <c r="J1416" i="10"/>
  <c r="L1416" i="10"/>
  <c r="K1416" i="10"/>
  <c r="M1416" i="10" s="1"/>
  <c r="O1416" i="10"/>
  <c r="P1416" i="10"/>
  <c r="J1417" i="10"/>
  <c r="L1417" i="10" s="1"/>
  <c r="N1417" i="10" s="1"/>
  <c r="K1417" i="10"/>
  <c r="O1417" i="10"/>
  <c r="P1417" i="10"/>
  <c r="J1418" i="10"/>
  <c r="L1418" i="10" s="1"/>
  <c r="K1418" i="10"/>
  <c r="O1418" i="10"/>
  <c r="P1418" i="10" s="1"/>
  <c r="J1419" i="10"/>
  <c r="L1419" i="10"/>
  <c r="N1419" i="10" s="1"/>
  <c r="K1419" i="10"/>
  <c r="M1419" i="10" s="1"/>
  <c r="O1419" i="10"/>
  <c r="P1419" i="10"/>
  <c r="J1420" i="10"/>
  <c r="L1420" i="10" s="1"/>
  <c r="N1420" i="10" s="1"/>
  <c r="K1420" i="10"/>
  <c r="M1420" i="10"/>
  <c r="O1420" i="10"/>
  <c r="P1420" i="10" s="1"/>
  <c r="J1421" i="10"/>
  <c r="L1421" i="10"/>
  <c r="K1421" i="10"/>
  <c r="M1421" i="10" s="1"/>
  <c r="O1421" i="10"/>
  <c r="P1421" i="10"/>
  <c r="J1422" i="10"/>
  <c r="L1422" i="10" s="1"/>
  <c r="K1422" i="10"/>
  <c r="O1422" i="10"/>
  <c r="P1422" i="10" s="1"/>
  <c r="J1423" i="10"/>
  <c r="L1423" i="10"/>
  <c r="K1423" i="10"/>
  <c r="M1423" i="10" s="1"/>
  <c r="O1423" i="10"/>
  <c r="P1423" i="10"/>
  <c r="J1424" i="10"/>
  <c r="L1424" i="10" s="1"/>
  <c r="K1424" i="10"/>
  <c r="M1424" i="10"/>
  <c r="O1424" i="10"/>
  <c r="P1424" i="10" s="1"/>
  <c r="J1425" i="10"/>
  <c r="L1425" i="10"/>
  <c r="K1425" i="10"/>
  <c r="M1425" i="10" s="1"/>
  <c r="O1425" i="10"/>
  <c r="P1425" i="10"/>
  <c r="J1426" i="10"/>
  <c r="L1426" i="10" s="1"/>
  <c r="K1426" i="10"/>
  <c r="M1426" i="10"/>
  <c r="O1426" i="10"/>
  <c r="P1426" i="10" s="1"/>
  <c r="J1427" i="10"/>
  <c r="L1427" i="10"/>
  <c r="K1427" i="10"/>
  <c r="M1427" i="10" s="1"/>
  <c r="O1427" i="10"/>
  <c r="P1427" i="10"/>
  <c r="J1428" i="10"/>
  <c r="L1428" i="10" s="1"/>
  <c r="K1428" i="10"/>
  <c r="M1428" i="10"/>
  <c r="O1428" i="10"/>
  <c r="P1428" i="10" s="1"/>
  <c r="J1429" i="10"/>
  <c r="L1429" i="10"/>
  <c r="K1429" i="10"/>
  <c r="M1429" i="10" s="1"/>
  <c r="O1429" i="10"/>
  <c r="P1429" i="10"/>
  <c r="J1430" i="10"/>
  <c r="L1430" i="10" s="1"/>
  <c r="K1430" i="10"/>
  <c r="M1430" i="10"/>
  <c r="O1430" i="10"/>
  <c r="P1430" i="10" s="1"/>
  <c r="J1431" i="10"/>
  <c r="L1431" i="10"/>
  <c r="K1431" i="10"/>
  <c r="O1431" i="10"/>
  <c r="P1431" i="10"/>
  <c r="J1432" i="10"/>
  <c r="L1432" i="10" s="1"/>
  <c r="K1432" i="10"/>
  <c r="O1432" i="10"/>
  <c r="P1432" i="10"/>
  <c r="J1433" i="10"/>
  <c r="L1433" i="10" s="1"/>
  <c r="K1433" i="10"/>
  <c r="M1433" i="10"/>
  <c r="O1433" i="10"/>
  <c r="P1433" i="10" s="1"/>
  <c r="J1434" i="10"/>
  <c r="L1434" i="10"/>
  <c r="K1434" i="10"/>
  <c r="M1434" i="10" s="1"/>
  <c r="O1434" i="10"/>
  <c r="P1434" i="10"/>
  <c r="J1435" i="10"/>
  <c r="L1435" i="10" s="1"/>
  <c r="K1435" i="10"/>
  <c r="O1435" i="10"/>
  <c r="P1435" i="10" s="1"/>
  <c r="J1436" i="10"/>
  <c r="L1436" i="10"/>
  <c r="K1436" i="10"/>
  <c r="M1436" i="10" s="1"/>
  <c r="O1436" i="10"/>
  <c r="P1436" i="10"/>
  <c r="J1437" i="10"/>
  <c r="L1437" i="10" s="1"/>
  <c r="K1437" i="10"/>
  <c r="M1437" i="10"/>
  <c r="O1437" i="10"/>
  <c r="P1437" i="10" s="1"/>
  <c r="J1438" i="10"/>
  <c r="L1438" i="10"/>
  <c r="K1438" i="10"/>
  <c r="M1438" i="10" s="1"/>
  <c r="O1438" i="10"/>
  <c r="P1438" i="10" s="1"/>
  <c r="J1439" i="10"/>
  <c r="L1439" i="10"/>
  <c r="K1439" i="10"/>
  <c r="M1439" i="10" s="1"/>
  <c r="N1439" i="10" s="1"/>
  <c r="O1439" i="10"/>
  <c r="P1439" i="10"/>
  <c r="J1440" i="10"/>
  <c r="L1440" i="10" s="1"/>
  <c r="K1440" i="10"/>
  <c r="M1440" i="10"/>
  <c r="O1440" i="10"/>
  <c r="P1440" i="10" s="1"/>
  <c r="J1441" i="10"/>
  <c r="L1441" i="10"/>
  <c r="K1441" i="10"/>
  <c r="M1441" i="10" s="1"/>
  <c r="O1441" i="10"/>
  <c r="P1441" i="10"/>
  <c r="J1442" i="10"/>
  <c r="L1442" i="10" s="1"/>
  <c r="K1442" i="10"/>
  <c r="M1442" i="10"/>
  <c r="O1442" i="10"/>
  <c r="P1442" i="10" s="1"/>
  <c r="J1443" i="10"/>
  <c r="L1443" i="10"/>
  <c r="K1443" i="10"/>
  <c r="M1443" i="10" s="1"/>
  <c r="O1443" i="10"/>
  <c r="P1443" i="10"/>
  <c r="J1444" i="10"/>
  <c r="L1444" i="10" s="1"/>
  <c r="K1444" i="10"/>
  <c r="M1444" i="10"/>
  <c r="O1444" i="10"/>
  <c r="P1444" i="10"/>
  <c r="J1445" i="10"/>
  <c r="L1445" i="10" s="1"/>
  <c r="K1445" i="10"/>
  <c r="M1445" i="10"/>
  <c r="O1445" i="10"/>
  <c r="P1445" i="10" s="1"/>
  <c r="J1446" i="10"/>
  <c r="L1446" i="10"/>
  <c r="K1446" i="10"/>
  <c r="M1446" i="10" s="1"/>
  <c r="N1446" i="10" s="1"/>
  <c r="O1446" i="10"/>
  <c r="P1446" i="10"/>
  <c r="J1447" i="10"/>
  <c r="L1447" i="10" s="1"/>
  <c r="K1447" i="10"/>
  <c r="M1447" i="10"/>
  <c r="O1447" i="10"/>
  <c r="P1447" i="10" s="1"/>
  <c r="J1448" i="10"/>
  <c r="L1448" i="10"/>
  <c r="N1448" i="10" s="1"/>
  <c r="K1448" i="10"/>
  <c r="M1448" i="10" s="1"/>
  <c r="O1448" i="10"/>
  <c r="P1448" i="10"/>
  <c r="J1449" i="10"/>
  <c r="L1449" i="10" s="1"/>
  <c r="N1449" i="10" s="1"/>
  <c r="K1449" i="10"/>
  <c r="M1449" i="10"/>
  <c r="O1449" i="10"/>
  <c r="P1449" i="10"/>
  <c r="J1450" i="10"/>
  <c r="L1450" i="10" s="1"/>
  <c r="K1450" i="10"/>
  <c r="M1450" i="10"/>
  <c r="O1450" i="10"/>
  <c r="P1450" i="10" s="1"/>
  <c r="J1451" i="10"/>
  <c r="L1451" i="10"/>
  <c r="K1451" i="10"/>
  <c r="O1451" i="10"/>
  <c r="P1451" i="10" s="1"/>
  <c r="J1452" i="10"/>
  <c r="L1452" i="10"/>
  <c r="K1452" i="10"/>
  <c r="O1452" i="10"/>
  <c r="P1452" i="10"/>
  <c r="J1453" i="10"/>
  <c r="L1453" i="10" s="1"/>
  <c r="K1453" i="10"/>
  <c r="O1453" i="10"/>
  <c r="P1453" i="10"/>
  <c r="J1454" i="10"/>
  <c r="L1454" i="10" s="1"/>
  <c r="K1454" i="10"/>
  <c r="M1454" i="10"/>
  <c r="N1454" i="10" s="1"/>
  <c r="O1454" i="10"/>
  <c r="P1454" i="10" s="1"/>
  <c r="N739" i="10"/>
  <c r="N874" i="10"/>
  <c r="N122" i="10"/>
  <c r="N886" i="10"/>
  <c r="N857" i="10"/>
  <c r="N1081" i="10"/>
  <c r="N828" i="10"/>
  <c r="N1130" i="10"/>
  <c r="N897" i="10"/>
  <c r="N889" i="10"/>
  <c r="N873" i="10"/>
  <c r="N905" i="10"/>
  <c r="N890" i="10"/>
  <c r="N865" i="10"/>
  <c r="N699" i="10"/>
  <c r="N965" i="10"/>
  <c r="N960" i="10"/>
  <c r="N944" i="10"/>
  <c r="N676" i="10"/>
  <c r="N824" i="10"/>
  <c r="N822" i="10"/>
  <c r="N723" i="10"/>
  <c r="N984" i="10"/>
  <c r="N973" i="10"/>
  <c r="N968" i="10"/>
  <c r="N962" i="10"/>
  <c r="N954" i="10"/>
  <c r="N751" i="10"/>
  <c r="N669" i="10"/>
  <c r="N698" i="10"/>
  <c r="N1132" i="10"/>
  <c r="N1124" i="10"/>
  <c r="N1020" i="10"/>
  <c r="N970" i="10"/>
  <c r="N952" i="10"/>
  <c r="N928" i="10"/>
  <c r="N863" i="10"/>
  <c r="N855" i="10"/>
  <c r="N838" i="10"/>
  <c r="N831" i="10"/>
  <c r="N798" i="10"/>
  <c r="N664" i="10"/>
  <c r="N986" i="10"/>
  <c r="N922" i="10"/>
  <c r="N921" i="10"/>
  <c r="N908" i="10"/>
  <c r="N892" i="10"/>
  <c r="N884" i="10"/>
  <c r="N876" i="10"/>
  <c r="N868" i="10"/>
  <c r="N645" i="10"/>
  <c r="N633" i="10"/>
  <c r="N993" i="10"/>
  <c r="N941" i="10"/>
  <c r="N1040" i="10"/>
  <c r="N1053" i="10"/>
  <c r="N1045" i="10"/>
  <c r="N989" i="10"/>
  <c r="N977" i="10"/>
  <c r="N945" i="10"/>
  <c r="N937" i="10"/>
  <c r="N893" i="10"/>
  <c r="N877" i="10"/>
  <c r="N845" i="10"/>
  <c r="N911" i="10"/>
  <c r="N896" i="10"/>
  <c r="N880" i="10"/>
  <c r="N856" i="10"/>
  <c r="N840" i="10"/>
  <c r="N712" i="10"/>
  <c r="N701" i="10"/>
  <c r="N689" i="10"/>
  <c r="N681" i="10"/>
  <c r="N693" i="10"/>
  <c r="N668" i="10"/>
  <c r="N657" i="10"/>
  <c r="N649" i="10"/>
  <c r="L207" i="10"/>
  <c r="P184" i="10"/>
  <c r="P188" i="10"/>
  <c r="G9" i="39"/>
  <c r="G6" i="39"/>
  <c r="C2" i="41"/>
  <c r="L112" i="10"/>
  <c r="K7" i="10"/>
  <c r="M7" i="10" s="1"/>
  <c r="N7" i="10" s="1"/>
  <c r="L7" i="10"/>
  <c r="L172" i="10"/>
  <c r="L201" i="10"/>
  <c r="L177" i="10"/>
  <c r="L202" i="10"/>
  <c r="L10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61" i="11" s="1"/>
  <c r="I61" i="11" s="1"/>
  <c r="K61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7" i="11"/>
  <c r="I14" i="10"/>
  <c r="G85" i="11" s="1"/>
  <c r="H85" i="11" s="1"/>
  <c r="K85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73" i="11" s="1"/>
  <c r="I73" i="11" s="1"/>
  <c r="K73" i="11" s="1"/>
  <c r="I398" i="10"/>
  <c r="I414" i="10"/>
  <c r="I430" i="10"/>
  <c r="I446" i="10"/>
  <c r="I462" i="10"/>
  <c r="I478" i="10"/>
  <c r="I494" i="10"/>
  <c r="I510" i="10"/>
  <c r="I526" i="10"/>
  <c r="G41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0" i="11" s="1"/>
  <c r="I401" i="10"/>
  <c r="I423" i="10"/>
  <c r="I444" i="10"/>
  <c r="I465" i="10"/>
  <c r="I487" i="10"/>
  <c r="I508" i="10"/>
  <c r="I529" i="10"/>
  <c r="I552" i="10"/>
  <c r="G34" i="11"/>
  <c r="J34" i="11" s="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56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32" i="11" s="1"/>
  <c r="I422" i="10"/>
  <c r="I442" i="10"/>
  <c r="I466" i="10"/>
  <c r="I486" i="10"/>
  <c r="I506" i="10"/>
  <c r="I530" i="10"/>
  <c r="I551" i="10"/>
  <c r="G76" i="11" s="1"/>
  <c r="I76" i="11" s="1"/>
  <c r="K76" i="11" s="1"/>
  <c r="I571" i="10"/>
  <c r="I634" i="10"/>
  <c r="I654" i="10"/>
  <c r="I673" i="10"/>
  <c r="I697" i="10"/>
  <c r="I717" i="10"/>
  <c r="I737" i="10"/>
  <c r="I771" i="10"/>
  <c r="I791" i="10"/>
  <c r="I815" i="10"/>
  <c r="G53" i="11" s="1"/>
  <c r="J53" i="11" s="1"/>
  <c r="K53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G70" i="11" s="1"/>
  <c r="J70" i="11" s="1"/>
  <c r="K70" i="11" s="1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26" i="11" s="1"/>
  <c r="I203" i="10"/>
  <c r="I222" i="10"/>
  <c r="I248" i="10"/>
  <c r="I273" i="10"/>
  <c r="I302" i="10"/>
  <c r="I334" i="10"/>
  <c r="I360" i="10"/>
  <c r="I393" i="10"/>
  <c r="I436" i="10"/>
  <c r="G58" i="11" s="1"/>
  <c r="I58" i="11" s="1"/>
  <c r="K58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3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4" i="11" s="1"/>
  <c r="I74" i="11" s="1"/>
  <c r="K74" i="11" s="1"/>
  <c r="I458" i="10"/>
  <c r="I482" i="10"/>
  <c r="I502" i="10"/>
  <c r="I522" i="10"/>
  <c r="G63" i="11" s="1"/>
  <c r="I63" i="11" s="1"/>
  <c r="K63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22" i="11" s="1"/>
  <c r="I164" i="10"/>
  <c r="I186" i="10"/>
  <c r="I220" i="10"/>
  <c r="G24" i="11" s="1"/>
  <c r="I242" i="10"/>
  <c r="I265" i="10"/>
  <c r="I299" i="10"/>
  <c r="I326" i="10"/>
  <c r="I352" i="10"/>
  <c r="I385" i="10"/>
  <c r="G27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47" i="11" s="1"/>
  <c r="J47" i="11" s="1"/>
  <c r="K47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69" i="11" s="1"/>
  <c r="I69" i="11" s="1"/>
  <c r="K69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9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1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81" i="11" s="1"/>
  <c r="J81" i="11" s="1"/>
  <c r="K81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G78" i="11" s="1"/>
  <c r="J78" i="11" s="1"/>
  <c r="K78" i="11" s="1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62" i="11" s="1"/>
  <c r="I62" i="11" s="1"/>
  <c r="K62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8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87" i="11" s="1"/>
  <c r="H87" i="11" s="1"/>
  <c r="K87" i="11" s="1"/>
  <c r="I291" i="10"/>
  <c r="I344" i="10"/>
  <c r="I415" i="10"/>
  <c r="G68" i="11" s="1"/>
  <c r="I68" i="11" s="1"/>
  <c r="K68" i="11" s="1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G67" i="11" s="1"/>
  <c r="I67" i="11" s="1"/>
  <c r="K67" i="11" s="1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64" i="11" s="1"/>
  <c r="J64" i="11" s="1"/>
  <c r="K64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77" i="11" s="1"/>
  <c r="I77" i="11" s="1"/>
  <c r="K77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88" i="11" s="1"/>
  <c r="J88" i="11" s="1"/>
  <c r="K88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80" i="11" s="1"/>
  <c r="H80" i="11" s="1"/>
  <c r="K80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G75" i="11" s="1"/>
  <c r="I75" i="11" s="1"/>
  <c r="K75" i="11" s="1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4" i="11"/>
  <c r="I1220" i="10"/>
  <c r="I1219" i="10"/>
  <c r="I9" i="10"/>
  <c r="P191" i="10"/>
  <c r="P189" i="10"/>
  <c r="P193" i="10"/>
  <c r="P190" i="10"/>
  <c r="P7" i="10"/>
  <c r="P192" i="10"/>
  <c r="P195" i="10"/>
  <c r="P194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08" i="10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192" i="10"/>
  <c r="M119" i="10"/>
  <c r="N119" i="10"/>
  <c r="M1432" i="10"/>
  <c r="M118" i="10"/>
  <c r="M1413" i="10"/>
  <c r="N1413" i="10" s="1"/>
  <c r="M222" i="10"/>
  <c r="P80" i="10"/>
  <c r="N1298" i="10"/>
  <c r="N1051" i="10"/>
  <c r="N1043" i="10"/>
  <c r="N1096" i="10"/>
  <c r="P13" i="10"/>
  <c r="G8" i="29"/>
  <c r="N1209" i="10"/>
  <c r="N1060" i="10"/>
  <c r="N1370" i="10"/>
  <c r="N1052" i="10"/>
  <c r="N1021" i="10"/>
  <c r="N976" i="10"/>
  <c r="N961" i="10"/>
  <c r="N126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759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29" i="10"/>
  <c r="N826" i="10"/>
  <c r="N934" i="10"/>
  <c r="N933" i="10"/>
  <c r="N931" i="10"/>
  <c r="N930" i="10"/>
  <c r="N929" i="10"/>
  <c r="N839" i="10"/>
  <c r="N687" i="10"/>
  <c r="N683" i="10"/>
  <c r="N675" i="10"/>
  <c r="N671" i="10"/>
  <c r="N667" i="10"/>
  <c r="N663" i="10"/>
  <c r="N655" i="10"/>
  <c r="N651" i="10"/>
  <c r="N647" i="10"/>
  <c r="N1210" i="10"/>
  <c r="P202" i="10"/>
  <c r="N1252" i="10"/>
  <c r="N1238" i="10"/>
  <c r="L70" i="10"/>
  <c r="N70" i="10"/>
  <c r="L9" i="10"/>
  <c r="N1386" i="10"/>
  <c r="N1326" i="10"/>
  <c r="N1260" i="10"/>
  <c r="N1218" i="10"/>
  <c r="N1319" i="10"/>
  <c r="N1229" i="10"/>
  <c r="L86" i="10"/>
  <c r="N86" i="10"/>
  <c r="L45" i="10"/>
  <c r="L29" i="10"/>
  <c r="N29" i="10" s="1"/>
  <c r="L117" i="10"/>
  <c r="N117" i="10"/>
  <c r="L91" i="10"/>
  <c r="N91" i="10" s="1"/>
  <c r="N1145" i="10"/>
  <c r="N1144" i="10"/>
  <c r="N851" i="10"/>
  <c r="N842" i="10"/>
  <c r="N1268" i="10"/>
  <c r="N1254" i="10"/>
  <c r="N1246" i="10"/>
  <c r="N1111" i="10"/>
  <c r="N1086" i="10"/>
  <c r="N1048" i="10"/>
  <c r="N1012" i="10"/>
  <c r="N903" i="10"/>
  <c r="N871" i="10"/>
  <c r="N862" i="10"/>
  <c r="N860" i="10"/>
  <c r="N827" i="10"/>
  <c r="N1079" i="10"/>
  <c r="N947" i="10"/>
  <c r="N918" i="10"/>
  <c r="N915" i="10"/>
  <c r="N885" i="10"/>
  <c r="N883" i="10"/>
  <c r="N864" i="10"/>
  <c r="N843" i="10"/>
  <c r="N834" i="10"/>
  <c r="N802" i="10"/>
  <c r="N1097" i="10"/>
  <c r="N694" i="10"/>
  <c r="N682" i="10"/>
  <c r="N678" i="10"/>
  <c r="N670" i="10"/>
  <c r="N666" i="10"/>
  <c r="N662" i="10"/>
  <c r="N650" i="10"/>
  <c r="N646" i="10"/>
  <c r="N1011" i="10"/>
  <c r="N936" i="10"/>
  <c r="N904" i="10"/>
  <c r="N895" i="10"/>
  <c r="N872" i="10"/>
  <c r="N852" i="10"/>
  <c r="N848" i="10"/>
  <c r="N841" i="10"/>
  <c r="N836" i="10"/>
  <c r="N832" i="10"/>
  <c r="N805" i="10"/>
  <c r="N804" i="10"/>
  <c r="N801" i="10"/>
  <c r="N800" i="10"/>
  <c r="N797" i="10"/>
  <c r="N796" i="10"/>
  <c r="N793" i="10"/>
  <c r="N792" i="10"/>
  <c r="N764" i="10"/>
  <c r="N760" i="10"/>
  <c r="N756" i="10"/>
  <c r="N752" i="10"/>
  <c r="N748" i="10"/>
  <c r="N744" i="10"/>
  <c r="N740" i="10"/>
  <c r="N736" i="10"/>
  <c r="N732" i="10"/>
  <c r="N728" i="10"/>
  <c r="N724" i="10"/>
  <c r="N710" i="10"/>
  <c r="N746" i="10"/>
  <c r="N730" i="10"/>
  <c r="N726" i="10"/>
  <c r="N718" i="10"/>
  <c r="N714" i="10"/>
  <c r="N707" i="10"/>
  <c r="N697" i="10"/>
  <c r="N696" i="10"/>
  <c r="N688" i="10"/>
  <c r="N684" i="10"/>
  <c r="N672" i="10"/>
  <c r="N660" i="10"/>
  <c r="N656" i="10"/>
  <c r="N648" i="10"/>
  <c r="N634" i="10"/>
  <c r="N1312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186" i="10"/>
  <c r="L80" i="10"/>
  <c r="N80" i="10" s="1"/>
  <c r="L208" i="10"/>
  <c r="L257" i="10"/>
  <c r="L242" i="10"/>
  <c r="L186" i="10"/>
  <c r="N186" i="10"/>
  <c r="L269" i="10"/>
  <c r="L256" i="10"/>
  <c r="L240" i="10"/>
  <c r="L137" i="10"/>
  <c r="N137" i="10" s="1"/>
  <c r="L93" i="10"/>
  <c r="N93" i="10"/>
  <c r="L90" i="10"/>
  <c r="N90" i="10" s="1"/>
  <c r="L85" i="10"/>
  <c r="N85" i="10"/>
  <c r="L217" i="10"/>
  <c r="N217" i="10" s="1"/>
  <c r="L135" i="10"/>
  <c r="N135" i="10"/>
  <c r="L120" i="10"/>
  <c r="N120" i="10" s="1"/>
  <c r="L225" i="10"/>
  <c r="N225" i="10" s="1"/>
  <c r="L241" i="10"/>
  <c r="L268" i="10"/>
  <c r="L146" i="10"/>
  <c r="L222" i="10"/>
  <c r="N222" i="10"/>
  <c r="L181" i="10"/>
  <c r="L141" i="10"/>
  <c r="N141" i="10" s="1"/>
  <c r="L228" i="10"/>
  <c r="N228" i="10"/>
  <c r="N1297" i="10"/>
  <c r="N1173" i="10"/>
  <c r="N1129" i="10"/>
  <c r="N1128" i="10"/>
  <c r="N1109" i="10"/>
  <c r="N1356" i="10"/>
  <c r="N1293" i="10"/>
  <c r="N1171" i="10"/>
  <c r="N1138" i="10"/>
  <c r="N1125" i="10"/>
  <c r="N1076" i="10"/>
  <c r="N1063" i="10"/>
  <c r="N1285" i="10"/>
  <c r="N1257" i="10"/>
  <c r="N1249" i="10"/>
  <c r="N1174" i="10"/>
  <c r="N1160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102" i="10"/>
  <c r="N102" i="10"/>
  <c r="M1422" i="10"/>
  <c r="M1431" i="10"/>
  <c r="N1431" i="10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/>
  <c r="M108" i="10"/>
  <c r="N108" i="10" s="1"/>
  <c r="M1418" i="10"/>
  <c r="N1418" i="10"/>
  <c r="M360" i="10"/>
  <c r="N360" i="10" s="1"/>
  <c r="M104" i="10"/>
  <c r="M97" i="10"/>
  <c r="M556" i="10"/>
  <c r="N556" i="10" s="1"/>
  <c r="M147" i="10"/>
  <c r="M259" i="10"/>
  <c r="M245" i="10"/>
  <c r="M1451" i="10"/>
  <c r="N1451" i="10"/>
  <c r="M101" i="10"/>
  <c r="N101" i="10"/>
  <c r="M107" i="10"/>
  <c r="N107" i="10"/>
  <c r="M273" i="10"/>
  <c r="N273" i="10" s="1"/>
  <c r="M557" i="10"/>
  <c r="N557" i="10"/>
  <c r="M198" i="10"/>
  <c r="N198" i="10" s="1"/>
  <c r="M1435" i="10"/>
  <c r="M244" i="10"/>
  <c r="M231" i="10"/>
  <c r="G17" i="11"/>
  <c r="G25" i="11"/>
  <c r="N1357" i="10"/>
  <c r="N1332" i="10"/>
  <c r="N1316" i="10"/>
  <c r="N1309" i="10"/>
  <c r="N1258" i="10"/>
  <c r="G96" i="11"/>
  <c r="G16" i="11"/>
  <c r="N1411" i="10"/>
  <c r="N1409" i="10"/>
  <c r="N1406" i="10"/>
  <c r="N1376" i="10"/>
  <c r="N1355" i="10"/>
  <c r="N1350" i="10"/>
  <c r="N1342" i="10"/>
  <c r="N1323" i="10"/>
  <c r="N1321" i="10"/>
  <c r="N1259" i="10"/>
  <c r="N1430" i="10"/>
  <c r="N1390" i="10"/>
  <c r="N1352" i="10"/>
  <c r="N1337" i="10"/>
  <c r="N146" i="10"/>
  <c r="N1433" i="10"/>
  <c r="N1425" i="10"/>
  <c r="N1282" i="10"/>
  <c r="N1299" i="10"/>
  <c r="N1275" i="10"/>
  <c r="N1274" i="10"/>
  <c r="N1243" i="10"/>
  <c r="N1233" i="10"/>
  <c r="N1222" i="10"/>
  <c r="N1221" i="10"/>
  <c r="N1197" i="10"/>
  <c r="N1194" i="10"/>
  <c r="N1191" i="10"/>
  <c r="N1148" i="10"/>
  <c r="N1146" i="10"/>
  <c r="N1142" i="10"/>
  <c r="N1127" i="10"/>
  <c r="N1126" i="10"/>
  <c r="N1123" i="10"/>
  <c r="N1120" i="10"/>
  <c r="N1095" i="10"/>
  <c r="N1068" i="10"/>
  <c r="N1017" i="10"/>
  <c r="N858" i="10"/>
  <c r="N1039" i="10"/>
  <c r="N1033" i="10"/>
  <c r="N1217" i="10"/>
  <c r="N1200" i="10"/>
  <c r="N1190" i="10"/>
  <c r="N1165" i="10"/>
  <c r="N1150" i="10"/>
  <c r="N1100" i="10"/>
  <c r="N1082" i="10"/>
  <c r="N1028" i="10"/>
  <c r="N981" i="10"/>
  <c r="N1281" i="10"/>
  <c r="N1263" i="10"/>
  <c r="N1251" i="10"/>
  <c r="N1239" i="10"/>
  <c r="N1202" i="10"/>
  <c r="N1193" i="10"/>
  <c r="N1188" i="10"/>
  <c r="N1184" i="10"/>
  <c r="N1170" i="10"/>
  <c r="N1154" i="10"/>
  <c r="N1117" i="10"/>
  <c r="N1105" i="10"/>
  <c r="N1094" i="10"/>
  <c r="N1065" i="10"/>
  <c r="N1062" i="10"/>
  <c r="N1061" i="10"/>
  <c r="N1030" i="10"/>
  <c r="N1023" i="10"/>
  <c r="N1022" i="10"/>
  <c r="N1014" i="10"/>
  <c r="N992" i="10"/>
  <c r="N978" i="10"/>
  <c r="N957" i="10"/>
  <c r="N953" i="10"/>
  <c r="N938" i="10"/>
  <c r="N899" i="10"/>
  <c r="N879" i="10"/>
  <c r="N859" i="10"/>
  <c r="N809" i="10"/>
  <c r="N762" i="10"/>
  <c r="N758" i="10"/>
  <c r="N754" i="10"/>
  <c r="N742" i="10"/>
  <c r="N738" i="10"/>
  <c r="N734" i="10"/>
  <c r="N709" i="10"/>
  <c r="N708" i="10"/>
  <c r="N690" i="10"/>
  <c r="N686" i="10"/>
  <c r="N679" i="10"/>
  <c r="N673" i="10"/>
  <c r="N658" i="10"/>
  <c r="N654" i="10"/>
  <c r="N881" i="10"/>
  <c r="N847" i="10"/>
  <c r="N733" i="10"/>
  <c r="L103" i="10"/>
  <c r="N103" i="10"/>
  <c r="L100" i="10"/>
  <c r="N100" i="10" s="1"/>
  <c r="L216" i="10"/>
  <c r="N216" i="10" s="1"/>
  <c r="L192" i="10"/>
  <c r="N192" i="10"/>
  <c r="L104" i="10"/>
  <c r="N104" i="10"/>
  <c r="L97" i="10"/>
  <c r="N97" i="10"/>
  <c r="L193" i="10"/>
  <c r="N193" i="10"/>
  <c r="L189" i="10"/>
  <c r="L98" i="10"/>
  <c r="N98" i="10"/>
  <c r="L78" i="10"/>
  <c r="N78" i="10"/>
  <c r="L13" i="10"/>
  <c r="N13" i="10"/>
  <c r="L11" i="10"/>
  <c r="N11" i="10"/>
  <c r="L18" i="10"/>
  <c r="N18" i="10"/>
  <c r="L52" i="10"/>
  <c r="N52" i="10" s="1"/>
  <c r="L12" i="10"/>
  <c r="L218" i="10"/>
  <c r="N218" i="10" s="1"/>
  <c r="L121" i="10"/>
  <c r="N121" i="10"/>
  <c r="L38" i="10"/>
  <c r="L66" i="10"/>
  <c r="N66" i="10"/>
  <c r="L72" i="10"/>
  <c r="N72" i="10" s="1"/>
  <c r="L59" i="10"/>
  <c r="N59" i="10"/>
  <c r="L26" i="10"/>
  <c r="N26" i="10" s="1"/>
  <c r="L21" i="10"/>
  <c r="N21" i="10"/>
  <c r="L67" i="10"/>
  <c r="N67" i="10" s="1"/>
  <c r="L40" i="10"/>
  <c r="L47" i="10"/>
  <c r="N47" i="10" s="1"/>
  <c r="L44" i="10"/>
  <c r="L62" i="10"/>
  <c r="N62" i="10"/>
  <c r="L69" i="10"/>
  <c r="N69" i="10" s="1"/>
  <c r="L57" i="10"/>
  <c r="N57" i="10"/>
  <c r="L24" i="10"/>
  <c r="N24" i="10" s="1"/>
  <c r="L15" i="10"/>
  <c r="N15" i="10"/>
  <c r="L71" i="10"/>
  <c r="N71" i="10" s="1"/>
  <c r="L27" i="10"/>
  <c r="N27" i="10"/>
  <c r="L234" i="10"/>
  <c r="L53" i="10"/>
  <c r="N53" i="10"/>
  <c r="L28" i="10"/>
  <c r="N28" i="10"/>
  <c r="L51" i="10"/>
  <c r="N51" i="10"/>
  <c r="L54" i="10"/>
  <c r="N54" i="10" s="1"/>
  <c r="L68" i="10"/>
  <c r="N68" i="10"/>
  <c r="L23" i="10"/>
  <c r="N23" i="10" s="1"/>
  <c r="L87" i="10"/>
  <c r="N87" i="10"/>
  <c r="L221" i="10"/>
  <c r="N221" i="10" s="1"/>
  <c r="P200" i="10"/>
  <c r="L114" i="10"/>
  <c r="N114" i="10"/>
  <c r="L213" i="10"/>
  <c r="N213" i="10"/>
  <c r="L116" i="10"/>
  <c r="N116" i="10" s="1"/>
  <c r="L76" i="10"/>
  <c r="N76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L8" i="10"/>
  <c r="L143" i="10"/>
  <c r="N143" i="10" s="1"/>
  <c r="L96" i="10"/>
  <c r="N96" i="10"/>
  <c r="L95" i="10"/>
  <c r="N95" i="10" s="1"/>
  <c r="L182" i="10"/>
  <c r="L89" i="10"/>
  <c r="N89" i="10"/>
  <c r="L82" i="10"/>
  <c r="N82" i="10"/>
  <c r="L42" i="10"/>
  <c r="L43" i="10"/>
  <c r="L41" i="10"/>
  <c r="L20" i="10"/>
  <c r="N20" i="10"/>
  <c r="L56" i="10"/>
  <c r="N56" i="10" s="1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 s="1"/>
  <c r="L115" i="10"/>
  <c r="L214" i="10"/>
  <c r="N214" i="10" s="1"/>
  <c r="L61" i="10"/>
  <c r="N61" i="10"/>
  <c r="L46" i="10"/>
  <c r="N46" i="10" s="1"/>
  <c r="P199" i="10"/>
  <c r="L227" i="10"/>
  <c r="N227" i="10"/>
  <c r="L113" i="10"/>
  <c r="N113" i="10" s="1"/>
  <c r="L209" i="10"/>
  <c r="L94" i="10"/>
  <c r="N94" i="10" s="1"/>
  <c r="L140" i="10"/>
  <c r="N140" i="10" s="1"/>
  <c r="L139" i="10"/>
  <c r="N139" i="10"/>
  <c r="N607" i="10"/>
  <c r="L84" i="10"/>
  <c r="N84" i="10"/>
  <c r="L136" i="10"/>
  <c r="N136" i="10" s="1"/>
  <c r="L83" i="10"/>
  <c r="N83" i="10"/>
  <c r="L77" i="10"/>
  <c r="N77" i="10" s="1"/>
  <c r="L74" i="10"/>
  <c r="N74" i="10"/>
  <c r="L210" i="10"/>
  <c r="N210" i="10" s="1"/>
  <c r="L134" i="10"/>
  <c r="N134" i="10"/>
  <c r="L187" i="10"/>
  <c r="N187" i="10" s="1"/>
  <c r="L220" i="10"/>
  <c r="N220" i="10" s="1"/>
  <c r="L75" i="10"/>
  <c r="N75" i="10"/>
  <c r="L118" i="10"/>
  <c r="N118" i="10" s="1"/>
  <c r="L212" i="10"/>
  <c r="N212" i="10"/>
  <c r="L124" i="10"/>
  <c r="N124" i="10" s="1"/>
  <c r="L226" i="10"/>
  <c r="L30" i="10"/>
  <c r="N30" i="10" s="1"/>
  <c r="L16" i="10"/>
  <c r="N16" i="10"/>
  <c r="L55" i="10"/>
  <c r="N55" i="10" s="1"/>
  <c r="L248" i="10"/>
  <c r="L63" i="10"/>
  <c r="N63" i="10" s="1"/>
  <c r="L39" i="10"/>
  <c r="N1432" i="10"/>
  <c r="N1372" i="10"/>
  <c r="N1178" i="10"/>
  <c r="N1450" i="10"/>
  <c r="N1442" i="10"/>
  <c r="N1437" i="10"/>
  <c r="N1428" i="10"/>
  <c r="N1426" i="10"/>
  <c r="N1423" i="10"/>
  <c r="N1421" i="10"/>
  <c r="N1416" i="10"/>
  <c r="N1412" i="10"/>
  <c r="N1410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64" i="10"/>
  <c r="N1219" i="10"/>
  <c r="N1201" i="10"/>
  <c r="N1152" i="10"/>
  <c r="N1147" i="10"/>
  <c r="N1075" i="10"/>
  <c r="N1074" i="10"/>
  <c r="N1044" i="10"/>
  <c r="N1434" i="10"/>
  <c r="N1424" i="10"/>
  <c r="N1415" i="10"/>
  <c r="N1369" i="10"/>
  <c r="N1364" i="10"/>
  <c r="N1283" i="10"/>
  <c r="N1271" i="10"/>
  <c r="N1244" i="10"/>
  <c r="N1176" i="10"/>
  <c r="L223" i="10"/>
  <c r="N223" i="10" s="1"/>
  <c r="N1440" i="10"/>
  <c r="N1429" i="10"/>
  <c r="N1397" i="10"/>
  <c r="N1380" i="10"/>
  <c r="N1172" i="10"/>
  <c r="N985" i="10"/>
  <c r="N1038" i="10"/>
  <c r="N1025" i="10"/>
  <c r="N1018" i="10"/>
  <c r="N866" i="10"/>
  <c r="N729" i="10"/>
  <c r="N717" i="10"/>
  <c r="N875" i="10"/>
  <c r="N803" i="10"/>
  <c r="N749" i="10"/>
  <c r="N702" i="10"/>
  <c r="L245" i="10"/>
  <c r="N245" i="10" s="1"/>
  <c r="L270" i="10"/>
  <c r="L236" i="10"/>
  <c r="N725" i="10"/>
  <c r="N713" i="10"/>
  <c r="N1447" i="10"/>
  <c r="N1443" i="10"/>
  <c r="N1438" i="10"/>
  <c r="N1402" i="10"/>
  <c r="N1396" i="10"/>
  <c r="N1393" i="10"/>
  <c r="N1435" i="10"/>
  <c r="C227" i="29"/>
  <c r="D227" i="29" s="1"/>
  <c r="C243" i="29"/>
  <c r="D243" i="29" s="1"/>
  <c r="N9" i="10"/>
  <c r="N1445" i="10"/>
  <c r="N1441" i="10"/>
  <c r="N1436" i="10"/>
  <c r="N1400" i="10"/>
  <c r="N1388" i="10"/>
  <c r="N1345" i="10"/>
  <c r="G38" i="11"/>
  <c r="G90" i="11"/>
  <c r="G36" i="11"/>
  <c r="N1333" i="10"/>
  <c r="N1224" i="10"/>
  <c r="G37" i="11"/>
  <c r="N1338" i="10"/>
  <c r="N1225" i="10"/>
  <c r="N1196" i="10"/>
  <c r="N1118" i="10"/>
  <c r="N1066" i="10"/>
  <c r="N1036" i="10"/>
  <c r="N1015" i="10"/>
  <c r="N1058" i="10"/>
  <c r="N914" i="10"/>
  <c r="N942" i="10"/>
  <c r="N878" i="10"/>
  <c r="N795" i="10"/>
  <c r="N737" i="10"/>
  <c r="N753" i="10"/>
  <c r="N741" i="10"/>
  <c r="N635" i="10"/>
  <c r="N721" i="10"/>
  <c r="L215" i="10"/>
  <c r="N215" i="10"/>
  <c r="L144" i="10"/>
  <c r="N144" i="10" s="1"/>
  <c r="L147" i="10"/>
  <c r="N147" i="10"/>
  <c r="L188" i="10"/>
  <c r="N188" i="10"/>
  <c r="L183" i="10"/>
  <c r="N183" i="10" s="1"/>
  <c r="A11" i="54"/>
  <c r="O10" i="54"/>
  <c r="B31" i="54"/>
  <c r="C241" i="29"/>
  <c r="D241" i="29" s="1"/>
  <c r="F241" i="29" s="1"/>
  <c r="C224" i="29"/>
  <c r="D224" i="29" s="1"/>
  <c r="E224" i="29" s="1"/>
  <c r="O11" i="54"/>
  <c r="A12" i="54"/>
  <c r="M184" i="10"/>
  <c r="N184" i="10"/>
  <c r="M191" i="10"/>
  <c r="N191" i="10"/>
  <c r="M235" i="10"/>
  <c r="M237" i="10"/>
  <c r="M128" i="10"/>
  <c r="N128" i="10"/>
  <c r="M1453" i="10"/>
  <c r="N1453" i="10" s="1"/>
  <c r="M148" i="10"/>
  <c r="M249" i="10"/>
  <c r="M246" i="10"/>
  <c r="M127" i="10"/>
  <c r="N127" i="10"/>
  <c r="M126" i="10"/>
  <c r="N126" i="10" s="1"/>
  <c r="M150" i="10"/>
  <c r="N150" i="10"/>
  <c r="M261" i="10"/>
  <c r="M203" i="10"/>
  <c r="N203" i="10" s="1"/>
  <c r="M190" i="10"/>
  <c r="N190" i="10" s="1"/>
  <c r="M232" i="10"/>
  <c r="M151" i="10"/>
  <c r="N151" i="10"/>
  <c r="M149" i="10"/>
  <c r="N149" i="10"/>
  <c r="M274" i="10"/>
  <c r="N274" i="10" s="1"/>
  <c r="M189" i="10"/>
  <c r="N189" i="10"/>
  <c r="M202" i="10"/>
  <c r="N202" i="10"/>
  <c r="O12" i="54"/>
  <c r="A13" i="54"/>
  <c r="A14" i="54" s="1"/>
  <c r="O14" i="54" s="1"/>
  <c r="O13" i="54"/>
  <c r="L42" i="39"/>
  <c r="L172" i="29"/>
  <c r="L232" i="10" l="1"/>
  <c r="N232" i="10" s="1"/>
  <c r="L249" i="10"/>
  <c r="N249" i="10" s="1"/>
  <c r="L235" i="10"/>
  <c r="N235" i="10" s="1"/>
  <c r="L231" i="10"/>
  <c r="N231" i="10" s="1"/>
  <c r="L261" i="10"/>
  <c r="N261" i="10" s="1"/>
  <c r="L243" i="10"/>
  <c r="N243" i="10" s="1"/>
  <c r="L244" i="10"/>
  <c r="N244" i="10" s="1"/>
  <c r="L260" i="10"/>
  <c r="N260" i="10" s="1"/>
  <c r="L230" i="10"/>
  <c r="N230" i="10" s="1"/>
  <c r="L271" i="10"/>
  <c r="N271" i="10" s="1"/>
  <c r="A15" i="54"/>
  <c r="C254" i="29"/>
  <c r="D254" i="29" s="1"/>
  <c r="E254" i="29" s="1"/>
  <c r="L229" i="10"/>
  <c r="N229" i="10" s="1"/>
  <c r="P28" i="10"/>
  <c r="P206" i="10"/>
  <c r="P208" i="10"/>
  <c r="P209" i="10"/>
  <c r="P207" i="10"/>
  <c r="P204" i="10"/>
  <c r="C287" i="29"/>
  <c r="D287" i="29" s="1"/>
  <c r="E287" i="29" s="1"/>
  <c r="N12" i="10"/>
  <c r="C229" i="29"/>
  <c r="D229" i="29" s="1"/>
  <c r="C303" i="29"/>
  <c r="D303" i="29" s="1"/>
  <c r="E303" i="29" s="1"/>
  <c r="C253" i="29"/>
  <c r="D253" i="29" s="1"/>
  <c r="E253" i="29" s="1"/>
  <c r="C236" i="29"/>
  <c r="D236" i="29" s="1"/>
  <c r="F236" i="29" s="1"/>
  <c r="C242" i="29"/>
  <c r="D242" i="29" s="1"/>
  <c r="C297" i="29"/>
  <c r="D297" i="29" s="1"/>
  <c r="E297" i="29" s="1"/>
  <c r="C244" i="29"/>
  <c r="D244" i="29" s="1"/>
  <c r="F244" i="29" s="1"/>
  <c r="C279" i="29"/>
  <c r="D279" i="29" s="1"/>
  <c r="F279" i="29" s="1"/>
  <c r="C278" i="29"/>
  <c r="D278" i="29" s="1"/>
  <c r="F278" i="29" s="1"/>
  <c r="C231" i="29"/>
  <c r="D231" i="29" s="1"/>
  <c r="F231" i="29" s="1"/>
  <c r="C249" i="29"/>
  <c r="D249" i="29" s="1"/>
  <c r="E249" i="29" s="1"/>
  <c r="C240" i="29"/>
  <c r="D240" i="29" s="1"/>
  <c r="E240" i="29" s="1"/>
  <c r="C315" i="29"/>
  <c r="D315" i="29" s="1"/>
  <c r="E315" i="29" s="1"/>
  <c r="C235" i="29"/>
  <c r="D235" i="29" s="1"/>
  <c r="E235" i="29" s="1"/>
  <c r="C246" i="29"/>
  <c r="D246" i="29" s="1"/>
  <c r="E246" i="29" s="1"/>
  <c r="C312" i="29"/>
  <c r="D312" i="29" s="1"/>
  <c r="E312" i="29" s="1"/>
  <c r="C226" i="29"/>
  <c r="D226" i="29" s="1"/>
  <c r="F226" i="29" s="1"/>
  <c r="C331" i="29"/>
  <c r="D331" i="29" s="1"/>
  <c r="E331" i="29" s="1"/>
  <c r="L246" i="10"/>
  <c r="N246" i="10" s="1"/>
  <c r="G57" i="11"/>
  <c r="G44" i="11"/>
  <c r="I44" i="11" s="1"/>
  <c r="K44" i="11" s="1"/>
  <c r="G50" i="11"/>
  <c r="I50" i="11" s="1"/>
  <c r="K50" i="11" s="1"/>
  <c r="C247" i="29"/>
  <c r="D247" i="29" s="1"/>
  <c r="F247" i="29" s="1"/>
  <c r="C245" i="29"/>
  <c r="D245" i="29" s="1"/>
  <c r="F245" i="29" s="1"/>
  <c r="C268" i="29"/>
  <c r="D268" i="29" s="1"/>
  <c r="F268" i="29" s="1"/>
  <c r="C264" i="29"/>
  <c r="D264" i="29" s="1"/>
  <c r="F264" i="29" s="1"/>
  <c r="C255" i="29"/>
  <c r="D255" i="29" s="1"/>
  <c r="F255" i="29" s="1"/>
  <c r="C225" i="29"/>
  <c r="D225" i="29" s="1"/>
  <c r="F225" i="29" s="1"/>
  <c r="C232" i="29"/>
  <c r="D232" i="29" s="1"/>
  <c r="F232" i="29" s="1"/>
  <c r="C233" i="29"/>
  <c r="D233" i="29" s="1"/>
  <c r="E233" i="29" s="1"/>
  <c r="C239" i="29"/>
  <c r="D239" i="29" s="1"/>
  <c r="C311" i="29"/>
  <c r="D311" i="29" s="1"/>
  <c r="F311" i="29" s="1"/>
  <c r="C265" i="29"/>
  <c r="D265" i="29" s="1"/>
  <c r="F265" i="29" s="1"/>
  <c r="C234" i="29"/>
  <c r="D234" i="29" s="1"/>
  <c r="E234" i="29" s="1"/>
  <c r="C228" i="29"/>
  <c r="D228" i="29" s="1"/>
  <c r="E228" i="29" s="1"/>
  <c r="C293" i="29"/>
  <c r="D293" i="29" s="1"/>
  <c r="E293" i="29" s="1"/>
  <c r="C237" i="29"/>
  <c r="D237" i="29" s="1"/>
  <c r="E237" i="29" s="1"/>
  <c r="C295" i="29"/>
  <c r="D295" i="29" s="1"/>
  <c r="F295" i="29" s="1"/>
  <c r="N8" i="10"/>
  <c r="C238" i="29"/>
  <c r="D238" i="29" s="1"/>
  <c r="F238" i="29" s="1"/>
  <c r="C230" i="29"/>
  <c r="D230" i="29" s="1"/>
  <c r="E230" i="29" s="1"/>
  <c r="N1427" i="10"/>
  <c r="N1383" i="10"/>
  <c r="N1367" i="10"/>
  <c r="N1334" i="10"/>
  <c r="N1305" i="10"/>
  <c r="N1278" i="10"/>
  <c r="N1261" i="10"/>
  <c r="N1248" i="10"/>
  <c r="N1247" i="10"/>
  <c r="N1228" i="10"/>
  <c r="N1212" i="10"/>
  <c r="N1204" i="10"/>
  <c r="N1153" i="10"/>
  <c r="C57" i="39"/>
  <c r="D57" i="39" s="1"/>
  <c r="E57" i="39" s="1"/>
  <c r="F57" i="39" s="1"/>
  <c r="G40" i="11"/>
  <c r="I40" i="11" s="1"/>
  <c r="N1375" i="10"/>
  <c r="N1374" i="10"/>
  <c r="N1365" i="10"/>
  <c r="N1354" i="10"/>
  <c r="N1331" i="10"/>
  <c r="N1311" i="10"/>
  <c r="N1310" i="10"/>
  <c r="N1300" i="10"/>
  <c r="N1292" i="10"/>
  <c r="N1291" i="10"/>
  <c r="N1290" i="10"/>
  <c r="N1284" i="10"/>
  <c r="N1276" i="10"/>
  <c r="N1245" i="10"/>
  <c r="N1241" i="10"/>
  <c r="N1240" i="10"/>
  <c r="N1220" i="10"/>
  <c r="N1444" i="10"/>
  <c r="N1422" i="10"/>
  <c r="N1360" i="10"/>
  <c r="N1303" i="10"/>
  <c r="N1253" i="10"/>
  <c r="N1234" i="10"/>
  <c r="K14" i="29"/>
  <c r="N1183" i="10"/>
  <c r="N1122" i="10"/>
  <c r="N1032" i="10"/>
  <c r="G59" i="11"/>
  <c r="I59" i="11" s="1"/>
  <c r="K59" i="11" s="1"/>
  <c r="G45" i="11"/>
  <c r="I45" i="11" s="1"/>
  <c r="K45" i="11" s="1"/>
  <c r="G51" i="11"/>
  <c r="I51" i="11" s="1"/>
  <c r="K51" i="11" s="1"/>
  <c r="G39" i="11"/>
  <c r="I39" i="11" s="1"/>
  <c r="G60" i="11"/>
  <c r="I60" i="11" s="1"/>
  <c r="K60" i="11" s="1"/>
  <c r="G46" i="11"/>
  <c r="I46" i="11" s="1"/>
  <c r="K46" i="11" s="1"/>
  <c r="G52" i="11"/>
  <c r="I52" i="11" s="1"/>
  <c r="K52" i="11" s="1"/>
  <c r="N1119" i="10"/>
  <c r="A55" i="11"/>
  <c r="I56" i="11"/>
  <c r="K56" i="11" s="1"/>
  <c r="N1083" i="10"/>
  <c r="N1026" i="10"/>
  <c r="N919" i="10"/>
  <c r="N799" i="10"/>
  <c r="N711" i="10"/>
  <c r="N685" i="10"/>
  <c r="N1013" i="10"/>
  <c r="N1007" i="10"/>
  <c r="N900" i="10"/>
  <c r="N854" i="10"/>
  <c r="N791" i="10"/>
  <c r="N1037" i="10"/>
  <c r="N891" i="10"/>
  <c r="N745" i="10"/>
  <c r="L142" i="10"/>
  <c r="N142" i="10" s="1"/>
  <c r="P205" i="10"/>
  <c r="C65" i="39" s="1"/>
  <c r="D65" i="39" s="1"/>
  <c r="E65" i="39" s="1"/>
  <c r="L272" i="10"/>
  <c r="N272" i="10" s="1"/>
  <c r="L79" i="10"/>
  <c r="N79" i="10" s="1"/>
  <c r="L138" i="10"/>
  <c r="N138" i="10" s="1"/>
  <c r="L148" i="10"/>
  <c r="N148" i="10" s="1"/>
  <c r="L64" i="10"/>
  <c r="N64" i="10" s="1"/>
  <c r="L49" i="10"/>
  <c r="C332" i="29" s="1"/>
  <c r="D332" i="29" s="1"/>
  <c r="E332" i="29" s="1"/>
  <c r="L145" i="10"/>
  <c r="N145" i="10" s="1"/>
  <c r="H21" i="11"/>
  <c r="B171" i="29"/>
  <c r="B41" i="39"/>
  <c r="D9" i="60"/>
  <c r="I41" i="11"/>
  <c r="H29" i="11"/>
  <c r="J36" i="11"/>
  <c r="I94" i="11"/>
  <c r="H25" i="11"/>
  <c r="J16" i="11"/>
  <c r="H36" i="11"/>
  <c r="K9" i="60"/>
  <c r="K16" i="60" s="1"/>
  <c r="K20" i="60" s="1"/>
  <c r="I30" i="11"/>
  <c r="I90" i="11"/>
  <c r="J18" i="11"/>
  <c r="J90" i="11"/>
  <c r="I36" i="11"/>
  <c r="D9" i="59"/>
  <c r="K7" i="54" s="1"/>
  <c r="C8" i="54"/>
  <c r="H7" i="54"/>
  <c r="I7" i="54"/>
  <c r="D7" i="54"/>
  <c r="E7" i="54" s="1"/>
  <c r="I27" i="11"/>
  <c r="I31" i="11"/>
  <c r="F224" i="29"/>
  <c r="H36" i="39"/>
  <c r="I36" i="39"/>
  <c r="I25" i="11"/>
  <c r="I33" i="11"/>
  <c r="I29" i="11"/>
  <c r="I37" i="11"/>
  <c r="I92" i="11"/>
  <c r="H24" i="11"/>
  <c r="I34" i="11"/>
  <c r="H22" i="11"/>
  <c r="H27" i="11"/>
  <c r="J17" i="11"/>
  <c r="J41" i="11"/>
  <c r="H26" i="11"/>
  <c r="I97" i="11"/>
  <c r="I18" i="11"/>
  <c r="J97" i="11"/>
  <c r="H41" i="11"/>
  <c r="J38" i="11"/>
  <c r="I16" i="11"/>
  <c r="I95" i="11"/>
  <c r="J40" i="11"/>
  <c r="H95" i="11"/>
  <c r="I93" i="11"/>
  <c r="H93" i="11"/>
  <c r="H32" i="11"/>
  <c r="H30" i="11"/>
  <c r="J33" i="11"/>
  <c r="J39" i="11"/>
  <c r="J25" i="11"/>
  <c r="E279" i="29"/>
  <c r="E226" i="29"/>
  <c r="I38" i="11"/>
  <c r="I15" i="11"/>
  <c r="J91" i="11"/>
  <c r="E241" i="29"/>
  <c r="I91" i="11"/>
  <c r="H92" i="11"/>
  <c r="J29" i="11"/>
  <c r="H15" i="11"/>
  <c r="J27" i="11"/>
  <c r="E242" i="29"/>
  <c r="F242" i="29"/>
  <c r="F243" i="29"/>
  <c r="E243" i="29"/>
  <c r="E278" i="29"/>
  <c r="F227" i="29"/>
  <c r="E227" i="29"/>
  <c r="I21" i="11"/>
  <c r="J21" i="11"/>
  <c r="H20" i="11"/>
  <c r="J37" i="11"/>
  <c r="H34" i="11"/>
  <c r="H16" i="11"/>
  <c r="J24" i="11"/>
  <c r="I32" i="11"/>
  <c r="E229" i="29"/>
  <c r="F229" i="29"/>
  <c r="K15" i="29"/>
  <c r="I24" i="11"/>
  <c r="J26" i="11"/>
  <c r="I26" i="11"/>
  <c r="I17" i="11"/>
  <c r="H17" i="11"/>
  <c r="I20" i="11"/>
  <c r="J28" i="11"/>
  <c r="I28" i="11"/>
  <c r="J94" i="11"/>
  <c r="H94" i="11"/>
  <c r="H23" i="11"/>
  <c r="I22" i="11"/>
  <c r="J22" i="11"/>
  <c r="J23" i="11"/>
  <c r="J31" i="11"/>
  <c r="H31" i="11"/>
  <c r="E268" i="29" l="1"/>
  <c r="E232" i="29"/>
  <c r="E225" i="29"/>
  <c r="E236" i="29"/>
  <c r="F240" i="29"/>
  <c r="E238" i="29"/>
  <c r="F237" i="29"/>
  <c r="E244" i="29"/>
  <c r="F234" i="29"/>
  <c r="E295" i="29"/>
  <c r="F235" i="29"/>
  <c r="E247" i="29"/>
  <c r="E255" i="29"/>
  <c r="F246" i="29"/>
  <c r="E239" i="29"/>
  <c r="C70" i="39"/>
  <c r="D70" i="39" s="1"/>
  <c r="E70" i="39" s="1"/>
  <c r="C368" i="29"/>
  <c r="D368" i="29" s="1"/>
  <c r="E368" i="29" s="1"/>
  <c r="C366" i="29"/>
  <c r="D366" i="29" s="1"/>
  <c r="E366" i="29" s="1"/>
  <c r="C372" i="29"/>
  <c r="D372" i="29" s="1"/>
  <c r="E372" i="29" s="1"/>
  <c r="C327" i="29"/>
  <c r="D327" i="29" s="1"/>
  <c r="E327" i="29" s="1"/>
  <c r="E264" i="29"/>
  <c r="F254" i="29"/>
  <c r="E231" i="29"/>
  <c r="F253" i="29"/>
  <c r="E245" i="29"/>
  <c r="C62" i="39"/>
  <c r="D62" i="39" s="1"/>
  <c r="C68" i="39"/>
  <c r="D68" i="39" s="1"/>
  <c r="E68" i="39" s="1"/>
  <c r="C357" i="29"/>
  <c r="D357" i="29" s="1"/>
  <c r="C356" i="29"/>
  <c r="D356" i="29" s="1"/>
  <c r="C339" i="29"/>
  <c r="D339" i="29" s="1"/>
  <c r="C259" i="29"/>
  <c r="D259" i="29" s="1"/>
  <c r="C258" i="29"/>
  <c r="D258" i="29" s="1"/>
  <c r="C270" i="29"/>
  <c r="D270" i="29" s="1"/>
  <c r="C286" i="29"/>
  <c r="D286" i="29" s="1"/>
  <c r="C305" i="29"/>
  <c r="D305" i="29" s="1"/>
  <c r="C306" i="29"/>
  <c r="D306" i="29" s="1"/>
  <c r="C370" i="29"/>
  <c r="D370" i="29" s="1"/>
  <c r="E370" i="29" s="1"/>
  <c r="C330" i="29"/>
  <c r="D330" i="29" s="1"/>
  <c r="C334" i="29"/>
  <c r="D334" i="29" s="1"/>
  <c r="C319" i="29"/>
  <c r="D319" i="29" s="1"/>
  <c r="C324" i="29"/>
  <c r="D324" i="29" s="1"/>
  <c r="C250" i="29"/>
  <c r="D250" i="29" s="1"/>
  <c r="C266" i="29"/>
  <c r="D266" i="29" s="1"/>
  <c r="C273" i="29"/>
  <c r="D273" i="29" s="1"/>
  <c r="C256" i="29"/>
  <c r="D256" i="29" s="1"/>
  <c r="C338" i="29"/>
  <c r="D338" i="29" s="1"/>
  <c r="E338" i="29" s="1"/>
  <c r="C353" i="29"/>
  <c r="D353" i="29" s="1"/>
  <c r="C290" i="29"/>
  <c r="D290" i="29" s="1"/>
  <c r="E290" i="29" s="1"/>
  <c r="C321" i="29"/>
  <c r="D321" i="29" s="1"/>
  <c r="C362" i="29"/>
  <c r="D362" i="29" s="1"/>
  <c r="E362" i="29" s="1"/>
  <c r="C337" i="29"/>
  <c r="D337" i="29" s="1"/>
  <c r="C272" i="29"/>
  <c r="D272" i="29" s="1"/>
  <c r="C252" i="29"/>
  <c r="D252" i="29" s="1"/>
  <c r="C348" i="29"/>
  <c r="D348" i="29" s="1"/>
  <c r="C326" i="29"/>
  <c r="D326" i="29" s="1"/>
  <c r="C318" i="29"/>
  <c r="D318" i="29" s="1"/>
  <c r="C328" i="29"/>
  <c r="D328" i="29" s="1"/>
  <c r="C364" i="29"/>
  <c r="D364" i="29" s="1"/>
  <c r="E364" i="29" s="1"/>
  <c r="F315" i="29"/>
  <c r="E311" i="29"/>
  <c r="N49" i="10"/>
  <c r="C301" i="29"/>
  <c r="D301" i="29" s="1"/>
  <c r="K6" i="10"/>
  <c r="C274" i="29"/>
  <c r="D274" i="29" s="1"/>
  <c r="C275" i="29"/>
  <c r="D275" i="29" s="1"/>
  <c r="C359" i="29"/>
  <c r="D359" i="29" s="1"/>
  <c r="C342" i="29"/>
  <c r="D342" i="29" s="1"/>
  <c r="C351" i="29"/>
  <c r="D351" i="29" s="1"/>
  <c r="C350" i="29"/>
  <c r="D350" i="29" s="1"/>
  <c r="C261" i="29"/>
  <c r="D261" i="29" s="1"/>
  <c r="C310" i="29"/>
  <c r="D310" i="29" s="1"/>
  <c r="C325" i="29"/>
  <c r="D325" i="29" s="1"/>
  <c r="C371" i="29"/>
  <c r="D371" i="29" s="1"/>
  <c r="E371" i="29" s="1"/>
  <c r="C262" i="29"/>
  <c r="D262" i="29" s="1"/>
  <c r="C248" i="29"/>
  <c r="D248" i="29" s="1"/>
  <c r="C251" i="29"/>
  <c r="D251" i="29" s="1"/>
  <c r="C299" i="29"/>
  <c r="D299" i="29" s="1"/>
  <c r="C284" i="29"/>
  <c r="D284" i="29" s="1"/>
  <c r="C308" i="29"/>
  <c r="D308" i="29" s="1"/>
  <c r="C313" i="29"/>
  <c r="D313" i="29" s="1"/>
  <c r="E313" i="29" s="1"/>
  <c r="C335" i="29"/>
  <c r="D335" i="29" s="1"/>
  <c r="C309" i="29"/>
  <c r="D309" i="29" s="1"/>
  <c r="C294" i="29"/>
  <c r="D294" i="29" s="1"/>
  <c r="E294" i="29" s="1"/>
  <c r="C333" i="29"/>
  <c r="D333" i="29" s="1"/>
  <c r="C352" i="29"/>
  <c r="D352" i="29" s="1"/>
  <c r="C322" i="29"/>
  <c r="D322" i="29" s="1"/>
  <c r="C277" i="29"/>
  <c r="D277" i="29" s="1"/>
  <c r="C300" i="29"/>
  <c r="D300" i="29" s="1"/>
  <c r="C355" i="29"/>
  <c r="D355" i="29" s="1"/>
  <c r="C320" i="29"/>
  <c r="D320" i="29" s="1"/>
  <c r="C283" i="29"/>
  <c r="D283" i="29" s="1"/>
  <c r="C344" i="29"/>
  <c r="D344" i="29" s="1"/>
  <c r="C280" i="29"/>
  <c r="D280" i="29" s="1"/>
  <c r="C61" i="39"/>
  <c r="D61" i="39" s="1"/>
  <c r="C66" i="39"/>
  <c r="D66" i="39" s="1"/>
  <c r="E66" i="39" s="1"/>
  <c r="C71" i="39"/>
  <c r="D71" i="39" s="1"/>
  <c r="E71" i="39" s="1"/>
  <c r="C76" i="39"/>
  <c r="D76" i="39" s="1"/>
  <c r="E76" i="39" s="1"/>
  <c r="C60" i="39"/>
  <c r="D60" i="39" s="1"/>
  <c r="E60" i="39" s="1"/>
  <c r="C67" i="39"/>
  <c r="D67" i="39" s="1"/>
  <c r="E67" i="39" s="1"/>
  <c r="C72" i="39"/>
  <c r="D72" i="39" s="1"/>
  <c r="E72" i="39" s="1"/>
  <c r="C58" i="39"/>
  <c r="D58" i="39" s="1"/>
  <c r="C64" i="39"/>
  <c r="D64" i="39" s="1"/>
  <c r="E64" i="39" s="1"/>
  <c r="C73" i="39"/>
  <c r="D73" i="39" s="1"/>
  <c r="E73" i="39" s="1"/>
  <c r="O15" i="54"/>
  <c r="A16" i="54"/>
  <c r="C59" i="39"/>
  <c r="D59" i="39" s="1"/>
  <c r="C349" i="29"/>
  <c r="D349" i="29" s="1"/>
  <c r="E349" i="29" s="1"/>
  <c r="C360" i="29"/>
  <c r="D360" i="29" s="1"/>
  <c r="C365" i="29"/>
  <c r="D365" i="29" s="1"/>
  <c r="E365" i="29" s="1"/>
  <c r="C343" i="29"/>
  <c r="D343" i="29" s="1"/>
  <c r="C75" i="39"/>
  <c r="D75" i="39" s="1"/>
  <c r="E75" i="39" s="1"/>
  <c r="C336" i="29"/>
  <c r="D336" i="29" s="1"/>
  <c r="C373" i="29"/>
  <c r="D373" i="29" s="1"/>
  <c r="E373" i="29" s="1"/>
  <c r="C361" i="29"/>
  <c r="D361" i="29" s="1"/>
  <c r="E361" i="29" s="1"/>
  <c r="C329" i="29"/>
  <c r="D329" i="29" s="1"/>
  <c r="F331" i="29"/>
  <c r="E265" i="29"/>
  <c r="F303" i="29"/>
  <c r="C69" i="39"/>
  <c r="D69" i="39" s="1"/>
  <c r="E69" i="39" s="1"/>
  <c r="C63" i="39"/>
  <c r="D63" i="39" s="1"/>
  <c r="E63" i="39" s="1"/>
  <c r="C260" i="29"/>
  <c r="D260" i="29" s="1"/>
  <c r="F287" i="29"/>
  <c r="F297" i="29"/>
  <c r="F249" i="29"/>
  <c r="C74" i="39"/>
  <c r="D74" i="39" s="1"/>
  <c r="E74" i="39" s="1"/>
  <c r="C347" i="29"/>
  <c r="D347" i="29" s="1"/>
  <c r="E347" i="29" s="1"/>
  <c r="C363" i="29"/>
  <c r="D363" i="29" s="1"/>
  <c r="E363" i="29" s="1"/>
  <c r="C341" i="29"/>
  <c r="D341" i="29" s="1"/>
  <c r="C323" i="29"/>
  <c r="D323" i="29" s="1"/>
  <c r="C316" i="29"/>
  <c r="D316" i="29" s="1"/>
  <c r="C282" i="29"/>
  <c r="D282" i="29" s="1"/>
  <c r="C304" i="29"/>
  <c r="D304" i="29" s="1"/>
  <c r="C288" i="29"/>
  <c r="D288" i="29" s="1"/>
  <c r="C354" i="29"/>
  <c r="D354" i="29" s="1"/>
  <c r="C367" i="29"/>
  <c r="D367" i="29" s="1"/>
  <c r="E367" i="29" s="1"/>
  <c r="C369" i="29"/>
  <c r="D369" i="29" s="1"/>
  <c r="E369" i="29" s="1"/>
  <c r="C307" i="29"/>
  <c r="D307" i="29" s="1"/>
  <c r="C298" i="29"/>
  <c r="D298" i="29" s="1"/>
  <c r="C302" i="29"/>
  <c r="D302" i="29" s="1"/>
  <c r="C289" i="29"/>
  <c r="D289" i="29" s="1"/>
  <c r="E289" i="29" s="1"/>
  <c r="C271" i="29"/>
  <c r="D271" i="29" s="1"/>
  <c r="C276" i="29"/>
  <c r="D276" i="29" s="1"/>
  <c r="C714" i="41"/>
  <c r="D714" i="41" s="1"/>
  <c r="A56" i="11"/>
  <c r="I57" i="11"/>
  <c r="K57" i="11" s="1"/>
  <c r="C340" i="29"/>
  <c r="D340" i="29" s="1"/>
  <c r="C269" i="29"/>
  <c r="D269" i="29" s="1"/>
  <c r="C296" i="29"/>
  <c r="D296" i="29" s="1"/>
  <c r="C345" i="29"/>
  <c r="D345" i="29" s="1"/>
  <c r="E345" i="29" s="1"/>
  <c r="C358" i="29"/>
  <c r="D358" i="29" s="1"/>
  <c r="C291" i="29"/>
  <c r="D291" i="29" s="1"/>
  <c r="C263" i="29"/>
  <c r="D263" i="29" s="1"/>
  <c r="C267" i="29"/>
  <c r="D267" i="29" s="1"/>
  <c r="C292" i="29"/>
  <c r="D292" i="29" s="1"/>
  <c r="E292" i="29" s="1"/>
  <c r="C346" i="29"/>
  <c r="D346" i="29" s="1"/>
  <c r="E346" i="29" s="1"/>
  <c r="C257" i="29"/>
  <c r="D257" i="29" s="1"/>
  <c r="C317" i="29"/>
  <c r="D317" i="29" s="1"/>
  <c r="C281" i="29"/>
  <c r="D281" i="29" s="1"/>
  <c r="C285" i="29"/>
  <c r="D285" i="29" s="1"/>
  <c r="C314" i="29"/>
  <c r="D314" i="29" s="1"/>
  <c r="E314" i="29" s="1"/>
  <c r="F293" i="29"/>
  <c r="K18" i="11"/>
  <c r="K36" i="11"/>
  <c r="K40" i="11"/>
  <c r="K25" i="11"/>
  <c r="F228" i="29"/>
  <c r="K27" i="11"/>
  <c r="K39" i="11"/>
  <c r="K30" i="11"/>
  <c r="K34" i="11"/>
  <c r="K33" i="11"/>
  <c r="K90" i="11"/>
  <c r="K36" i="39"/>
  <c r="H8" i="54"/>
  <c r="I8" i="54"/>
  <c r="D8" i="54"/>
  <c r="C9" i="54"/>
  <c r="L7" i="54"/>
  <c r="M7" i="54" s="1"/>
  <c r="K16" i="11"/>
  <c r="K29" i="11"/>
  <c r="K37" i="11"/>
  <c r="K41" i="11"/>
  <c r="K93" i="11"/>
  <c r="K24" i="11"/>
  <c r="K32" i="11"/>
  <c r="K97" i="11"/>
  <c r="K38" i="11"/>
  <c r="K95" i="11"/>
  <c r="K20" i="11"/>
  <c r="F230" i="29"/>
  <c r="K91" i="11"/>
  <c r="K15" i="11"/>
  <c r="K21" i="11"/>
  <c r="K22" i="11"/>
  <c r="K26" i="11"/>
  <c r="K94" i="11"/>
  <c r="K31" i="11"/>
  <c r="K28" i="11"/>
  <c r="F233" i="29"/>
  <c r="K23" i="11"/>
  <c r="K17" i="11"/>
  <c r="H99" i="11"/>
  <c r="F60" i="39" l="1"/>
  <c r="F239" i="29"/>
  <c r="I99" i="11"/>
  <c r="I100" i="11" s="1"/>
  <c r="I101" i="11" s="1"/>
  <c r="F347" i="29"/>
  <c r="F290" i="29"/>
  <c r="F314" i="29"/>
  <c r="F292" i="29"/>
  <c r="E342" i="29"/>
  <c r="F342" i="29"/>
  <c r="E307" i="29"/>
  <c r="F307" i="29"/>
  <c r="E323" i="29"/>
  <c r="F323" i="29"/>
  <c r="F317" i="29"/>
  <c r="E317" i="29"/>
  <c r="E267" i="29"/>
  <c r="F267" i="29"/>
  <c r="E271" i="29"/>
  <c r="F271" i="29"/>
  <c r="F288" i="29"/>
  <c r="E288" i="29"/>
  <c r="F345" i="29"/>
  <c r="M270" i="10"/>
  <c r="N270" i="10" s="1"/>
  <c r="M180" i="10"/>
  <c r="N180" i="10" s="1"/>
  <c r="M258" i="10"/>
  <c r="N258" i="10" s="1"/>
  <c r="M248" i="10"/>
  <c r="N248" i="10" s="1"/>
  <c r="M242" i="10"/>
  <c r="N242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5" i="10"/>
  <c r="N625" i="10" s="1"/>
  <c r="M592" i="10"/>
  <c r="N592" i="10" s="1"/>
  <c r="M351" i="10"/>
  <c r="N351" i="10" s="1"/>
  <c r="M619" i="10"/>
  <c r="N619" i="10" s="1"/>
  <c r="M587" i="10"/>
  <c r="N587" i="10" s="1"/>
  <c r="M338" i="10"/>
  <c r="N338" i="10" s="1"/>
  <c r="M563" i="10"/>
  <c r="N563" i="10" s="1"/>
  <c r="M456" i="10"/>
  <c r="N456" i="10" s="1"/>
  <c r="M594" i="10"/>
  <c r="N594" i="10" s="1"/>
  <c r="M407" i="10"/>
  <c r="N407" i="10" s="1"/>
  <c r="M329" i="10"/>
  <c r="N329" i="10" s="1"/>
  <c r="M463" i="10"/>
  <c r="N463" i="10" s="1"/>
  <c r="M169" i="10"/>
  <c r="N169" i="10" s="1"/>
  <c r="M200" i="10"/>
  <c r="N200" i="10" s="1"/>
  <c r="M559" i="10"/>
  <c r="N559" i="10" s="1"/>
  <c r="M419" i="10"/>
  <c r="N419" i="10" s="1"/>
  <c r="M549" i="10"/>
  <c r="N549" i="10" s="1"/>
  <c r="M628" i="10"/>
  <c r="N628" i="10" s="1"/>
  <c r="M322" i="10"/>
  <c r="N322" i="10" s="1"/>
  <c r="M155" i="10"/>
  <c r="N155" i="10" s="1"/>
  <c r="M473" i="10"/>
  <c r="N473" i="10" s="1"/>
  <c r="M525" i="10"/>
  <c r="N525" i="10" s="1"/>
  <c r="M536" i="10"/>
  <c r="N536" i="10" s="1"/>
  <c r="M367" i="10"/>
  <c r="N367" i="10" s="1"/>
  <c r="M167" i="10"/>
  <c r="N167" i="10" s="1"/>
  <c r="M291" i="10"/>
  <c r="N291" i="10" s="1"/>
  <c r="M545" i="10"/>
  <c r="N545" i="10" s="1"/>
  <c r="M464" i="10"/>
  <c r="N464" i="10" s="1"/>
  <c r="M250" i="10"/>
  <c r="N250" i="10" s="1"/>
  <c r="M267" i="10"/>
  <c r="N267" i="10" s="1"/>
  <c r="M36" i="10"/>
  <c r="N36" i="10" s="1"/>
  <c r="M366" i="10"/>
  <c r="N366" i="10" s="1"/>
  <c r="M402" i="10"/>
  <c r="N402" i="10" s="1"/>
  <c r="M342" i="10"/>
  <c r="N342" i="10" s="1"/>
  <c r="M177" i="10"/>
  <c r="N177" i="10" s="1"/>
  <c r="M201" i="10"/>
  <c r="N201" i="10" s="1"/>
  <c r="M277" i="10"/>
  <c r="N277" i="10" s="1"/>
  <c r="M520" i="10"/>
  <c r="N520" i="10" s="1"/>
  <c r="M593" i="10"/>
  <c r="N593" i="10" s="1"/>
  <c r="M257" i="10"/>
  <c r="N257" i="10" s="1"/>
  <c r="M308" i="10"/>
  <c r="N308" i="10" s="1"/>
  <c r="M543" i="10"/>
  <c r="N543" i="10" s="1"/>
  <c r="M309" i="10"/>
  <c r="N309" i="10" s="1"/>
  <c r="M347" i="10"/>
  <c r="N347" i="10" s="1"/>
  <c r="M35" i="10"/>
  <c r="N35" i="10" s="1"/>
  <c r="M266" i="10"/>
  <c r="N266" i="10" s="1"/>
  <c r="M521" i="10"/>
  <c r="N521" i="10" s="1"/>
  <c r="M529" i="10"/>
  <c r="N529" i="10" s="1"/>
  <c r="M391" i="10"/>
  <c r="N391" i="10" s="1"/>
  <c r="M194" i="10"/>
  <c r="N194" i="10" s="1"/>
  <c r="M495" i="10"/>
  <c r="N495" i="10" s="1"/>
  <c r="M281" i="10"/>
  <c r="N281" i="10" s="1"/>
  <c r="M524" i="10"/>
  <c r="N524" i="10" s="1"/>
  <c r="M552" i="10"/>
  <c r="N552" i="10" s="1"/>
  <c r="M462" i="10"/>
  <c r="N462" i="10" s="1"/>
  <c r="M388" i="10"/>
  <c r="N388" i="10" s="1"/>
  <c r="M295" i="10"/>
  <c r="N295" i="10" s="1"/>
  <c r="M158" i="10"/>
  <c r="N158" i="10" s="1"/>
  <c r="M630" i="10"/>
  <c r="N630" i="10" s="1"/>
  <c r="M305" i="10"/>
  <c r="N305" i="10" s="1"/>
  <c r="M362" i="10"/>
  <c r="N362" i="10" s="1"/>
  <c r="M493" i="10"/>
  <c r="N493" i="10" s="1"/>
  <c r="M519" i="10"/>
  <c r="N519" i="10" s="1"/>
  <c r="M405" i="10"/>
  <c r="N405" i="10" s="1"/>
  <c r="M416" i="10"/>
  <c r="N416" i="10" s="1"/>
  <c r="M438" i="10"/>
  <c r="N438" i="10" s="1"/>
  <c r="M199" i="10"/>
  <c r="N199" i="10" s="1"/>
  <c r="M410" i="10"/>
  <c r="N410" i="10" s="1"/>
  <c r="M302" i="10"/>
  <c r="N302" i="10" s="1"/>
  <c r="M239" i="10"/>
  <c r="N239" i="10" s="1"/>
  <c r="M400" i="10"/>
  <c r="N400" i="10" s="1"/>
  <c r="M440" i="10"/>
  <c r="N440" i="10" s="1"/>
  <c r="M564" i="10"/>
  <c r="N564" i="10" s="1"/>
  <c r="M307" i="10"/>
  <c r="N307" i="10" s="1"/>
  <c r="M303" i="10"/>
  <c r="N303" i="10" s="1"/>
  <c r="M425" i="10"/>
  <c r="N425" i="10" s="1"/>
  <c r="M487" i="10"/>
  <c r="N487" i="10" s="1"/>
  <c r="M411" i="10"/>
  <c r="N411" i="10" s="1"/>
  <c r="M401" i="10"/>
  <c r="N401" i="10" s="1"/>
  <c r="M492" i="10"/>
  <c r="N492" i="10" s="1"/>
  <c r="M483" i="10"/>
  <c r="N483" i="10" s="1"/>
  <c r="M294" i="10"/>
  <c r="N294" i="10" s="1"/>
  <c r="M467" i="10"/>
  <c r="N467" i="10" s="1"/>
  <c r="M486" i="10"/>
  <c r="N486" i="10" s="1"/>
  <c r="M343" i="10"/>
  <c r="N343" i="10" s="1"/>
  <c r="M475" i="10"/>
  <c r="N475" i="10" s="1"/>
  <c r="M345" i="10"/>
  <c r="N345" i="10" s="1"/>
  <c r="M551" i="10"/>
  <c r="N551" i="10" s="1"/>
  <c r="M160" i="10"/>
  <c r="N160" i="10" s="1"/>
  <c r="M426" i="10"/>
  <c r="N426" i="10" s="1"/>
  <c r="M508" i="10"/>
  <c r="N508" i="10" s="1"/>
  <c r="M389" i="10"/>
  <c r="N389" i="10" s="1"/>
  <c r="M461" i="10"/>
  <c r="N461" i="10" s="1"/>
  <c r="M616" i="10"/>
  <c r="N616" i="10" s="1"/>
  <c r="M288" i="10"/>
  <c r="N288" i="10" s="1"/>
  <c r="M571" i="10"/>
  <c r="N571" i="10" s="1"/>
  <c r="M406" i="10"/>
  <c r="N406" i="10" s="1"/>
  <c r="M285" i="10"/>
  <c r="N285" i="10" s="1"/>
  <c r="M398" i="10"/>
  <c r="N398" i="10" s="1"/>
  <c r="M582" i="10"/>
  <c r="N582" i="10" s="1"/>
  <c r="M408" i="10"/>
  <c r="N408" i="10" s="1"/>
  <c r="M468" i="10"/>
  <c r="N468" i="10" s="1"/>
  <c r="M591" i="10"/>
  <c r="N591" i="10" s="1"/>
  <c r="M370" i="10"/>
  <c r="N370" i="10" s="1"/>
  <c r="M502" i="10"/>
  <c r="N502" i="10" s="1"/>
  <c r="M460" i="10"/>
  <c r="N460" i="10" s="1"/>
  <c r="M612" i="10"/>
  <c r="N612" i="10" s="1"/>
  <c r="M420" i="10"/>
  <c r="N420" i="10" s="1"/>
  <c r="M550" i="10"/>
  <c r="N550" i="10" s="1"/>
  <c r="M386" i="10"/>
  <c r="N386" i="10" s="1"/>
  <c r="M427" i="10"/>
  <c r="N427" i="10" s="1"/>
  <c r="M568" i="10"/>
  <c r="N568" i="10" s="1"/>
  <c r="M353" i="10"/>
  <c r="N353" i="10" s="1"/>
  <c r="M459" i="10"/>
  <c r="N459" i="10" s="1"/>
  <c r="M287" i="10"/>
  <c r="N287" i="10" s="1"/>
  <c r="M613" i="10"/>
  <c r="N613" i="10" s="1"/>
  <c r="M576" i="10"/>
  <c r="N576" i="10" s="1"/>
  <c r="M393" i="10"/>
  <c r="N393" i="10" s="1"/>
  <c r="M296" i="10"/>
  <c r="N296" i="10" s="1"/>
  <c r="M435" i="10"/>
  <c r="N435" i="10" s="1"/>
  <c r="M539" i="10"/>
  <c r="N539" i="10" s="1"/>
  <c r="M436" i="10"/>
  <c r="N436" i="10" s="1"/>
  <c r="M542" i="10"/>
  <c r="N542" i="10" s="1"/>
  <c r="M450" i="10"/>
  <c r="N450" i="10" s="1"/>
  <c r="M265" i="10"/>
  <c r="N265" i="10" s="1"/>
  <c r="M586" i="10"/>
  <c r="N586" i="10" s="1"/>
  <c r="M614" i="10"/>
  <c r="N614" i="10" s="1"/>
  <c r="M603" i="10"/>
  <c r="N603" i="10" s="1"/>
  <c r="M394" i="10"/>
  <c r="N394" i="10" s="1"/>
  <c r="M156" i="10"/>
  <c r="N156" i="10" s="1"/>
  <c r="M301" i="10"/>
  <c r="N301" i="10" s="1"/>
  <c r="M601" i="10"/>
  <c r="N601" i="10" s="1"/>
  <c r="M348" i="10"/>
  <c r="N348" i="10" s="1"/>
  <c r="M17" i="10"/>
  <c r="N17" i="10" s="1"/>
  <c r="M340" i="10"/>
  <c r="N340" i="10" s="1"/>
  <c r="M442" i="10"/>
  <c r="N442" i="10" s="1"/>
  <c r="M434" i="10"/>
  <c r="N434" i="10" s="1"/>
  <c r="M395" i="10"/>
  <c r="N395" i="10" s="1"/>
  <c r="M318" i="10"/>
  <c r="N318" i="10" s="1"/>
  <c r="M311" i="10"/>
  <c r="N311" i="10" s="1"/>
  <c r="M387" i="10"/>
  <c r="N387" i="10" s="1"/>
  <c r="M319" i="10"/>
  <c r="N319" i="10" s="1"/>
  <c r="M610" i="10"/>
  <c r="N610" i="10" s="1"/>
  <c r="M157" i="10"/>
  <c r="N157" i="10" s="1"/>
  <c r="M312" i="10"/>
  <c r="N312" i="10" s="1"/>
  <c r="M432" i="10"/>
  <c r="N432" i="10" s="1"/>
  <c r="M32" i="10"/>
  <c r="N32" i="10" s="1"/>
  <c r="M358" i="10"/>
  <c r="N358" i="10" s="1"/>
  <c r="M412" i="10"/>
  <c r="N412" i="10" s="1"/>
  <c r="M292" i="10"/>
  <c r="N292" i="10" s="1"/>
  <c r="M332" i="10"/>
  <c r="N332" i="10" s="1"/>
  <c r="M479" i="10"/>
  <c r="N479" i="10" s="1"/>
  <c r="M280" i="10"/>
  <c r="N280" i="10" s="1"/>
  <c r="M153" i="10"/>
  <c r="N153" i="10" s="1"/>
  <c r="M317" i="10"/>
  <c r="N317" i="10" s="1"/>
  <c r="M284" i="10"/>
  <c r="N284" i="10" s="1"/>
  <c r="M533" i="10"/>
  <c r="N533" i="10" s="1"/>
  <c r="M627" i="10"/>
  <c r="N627" i="10" s="1"/>
  <c r="M454" i="10"/>
  <c r="N454" i="10" s="1"/>
  <c r="M373" i="10"/>
  <c r="N373" i="10" s="1"/>
  <c r="M507" i="10"/>
  <c r="N507" i="10" s="1"/>
  <c r="M286" i="10"/>
  <c r="N286" i="10" s="1"/>
  <c r="M417" i="10"/>
  <c r="N417" i="10" s="1"/>
  <c r="M152" i="10"/>
  <c r="N152" i="10" s="1"/>
  <c r="M452" i="10"/>
  <c r="N452" i="10" s="1"/>
  <c r="M376" i="10"/>
  <c r="N376" i="10" s="1"/>
  <c r="M298" i="10"/>
  <c r="N298" i="10" s="1"/>
  <c r="M282" i="10"/>
  <c r="N282" i="10" s="1"/>
  <c r="M325" i="10"/>
  <c r="N325" i="10" s="1"/>
  <c r="M562" i="10"/>
  <c r="N562" i="10" s="1"/>
  <c r="M600" i="10"/>
  <c r="N600" i="10" s="1"/>
  <c r="M465" i="10"/>
  <c r="N465" i="10" s="1"/>
  <c r="M516" i="10"/>
  <c r="N516" i="10" s="1"/>
  <c r="M300" i="10"/>
  <c r="N300" i="10" s="1"/>
  <c r="M320" i="10"/>
  <c r="N320" i="10" s="1"/>
  <c r="M527" i="10"/>
  <c r="N527" i="10" s="1"/>
  <c r="M170" i="10"/>
  <c r="N170" i="10" s="1"/>
  <c r="M501" i="10"/>
  <c r="N501" i="10" s="1"/>
  <c r="M443" i="10"/>
  <c r="N443" i="10" s="1"/>
  <c r="M491" i="10"/>
  <c r="N491" i="10" s="1"/>
  <c r="M485" i="10"/>
  <c r="N485" i="10" s="1"/>
  <c r="M357" i="10"/>
  <c r="N357" i="10" s="1"/>
  <c r="M611" i="10"/>
  <c r="N611" i="10" s="1"/>
  <c r="M251" i="10"/>
  <c r="N251" i="10" s="1"/>
  <c r="M253" i="10"/>
  <c r="N253" i="10" s="1"/>
  <c r="M579" i="10"/>
  <c r="N579" i="10" s="1"/>
  <c r="M38" i="10"/>
  <c r="N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2" i="10"/>
  <c r="N642" i="10" s="1"/>
  <c r="M241" i="10"/>
  <c r="N241" i="10" s="1"/>
  <c r="M269" i="10"/>
  <c r="N269" i="10" s="1"/>
  <c r="M490" i="10"/>
  <c r="N490" i="10" s="1"/>
  <c r="M476" i="10"/>
  <c r="N476" i="10" s="1"/>
  <c r="M604" i="10"/>
  <c r="N604" i="10" s="1"/>
  <c r="M333" i="10"/>
  <c r="N333" i="10" s="1"/>
  <c r="M162" i="10"/>
  <c r="N162" i="10" s="1"/>
  <c r="M327" i="10"/>
  <c r="N327" i="10" s="1"/>
  <c r="M590" i="10"/>
  <c r="N590" i="10" s="1"/>
  <c r="M620" i="10"/>
  <c r="N620" i="10" s="1"/>
  <c r="M369" i="10"/>
  <c r="N369" i="10" s="1"/>
  <c r="M489" i="10"/>
  <c r="N489" i="10" s="1"/>
  <c r="M355" i="10"/>
  <c r="N355" i="10" s="1"/>
  <c r="M276" i="10"/>
  <c r="N276" i="10" s="1"/>
  <c r="M378" i="10"/>
  <c r="N378" i="10" s="1"/>
  <c r="M423" i="10"/>
  <c r="N423" i="10" s="1"/>
  <c r="M448" i="10"/>
  <c r="N448" i="10" s="1"/>
  <c r="M458" i="10"/>
  <c r="N458" i="10" s="1"/>
  <c r="M548" i="10"/>
  <c r="N548" i="10" s="1"/>
  <c r="M428" i="10"/>
  <c r="N428" i="10" s="1"/>
  <c r="M396" i="10"/>
  <c r="N396" i="10" s="1"/>
  <c r="M572" i="10"/>
  <c r="N572" i="10" s="1"/>
  <c r="M531" i="10"/>
  <c r="N531" i="10" s="1"/>
  <c r="M335" i="10"/>
  <c r="N335" i="10" s="1"/>
  <c r="M555" i="10"/>
  <c r="N555" i="10" s="1"/>
  <c r="M171" i="10"/>
  <c r="N171" i="10" s="1"/>
  <c r="M404" i="10"/>
  <c r="N404" i="10" s="1"/>
  <c r="M470" i="10"/>
  <c r="N470" i="10" s="1"/>
  <c r="M321" i="10"/>
  <c r="N321" i="10" s="1"/>
  <c r="M541" i="10"/>
  <c r="N541" i="10" s="1"/>
  <c r="M263" i="10"/>
  <c r="N263" i="10" s="1"/>
  <c r="M176" i="10"/>
  <c r="N176" i="10" s="1"/>
  <c r="M289" i="10"/>
  <c r="N289" i="10" s="1"/>
  <c r="M504" i="10"/>
  <c r="N504" i="10" s="1"/>
  <c r="M275" i="10"/>
  <c r="N275" i="10" s="1"/>
  <c r="M482" i="10"/>
  <c r="N482" i="10" s="1"/>
  <c r="M567" i="10"/>
  <c r="N567" i="10" s="1"/>
  <c r="M409" i="10"/>
  <c r="N409" i="10" s="1"/>
  <c r="M430" i="10"/>
  <c r="N430" i="10" s="1"/>
  <c r="M565" i="10"/>
  <c r="N565" i="10" s="1"/>
  <c r="M331" i="10"/>
  <c r="N331" i="10" s="1"/>
  <c r="M195" i="10"/>
  <c r="N195" i="10" s="1"/>
  <c r="M566" i="10"/>
  <c r="N566" i="10" s="1"/>
  <c r="M247" i="10"/>
  <c r="N247" i="10" s="1"/>
  <c r="M310" i="10"/>
  <c r="N310" i="10" s="1"/>
  <c r="M384" i="10"/>
  <c r="N384" i="10" s="1"/>
  <c r="M500" i="10"/>
  <c r="N500" i="10" s="1"/>
  <c r="M439" i="10"/>
  <c r="N439" i="10" s="1"/>
  <c r="M304" i="10"/>
  <c r="N304" i="10" s="1"/>
  <c r="M424" i="10"/>
  <c r="N424" i="10" s="1"/>
  <c r="M341" i="10"/>
  <c r="N341" i="10" s="1"/>
  <c r="M368" i="10"/>
  <c r="N368" i="10" s="1"/>
  <c r="M447" i="10"/>
  <c r="N447" i="10" s="1"/>
  <c r="M512" i="10"/>
  <c r="N512" i="10" s="1"/>
  <c r="M581" i="10"/>
  <c r="N581" i="10" s="1"/>
  <c r="M561" i="10"/>
  <c r="N561" i="10" s="1"/>
  <c r="M422" i="10"/>
  <c r="N422" i="10" s="1"/>
  <c r="M602" i="10"/>
  <c r="N602" i="10" s="1"/>
  <c r="M481" i="10"/>
  <c r="N481" i="10" s="1"/>
  <c r="M505" i="10"/>
  <c r="N505" i="10" s="1"/>
  <c r="M163" i="10"/>
  <c r="N163" i="10" s="1"/>
  <c r="M599" i="10"/>
  <c r="N599" i="10" s="1"/>
  <c r="M431" i="10"/>
  <c r="N431" i="10" s="1"/>
  <c r="M164" i="10"/>
  <c r="N164" i="10" s="1"/>
  <c r="M334" i="10"/>
  <c r="N334" i="10" s="1"/>
  <c r="M264" i="10"/>
  <c r="N264" i="10" s="1"/>
  <c r="M511" i="10"/>
  <c r="N511" i="10" s="1"/>
  <c r="M278" i="10"/>
  <c r="N278" i="10" s="1"/>
  <c r="M510" i="10"/>
  <c r="N510" i="10" s="1"/>
  <c r="M528" i="10"/>
  <c r="N528" i="10" s="1"/>
  <c r="M372" i="10"/>
  <c r="N372" i="10" s="1"/>
  <c r="M323" i="10"/>
  <c r="N323" i="10" s="1"/>
  <c r="M595" i="10"/>
  <c r="N595" i="10" s="1"/>
  <c r="M254" i="10"/>
  <c r="N254" i="10" s="1"/>
  <c r="M33" i="10"/>
  <c r="N33" i="10" s="1"/>
  <c r="M477" i="10"/>
  <c r="N477" i="10" s="1"/>
  <c r="M324" i="10"/>
  <c r="N324" i="10" s="1"/>
  <c r="M498" i="10"/>
  <c r="N498" i="10" s="1"/>
  <c r="M374" i="10"/>
  <c r="N374" i="10" s="1"/>
  <c r="M578" i="10"/>
  <c r="N578" i="10" s="1"/>
  <c r="M385" i="10"/>
  <c r="N385" i="10" s="1"/>
  <c r="M471" i="10"/>
  <c r="N471" i="10" s="1"/>
  <c r="M238" i="10"/>
  <c r="N238" i="10" s="1"/>
  <c r="M506" i="10"/>
  <c r="N506" i="10" s="1"/>
  <c r="M240" i="10"/>
  <c r="N240" i="10" s="1"/>
  <c r="M268" i="10"/>
  <c r="N268" i="10" s="1"/>
  <c r="M546" i="10"/>
  <c r="N546" i="10" s="1"/>
  <c r="M380" i="10"/>
  <c r="N380" i="10" s="1"/>
  <c r="M316" i="10"/>
  <c r="N316" i="10" s="1"/>
  <c r="M154" i="10"/>
  <c r="N154" i="10" s="1"/>
  <c r="M262" i="10"/>
  <c r="N262" i="10" s="1"/>
  <c r="M457" i="10"/>
  <c r="N457" i="10" s="1"/>
  <c r="M453" i="10"/>
  <c r="N453" i="10" s="1"/>
  <c r="M480" i="10"/>
  <c r="N480" i="10" s="1"/>
  <c r="M560" i="10"/>
  <c r="N560" i="10" s="1"/>
  <c r="M375" i="10"/>
  <c r="N375" i="10" s="1"/>
  <c r="M540" i="10"/>
  <c r="N540" i="10" s="1"/>
  <c r="M399" i="10"/>
  <c r="N399" i="10" s="1"/>
  <c r="M449" i="10"/>
  <c r="N449" i="10" s="1"/>
  <c r="M352" i="10"/>
  <c r="N352" i="10" s="1"/>
  <c r="M596" i="10"/>
  <c r="N596" i="10" s="1"/>
  <c r="M306" i="10"/>
  <c r="N306" i="10" s="1"/>
  <c r="M166" i="10"/>
  <c r="N166" i="10" s="1"/>
  <c r="M644" i="10"/>
  <c r="N644" i="10" s="1"/>
  <c r="M544" i="10"/>
  <c r="N544" i="10" s="1"/>
  <c r="M653" i="10"/>
  <c r="N653" i="10" s="1"/>
  <c r="M640" i="10"/>
  <c r="N640" i="10" s="1"/>
  <c r="M641" i="10"/>
  <c r="N641" i="10" s="1"/>
  <c r="M205" i="10"/>
  <c r="N205" i="10" s="1"/>
  <c r="M185" i="10"/>
  <c r="N185" i="10" s="1"/>
  <c r="M179" i="10"/>
  <c r="N179" i="10" s="1"/>
  <c r="M208" i="10"/>
  <c r="N208" i="10" s="1"/>
  <c r="M130" i="10"/>
  <c r="N130" i="10" s="1"/>
  <c r="M41" i="10"/>
  <c r="N41" i="10" s="1"/>
  <c r="M131" i="10"/>
  <c r="N131" i="10" s="1"/>
  <c r="M233" i="10"/>
  <c r="N233" i="10" s="1"/>
  <c r="M621" i="10"/>
  <c r="N621" i="10" s="1"/>
  <c r="M293" i="10"/>
  <c r="N293" i="10" s="1"/>
  <c r="M336" i="10"/>
  <c r="N336" i="10" s="1"/>
  <c r="M165" i="10"/>
  <c r="N165" i="10" s="1"/>
  <c r="M279" i="10"/>
  <c r="N279" i="10" s="1"/>
  <c r="M469" i="10"/>
  <c r="N469" i="10" s="1"/>
  <c r="M354" i="10"/>
  <c r="N354" i="10" s="1"/>
  <c r="M159" i="10"/>
  <c r="N159" i="10" s="1"/>
  <c r="M421" i="10"/>
  <c r="N421" i="10" s="1"/>
  <c r="M608" i="10"/>
  <c r="N608" i="10" s="1"/>
  <c r="M365" i="10"/>
  <c r="N365" i="10" s="1"/>
  <c r="M429" i="10"/>
  <c r="N429" i="10" s="1"/>
  <c r="M503" i="10"/>
  <c r="N503" i="10" s="1"/>
  <c r="M252" i="10"/>
  <c r="N252" i="10" s="1"/>
  <c r="M371" i="10"/>
  <c r="N371" i="10" s="1"/>
  <c r="M34" i="10"/>
  <c r="N34" i="10" s="1"/>
  <c r="M466" i="10"/>
  <c r="N466" i="10" s="1"/>
  <c r="M569" i="10"/>
  <c r="N569" i="10" s="1"/>
  <c r="M297" i="10"/>
  <c r="N297" i="10" s="1"/>
  <c r="M161" i="10"/>
  <c r="N161" i="10" s="1"/>
  <c r="M605" i="10"/>
  <c r="N605" i="10" s="1"/>
  <c r="M346" i="10"/>
  <c r="N346" i="10" s="1"/>
  <c r="M609" i="10"/>
  <c r="N609" i="10" s="1"/>
  <c r="M537" i="10"/>
  <c r="N537" i="10" s="1"/>
  <c r="M451" i="10"/>
  <c r="N451" i="10" s="1"/>
  <c r="M344" i="10"/>
  <c r="N344" i="10" s="1"/>
  <c r="M588" i="10"/>
  <c r="N588" i="10" s="1"/>
  <c r="M577" i="10"/>
  <c r="N577" i="10" s="1"/>
  <c r="M499" i="10"/>
  <c r="N499" i="10" s="1"/>
  <c r="M558" i="10"/>
  <c r="N558" i="10" s="1"/>
  <c r="M444" i="10"/>
  <c r="N444" i="10" s="1"/>
  <c r="M580" i="10"/>
  <c r="N580" i="10" s="1"/>
  <c r="M337" i="10"/>
  <c r="N337" i="10" s="1"/>
  <c r="M535" i="10"/>
  <c r="N535" i="10" s="1"/>
  <c r="M112" i="10"/>
  <c r="N112" i="10" s="1"/>
  <c r="M339" i="10"/>
  <c r="N339" i="10" s="1"/>
  <c r="M494" i="10"/>
  <c r="N494" i="10" s="1"/>
  <c r="M534" i="10"/>
  <c r="N534" i="10" s="1"/>
  <c r="M397" i="10"/>
  <c r="N397" i="10" s="1"/>
  <c r="M255" i="10"/>
  <c r="N255" i="10" s="1"/>
  <c r="M522" i="10"/>
  <c r="N522" i="10" s="1"/>
  <c r="M532" i="10"/>
  <c r="N532" i="10" s="1"/>
  <c r="M575" i="10"/>
  <c r="N575" i="10" s="1"/>
  <c r="M455" i="10"/>
  <c r="N455" i="10" s="1"/>
  <c r="M574" i="10"/>
  <c r="N574" i="10" s="1"/>
  <c r="M585" i="10"/>
  <c r="N585" i="10" s="1"/>
  <c r="M10" i="10"/>
  <c r="M538" i="10"/>
  <c r="N538" i="10" s="1"/>
  <c r="M415" i="10"/>
  <c r="N415" i="10" s="1"/>
  <c r="M472" i="10"/>
  <c r="N472" i="10" s="1"/>
  <c r="M526" i="10"/>
  <c r="N526" i="10" s="1"/>
  <c r="M290" i="10"/>
  <c r="N290" i="10" s="1"/>
  <c r="M173" i="10"/>
  <c r="N173" i="10" s="1"/>
  <c r="M418" i="10"/>
  <c r="N418" i="10" s="1"/>
  <c r="M496" i="10"/>
  <c r="N496" i="10" s="1"/>
  <c r="M359" i="10"/>
  <c r="N359" i="10" s="1"/>
  <c r="M488" i="10"/>
  <c r="N488" i="10" s="1"/>
  <c r="M589" i="10"/>
  <c r="N589" i="10" s="1"/>
  <c r="M363" i="10"/>
  <c r="N363" i="10" s="1"/>
  <c r="M626" i="10"/>
  <c r="N626" i="10" s="1"/>
  <c r="M554" i="10"/>
  <c r="N554" i="10" s="1"/>
  <c r="M390" i="10"/>
  <c r="N390" i="10" s="1"/>
  <c r="M299" i="10"/>
  <c r="N299" i="10" s="1"/>
  <c r="M547" i="10"/>
  <c r="N547" i="10" s="1"/>
  <c r="M437" i="10"/>
  <c r="N437" i="10" s="1"/>
  <c r="M175" i="10"/>
  <c r="N175" i="10" s="1"/>
  <c r="M553" i="10"/>
  <c r="N553" i="10" s="1"/>
  <c r="M573" i="10"/>
  <c r="N573" i="10" s="1"/>
  <c r="M403" i="10"/>
  <c r="N403" i="10" s="1"/>
  <c r="M530" i="10"/>
  <c r="N530" i="10" s="1"/>
  <c r="M474" i="10"/>
  <c r="N474" i="10" s="1"/>
  <c r="M629" i="10"/>
  <c r="N629" i="10" s="1"/>
  <c r="M383" i="10"/>
  <c r="N383" i="10" s="1"/>
  <c r="M618" i="10"/>
  <c r="N618" i="10" s="1"/>
  <c r="M172" i="10"/>
  <c r="N172" i="10" s="1"/>
  <c r="M497" i="10"/>
  <c r="N497" i="10" s="1"/>
  <c r="M518" i="10"/>
  <c r="N518" i="10" s="1"/>
  <c r="M478" i="10"/>
  <c r="N478" i="10" s="1"/>
  <c r="M615" i="10"/>
  <c r="N615" i="10" s="1"/>
  <c r="M326" i="10"/>
  <c r="N326" i="10" s="1"/>
  <c r="M174" i="10"/>
  <c r="N174" i="10" s="1"/>
  <c r="M513" i="10"/>
  <c r="N513" i="10" s="1"/>
  <c r="M484" i="10"/>
  <c r="N484" i="10" s="1"/>
  <c r="M583" i="10"/>
  <c r="N583" i="10" s="1"/>
  <c r="M622" i="10"/>
  <c r="N622" i="10" s="1"/>
  <c r="M283" i="10"/>
  <c r="N283" i="10" s="1"/>
  <c r="M168" i="10"/>
  <c r="N168" i="10" s="1"/>
  <c r="M379" i="10"/>
  <c r="N379" i="10" s="1"/>
  <c r="M631" i="10"/>
  <c r="N631" i="10" s="1"/>
  <c r="M392" i="10"/>
  <c r="N392" i="10" s="1"/>
  <c r="M433" i="10"/>
  <c r="N433" i="10" s="1"/>
  <c r="M584" i="10"/>
  <c r="N584" i="10" s="1"/>
  <c r="M523" i="10"/>
  <c r="N523" i="10" s="1"/>
  <c r="M330" i="10"/>
  <c r="N330" i="10" s="1"/>
  <c r="M617" i="10"/>
  <c r="N617" i="10" s="1"/>
  <c r="M377" i="10"/>
  <c r="N377" i="10" s="1"/>
  <c r="M313" i="10"/>
  <c r="N313" i="10" s="1"/>
  <c r="M643" i="10"/>
  <c r="N643" i="10" s="1"/>
  <c r="M632" i="10"/>
  <c r="N632" i="10" s="1"/>
  <c r="M328" i="10"/>
  <c r="N328" i="10" s="1"/>
  <c r="M517" i="10"/>
  <c r="N517" i="10" s="1"/>
  <c r="M509" i="10"/>
  <c r="N509" i="10" s="1"/>
  <c r="M624" i="10"/>
  <c r="N624" i="10" s="1"/>
  <c r="M515" i="10"/>
  <c r="N515" i="10" s="1"/>
  <c r="M178" i="10"/>
  <c r="N178" i="10" s="1"/>
  <c r="M570" i="10"/>
  <c r="N570" i="10" s="1"/>
  <c r="M514" i="10"/>
  <c r="N514" i="10" s="1"/>
  <c r="M356" i="10"/>
  <c r="N356" i="10" s="1"/>
  <c r="M37" i="10"/>
  <c r="N37" i="10" s="1"/>
  <c r="M441" i="10"/>
  <c r="N441" i="10" s="1"/>
  <c r="M364" i="10"/>
  <c r="N364" i="10" s="1"/>
  <c r="M196" i="10"/>
  <c r="N196" i="10" s="1"/>
  <c r="M414" i="10"/>
  <c r="N414" i="10" s="1"/>
  <c r="M349" i="10"/>
  <c r="N349" i="10" s="1"/>
  <c r="M382" i="10"/>
  <c r="N382" i="10" s="1"/>
  <c r="M234" i="10"/>
  <c r="N234" i="10" s="1"/>
  <c r="M446" i="10"/>
  <c r="N446" i="10" s="1"/>
  <c r="M256" i="10"/>
  <c r="N256" i="10" s="1"/>
  <c r="M350" i="10"/>
  <c r="N350" i="10" s="1"/>
  <c r="M623" i="10"/>
  <c r="N623" i="10" s="1"/>
  <c r="M445" i="10"/>
  <c r="N445" i="10" s="1"/>
  <c r="M381" i="10"/>
  <c r="N381" i="10" s="1"/>
  <c r="M413" i="10"/>
  <c r="N413" i="10" s="1"/>
  <c r="E326" i="29"/>
  <c r="F326" i="29"/>
  <c r="E337" i="29"/>
  <c r="F337" i="29"/>
  <c r="E353" i="29"/>
  <c r="F353" i="29"/>
  <c r="E266" i="29"/>
  <c r="F266" i="29"/>
  <c r="E334" i="29"/>
  <c r="F334" i="29"/>
  <c r="F305" i="29"/>
  <c r="E305" i="29"/>
  <c r="E259" i="29"/>
  <c r="F259" i="29"/>
  <c r="E329" i="29"/>
  <c r="F329" i="29"/>
  <c r="F283" i="29"/>
  <c r="E283" i="29"/>
  <c r="E308" i="29"/>
  <c r="F308" i="29"/>
  <c r="F248" i="29"/>
  <c r="E248" i="29"/>
  <c r="E310" i="29"/>
  <c r="F310" i="29"/>
  <c r="F257" i="29"/>
  <c r="E257" i="29"/>
  <c r="F263" i="29"/>
  <c r="E263" i="29"/>
  <c r="F296" i="29"/>
  <c r="E296" i="29"/>
  <c r="E304" i="29"/>
  <c r="F304" i="29"/>
  <c r="E343" i="29"/>
  <c r="F343" i="29"/>
  <c r="E59" i="39"/>
  <c r="F59" i="39"/>
  <c r="E61" i="39"/>
  <c r="F61" i="39"/>
  <c r="E320" i="29"/>
  <c r="F320" i="29"/>
  <c r="E322" i="29"/>
  <c r="F322" i="29"/>
  <c r="F309" i="29"/>
  <c r="E309" i="29"/>
  <c r="E284" i="29"/>
  <c r="F284" i="29"/>
  <c r="F262" i="29"/>
  <c r="E262" i="29"/>
  <c r="F261" i="29"/>
  <c r="E261" i="29"/>
  <c r="E359" i="29"/>
  <c r="F359" i="29"/>
  <c r="E301" i="29"/>
  <c r="F301" i="29"/>
  <c r="E348" i="29"/>
  <c r="F250" i="29"/>
  <c r="E250" i="29"/>
  <c r="E330" i="29"/>
  <c r="F330" i="29"/>
  <c r="E286" i="29"/>
  <c r="F286" i="29"/>
  <c r="F339" i="29"/>
  <c r="E339" i="29"/>
  <c r="E62" i="39"/>
  <c r="F62" i="39"/>
  <c r="E277" i="29"/>
  <c r="F277" i="29"/>
  <c r="E285" i="29"/>
  <c r="F285" i="29"/>
  <c r="F291" i="29"/>
  <c r="E291" i="29"/>
  <c r="E269" i="29"/>
  <c r="F269" i="29"/>
  <c r="E714" i="41"/>
  <c r="F714" i="41" s="1"/>
  <c r="E302" i="29"/>
  <c r="F302" i="29"/>
  <c r="F282" i="29"/>
  <c r="E282" i="29"/>
  <c r="E260" i="29"/>
  <c r="F260" i="29"/>
  <c r="F355" i="29"/>
  <c r="E355" i="29"/>
  <c r="E352" i="29"/>
  <c r="F352" i="29"/>
  <c r="F335" i="29"/>
  <c r="E335" i="29"/>
  <c r="E299" i="29"/>
  <c r="F299" i="29"/>
  <c r="F350" i="29"/>
  <c r="E350" i="29"/>
  <c r="F275" i="29"/>
  <c r="E275" i="29"/>
  <c r="E328" i="29"/>
  <c r="F328" i="29"/>
  <c r="F252" i="29"/>
  <c r="E252" i="29"/>
  <c r="E321" i="29"/>
  <c r="F321" i="29"/>
  <c r="E256" i="29"/>
  <c r="F256" i="29"/>
  <c r="F324" i="29"/>
  <c r="E324" i="29"/>
  <c r="E270" i="29"/>
  <c r="F270" i="29"/>
  <c r="E356" i="29"/>
  <c r="F356" i="29"/>
  <c r="O16" i="54"/>
  <c r="A17" i="54"/>
  <c r="E58" i="39"/>
  <c r="F58" i="39"/>
  <c r="F36" i="39" s="1"/>
  <c r="E280" i="29"/>
  <c r="F280" i="29"/>
  <c r="F294" i="29"/>
  <c r="F281" i="29"/>
  <c r="E281" i="29"/>
  <c r="F358" i="29"/>
  <c r="E358" i="29"/>
  <c r="F340" i="29"/>
  <c r="E340" i="29"/>
  <c r="F276" i="29"/>
  <c r="E276" i="29"/>
  <c r="E298" i="29"/>
  <c r="F298" i="29"/>
  <c r="E354" i="29"/>
  <c r="F354" i="29"/>
  <c r="E316" i="29"/>
  <c r="F316" i="29"/>
  <c r="F341" i="29"/>
  <c r="E341" i="29"/>
  <c r="F336" i="29"/>
  <c r="E336" i="29"/>
  <c r="F360" i="29"/>
  <c r="E360" i="29"/>
  <c r="E344" i="29"/>
  <c r="F300" i="29"/>
  <c r="E300" i="29"/>
  <c r="E333" i="29"/>
  <c r="F333" i="29"/>
  <c r="F251" i="29"/>
  <c r="E251" i="29"/>
  <c r="F325" i="29"/>
  <c r="E325" i="29"/>
  <c r="F351" i="29"/>
  <c r="E351" i="29"/>
  <c r="E274" i="29"/>
  <c r="F274" i="29"/>
  <c r="E318" i="29"/>
  <c r="F318" i="29"/>
  <c r="F272" i="29"/>
  <c r="E272" i="29"/>
  <c r="F273" i="29"/>
  <c r="E273" i="29"/>
  <c r="F319" i="29"/>
  <c r="E319" i="29"/>
  <c r="E306" i="29"/>
  <c r="F306" i="29"/>
  <c r="F258" i="29"/>
  <c r="E258" i="29"/>
  <c r="E357" i="29"/>
  <c r="F357" i="29"/>
  <c r="J92" i="11"/>
  <c r="F16" i="39"/>
  <c r="F16" i="29"/>
  <c r="E8" i="54"/>
  <c r="L8" i="54" s="1"/>
  <c r="M8" i="54" s="1"/>
  <c r="I9" i="54"/>
  <c r="H9" i="54"/>
  <c r="C10" i="54"/>
  <c r="D9" i="54"/>
  <c r="E9" i="54" s="1"/>
  <c r="L9" i="54" s="1"/>
  <c r="M9" i="54" s="1"/>
  <c r="C16" i="39"/>
  <c r="G16" i="39" s="1"/>
  <c r="C16" i="29"/>
  <c r="H100" i="11"/>
  <c r="H101" i="11" s="1"/>
  <c r="F348" i="29" l="1"/>
  <c r="F312" i="29"/>
  <c r="F344" i="29"/>
  <c r="F71" i="39"/>
  <c r="F367" i="29"/>
  <c r="F363" i="29"/>
  <c r="F373" i="29"/>
  <c r="F369" i="29"/>
  <c r="F372" i="29"/>
  <c r="F65" i="39"/>
  <c r="F70" i="39"/>
  <c r="F66" i="39"/>
  <c r="F76" i="39"/>
  <c r="F63" i="39"/>
  <c r="F64" i="39"/>
  <c r="F73" i="39"/>
  <c r="F75" i="39"/>
  <c r="F69" i="39"/>
  <c r="F74" i="39"/>
  <c r="F67" i="39"/>
  <c r="F362" i="29"/>
  <c r="F365" i="29"/>
  <c r="F371" i="29"/>
  <c r="F364" i="29"/>
  <c r="F361" i="29"/>
  <c r="F370" i="29"/>
  <c r="F366" i="29"/>
  <c r="F368" i="29"/>
  <c r="F68" i="39"/>
  <c r="F72" i="39"/>
  <c r="F289" i="29"/>
  <c r="C17" i="29" s="1"/>
  <c r="F313" i="29"/>
  <c r="F327" i="29"/>
  <c r="F338" i="29"/>
  <c r="F332" i="29"/>
  <c r="A18" i="54"/>
  <c r="O17" i="54"/>
  <c r="N10" i="10"/>
  <c r="M6" i="10"/>
  <c r="F346" i="29"/>
  <c r="F349" i="29"/>
  <c r="B16" i="39"/>
  <c r="E16" i="39" s="1"/>
  <c r="I10" i="54"/>
  <c r="D10" i="54"/>
  <c r="E10" i="54" s="1"/>
  <c r="H10" i="54"/>
  <c r="C11" i="54"/>
  <c r="D16" i="39"/>
  <c r="D16" i="29"/>
  <c r="G16" i="29"/>
  <c r="B16" i="29"/>
  <c r="E16" i="29" s="1"/>
  <c r="C17" i="39" l="1"/>
  <c r="B17" i="39" s="1"/>
  <c r="E17" i="39" s="1"/>
  <c r="F17" i="39"/>
  <c r="F18" i="39"/>
  <c r="F20" i="39"/>
  <c r="C33" i="39"/>
  <c r="G33" i="39" s="1"/>
  <c r="C18" i="39"/>
  <c r="B18" i="39" s="1"/>
  <c r="E18" i="39" s="1"/>
  <c r="C19" i="39"/>
  <c r="G19" i="39" s="1"/>
  <c r="C28" i="39"/>
  <c r="D28" i="39" s="1"/>
  <c r="H28" i="39" s="1"/>
  <c r="F19" i="39"/>
  <c r="C30" i="39"/>
  <c r="B30" i="39" s="1"/>
  <c r="E30" i="39" s="1"/>
  <c r="C31" i="39"/>
  <c r="G31" i="39" s="1"/>
  <c r="F27" i="39"/>
  <c r="C22" i="39"/>
  <c r="B22" i="39" s="1"/>
  <c r="E22" i="39" s="1"/>
  <c r="F35" i="39"/>
  <c r="F26" i="39"/>
  <c r="F23" i="39"/>
  <c r="C35" i="39"/>
  <c r="B35" i="39" s="1"/>
  <c r="E35" i="39" s="1"/>
  <c r="F24" i="39"/>
  <c r="F34" i="39"/>
  <c r="C26" i="39"/>
  <c r="G26" i="39" s="1"/>
  <c r="C24" i="39"/>
  <c r="D24" i="39" s="1"/>
  <c r="J24" i="39" s="1"/>
  <c r="F28" i="39"/>
  <c r="C20" i="39"/>
  <c r="G20" i="39" s="1"/>
  <c r="C32" i="39"/>
  <c r="C25" i="39"/>
  <c r="B25" i="39" s="1"/>
  <c r="E25" i="39" s="1"/>
  <c r="F21" i="39"/>
  <c r="F33" i="39"/>
  <c r="F31" i="39"/>
  <c r="F29" i="39"/>
  <c r="C27" i="39"/>
  <c r="D27" i="39" s="1"/>
  <c r="J27" i="39" s="1"/>
  <c r="F32" i="39"/>
  <c r="C21" i="39"/>
  <c r="G21" i="39" s="1"/>
  <c r="F30" i="39"/>
  <c r="F25" i="39"/>
  <c r="C23" i="39"/>
  <c r="B23" i="39" s="1"/>
  <c r="E23" i="39" s="1"/>
  <c r="F22" i="39"/>
  <c r="C34" i="39"/>
  <c r="G34" i="39" s="1"/>
  <c r="C29" i="39"/>
  <c r="D29" i="39" s="1"/>
  <c r="I29" i="39" s="1"/>
  <c r="F127" i="29"/>
  <c r="D17" i="29"/>
  <c r="I17" i="29" s="1"/>
  <c r="B17" i="29"/>
  <c r="E17" i="29" s="1"/>
  <c r="G17" i="29"/>
  <c r="F17" i="29"/>
  <c r="D17" i="39"/>
  <c r="J17" i="39" s="1"/>
  <c r="C19" i="29"/>
  <c r="F163" i="29"/>
  <c r="F70" i="29"/>
  <c r="C149" i="29"/>
  <c r="F59" i="29"/>
  <c r="O18" i="54"/>
  <c r="A19" i="54"/>
  <c r="F118" i="29"/>
  <c r="C80" i="29"/>
  <c r="F114" i="29"/>
  <c r="C88" i="29"/>
  <c r="F47" i="29"/>
  <c r="C69" i="29"/>
  <c r="C131" i="29"/>
  <c r="F136" i="29"/>
  <c r="C62" i="29"/>
  <c r="F139" i="29"/>
  <c r="F124" i="29"/>
  <c r="C105" i="29"/>
  <c r="F152" i="29"/>
  <c r="F19" i="29"/>
  <c r="F79" i="29"/>
  <c r="F84" i="29"/>
  <c r="C146" i="29"/>
  <c r="F38" i="29"/>
  <c r="F23" i="29"/>
  <c r="C21" i="29"/>
  <c r="F141" i="29"/>
  <c r="C156" i="29"/>
  <c r="F138" i="29"/>
  <c r="F133" i="29"/>
  <c r="F36" i="29"/>
  <c r="C60" i="29"/>
  <c r="C63" i="29"/>
  <c r="F119" i="29"/>
  <c r="C160" i="29"/>
  <c r="F134" i="29"/>
  <c r="C148" i="29"/>
  <c r="C111" i="29"/>
  <c r="C109" i="29"/>
  <c r="C121" i="29"/>
  <c r="F61" i="29"/>
  <c r="F145" i="29"/>
  <c r="C122" i="29"/>
  <c r="C112" i="29"/>
  <c r="F63" i="29"/>
  <c r="C32" i="29"/>
  <c r="F156" i="29"/>
  <c r="C66" i="29"/>
  <c r="F72" i="29"/>
  <c r="C84" i="29"/>
  <c r="F49" i="29"/>
  <c r="C37" i="29"/>
  <c r="F57" i="29"/>
  <c r="F150" i="29"/>
  <c r="C130" i="29"/>
  <c r="C81" i="29"/>
  <c r="C39" i="29"/>
  <c r="C23" i="29"/>
  <c r="C18" i="29"/>
  <c r="F102" i="29"/>
  <c r="F149" i="29"/>
  <c r="F42" i="29"/>
  <c r="C85" i="29"/>
  <c r="F143" i="29"/>
  <c r="F162" i="29"/>
  <c r="C143" i="29"/>
  <c r="C53" i="29"/>
  <c r="F54" i="29"/>
  <c r="F117" i="29"/>
  <c r="F78" i="29"/>
  <c r="C50" i="29"/>
  <c r="F101" i="29"/>
  <c r="F67" i="29"/>
  <c r="F115" i="29"/>
  <c r="F91" i="29"/>
  <c r="F87" i="29"/>
  <c r="F154" i="29"/>
  <c r="C134" i="29"/>
  <c r="F35" i="29"/>
  <c r="C73" i="29"/>
  <c r="F142" i="29"/>
  <c r="C154" i="29"/>
  <c r="C83" i="29"/>
  <c r="C96" i="29"/>
  <c r="F27" i="29"/>
  <c r="C48" i="29"/>
  <c r="F109" i="29"/>
  <c r="C40" i="29"/>
  <c r="F96" i="29"/>
  <c r="F82" i="29"/>
  <c r="C70" i="29"/>
  <c r="F158" i="29"/>
  <c r="F123" i="29"/>
  <c r="C25" i="29"/>
  <c r="F69" i="29"/>
  <c r="C120" i="29"/>
  <c r="F90" i="29"/>
  <c r="F26" i="29"/>
  <c r="C22" i="29"/>
  <c r="F155" i="29"/>
  <c r="F97" i="29"/>
  <c r="F32" i="29"/>
  <c r="F81" i="29"/>
  <c r="C135" i="29"/>
  <c r="C47" i="29"/>
  <c r="C158" i="29"/>
  <c r="C138" i="29"/>
  <c r="F28" i="29"/>
  <c r="C144" i="29"/>
  <c r="C163" i="29"/>
  <c r="F62" i="29"/>
  <c r="F71" i="29"/>
  <c r="F148" i="29"/>
  <c r="F29" i="29"/>
  <c r="F130" i="29"/>
  <c r="F116" i="29"/>
  <c r="C65" i="29"/>
  <c r="F100" i="29"/>
  <c r="C36" i="29"/>
  <c r="F140" i="29"/>
  <c r="F106" i="29"/>
  <c r="F86" i="29"/>
  <c r="F77" i="29"/>
  <c r="F18" i="29"/>
  <c r="C45" i="29"/>
  <c r="F74" i="29"/>
  <c r="C124" i="29"/>
  <c r="C132" i="29"/>
  <c r="C118" i="29"/>
  <c r="C94" i="29"/>
  <c r="F80" i="29"/>
  <c r="C127" i="29"/>
  <c r="C49" i="29"/>
  <c r="C157" i="29"/>
  <c r="C93" i="29"/>
  <c r="F122" i="29"/>
  <c r="F83" i="29"/>
  <c r="C117" i="29"/>
  <c r="F111" i="29"/>
  <c r="C98" i="29"/>
  <c r="C55" i="29"/>
  <c r="G22" i="39"/>
  <c r="F24" i="29"/>
  <c r="C91" i="29"/>
  <c r="F41" i="29"/>
  <c r="F31" i="29"/>
  <c r="F144" i="29"/>
  <c r="F76" i="29"/>
  <c r="C41" i="29"/>
  <c r="C71" i="29"/>
  <c r="F85" i="29"/>
  <c r="C57" i="29"/>
  <c r="F99" i="29"/>
  <c r="F48" i="29"/>
  <c r="C115" i="29"/>
  <c r="C151" i="29"/>
  <c r="C100" i="29"/>
  <c r="F25" i="29"/>
  <c r="C128" i="29"/>
  <c r="C108" i="29"/>
  <c r="C123" i="29"/>
  <c r="C141" i="29"/>
  <c r="C142" i="29"/>
  <c r="F20" i="29"/>
  <c r="C129" i="29"/>
  <c r="C72" i="29"/>
  <c r="C161" i="29"/>
  <c r="C116" i="29"/>
  <c r="C126" i="29"/>
  <c r="C31" i="29"/>
  <c r="C165" i="29"/>
  <c r="F146" i="29"/>
  <c r="F104" i="29"/>
  <c r="F53" i="29"/>
  <c r="C162" i="29"/>
  <c r="F50" i="29"/>
  <c r="F44" i="29"/>
  <c r="F120" i="29"/>
  <c r="C67" i="29"/>
  <c r="C153" i="29"/>
  <c r="F65" i="29"/>
  <c r="F157" i="29"/>
  <c r="C145" i="29"/>
  <c r="C92" i="29"/>
  <c r="C152" i="29"/>
  <c r="F46" i="29"/>
  <c r="C42" i="29"/>
  <c r="C164" i="29"/>
  <c r="F164" i="29"/>
  <c r="C27" i="29"/>
  <c r="F56" i="29"/>
  <c r="C87" i="29"/>
  <c r="C119" i="29"/>
  <c r="F110" i="29"/>
  <c r="C54" i="29"/>
  <c r="F98" i="29"/>
  <c r="C58" i="29"/>
  <c r="F64" i="29"/>
  <c r="C106" i="29"/>
  <c r="C103" i="29"/>
  <c r="C90" i="29"/>
  <c r="C89" i="29"/>
  <c r="F92" i="29"/>
  <c r="C64" i="29"/>
  <c r="F159" i="29"/>
  <c r="C139" i="29"/>
  <c r="F147" i="29"/>
  <c r="C24" i="29"/>
  <c r="F39" i="29"/>
  <c r="C104" i="29"/>
  <c r="F112" i="29"/>
  <c r="F160" i="29"/>
  <c r="C38" i="29"/>
  <c r="C28" i="29"/>
  <c r="C82" i="29"/>
  <c r="F21" i="29"/>
  <c r="F165" i="29"/>
  <c r="C35" i="29"/>
  <c r="C97" i="29"/>
  <c r="C59" i="29"/>
  <c r="F55" i="29"/>
  <c r="C101" i="29"/>
  <c r="F153" i="29"/>
  <c r="C74" i="29"/>
  <c r="F73" i="29"/>
  <c r="C26" i="29"/>
  <c r="F34" i="29"/>
  <c r="F45" i="29"/>
  <c r="C150" i="29"/>
  <c r="C52" i="29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1061" i="41"/>
  <c r="D1061" i="41" s="1"/>
  <c r="C1256" i="41"/>
  <c r="D1256" i="41" s="1"/>
  <c r="C811" i="41"/>
  <c r="D811" i="41" s="1"/>
  <c r="C866" i="41"/>
  <c r="D866" i="41" s="1"/>
  <c r="C1163" i="41"/>
  <c r="D1163" i="41" s="1"/>
  <c r="C1312" i="41"/>
  <c r="D1312" i="41" s="1"/>
  <c r="C1098" i="41"/>
  <c r="D1098" i="41" s="1"/>
  <c r="C1157" i="41"/>
  <c r="D1157" i="41" s="1"/>
  <c r="C1296" i="41"/>
  <c r="D1296" i="41" s="1"/>
  <c r="C926" i="41"/>
  <c r="D926" i="41" s="1"/>
  <c r="C1239" i="41"/>
  <c r="D1239" i="41" s="1"/>
  <c r="C1276" i="41"/>
  <c r="D1276" i="41" s="1"/>
  <c r="C1242" i="41"/>
  <c r="D1242" i="41" s="1"/>
  <c r="C841" i="41"/>
  <c r="D841" i="41" s="1"/>
  <c r="C1102" i="41"/>
  <c r="D1102" i="41" s="1"/>
  <c r="C929" i="41"/>
  <c r="D929" i="41" s="1"/>
  <c r="C986" i="41"/>
  <c r="D986" i="41" s="1"/>
  <c r="C1285" i="41"/>
  <c r="D1285" i="41" s="1"/>
  <c r="C797" i="41"/>
  <c r="D797" i="41" s="1"/>
  <c r="C794" i="41"/>
  <c r="D794" i="41" s="1"/>
  <c r="C832" i="41"/>
  <c r="D832" i="41" s="1"/>
  <c r="C869" i="41"/>
  <c r="D869" i="41" s="1"/>
  <c r="C1135" i="41"/>
  <c r="D1135" i="41" s="1"/>
  <c r="C975" i="41"/>
  <c r="D975" i="41" s="1"/>
  <c r="C1187" i="41"/>
  <c r="D1187" i="41" s="1"/>
  <c r="C822" i="41"/>
  <c r="D822" i="41" s="1"/>
  <c r="C915" i="41"/>
  <c r="D915" i="41" s="1"/>
  <c r="C1123" i="41"/>
  <c r="D1123" i="41" s="1"/>
  <c r="C1117" i="41"/>
  <c r="D1117" i="41" s="1"/>
  <c r="C1110" i="41"/>
  <c r="D1110" i="41" s="1"/>
  <c r="C1197" i="41"/>
  <c r="D1197" i="41" s="1"/>
  <c r="C810" i="41"/>
  <c r="D810" i="41" s="1"/>
  <c r="C855" i="41"/>
  <c r="D855" i="41" s="1"/>
  <c r="C1025" i="41"/>
  <c r="D1025" i="41" s="1"/>
  <c r="C1278" i="41"/>
  <c r="D1278" i="41" s="1"/>
  <c r="C989" i="41"/>
  <c r="D989" i="41" s="1"/>
  <c r="C1082" i="41"/>
  <c r="D1082" i="41" s="1"/>
  <c r="C1272" i="41"/>
  <c r="D1272" i="41" s="1"/>
  <c r="C1089" i="41"/>
  <c r="D1089" i="41" s="1"/>
  <c r="C880" i="41"/>
  <c r="D880" i="41" s="1"/>
  <c r="C1143" i="41"/>
  <c r="D1143" i="41" s="1"/>
  <c r="C924" i="41"/>
  <c r="D924" i="41" s="1"/>
  <c r="C821" i="41"/>
  <c r="D821" i="41" s="1"/>
  <c r="C1018" i="41"/>
  <c r="D1018" i="41" s="1"/>
  <c r="C1148" i="41"/>
  <c r="D1148" i="41" s="1"/>
  <c r="C783" i="41"/>
  <c r="D783" i="41" s="1"/>
  <c r="C971" i="41"/>
  <c r="D971" i="41" s="1"/>
  <c r="C1236" i="41"/>
  <c r="D1236" i="41" s="1"/>
  <c r="C820" i="41"/>
  <c r="D820" i="41" s="1"/>
  <c r="C844" i="41"/>
  <c r="D844" i="41" s="1"/>
  <c r="C1105" i="41"/>
  <c r="D1105" i="41" s="1"/>
  <c r="C1017" i="41"/>
  <c r="D1017" i="41" s="1"/>
  <c r="C1097" i="41"/>
  <c r="D1097" i="41" s="1"/>
  <c r="C1302" i="41"/>
  <c r="D1302" i="41" s="1"/>
  <c r="C847" i="41"/>
  <c r="D847" i="41" s="1"/>
  <c r="C888" i="41"/>
  <c r="D888" i="41" s="1"/>
  <c r="C885" i="41"/>
  <c r="D885" i="41" s="1"/>
  <c r="C1040" i="41"/>
  <c r="D1040" i="41" s="1"/>
  <c r="C1184" i="41"/>
  <c r="D1184" i="41" s="1"/>
  <c r="C1230" i="41"/>
  <c r="D1230" i="41" s="1"/>
  <c r="C912" i="41"/>
  <c r="D912" i="41" s="1"/>
  <c r="C1116" i="41"/>
  <c r="D1116" i="41" s="1"/>
  <c r="C1287" i="41"/>
  <c r="D1287" i="41" s="1"/>
  <c r="C1217" i="41"/>
  <c r="D1217" i="41" s="1"/>
  <c r="C955" i="41"/>
  <c r="D955" i="41" s="1"/>
  <c r="C935" i="41"/>
  <c r="D935" i="41" s="1"/>
  <c r="C868" i="41"/>
  <c r="D868" i="41" s="1"/>
  <c r="C1079" i="41"/>
  <c r="D1079" i="41" s="1"/>
  <c r="C799" i="41"/>
  <c r="D799" i="41" s="1"/>
  <c r="C1145" i="41"/>
  <c r="D1145" i="41" s="1"/>
  <c r="C846" i="41"/>
  <c r="D846" i="41" s="1"/>
  <c r="C957" i="41"/>
  <c r="D957" i="41" s="1"/>
  <c r="C818" i="41"/>
  <c r="D818" i="41" s="1"/>
  <c r="C1141" i="41"/>
  <c r="D1141" i="41" s="1"/>
  <c r="C1007" i="41"/>
  <c r="D1007" i="41" s="1"/>
  <c r="C964" i="41"/>
  <c r="D964" i="41" s="1"/>
  <c r="C848" i="41"/>
  <c r="D848" i="41" s="1"/>
  <c r="C774" i="41"/>
  <c r="D774" i="41" s="1"/>
  <c r="C1096" i="41"/>
  <c r="D1096" i="41" s="1"/>
  <c r="C817" i="41"/>
  <c r="D817" i="41" s="1"/>
  <c r="C767" i="41"/>
  <c r="D767" i="41" s="1"/>
  <c r="C1033" i="41"/>
  <c r="D1033" i="41" s="1"/>
  <c r="C1233" i="41"/>
  <c r="D1233" i="41" s="1"/>
  <c r="C1206" i="41"/>
  <c r="D1206" i="41" s="1"/>
  <c r="C925" i="41"/>
  <c r="D925" i="41" s="1"/>
  <c r="C898" i="41"/>
  <c r="D898" i="41" s="1"/>
  <c r="C730" i="41"/>
  <c r="D730" i="41" s="1"/>
  <c r="C1214" i="41"/>
  <c r="D1214" i="41" s="1"/>
  <c r="C886" i="41"/>
  <c r="D886" i="41" s="1"/>
  <c r="C807" i="41"/>
  <c r="D807" i="41" s="1"/>
  <c r="C1240" i="41"/>
  <c r="D1240" i="41" s="1"/>
  <c r="C1193" i="41"/>
  <c r="D1193" i="41" s="1"/>
  <c r="C1063" i="41"/>
  <c r="D1063" i="41" s="1"/>
  <c r="C1140" i="41"/>
  <c r="D1140" i="41" s="1"/>
  <c r="C716" i="41"/>
  <c r="D716" i="41" s="1"/>
  <c r="C1046" i="41"/>
  <c r="D1046" i="41" s="1"/>
  <c r="C1169" i="41"/>
  <c r="D1169" i="41" s="1"/>
  <c r="C745" i="41"/>
  <c r="D745" i="41" s="1"/>
  <c r="C865" i="41"/>
  <c r="D865" i="41" s="1"/>
  <c r="C776" i="41"/>
  <c r="D776" i="41" s="1"/>
  <c r="C909" i="41"/>
  <c r="D909" i="41" s="1"/>
  <c r="C843" i="41"/>
  <c r="D843" i="41" s="1"/>
  <c r="C1071" i="41"/>
  <c r="D1071" i="41" s="1"/>
  <c r="C1106" i="41"/>
  <c r="D1106" i="41" s="1"/>
  <c r="C1091" i="41"/>
  <c r="D1091" i="41" s="1"/>
  <c r="C1130" i="41"/>
  <c r="D1130" i="41" s="1"/>
  <c r="C834" i="41"/>
  <c r="D834" i="41" s="1"/>
  <c r="C795" i="41"/>
  <c r="D795" i="41" s="1"/>
  <c r="C1075" i="41"/>
  <c r="D1075" i="41" s="1"/>
  <c r="C1269" i="41"/>
  <c r="D1269" i="41" s="1"/>
  <c r="C1067" i="41"/>
  <c r="D1067" i="41" s="1"/>
  <c r="C786" i="41"/>
  <c r="D786" i="41" s="1"/>
  <c r="C1125" i="41"/>
  <c r="D1125" i="41" s="1"/>
  <c r="C1180" i="41"/>
  <c r="D1180" i="41" s="1"/>
  <c r="C1094" i="41"/>
  <c r="D1094" i="41" s="1"/>
  <c r="C973" i="41"/>
  <c r="D973" i="41" s="1"/>
  <c r="C1273" i="41"/>
  <c r="D1273" i="41" s="1"/>
  <c r="C1213" i="41"/>
  <c r="D1213" i="41" s="1"/>
  <c r="C1002" i="41"/>
  <c r="D1002" i="41" s="1"/>
  <c r="C1036" i="41"/>
  <c r="D1036" i="41" s="1"/>
  <c r="C1087" i="41"/>
  <c r="D1087" i="41" s="1"/>
  <c r="C872" i="41"/>
  <c r="D872" i="41" s="1"/>
  <c r="C1004" i="41"/>
  <c r="D1004" i="41" s="1"/>
  <c r="C1153" i="41"/>
  <c r="D1153" i="41" s="1"/>
  <c r="C779" i="41"/>
  <c r="D779" i="41" s="1"/>
  <c r="C819" i="41"/>
  <c r="D819" i="41" s="1"/>
  <c r="C1190" i="41"/>
  <c r="D1190" i="41" s="1"/>
  <c r="C1006" i="41"/>
  <c r="D1006" i="41" s="1"/>
  <c r="C934" i="41"/>
  <c r="D934" i="41" s="1"/>
  <c r="C982" i="41"/>
  <c r="D982" i="41" s="1"/>
  <c r="C976" i="41"/>
  <c r="D976" i="41" s="1"/>
  <c r="C814" i="41"/>
  <c r="D814" i="41" s="1"/>
  <c r="C1100" i="41"/>
  <c r="D1100" i="41" s="1"/>
  <c r="C1072" i="41"/>
  <c r="D1072" i="41" s="1"/>
  <c r="C755" i="41"/>
  <c r="D755" i="41" s="1"/>
  <c r="C1241" i="41"/>
  <c r="D1241" i="41" s="1"/>
  <c r="C1315" i="41"/>
  <c r="D1315" i="41" s="1"/>
  <c r="C946" i="41"/>
  <c r="D946" i="41" s="1"/>
  <c r="C960" i="41"/>
  <c r="D960" i="41" s="1"/>
  <c r="C947" i="41"/>
  <c r="D947" i="41" s="1"/>
  <c r="C1070" i="41"/>
  <c r="D1070" i="41" s="1"/>
  <c r="C729" i="41"/>
  <c r="D729" i="41" s="1"/>
  <c r="C893" i="41"/>
  <c r="D893" i="41" s="1"/>
  <c r="C930" i="41"/>
  <c r="D930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165" i="41"/>
  <c r="D1165" i="41" s="1"/>
  <c r="C1108" i="41"/>
  <c r="D1108" i="41" s="1"/>
  <c r="C1167" i="41"/>
  <c r="D1167" i="41" s="1"/>
  <c r="C1051" i="41"/>
  <c r="D1051" i="41" s="1"/>
  <c r="C761" i="41"/>
  <c r="D761" i="41" s="1"/>
  <c r="C751" i="41"/>
  <c r="D751" i="41" s="1"/>
  <c r="C1104" i="41"/>
  <c r="D1104" i="41" s="1"/>
  <c r="C1015" i="41"/>
  <c r="D1015" i="41" s="1"/>
  <c r="C723" i="41"/>
  <c r="D723" i="41" s="1"/>
  <c r="C1275" i="41"/>
  <c r="D1275" i="41" s="1"/>
  <c r="C1086" i="41"/>
  <c r="D1086" i="41" s="1"/>
  <c r="C1013" i="41"/>
  <c r="D1013" i="41" s="1"/>
  <c r="C759" i="41"/>
  <c r="D759" i="41" s="1"/>
  <c r="C1219" i="41"/>
  <c r="D1219" i="41" s="1"/>
  <c r="C997" i="41"/>
  <c r="D997" i="41" s="1"/>
  <c r="C802" i="41"/>
  <c r="D802" i="41" s="1"/>
  <c r="C856" i="41"/>
  <c r="D856" i="41" s="1"/>
  <c r="C879" i="41"/>
  <c r="D879" i="41" s="1"/>
  <c r="C1060" i="41"/>
  <c r="D1060" i="41" s="1"/>
  <c r="C788" i="41"/>
  <c r="D788" i="41" s="1"/>
  <c r="C1144" i="41"/>
  <c r="D1144" i="41" s="1"/>
  <c r="C963" i="41"/>
  <c r="D963" i="41" s="1"/>
  <c r="C952" i="41"/>
  <c r="D952" i="41" s="1"/>
  <c r="C1069" i="41"/>
  <c r="D1069" i="41" s="1"/>
  <c r="C1011" i="41"/>
  <c r="D1011" i="41" s="1"/>
  <c r="C961" i="41"/>
  <c r="D961" i="41" s="1"/>
  <c r="C871" i="41"/>
  <c r="D871" i="41" s="1"/>
  <c r="C894" i="41"/>
  <c r="D894" i="41" s="1"/>
  <c r="C1170" i="41"/>
  <c r="D1170" i="41" s="1"/>
  <c r="C974" i="41"/>
  <c r="D974" i="41" s="1"/>
  <c r="C1207" i="41"/>
  <c r="D1207" i="41" s="1"/>
  <c r="C1311" i="41"/>
  <c r="D1311" i="41" s="1"/>
  <c r="C1255" i="41"/>
  <c r="D1255" i="41" s="1"/>
  <c r="C1026" i="41"/>
  <c r="D1026" i="41" s="1"/>
  <c r="C1045" i="41"/>
  <c r="D1045" i="41" s="1"/>
  <c r="C815" i="41"/>
  <c r="D815" i="41" s="1"/>
  <c r="C1113" i="41"/>
  <c r="D1113" i="41" s="1"/>
  <c r="C726" i="41"/>
  <c r="D726" i="41" s="1"/>
  <c r="C1313" i="41"/>
  <c r="D1313" i="41" s="1"/>
  <c r="C749" i="41"/>
  <c r="D749" i="41" s="1"/>
  <c r="C892" i="41"/>
  <c r="D892" i="41" s="1"/>
  <c r="C937" i="41"/>
  <c r="D937" i="41" s="1"/>
  <c r="C1077" i="41"/>
  <c r="D1077" i="41" s="1"/>
  <c r="C816" i="41"/>
  <c r="D816" i="41" s="1"/>
  <c r="C777" i="41"/>
  <c r="D777" i="41" s="1"/>
  <c r="C889" i="41"/>
  <c r="D889" i="41" s="1"/>
  <c r="C965" i="41"/>
  <c r="D965" i="41" s="1"/>
  <c r="C725" i="41"/>
  <c r="D725" i="41" s="1"/>
  <c r="C1032" i="41"/>
  <c r="D1032" i="41" s="1"/>
  <c r="C1271" i="41"/>
  <c r="D1271" i="41" s="1"/>
  <c r="C1307" i="41"/>
  <c r="D1307" i="41" s="1"/>
  <c r="C913" i="41"/>
  <c r="D913" i="41" s="1"/>
  <c r="C798" i="41"/>
  <c r="D798" i="41" s="1"/>
  <c r="C921" i="41"/>
  <c r="D921" i="41" s="1"/>
  <c r="C791" i="41"/>
  <c r="D791" i="41" s="1"/>
  <c r="C1293" i="41"/>
  <c r="D1293" i="41" s="1"/>
  <c r="C1299" i="41"/>
  <c r="D1299" i="41" s="1"/>
  <c r="C1066" i="41"/>
  <c r="D1066" i="41" s="1"/>
  <c r="C1168" i="41"/>
  <c r="D1168" i="41" s="1"/>
  <c r="C944" i="41"/>
  <c r="D944" i="41" s="1"/>
  <c r="C1111" i="41"/>
  <c r="D1111" i="41" s="1"/>
  <c r="C1047" i="41"/>
  <c r="D1047" i="41" s="1"/>
  <c r="C1115" i="41"/>
  <c r="D1115" i="41" s="1"/>
  <c r="C1205" i="41"/>
  <c r="D1205" i="41" s="1"/>
  <c r="C968" i="41"/>
  <c r="D968" i="41" s="1"/>
  <c r="C999" i="41"/>
  <c r="D999" i="41" s="1"/>
  <c r="C899" i="41"/>
  <c r="D899" i="41" s="1"/>
  <c r="C1050" i="41"/>
  <c r="D1050" i="41" s="1"/>
  <c r="C1099" i="41"/>
  <c r="D1099" i="41" s="1"/>
  <c r="C1265" i="41"/>
  <c r="D1265" i="41" s="1"/>
  <c r="C771" i="41"/>
  <c r="D771" i="41" s="1"/>
  <c r="C758" i="41"/>
  <c r="D758" i="41" s="1"/>
  <c r="C1176" i="41"/>
  <c r="D1176" i="41" s="1"/>
  <c r="C1274" i="41"/>
  <c r="D1274" i="41" s="1"/>
  <c r="C1068" i="41"/>
  <c r="D1068" i="41" s="1"/>
  <c r="C1309" i="41"/>
  <c r="D1309" i="41" s="1"/>
  <c r="C1101" i="41"/>
  <c r="D1101" i="41" s="1"/>
  <c r="C867" i="41"/>
  <c r="D867" i="41" s="1"/>
  <c r="C1229" i="41"/>
  <c r="D1229" i="41" s="1"/>
  <c r="C996" i="41"/>
  <c r="D996" i="41" s="1"/>
  <c r="C991" i="41"/>
  <c r="D991" i="41" s="1"/>
  <c r="C770" i="41"/>
  <c r="D770" i="41" s="1"/>
  <c r="C1177" i="41"/>
  <c r="D1177" i="41" s="1"/>
  <c r="C870" i="41"/>
  <c r="D870" i="41" s="1"/>
  <c r="C962" i="41"/>
  <c r="D962" i="41" s="1"/>
  <c r="C877" i="41"/>
  <c r="D877" i="41" s="1"/>
  <c r="C782" i="41"/>
  <c r="D782" i="41" s="1"/>
  <c r="C863" i="41"/>
  <c r="D863" i="41" s="1"/>
  <c r="C1185" i="41"/>
  <c r="D1185" i="41" s="1"/>
  <c r="C1300" i="41"/>
  <c r="D1300" i="41" s="1"/>
  <c r="C906" i="41"/>
  <c r="D906" i="41" s="1"/>
  <c r="C778" i="41"/>
  <c r="D778" i="41" s="1"/>
  <c r="C1124" i="41"/>
  <c r="D1124" i="41" s="1"/>
  <c r="C852" i="41"/>
  <c r="D852" i="41" s="1"/>
  <c r="C985" i="41"/>
  <c r="D985" i="41" s="1"/>
  <c r="C1127" i="41"/>
  <c r="D1127" i="41" s="1"/>
  <c r="C993" i="41"/>
  <c r="D993" i="41" s="1"/>
  <c r="C1247" i="41"/>
  <c r="D1247" i="41" s="1"/>
  <c r="C922" i="41"/>
  <c r="D922" i="41" s="1"/>
  <c r="C891" i="41"/>
  <c r="D891" i="41" s="1"/>
  <c r="C956" i="41"/>
  <c r="D956" i="41" s="1"/>
  <c r="C1261" i="41"/>
  <c r="D1261" i="41" s="1"/>
  <c r="C1132" i="41"/>
  <c r="D1132" i="41" s="1"/>
  <c r="C790" i="41"/>
  <c r="D790" i="41" s="1"/>
  <c r="C1043" i="41"/>
  <c r="D1043" i="41" s="1"/>
  <c r="C928" i="41"/>
  <c r="D928" i="41" s="1"/>
  <c r="C813" i="41"/>
  <c r="D813" i="41" s="1"/>
  <c r="C1281" i="41"/>
  <c r="D1281" i="41" s="1"/>
  <c r="C1008" i="41"/>
  <c r="D1008" i="41" s="1"/>
  <c r="C853" i="41"/>
  <c r="D853" i="41" s="1"/>
  <c r="C1267" i="41"/>
  <c r="D1267" i="41" s="1"/>
  <c r="C1191" i="41"/>
  <c r="D1191" i="41" s="1"/>
  <c r="C1131" i="41"/>
  <c r="D1131" i="41" s="1"/>
  <c r="C1264" i="41"/>
  <c r="D1264" i="41" s="1"/>
  <c r="C721" i="41"/>
  <c r="D721" i="41" s="1"/>
  <c r="C1151" i="41"/>
  <c r="D1151" i="41" s="1"/>
  <c r="C857" i="41"/>
  <c r="D857" i="41" s="1"/>
  <c r="C1021" i="41"/>
  <c r="D1021" i="41" s="1"/>
  <c r="C1056" i="41"/>
  <c r="D1056" i="41" s="1"/>
  <c r="C826" i="41"/>
  <c r="D826" i="41" s="1"/>
  <c r="C1204" i="41"/>
  <c r="D1204" i="41" s="1"/>
  <c r="C830" i="41"/>
  <c r="D830" i="41" s="1"/>
  <c r="C1162" i="41"/>
  <c r="D1162" i="41" s="1"/>
  <c r="C724" i="41"/>
  <c r="D724" i="41" s="1"/>
  <c r="C1260" i="41"/>
  <c r="D1260" i="41" s="1"/>
  <c r="C737" i="41"/>
  <c r="D737" i="41" s="1"/>
  <c r="C1277" i="41"/>
  <c r="D1277" i="41" s="1"/>
  <c r="C808" i="41"/>
  <c r="D808" i="41" s="1"/>
  <c r="C1121" i="41"/>
  <c r="D1121" i="41" s="1"/>
  <c r="C1037" i="41"/>
  <c r="D1037" i="41" s="1"/>
  <c r="C1090" i="41"/>
  <c r="D1090" i="41" s="1"/>
  <c r="C1019" i="41"/>
  <c r="D1019" i="41" s="1"/>
  <c r="C854" i="41"/>
  <c r="D854" i="41" s="1"/>
  <c r="C979" i="41"/>
  <c r="D979" i="41" s="1"/>
  <c r="C1092" i="41"/>
  <c r="D1092" i="41" s="1"/>
  <c r="C1268" i="41"/>
  <c r="D1268" i="41" s="1"/>
  <c r="C1039" i="41"/>
  <c r="D1039" i="41" s="1"/>
  <c r="C1257" i="41"/>
  <c r="D1257" i="41" s="1"/>
  <c r="C911" i="41"/>
  <c r="D911" i="41" s="1"/>
  <c r="C1136" i="41"/>
  <c r="D1136" i="41" s="1"/>
  <c r="C1012" i="41"/>
  <c r="D1012" i="41" s="1"/>
  <c r="C1225" i="41"/>
  <c r="D1225" i="41" s="1"/>
  <c r="C1016" i="41"/>
  <c r="D1016" i="41" s="1"/>
  <c r="C793" i="41"/>
  <c r="D793" i="41" s="1"/>
  <c r="C775" i="41"/>
  <c r="D775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58" i="41"/>
  <c r="D858" i="41" s="1"/>
  <c r="C1223" i="41"/>
  <c r="D1223" i="41" s="1"/>
  <c r="C875" i="41"/>
  <c r="D875" i="41" s="1"/>
  <c r="C941" i="41"/>
  <c r="D941" i="41" s="1"/>
  <c r="C738" i="41"/>
  <c r="D738" i="41" s="1"/>
  <c r="C967" i="41"/>
  <c r="D967" i="41" s="1"/>
  <c r="C1044" i="41"/>
  <c r="D1044" i="41" s="1"/>
  <c r="C945" i="41"/>
  <c r="D945" i="41" s="1"/>
  <c r="C1224" i="41"/>
  <c r="D1224" i="41" s="1"/>
  <c r="C1228" i="41"/>
  <c r="D1228" i="41" s="1"/>
  <c r="C1120" i="41"/>
  <c r="D1120" i="41" s="1"/>
  <c r="C752" i="41"/>
  <c r="D752" i="41" s="1"/>
  <c r="C939" i="41"/>
  <c r="D939" i="41" s="1"/>
  <c r="C757" i="41"/>
  <c r="D757" i="41" s="1"/>
  <c r="C743" i="41"/>
  <c r="D743" i="41" s="1"/>
  <c r="C1103" i="41"/>
  <c r="D1103" i="41" s="1"/>
  <c r="C842" i="41"/>
  <c r="D842" i="41" s="1"/>
  <c r="C1194" i="41"/>
  <c r="D1194" i="41" s="1"/>
  <c r="C1250" i="41"/>
  <c r="D1250" i="41" s="1"/>
  <c r="C1085" i="41"/>
  <c r="D1085" i="41" s="1"/>
  <c r="C1022" i="41"/>
  <c r="D1022" i="41" s="1"/>
  <c r="C874" i="41"/>
  <c r="D874" i="41" s="1"/>
  <c r="C1301" i="41"/>
  <c r="D1301" i="41" s="1"/>
  <c r="C1041" i="41"/>
  <c r="D1041" i="41" s="1"/>
  <c r="C796" i="41"/>
  <c r="D796" i="41" s="1"/>
  <c r="C827" i="41"/>
  <c r="D827" i="41" s="1"/>
  <c r="C849" i="41"/>
  <c r="D849" i="41" s="1"/>
  <c r="C756" i="41"/>
  <c r="D756" i="41" s="1"/>
  <c r="C1142" i="41"/>
  <c r="D1142" i="41" s="1"/>
  <c r="C904" i="41"/>
  <c r="D904" i="41" s="1"/>
  <c r="C1034" i="41"/>
  <c r="D1034" i="41" s="1"/>
  <c r="C1246" i="41"/>
  <c r="D1246" i="41" s="1"/>
  <c r="C1304" i="41"/>
  <c r="D1304" i="41" s="1"/>
  <c r="C1244" i="41"/>
  <c r="D1244" i="41" s="1"/>
  <c r="C936" i="41"/>
  <c r="D936" i="41" s="1"/>
  <c r="C768" i="41"/>
  <c r="D768" i="41" s="1"/>
  <c r="C995" i="41"/>
  <c r="D995" i="41" s="1"/>
  <c r="C1054" i="41"/>
  <c r="D1054" i="41" s="1"/>
  <c r="C981" i="41"/>
  <c r="D981" i="41" s="1"/>
  <c r="C1055" i="41"/>
  <c r="D1055" i="41" s="1"/>
  <c r="C753" i="41"/>
  <c r="D753" i="41" s="1"/>
  <c r="C1042" i="41"/>
  <c r="D1042" i="41" s="1"/>
  <c r="C734" i="41"/>
  <c r="D734" i="41" s="1"/>
  <c r="C1232" i="41"/>
  <c r="D1232" i="41" s="1"/>
  <c r="C809" i="41"/>
  <c r="D809" i="41" s="1"/>
  <c r="C1088" i="41"/>
  <c r="D1088" i="41" s="1"/>
  <c r="C829" i="41"/>
  <c r="D829" i="41" s="1"/>
  <c r="C1210" i="41"/>
  <c r="D1210" i="41" s="1"/>
  <c r="C1298" i="41"/>
  <c r="D1298" i="41" s="1"/>
  <c r="C1320" i="41"/>
  <c r="D1320" i="41" s="1"/>
  <c r="C1196" i="41"/>
  <c r="D1196" i="41" s="1"/>
  <c r="C972" i="41"/>
  <c r="D972" i="41" s="1"/>
  <c r="C746" i="41"/>
  <c r="D746" i="41" s="1"/>
  <c r="C978" i="41"/>
  <c r="D978" i="41" s="1"/>
  <c r="C785" i="41"/>
  <c r="D785" i="41" s="1"/>
  <c r="C859" i="41"/>
  <c r="D859" i="41" s="1"/>
  <c r="C1305" i="41"/>
  <c r="D1305" i="41" s="1"/>
  <c r="C1263" i="41"/>
  <c r="D1263" i="41" s="1"/>
  <c r="C864" i="41"/>
  <c r="D864" i="41" s="1"/>
  <c r="C878" i="41"/>
  <c r="D878" i="41" s="1"/>
  <c r="C1181" i="41"/>
  <c r="D1181" i="41" s="1"/>
  <c r="C1023" i="41"/>
  <c r="D1023" i="41" s="1"/>
  <c r="C958" i="41"/>
  <c r="D958" i="41" s="1"/>
  <c r="C861" i="41"/>
  <c r="D861" i="41" s="1"/>
  <c r="C901" i="41"/>
  <c r="D901" i="41" s="1"/>
  <c r="C1058" i="41"/>
  <c r="D1058" i="41" s="1"/>
  <c r="C860" i="41"/>
  <c r="D860" i="41" s="1"/>
  <c r="C1010" i="41"/>
  <c r="D1010" i="41" s="1"/>
  <c r="C750" i="41"/>
  <c r="D750" i="41" s="1"/>
  <c r="C990" i="41"/>
  <c r="D990" i="41" s="1"/>
  <c r="C1134" i="41"/>
  <c r="D1134" i="41" s="1"/>
  <c r="C1020" i="41"/>
  <c r="D1020" i="41" s="1"/>
  <c r="C839" i="41"/>
  <c r="D839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1212" i="41"/>
  <c r="D1212" i="41" s="1"/>
  <c r="C717" i="41"/>
  <c r="D717" i="41" s="1"/>
  <c r="C1248" i="41"/>
  <c r="D1248" i="41" s="1"/>
  <c r="C1074" i="41"/>
  <c r="D1074" i="41" s="1"/>
  <c r="C1107" i="41"/>
  <c r="D1107" i="41" s="1"/>
  <c r="C914" i="41"/>
  <c r="D914" i="41" s="1"/>
  <c r="C732" i="41"/>
  <c r="D732" i="41" s="1"/>
  <c r="C940" i="41"/>
  <c r="D940" i="41" s="1"/>
  <c r="C733" i="41"/>
  <c r="D733" i="41" s="1"/>
  <c r="C987" i="41"/>
  <c r="D987" i="41" s="1"/>
  <c r="C1280" i="41"/>
  <c r="D1280" i="41" s="1"/>
  <c r="C1195" i="41"/>
  <c r="D1195" i="41" s="1"/>
  <c r="C923" i="41"/>
  <c r="D923" i="41" s="1"/>
  <c r="C835" i="41"/>
  <c r="D835" i="41" s="1"/>
  <c r="C1238" i="41"/>
  <c r="D1238" i="41" s="1"/>
  <c r="C748" i="41"/>
  <c r="D748" i="41" s="1"/>
  <c r="C1252" i="41"/>
  <c r="D1252" i="41" s="1"/>
  <c r="C900" i="41"/>
  <c r="D900" i="41" s="1"/>
  <c r="C970" i="41"/>
  <c r="D970" i="41" s="1"/>
  <c r="C988" i="41"/>
  <c r="D988" i="41" s="1"/>
  <c r="C1243" i="41"/>
  <c r="D1243" i="41" s="1"/>
  <c r="C720" i="41"/>
  <c r="D720" i="41" s="1"/>
  <c r="C1282" i="41"/>
  <c r="D1282" i="41" s="1"/>
  <c r="C1303" i="41"/>
  <c r="D1303" i="41" s="1"/>
  <c r="C1317" i="41"/>
  <c r="D1317" i="41" s="1"/>
  <c r="C907" i="41"/>
  <c r="D907" i="41" s="1"/>
  <c r="C1152" i="41"/>
  <c r="D1152" i="41" s="1"/>
  <c r="C1080" i="41"/>
  <c r="D1080" i="41" s="1"/>
  <c r="C1226" i="41"/>
  <c r="D1226" i="41" s="1"/>
  <c r="C1249" i="41"/>
  <c r="D1249" i="41" s="1"/>
  <c r="C1289" i="41"/>
  <c r="D1289" i="41" s="1"/>
  <c r="C837" i="41"/>
  <c r="D837" i="41" s="1"/>
  <c r="C1306" i="41"/>
  <c r="D1306" i="41" s="1"/>
  <c r="C728" i="41"/>
  <c r="D728" i="41" s="1"/>
  <c r="C1000" i="41"/>
  <c r="D1000" i="41" s="1"/>
  <c r="C851" i="41"/>
  <c r="D851" i="41" s="1"/>
  <c r="C948" i="41"/>
  <c r="D948" i="41" s="1"/>
  <c r="C1126" i="41"/>
  <c r="D1126" i="41" s="1"/>
  <c r="C884" i="41"/>
  <c r="D884" i="41" s="1"/>
  <c r="C1245" i="41"/>
  <c r="D1245" i="41" s="1"/>
  <c r="C908" i="41"/>
  <c r="D908" i="41" s="1"/>
  <c r="C876" i="41"/>
  <c r="D876" i="41" s="1"/>
  <c r="C722" i="41"/>
  <c r="D722" i="41" s="1"/>
  <c r="C1062" i="41"/>
  <c r="D1062" i="41" s="1"/>
  <c r="C1318" i="41"/>
  <c r="D1318" i="41" s="1"/>
  <c r="C1139" i="41"/>
  <c r="D1139" i="41" s="1"/>
  <c r="C1178" i="41"/>
  <c r="D1178" i="41" s="1"/>
  <c r="C838" i="41"/>
  <c r="D838" i="41" s="1"/>
  <c r="C1122" i="41"/>
  <c r="D1122" i="41" s="1"/>
  <c r="C1003" i="41"/>
  <c r="D1003" i="41" s="1"/>
  <c r="C1192" i="41"/>
  <c r="D1192" i="41" s="1"/>
  <c r="C1314" i="41"/>
  <c r="D1314" i="41" s="1"/>
  <c r="C950" i="41"/>
  <c r="D950" i="41" s="1"/>
  <c r="C765" i="41"/>
  <c r="D765" i="41" s="1"/>
  <c r="C1118" i="41"/>
  <c r="D1118" i="41" s="1"/>
  <c r="C917" i="41"/>
  <c r="D917" i="41" s="1"/>
  <c r="C804" i="41"/>
  <c r="D804" i="41" s="1"/>
  <c r="C1009" i="41"/>
  <c r="D1009" i="41" s="1"/>
  <c r="C823" i="41"/>
  <c r="D823" i="41" s="1"/>
  <c r="C1149" i="41"/>
  <c r="D1149" i="41" s="1"/>
  <c r="C1254" i="41"/>
  <c r="D1254" i="41" s="1"/>
  <c r="C977" i="41"/>
  <c r="D977" i="41" s="1"/>
  <c r="C1172" i="41"/>
  <c r="D1172" i="41" s="1"/>
  <c r="C1319" i="41"/>
  <c r="D1319" i="41" s="1"/>
  <c r="C942" i="41"/>
  <c r="D942" i="41" s="1"/>
  <c r="C803" i="41"/>
  <c r="D803" i="41" s="1"/>
  <c r="C1231" i="41"/>
  <c r="D1231" i="41" s="1"/>
  <c r="C719" i="41"/>
  <c r="D719" i="41" s="1"/>
  <c r="C932" i="41"/>
  <c r="D932" i="41" s="1"/>
  <c r="C1220" i="41"/>
  <c r="D1220" i="41" s="1"/>
  <c r="C1258" i="41"/>
  <c r="D1258" i="41" s="1"/>
  <c r="C1129" i="41"/>
  <c r="D1129" i="41" s="1"/>
  <c r="C959" i="41"/>
  <c r="D959" i="41" s="1"/>
  <c r="C792" i="41"/>
  <c r="D792" i="41" s="1"/>
  <c r="C1203" i="41"/>
  <c r="D1203" i="41" s="1"/>
  <c r="C1283" i="41"/>
  <c r="D1283" i="41" s="1"/>
  <c r="C739" i="41"/>
  <c r="D739" i="41" s="1"/>
  <c r="C801" i="41"/>
  <c r="D801" i="41" s="1"/>
  <c r="C910" i="41"/>
  <c r="D910" i="41" s="1"/>
  <c r="C1064" i="41"/>
  <c r="D1064" i="41" s="1"/>
  <c r="C1290" i="41"/>
  <c r="D1290" i="41" s="1"/>
  <c r="C1052" i="41"/>
  <c r="D1052" i="41" s="1"/>
  <c r="C887" i="41"/>
  <c r="D887" i="41" s="1"/>
  <c r="C1093" i="41"/>
  <c r="D1093" i="41" s="1"/>
  <c r="C1200" i="41"/>
  <c r="D1200" i="41" s="1"/>
  <c r="C1083" i="41"/>
  <c r="D1083" i="41" s="1"/>
  <c r="C1259" i="41"/>
  <c r="D1259" i="41" s="1"/>
  <c r="C1166" i="41"/>
  <c r="D1166" i="41" s="1"/>
  <c r="C953" i="41"/>
  <c r="D953" i="41" s="1"/>
  <c r="C1171" i="41"/>
  <c r="D1171" i="41" s="1"/>
  <c r="C919" i="41"/>
  <c r="D919" i="41" s="1"/>
  <c r="C833" i="41"/>
  <c r="D833" i="41" s="1"/>
  <c r="C873" i="41"/>
  <c r="D873" i="41" s="1"/>
  <c r="C828" i="41"/>
  <c r="D828" i="41" s="1"/>
  <c r="C1222" i="41"/>
  <c r="D1222" i="41" s="1"/>
  <c r="C740" i="41"/>
  <c r="D740" i="41" s="1"/>
  <c r="C736" i="41"/>
  <c r="D736" i="41" s="1"/>
  <c r="C998" i="41"/>
  <c r="D998" i="41" s="1"/>
  <c r="C1316" i="41"/>
  <c r="D1316" i="41" s="1"/>
  <c r="C850" i="41"/>
  <c r="D850" i="41" s="1"/>
  <c r="C1027" i="41"/>
  <c r="D1027" i="41" s="1"/>
  <c r="C1221" i="41"/>
  <c r="D1221" i="41" s="1"/>
  <c r="C1147" i="41"/>
  <c r="D1147" i="41" s="1"/>
  <c r="C787" i="41"/>
  <c r="D787" i="41" s="1"/>
  <c r="C1286" i="41"/>
  <c r="D1286" i="41" s="1"/>
  <c r="C1201" i="41"/>
  <c r="D1201" i="41" s="1"/>
  <c r="C903" i="41"/>
  <c r="D903" i="41" s="1"/>
  <c r="C718" i="41"/>
  <c r="D718" i="41" s="1"/>
  <c r="C890" i="41"/>
  <c r="D890" i="41" s="1"/>
  <c r="C1095" i="41"/>
  <c r="D1095" i="41" s="1"/>
  <c r="C905" i="41"/>
  <c r="D905" i="41" s="1"/>
  <c r="C1031" i="41"/>
  <c r="D1031" i="41" s="1"/>
  <c r="C754" i="41"/>
  <c r="D754" i="41" s="1"/>
  <c r="C780" i="41"/>
  <c r="D780" i="41" s="1"/>
  <c r="C933" i="41"/>
  <c r="D933" i="41" s="1"/>
  <c r="C1308" i="41"/>
  <c r="D1308" i="41" s="1"/>
  <c r="C1208" i="41"/>
  <c r="D1208" i="41" s="1"/>
  <c r="C789" i="41"/>
  <c r="D789" i="41" s="1"/>
  <c r="C1253" i="41"/>
  <c r="D1253" i="41" s="1"/>
  <c r="C902" i="41"/>
  <c r="D902" i="41" s="1"/>
  <c r="C727" i="41"/>
  <c r="D727" i="41" s="1"/>
  <c r="C1114" i="41"/>
  <c r="D1114" i="41" s="1"/>
  <c r="C1112" i="41"/>
  <c r="D1112" i="41" s="1"/>
  <c r="C1109" i="41"/>
  <c r="D1109" i="41" s="1"/>
  <c r="C927" i="41"/>
  <c r="D927" i="41" s="1"/>
  <c r="C1202" i="41"/>
  <c r="D1202" i="41" s="1"/>
  <c r="C943" i="41"/>
  <c r="D943" i="41" s="1"/>
  <c r="C1218" i="41"/>
  <c r="D1218" i="41" s="1"/>
  <c r="C1237" i="41"/>
  <c r="D1237" i="41" s="1"/>
  <c r="C1049" i="41"/>
  <c r="D1049" i="41" s="1"/>
  <c r="C1291" i="41"/>
  <c r="D1291" i="41" s="1"/>
  <c r="C1053" i="41"/>
  <c r="D1053" i="41" s="1"/>
  <c r="C1081" i="41"/>
  <c r="D1081" i="41" s="1"/>
  <c r="C1133" i="41"/>
  <c r="D1133" i="41" s="1"/>
  <c r="C1137" i="41"/>
  <c r="D1137" i="41" s="1"/>
  <c r="C741" i="41"/>
  <c r="D741" i="41" s="1"/>
  <c r="C784" i="41"/>
  <c r="D784" i="41" s="1"/>
  <c r="C1234" i="41"/>
  <c r="D1234" i="41" s="1"/>
  <c r="C1073" i="41"/>
  <c r="D1073" i="41" s="1"/>
  <c r="C825" i="41"/>
  <c r="D825" i="41" s="1"/>
  <c r="C1251" i="41"/>
  <c r="D1251" i="41" s="1"/>
  <c r="C1297" i="41"/>
  <c r="D1297" i="41" s="1"/>
  <c r="C1161" i="41"/>
  <c r="D1161" i="41" s="1"/>
  <c r="C881" i="41"/>
  <c r="D881" i="41" s="1"/>
  <c r="C812" i="41"/>
  <c r="D812" i="41" s="1"/>
  <c r="C1030" i="41"/>
  <c r="D1030" i="41" s="1"/>
  <c r="C1029" i="41"/>
  <c r="D1029" i="41" s="1"/>
  <c r="C1198" i="41"/>
  <c r="D1198" i="41" s="1"/>
  <c r="C1209" i="41"/>
  <c r="D1209" i="41" s="1"/>
  <c r="C1173" i="41"/>
  <c r="D1173" i="41" s="1"/>
  <c r="C806" i="41"/>
  <c r="D806" i="41" s="1"/>
  <c r="C1266" i="41"/>
  <c r="D1266" i="41" s="1"/>
  <c r="C896" i="41"/>
  <c r="D896" i="41" s="1"/>
  <c r="C1128" i="41"/>
  <c r="D1128" i="41" s="1"/>
  <c r="C773" i="41"/>
  <c r="D773" i="41" s="1"/>
  <c r="C763" i="41"/>
  <c r="D763" i="41" s="1"/>
  <c r="C1005" i="41"/>
  <c r="D1005" i="41" s="1"/>
  <c r="C883" i="41"/>
  <c r="D883" i="41" s="1"/>
  <c r="C1138" i="41"/>
  <c r="D1138" i="41" s="1"/>
  <c r="C1262" i="41"/>
  <c r="D1262" i="41" s="1"/>
  <c r="C954" i="41"/>
  <c r="D954" i="41" s="1"/>
  <c r="C764" i="41"/>
  <c r="D764" i="41" s="1"/>
  <c r="C1279" i="41"/>
  <c r="D1279" i="41" s="1"/>
  <c r="C1199" i="41"/>
  <c r="D1199" i="41" s="1"/>
  <c r="C1014" i="41"/>
  <c r="D1014" i="41" s="1"/>
  <c r="C1156" i="41"/>
  <c r="D1156" i="41" s="1"/>
  <c r="C1119" i="41"/>
  <c r="D1119" i="41" s="1"/>
  <c r="C1294" i="41"/>
  <c r="D1294" i="41" s="1"/>
  <c r="C949" i="41"/>
  <c r="D949" i="41" s="1"/>
  <c r="C895" i="41"/>
  <c r="D895" i="41" s="1"/>
  <c r="C984" i="41"/>
  <c r="D984" i="41" s="1"/>
  <c r="C1288" i="41"/>
  <c r="D1288" i="41" s="1"/>
  <c r="C781" i="41"/>
  <c r="D781" i="41" s="1"/>
  <c r="C800" i="41"/>
  <c r="D800" i="41" s="1"/>
  <c r="C1188" i="41"/>
  <c r="D1188" i="41" s="1"/>
  <c r="C715" i="41"/>
  <c r="D715" i="41" s="1"/>
  <c r="C805" i="41"/>
  <c r="D805" i="41" s="1"/>
  <c r="C742" i="41"/>
  <c r="D742" i="41" s="1"/>
  <c r="C1215" i="41"/>
  <c r="D1215" i="41" s="1"/>
  <c r="C1164" i="41"/>
  <c r="D1164" i="41" s="1"/>
  <c r="C1158" i="41"/>
  <c r="D1158" i="41" s="1"/>
  <c r="C772" i="41"/>
  <c r="D772" i="41" s="1"/>
  <c r="C918" i="41"/>
  <c r="D918" i="41" s="1"/>
  <c r="C1084" i="41"/>
  <c r="D1084" i="41" s="1"/>
  <c r="C1174" i="41"/>
  <c r="D1174" i="41" s="1"/>
  <c r="C969" i="41"/>
  <c r="D969" i="41" s="1"/>
  <c r="C1295" i="41"/>
  <c r="D1295" i="41" s="1"/>
  <c r="C1159" i="41"/>
  <c r="D1159" i="41" s="1"/>
  <c r="C1292" i="41"/>
  <c r="D1292" i="41" s="1"/>
  <c r="C983" i="41"/>
  <c r="D983" i="41" s="1"/>
  <c r="C1059" i="41"/>
  <c r="D1059" i="41" s="1"/>
  <c r="C1078" i="41"/>
  <c r="D1078" i="41" s="1"/>
  <c r="C1155" i="41"/>
  <c r="D1155" i="41" s="1"/>
  <c r="C1310" i="41"/>
  <c r="D1310" i="41" s="1"/>
  <c r="C931" i="41"/>
  <c r="D931" i="41" s="1"/>
  <c r="C994" i="41"/>
  <c r="D994" i="41" s="1"/>
  <c r="C735" i="41"/>
  <c r="D735" i="41" s="1"/>
  <c r="C824" i="41"/>
  <c r="D824" i="41" s="1"/>
  <c r="C1175" i="41"/>
  <c r="D1175" i="41" s="1"/>
  <c r="C1216" i="41"/>
  <c r="D1216" i="41" s="1"/>
  <c r="C1189" i="41"/>
  <c r="D1189" i="41" s="1"/>
  <c r="C1154" i="41"/>
  <c r="D1154" i="41" s="1"/>
  <c r="C980" i="41"/>
  <c r="D980" i="41" s="1"/>
  <c r="C760" i="41"/>
  <c r="D760" i="41" s="1"/>
  <c r="C1183" i="41"/>
  <c r="D1183" i="41" s="1"/>
  <c r="C1150" i="41"/>
  <c r="D1150" i="41" s="1"/>
  <c r="C1179" i="41"/>
  <c r="D1179" i="41" s="1"/>
  <c r="C1076" i="41"/>
  <c r="D1076" i="41" s="1"/>
  <c r="C966" i="41"/>
  <c r="D966" i="41" s="1"/>
  <c r="C1182" i="41"/>
  <c r="D1182" i="41" s="1"/>
  <c r="C1211" i="41"/>
  <c r="D1211" i="41" s="1"/>
  <c r="C1038" i="41"/>
  <c r="D1038" i="41" s="1"/>
  <c r="C1146" i="41"/>
  <c r="D1146" i="41" s="1"/>
  <c r="C1186" i="41"/>
  <c r="D1186" i="41" s="1"/>
  <c r="C1035" i="41"/>
  <c r="D1035" i="41" s="1"/>
  <c r="C840" i="41"/>
  <c r="D840" i="41" s="1"/>
  <c r="D31" i="39"/>
  <c r="B31" i="39"/>
  <c r="E31" i="39" s="1"/>
  <c r="C46" i="29"/>
  <c r="C77" i="29"/>
  <c r="C107" i="29"/>
  <c r="F58" i="29"/>
  <c r="F105" i="29"/>
  <c r="C147" i="29"/>
  <c r="C68" i="29"/>
  <c r="F161" i="29"/>
  <c r="C79" i="29"/>
  <c r="C125" i="29"/>
  <c r="C56" i="29"/>
  <c r="F137" i="29"/>
  <c r="C95" i="29"/>
  <c r="F135" i="29"/>
  <c r="F132" i="29"/>
  <c r="C43" i="29"/>
  <c r="F51" i="29"/>
  <c r="F66" i="29"/>
  <c r="C76" i="29"/>
  <c r="C34" i="29"/>
  <c r="F30" i="29"/>
  <c r="C61" i="29"/>
  <c r="F43" i="29"/>
  <c r="F125" i="29"/>
  <c r="F93" i="29"/>
  <c r="F60" i="29"/>
  <c r="F128" i="29"/>
  <c r="C137" i="29"/>
  <c r="F40" i="29"/>
  <c r="F75" i="29"/>
  <c r="C140" i="29"/>
  <c r="F107" i="29"/>
  <c r="C51" i="29"/>
  <c r="F113" i="29"/>
  <c r="F33" i="29"/>
  <c r="C159" i="29"/>
  <c r="F131" i="29"/>
  <c r="F151" i="29"/>
  <c r="F103" i="29"/>
  <c r="F52" i="29"/>
  <c r="C30" i="29"/>
  <c r="C99" i="29"/>
  <c r="C44" i="29"/>
  <c r="C78" i="29"/>
  <c r="F22" i="29"/>
  <c r="F88" i="29"/>
  <c r="F89" i="29"/>
  <c r="C110" i="29"/>
  <c r="C155" i="29"/>
  <c r="C133" i="29"/>
  <c r="F121" i="29"/>
  <c r="F68" i="29"/>
  <c r="C75" i="29"/>
  <c r="F37" i="29"/>
  <c r="C102" i="29"/>
  <c r="C33" i="29"/>
  <c r="F95" i="29"/>
  <c r="C114" i="29"/>
  <c r="F94" i="29"/>
  <c r="C86" i="29"/>
  <c r="F108" i="29"/>
  <c r="F126" i="29"/>
  <c r="C136" i="29"/>
  <c r="F129" i="29"/>
  <c r="C113" i="29"/>
  <c r="C29" i="29"/>
  <c r="C20" i="29"/>
  <c r="I17" i="39"/>
  <c r="H17" i="39"/>
  <c r="L10" i="54"/>
  <c r="M10" i="54" s="1"/>
  <c r="D11" i="54"/>
  <c r="E11" i="54" s="1"/>
  <c r="L11" i="54" s="1"/>
  <c r="M11" i="54" s="1"/>
  <c r="C12" i="54"/>
  <c r="H11" i="54"/>
  <c r="I11" i="54"/>
  <c r="J29" i="39"/>
  <c r="J16" i="39"/>
  <c r="I16" i="39"/>
  <c r="H16" i="39"/>
  <c r="I24" i="39"/>
  <c r="I16" i="29"/>
  <c r="H16" i="29"/>
  <c r="J16" i="29"/>
  <c r="J17" i="29"/>
  <c r="D18" i="39" l="1"/>
  <c r="H18" i="39" s="1"/>
  <c r="G17" i="39"/>
  <c r="B21" i="39"/>
  <c r="E21" i="39" s="1"/>
  <c r="G18" i="39"/>
  <c r="D21" i="39"/>
  <c r="B33" i="39"/>
  <c r="E33" i="39" s="1"/>
  <c r="D22" i="39"/>
  <c r="I22" i="39" s="1"/>
  <c r="D33" i="39"/>
  <c r="H33" i="39" s="1"/>
  <c r="I28" i="39"/>
  <c r="G30" i="39"/>
  <c r="I27" i="39"/>
  <c r="D30" i="39"/>
  <c r="J30" i="39" s="1"/>
  <c r="B28" i="39"/>
  <c r="E28" i="39" s="1"/>
  <c r="D26" i="39"/>
  <c r="H26" i="39" s="1"/>
  <c r="G24" i="39"/>
  <c r="J28" i="39"/>
  <c r="D19" i="39"/>
  <c r="B19" i="39"/>
  <c r="E19" i="39" s="1"/>
  <c r="G28" i="39"/>
  <c r="B26" i="39"/>
  <c r="E26" i="39" s="1"/>
  <c r="H27" i="39"/>
  <c r="B27" i="39"/>
  <c r="E27" i="39" s="1"/>
  <c r="D32" i="39"/>
  <c r="B32" i="39"/>
  <c r="E32" i="39" s="1"/>
  <c r="G32" i="39"/>
  <c r="G27" i="39"/>
  <c r="G35" i="39"/>
  <c r="D35" i="39"/>
  <c r="I35" i="39" s="1"/>
  <c r="B34" i="39"/>
  <c r="E34" i="39" s="1"/>
  <c r="D20" i="39"/>
  <c r="B20" i="39"/>
  <c r="E20" i="39" s="1"/>
  <c r="B29" i="39"/>
  <c r="E29" i="39" s="1"/>
  <c r="H29" i="39"/>
  <c r="H24" i="39"/>
  <c r="K24" i="39" s="1"/>
  <c r="B24" i="39"/>
  <c r="E24" i="39" s="1"/>
  <c r="D34" i="39"/>
  <c r="G29" i="39"/>
  <c r="G23" i="39"/>
  <c r="D23" i="39"/>
  <c r="D25" i="39"/>
  <c r="G25" i="39"/>
  <c r="H17" i="29"/>
  <c r="K17" i="29" s="1"/>
  <c r="D19" i="29"/>
  <c r="G19" i="29"/>
  <c r="B19" i="29"/>
  <c r="E19" i="29" s="1"/>
  <c r="K17" i="39"/>
  <c r="J18" i="39"/>
  <c r="I18" i="39"/>
  <c r="B29" i="29"/>
  <c r="E29" i="29" s="1"/>
  <c r="D29" i="29"/>
  <c r="G29" i="29"/>
  <c r="G114" i="29"/>
  <c r="D114" i="29"/>
  <c r="B114" i="29"/>
  <c r="E114" i="29" s="1"/>
  <c r="D133" i="29"/>
  <c r="B133" i="29"/>
  <c r="E133" i="29" s="1"/>
  <c r="G133" i="29"/>
  <c r="D99" i="29"/>
  <c r="G99" i="29"/>
  <c r="B99" i="29"/>
  <c r="E99" i="29" s="1"/>
  <c r="B61" i="29"/>
  <c r="E61" i="29" s="1"/>
  <c r="G61" i="29"/>
  <c r="D61" i="29"/>
  <c r="B125" i="29"/>
  <c r="E125" i="29" s="1"/>
  <c r="G125" i="29"/>
  <c r="D125" i="29"/>
  <c r="B147" i="29"/>
  <c r="E147" i="29" s="1"/>
  <c r="G147" i="29"/>
  <c r="D147" i="29"/>
  <c r="B77" i="29"/>
  <c r="E77" i="29" s="1"/>
  <c r="D77" i="29"/>
  <c r="G77" i="29"/>
  <c r="E840" i="41"/>
  <c r="F840" i="41"/>
  <c r="E1038" i="41"/>
  <c r="E1076" i="41"/>
  <c r="F760" i="41"/>
  <c r="E760" i="41"/>
  <c r="E1216" i="41"/>
  <c r="E994" i="41"/>
  <c r="E1078" i="41"/>
  <c r="E1159" i="41"/>
  <c r="E1084" i="41"/>
  <c r="E1164" i="41"/>
  <c r="E715" i="41"/>
  <c r="F715" i="41"/>
  <c r="E1288" i="41"/>
  <c r="E1294" i="41"/>
  <c r="E1199" i="41"/>
  <c r="E1262" i="41"/>
  <c r="E763" i="41"/>
  <c r="F763" i="41"/>
  <c r="E1266" i="41"/>
  <c r="E1198" i="41"/>
  <c r="E881" i="41"/>
  <c r="E825" i="41"/>
  <c r="F825" i="41"/>
  <c r="F741" i="41"/>
  <c r="E741" i="41"/>
  <c r="E1053" i="41"/>
  <c r="E1218" i="41"/>
  <c r="E1109" i="41"/>
  <c r="E902" i="41"/>
  <c r="E1308" i="41"/>
  <c r="E1031" i="41"/>
  <c r="E718" i="41"/>
  <c r="E787" i="41"/>
  <c r="F787" i="41"/>
  <c r="F850" i="41"/>
  <c r="E850" i="41"/>
  <c r="F740" i="41"/>
  <c r="E740" i="41"/>
  <c r="E833" i="41"/>
  <c r="F833" i="41"/>
  <c r="E1166" i="41"/>
  <c r="E1093" i="41"/>
  <c r="E1064" i="41"/>
  <c r="E1283" i="41"/>
  <c r="E1129" i="41"/>
  <c r="E719" i="41"/>
  <c r="F719" i="41"/>
  <c r="E1319" i="41"/>
  <c r="E1149" i="41"/>
  <c r="E917" i="41"/>
  <c r="E1314" i="41"/>
  <c r="E838" i="41"/>
  <c r="E1062" i="41"/>
  <c r="E1245" i="41"/>
  <c r="F851" i="41"/>
  <c r="E851" i="41"/>
  <c r="E837" i="41"/>
  <c r="F837" i="41"/>
  <c r="E1080" i="41"/>
  <c r="E1303" i="41"/>
  <c r="E988" i="41"/>
  <c r="F748" i="41"/>
  <c r="E748" i="41"/>
  <c r="E1195" i="41"/>
  <c r="E940" i="41"/>
  <c r="E1074" i="41"/>
  <c r="E1024" i="41"/>
  <c r="E916" i="41"/>
  <c r="E1020" i="41"/>
  <c r="E1010" i="41"/>
  <c r="F861" i="41"/>
  <c r="E861" i="41"/>
  <c r="E878" i="41"/>
  <c r="F859" i="41"/>
  <c r="E859" i="41"/>
  <c r="E972" i="41"/>
  <c r="E1210" i="41"/>
  <c r="E1232" i="41"/>
  <c r="E1055" i="41"/>
  <c r="E768" i="41"/>
  <c r="F768" i="41"/>
  <c r="E1246" i="41"/>
  <c r="F756" i="41"/>
  <c r="E756" i="41"/>
  <c r="E1041" i="41"/>
  <c r="E1085" i="41"/>
  <c r="E1103" i="41"/>
  <c r="E752" i="41"/>
  <c r="F752" i="41"/>
  <c r="E945" i="41"/>
  <c r="E941" i="41"/>
  <c r="E882" i="41"/>
  <c r="E1284" i="41"/>
  <c r="E793" i="41"/>
  <c r="F793" i="41"/>
  <c r="E1136" i="41"/>
  <c r="E1268" i="41"/>
  <c r="E1019" i="41"/>
  <c r="E808" i="41"/>
  <c r="F808" i="41"/>
  <c r="E724" i="41"/>
  <c r="F724" i="41"/>
  <c r="E826" i="41"/>
  <c r="F826" i="41"/>
  <c r="E1151" i="41"/>
  <c r="E1191" i="41"/>
  <c r="E1281" i="41"/>
  <c r="F790" i="41"/>
  <c r="E790" i="41"/>
  <c r="E891" i="41"/>
  <c r="E1127" i="41"/>
  <c r="E778" i="41"/>
  <c r="F778" i="41"/>
  <c r="F863" i="41"/>
  <c r="E863" i="41"/>
  <c r="E870" i="41"/>
  <c r="E996" i="41"/>
  <c r="E1309" i="41"/>
  <c r="F758" i="41"/>
  <c r="E758" i="41"/>
  <c r="E1050" i="41"/>
  <c r="E1205" i="41"/>
  <c r="E944" i="41"/>
  <c r="E1293" i="41"/>
  <c r="E913" i="41"/>
  <c r="E725" i="41"/>
  <c r="F725" i="41"/>
  <c r="E816" i="41"/>
  <c r="F816" i="41"/>
  <c r="F749" i="41"/>
  <c r="E749" i="41"/>
  <c r="F815" i="41"/>
  <c r="E815" i="41"/>
  <c r="E1311" i="41"/>
  <c r="E894" i="41"/>
  <c r="E1069" i="41"/>
  <c r="F788" i="41"/>
  <c r="E788" i="41"/>
  <c r="E802" i="41"/>
  <c r="E1013" i="41"/>
  <c r="E1015" i="41"/>
  <c r="E1051" i="41"/>
  <c r="E938" i="41"/>
  <c r="F731" i="41"/>
  <c r="E731" i="41"/>
  <c r="E893" i="41"/>
  <c r="E960" i="41"/>
  <c r="E755" i="41"/>
  <c r="F755" i="41"/>
  <c r="E976" i="41"/>
  <c r="E1190" i="41"/>
  <c r="E1004" i="41"/>
  <c r="E1002" i="41"/>
  <c r="E1094" i="41"/>
  <c r="E1067" i="41"/>
  <c r="E834" i="41"/>
  <c r="E1071" i="41"/>
  <c r="F865" i="41"/>
  <c r="E865" i="41"/>
  <c r="F716" i="41"/>
  <c r="E716" i="41"/>
  <c r="E1240" i="41"/>
  <c r="F730" i="41"/>
  <c r="E730" i="41"/>
  <c r="E1233" i="41"/>
  <c r="E1096" i="41"/>
  <c r="E1007" i="41"/>
  <c r="E846" i="41"/>
  <c r="F846" i="41"/>
  <c r="E868" i="41"/>
  <c r="E1287" i="41"/>
  <c r="E1184" i="41"/>
  <c r="E847" i="41"/>
  <c r="F847" i="41"/>
  <c r="E1105" i="41"/>
  <c r="E971" i="41"/>
  <c r="E821" i="41"/>
  <c r="F821" i="41"/>
  <c r="E1089" i="41"/>
  <c r="E1278" i="41"/>
  <c r="E1197" i="41"/>
  <c r="E915" i="41"/>
  <c r="E1135" i="41"/>
  <c r="E797" i="41"/>
  <c r="F797" i="41"/>
  <c r="E1102" i="41"/>
  <c r="E1239" i="41"/>
  <c r="E1098" i="41"/>
  <c r="E811" i="41"/>
  <c r="F811" i="41"/>
  <c r="E836" i="41"/>
  <c r="E1235" i="41"/>
  <c r="G150" i="29"/>
  <c r="B150" i="29"/>
  <c r="E150" i="29" s="1"/>
  <c r="D150" i="29"/>
  <c r="G38" i="29"/>
  <c r="B38" i="29"/>
  <c r="E38" i="29" s="1"/>
  <c r="D38" i="29"/>
  <c r="D90" i="29"/>
  <c r="B90" i="29"/>
  <c r="E90" i="29" s="1"/>
  <c r="G90" i="29"/>
  <c r="B58" i="29"/>
  <c r="E58" i="29" s="1"/>
  <c r="G58" i="29"/>
  <c r="D58" i="29"/>
  <c r="G119" i="29"/>
  <c r="B119" i="29"/>
  <c r="E119" i="29" s="1"/>
  <c r="D119" i="29"/>
  <c r="G152" i="29"/>
  <c r="B152" i="29"/>
  <c r="E152" i="29" s="1"/>
  <c r="D152" i="29"/>
  <c r="G126" i="29"/>
  <c r="B126" i="29"/>
  <c r="E126" i="29" s="1"/>
  <c r="D126" i="29"/>
  <c r="B129" i="29"/>
  <c r="E129" i="29" s="1"/>
  <c r="G129" i="29"/>
  <c r="D129" i="29"/>
  <c r="D123" i="29"/>
  <c r="B123" i="29"/>
  <c r="E123" i="29" s="1"/>
  <c r="G123" i="29"/>
  <c r="D100" i="29"/>
  <c r="B100" i="29"/>
  <c r="E100" i="29" s="1"/>
  <c r="G100" i="29"/>
  <c r="B41" i="29"/>
  <c r="E41" i="29" s="1"/>
  <c r="D41" i="29"/>
  <c r="G41" i="29"/>
  <c r="J33" i="39"/>
  <c r="D55" i="29"/>
  <c r="B55" i="29"/>
  <c r="E55" i="29" s="1"/>
  <c r="G55" i="29"/>
  <c r="D49" i="29"/>
  <c r="G49" i="29"/>
  <c r="B49" i="29"/>
  <c r="E49" i="29" s="1"/>
  <c r="G118" i="29"/>
  <c r="B118" i="29"/>
  <c r="E118" i="29" s="1"/>
  <c r="D118" i="29"/>
  <c r="B45" i="29"/>
  <c r="E45" i="29" s="1"/>
  <c r="G45" i="29"/>
  <c r="D45" i="29"/>
  <c r="B65" i="29"/>
  <c r="E65" i="29" s="1"/>
  <c r="G65" i="29"/>
  <c r="D65" i="29"/>
  <c r="D144" i="29"/>
  <c r="B144" i="29"/>
  <c r="E144" i="29" s="1"/>
  <c r="G144" i="29"/>
  <c r="B47" i="29"/>
  <c r="E47" i="29" s="1"/>
  <c r="D47" i="29"/>
  <c r="G47" i="29"/>
  <c r="D39" i="29"/>
  <c r="G39" i="29"/>
  <c r="B39" i="29"/>
  <c r="E39" i="29" s="1"/>
  <c r="G148" i="29"/>
  <c r="D148" i="29"/>
  <c r="B148" i="29"/>
  <c r="E148" i="29" s="1"/>
  <c r="B63" i="29"/>
  <c r="E63" i="29" s="1"/>
  <c r="D63" i="29"/>
  <c r="G63" i="29"/>
  <c r="G131" i="29"/>
  <c r="B131" i="29"/>
  <c r="E131" i="29" s="1"/>
  <c r="D131" i="29"/>
  <c r="D149" i="29"/>
  <c r="B149" i="29"/>
  <c r="E149" i="29" s="1"/>
  <c r="G149" i="29"/>
  <c r="D113" i="29"/>
  <c r="G113" i="29"/>
  <c r="B113" i="29"/>
  <c r="E113" i="29" s="1"/>
  <c r="B75" i="29"/>
  <c r="E75" i="29" s="1"/>
  <c r="D75" i="29"/>
  <c r="G75" i="29"/>
  <c r="D155" i="29"/>
  <c r="B155" i="29"/>
  <c r="E155" i="29" s="1"/>
  <c r="G155" i="29"/>
  <c r="B30" i="29"/>
  <c r="E30" i="29" s="1"/>
  <c r="D30" i="29"/>
  <c r="G30" i="29"/>
  <c r="D51" i="29"/>
  <c r="B51" i="29"/>
  <c r="E51" i="29" s="1"/>
  <c r="G51" i="29"/>
  <c r="B95" i="29"/>
  <c r="E95" i="29" s="1"/>
  <c r="D95" i="29"/>
  <c r="G95" i="29"/>
  <c r="G79" i="29"/>
  <c r="D79" i="29"/>
  <c r="B79" i="29"/>
  <c r="E79" i="29" s="1"/>
  <c r="D46" i="29"/>
  <c r="B46" i="29"/>
  <c r="E46" i="29" s="1"/>
  <c r="G46" i="29"/>
  <c r="E1035" i="41"/>
  <c r="E1211" i="41"/>
  <c r="E1179" i="41"/>
  <c r="E980" i="41"/>
  <c r="E1175" i="41"/>
  <c r="E931" i="41"/>
  <c r="E1059" i="41"/>
  <c r="E1295" i="41"/>
  <c r="E918" i="41"/>
  <c r="E1215" i="41"/>
  <c r="E1188" i="41"/>
  <c r="E984" i="41"/>
  <c r="E1119" i="41"/>
  <c r="E1279" i="41"/>
  <c r="E1138" i="41"/>
  <c r="F773" i="41"/>
  <c r="E773" i="41"/>
  <c r="E806" i="41"/>
  <c r="F806" i="41"/>
  <c r="E1029" i="41"/>
  <c r="E1161" i="41"/>
  <c r="E1073" i="41"/>
  <c r="E1137" i="41"/>
  <c r="E1291" i="41"/>
  <c r="E943" i="41"/>
  <c r="E1112" i="41"/>
  <c r="E1253" i="41"/>
  <c r="E933" i="41"/>
  <c r="E905" i="41"/>
  <c r="E903" i="41"/>
  <c r="E1147" i="41"/>
  <c r="E1316" i="41"/>
  <c r="E1222" i="41"/>
  <c r="E919" i="41"/>
  <c r="E1259" i="41"/>
  <c r="E887" i="41"/>
  <c r="E910" i="41"/>
  <c r="E1203" i="41"/>
  <c r="E1258" i="41"/>
  <c r="E1231" i="41"/>
  <c r="E1172" i="41"/>
  <c r="E823" i="41"/>
  <c r="F823" i="41"/>
  <c r="E1118" i="41"/>
  <c r="E1192" i="41"/>
  <c r="E1178" i="41"/>
  <c r="E722" i="41"/>
  <c r="F722" i="41"/>
  <c r="E884" i="41"/>
  <c r="E1000" i="41"/>
  <c r="E1289" i="41"/>
  <c r="E1152" i="41"/>
  <c r="E1282" i="41"/>
  <c r="E970" i="41"/>
  <c r="E1238" i="41"/>
  <c r="E1280" i="41"/>
  <c r="E732" i="41"/>
  <c r="F732" i="41"/>
  <c r="E1248" i="41"/>
  <c r="E897" i="41"/>
  <c r="E1065" i="41"/>
  <c r="E1134" i="41"/>
  <c r="E860" i="41"/>
  <c r="F860" i="41"/>
  <c r="E958" i="41"/>
  <c r="E864" i="41"/>
  <c r="F864" i="41"/>
  <c r="F785" i="41"/>
  <c r="E785" i="41"/>
  <c r="E1196" i="41"/>
  <c r="F829" i="41"/>
  <c r="E829" i="41"/>
  <c r="E734" i="41"/>
  <c r="F734" i="41"/>
  <c r="E981" i="41"/>
  <c r="E936" i="41"/>
  <c r="E1034" i="41"/>
  <c r="E849" i="41"/>
  <c r="F849" i="41"/>
  <c r="E1301" i="41"/>
  <c r="E1250" i="41"/>
  <c r="F743" i="41"/>
  <c r="E743" i="41"/>
  <c r="E1120" i="41"/>
  <c r="E1044" i="41"/>
  <c r="E875" i="41"/>
  <c r="E1001" i="41"/>
  <c r="F845" i="41"/>
  <c r="E845" i="41"/>
  <c r="E1016" i="41"/>
  <c r="E911" i="41"/>
  <c r="E1092" i="41"/>
  <c r="E1090" i="41"/>
  <c r="E1277" i="41"/>
  <c r="E1162" i="41"/>
  <c r="E1056" i="41"/>
  <c r="E721" i="41"/>
  <c r="F721" i="41"/>
  <c r="E1267" i="41"/>
  <c r="E813" i="41"/>
  <c r="F813" i="41"/>
  <c r="E1132" i="41"/>
  <c r="E922" i="41"/>
  <c r="E985" i="41"/>
  <c r="E906" i="41"/>
  <c r="E782" i="41"/>
  <c r="F782" i="41"/>
  <c r="E1177" i="41"/>
  <c r="E1229" i="41"/>
  <c r="E1068" i="41"/>
  <c r="F771" i="41"/>
  <c r="E771" i="41"/>
  <c r="E899" i="41"/>
  <c r="E1115" i="41"/>
  <c r="E1168" i="41"/>
  <c r="F791" i="41"/>
  <c r="E791" i="41"/>
  <c r="E1307" i="41"/>
  <c r="E965" i="41"/>
  <c r="E1077" i="41"/>
  <c r="E1313" i="41"/>
  <c r="E1045" i="41"/>
  <c r="E1207" i="41"/>
  <c r="E871" i="41"/>
  <c r="E952" i="41"/>
  <c r="E1060" i="41"/>
  <c r="E997" i="41"/>
  <c r="E1086" i="41"/>
  <c r="E1104" i="41"/>
  <c r="E1167" i="41"/>
  <c r="E992" i="41"/>
  <c r="E920" i="41"/>
  <c r="E729" i="41"/>
  <c r="E946" i="41"/>
  <c r="E1072" i="41"/>
  <c r="E982" i="41"/>
  <c r="E819" i="41"/>
  <c r="F819" i="41"/>
  <c r="E872" i="41"/>
  <c r="E1213" i="41"/>
  <c r="E1180" i="41"/>
  <c r="E1269" i="41"/>
  <c r="E1130" i="41"/>
  <c r="E843" i="41"/>
  <c r="F843" i="41"/>
  <c r="E745" i="41"/>
  <c r="F745" i="41"/>
  <c r="E1140" i="41"/>
  <c r="E807" i="41"/>
  <c r="F807" i="41"/>
  <c r="E898" i="41"/>
  <c r="E1033" i="41"/>
  <c r="F774" i="41"/>
  <c r="E774" i="41"/>
  <c r="E1141" i="41"/>
  <c r="E1145" i="41"/>
  <c r="E935" i="41"/>
  <c r="E1116" i="41"/>
  <c r="E1040" i="41"/>
  <c r="E1302" i="41"/>
  <c r="F844" i="41"/>
  <c r="E844" i="41"/>
  <c r="E783" i="41"/>
  <c r="F783" i="41"/>
  <c r="E924" i="41"/>
  <c r="E1272" i="41"/>
  <c r="E1025" i="41"/>
  <c r="E1110" i="41"/>
  <c r="E822" i="41"/>
  <c r="E869" i="41"/>
  <c r="E1285" i="41"/>
  <c r="E841" i="41"/>
  <c r="F841" i="41"/>
  <c r="E926" i="41"/>
  <c r="E1312" i="41"/>
  <c r="E1256" i="41"/>
  <c r="E1160" i="41"/>
  <c r="E862" i="41"/>
  <c r="F862" i="41"/>
  <c r="B74" i="29"/>
  <c r="E74" i="29" s="1"/>
  <c r="G74" i="29"/>
  <c r="D74" i="29"/>
  <c r="D59" i="29"/>
  <c r="G59" i="29"/>
  <c r="B59" i="29"/>
  <c r="E59" i="29" s="1"/>
  <c r="G24" i="29"/>
  <c r="B24" i="29"/>
  <c r="E24" i="29" s="1"/>
  <c r="D24" i="29"/>
  <c r="G64" i="29"/>
  <c r="D64" i="29"/>
  <c r="B64" i="29"/>
  <c r="E64" i="29" s="1"/>
  <c r="G103" i="29"/>
  <c r="B103" i="29"/>
  <c r="E103" i="29" s="1"/>
  <c r="D103" i="29"/>
  <c r="B87" i="29"/>
  <c r="E87" i="29" s="1"/>
  <c r="G87" i="29"/>
  <c r="D87" i="29"/>
  <c r="B164" i="29"/>
  <c r="E164" i="29" s="1"/>
  <c r="G164" i="29"/>
  <c r="D164" i="29"/>
  <c r="B92" i="29"/>
  <c r="E92" i="29" s="1"/>
  <c r="D92" i="29"/>
  <c r="G92" i="29"/>
  <c r="B153" i="29"/>
  <c r="E153" i="29" s="1"/>
  <c r="D153" i="29"/>
  <c r="G153" i="29"/>
  <c r="D116" i="29"/>
  <c r="B116" i="29"/>
  <c r="E116" i="29" s="1"/>
  <c r="G116" i="29"/>
  <c r="B108" i="29"/>
  <c r="E108" i="29" s="1"/>
  <c r="D108" i="29"/>
  <c r="G108" i="29"/>
  <c r="G151" i="29"/>
  <c r="D151" i="29"/>
  <c r="B151" i="29"/>
  <c r="E151" i="29" s="1"/>
  <c r="G57" i="29"/>
  <c r="D57" i="29"/>
  <c r="B57" i="29"/>
  <c r="E57" i="29" s="1"/>
  <c r="D91" i="29"/>
  <c r="B91" i="29"/>
  <c r="E91" i="29" s="1"/>
  <c r="G91" i="29"/>
  <c r="B98" i="29"/>
  <c r="E98" i="29" s="1"/>
  <c r="G98" i="29"/>
  <c r="D98" i="29"/>
  <c r="B127" i="29"/>
  <c r="E127" i="29" s="1"/>
  <c r="D127" i="29"/>
  <c r="G127" i="29"/>
  <c r="D132" i="29"/>
  <c r="G132" i="29"/>
  <c r="B132" i="29"/>
  <c r="E132" i="29" s="1"/>
  <c r="G135" i="29"/>
  <c r="B135" i="29"/>
  <c r="E135" i="29" s="1"/>
  <c r="D135" i="29"/>
  <c r="D120" i="29"/>
  <c r="G120" i="29"/>
  <c r="B120" i="29"/>
  <c r="E120" i="29" s="1"/>
  <c r="D40" i="29"/>
  <c r="G40" i="29"/>
  <c r="B40" i="29"/>
  <c r="E40" i="29" s="1"/>
  <c r="B96" i="29"/>
  <c r="E96" i="29" s="1"/>
  <c r="D96" i="29"/>
  <c r="G96" i="29"/>
  <c r="G73" i="29"/>
  <c r="D73" i="29"/>
  <c r="B73" i="29"/>
  <c r="E73" i="29" s="1"/>
  <c r="D81" i="29"/>
  <c r="B81" i="29"/>
  <c r="E81" i="29" s="1"/>
  <c r="G81" i="29"/>
  <c r="D37" i="29"/>
  <c r="G37" i="29"/>
  <c r="B37" i="29"/>
  <c r="E37" i="29" s="1"/>
  <c r="D66" i="29"/>
  <c r="G66" i="29"/>
  <c r="B66" i="29"/>
  <c r="E66" i="29" s="1"/>
  <c r="B112" i="29"/>
  <c r="E112" i="29" s="1"/>
  <c r="D112" i="29"/>
  <c r="G112" i="29"/>
  <c r="D121" i="29"/>
  <c r="G121" i="29"/>
  <c r="B121" i="29"/>
  <c r="E121" i="29" s="1"/>
  <c r="D60" i="29"/>
  <c r="G60" i="29"/>
  <c r="B60" i="29"/>
  <c r="E60" i="29" s="1"/>
  <c r="B156" i="29"/>
  <c r="E156" i="29" s="1"/>
  <c r="G156" i="29"/>
  <c r="D156" i="29"/>
  <c r="G69" i="29"/>
  <c r="B69" i="29"/>
  <c r="E69" i="29" s="1"/>
  <c r="D69" i="29"/>
  <c r="B80" i="29"/>
  <c r="E80" i="29" s="1"/>
  <c r="G80" i="29"/>
  <c r="D80" i="29"/>
  <c r="A20" i="54"/>
  <c r="O19" i="54"/>
  <c r="D86" i="29"/>
  <c r="B86" i="29"/>
  <c r="E86" i="29" s="1"/>
  <c r="G86" i="29"/>
  <c r="D33" i="29"/>
  <c r="G33" i="29"/>
  <c r="B33" i="29"/>
  <c r="E33" i="29" s="1"/>
  <c r="D110" i="29"/>
  <c r="B110" i="29"/>
  <c r="E110" i="29" s="1"/>
  <c r="G110" i="29"/>
  <c r="B78" i="29"/>
  <c r="E78" i="29" s="1"/>
  <c r="G78" i="29"/>
  <c r="D78" i="29"/>
  <c r="G159" i="29"/>
  <c r="B159" i="29"/>
  <c r="E159" i="29" s="1"/>
  <c r="D159" i="29"/>
  <c r="B137" i="29"/>
  <c r="E137" i="29" s="1"/>
  <c r="G137" i="29"/>
  <c r="D137" i="29"/>
  <c r="D34" i="29"/>
  <c r="G34" i="29"/>
  <c r="B34" i="29"/>
  <c r="E34" i="29" s="1"/>
  <c r="D43" i="29"/>
  <c r="G43" i="29"/>
  <c r="B43" i="29"/>
  <c r="E43" i="29" s="1"/>
  <c r="E1186" i="41"/>
  <c r="E1182" i="41"/>
  <c r="E1150" i="41"/>
  <c r="E1154" i="41"/>
  <c r="E824" i="41"/>
  <c r="F824" i="41"/>
  <c r="E1310" i="41"/>
  <c r="E983" i="41"/>
  <c r="E969" i="41"/>
  <c r="E772" i="41"/>
  <c r="F772" i="41"/>
  <c r="F742" i="41"/>
  <c r="E742" i="41"/>
  <c r="F800" i="41"/>
  <c r="E800" i="41"/>
  <c r="E895" i="41"/>
  <c r="E1156" i="41"/>
  <c r="E764" i="41"/>
  <c r="F764" i="41"/>
  <c r="E883" i="41"/>
  <c r="E1128" i="41"/>
  <c r="E1173" i="41"/>
  <c r="E1030" i="41"/>
  <c r="E1297" i="41"/>
  <c r="E1234" i="41"/>
  <c r="E1133" i="41"/>
  <c r="E1049" i="41"/>
  <c r="E1202" i="41"/>
  <c r="E1114" i="41"/>
  <c r="E789" i="41"/>
  <c r="F789" i="41"/>
  <c r="E780" i="41"/>
  <c r="F780" i="41"/>
  <c r="E1095" i="41"/>
  <c r="E1201" i="41"/>
  <c r="E1221" i="41"/>
  <c r="E998" i="41"/>
  <c r="E828" i="41"/>
  <c r="E1171" i="41"/>
  <c r="E1083" i="41"/>
  <c r="E1052" i="41"/>
  <c r="F801" i="41"/>
  <c r="E801" i="41"/>
  <c r="F792" i="41"/>
  <c r="E792" i="41"/>
  <c r="E1220" i="41"/>
  <c r="E803" i="41"/>
  <c r="E977" i="41"/>
  <c r="E1009" i="41"/>
  <c r="F765" i="41"/>
  <c r="E765" i="41"/>
  <c r="E1003" i="41"/>
  <c r="E1139" i="41"/>
  <c r="E876" i="41"/>
  <c r="E1126" i="41"/>
  <c r="E728" i="41"/>
  <c r="F728" i="41"/>
  <c r="E1249" i="41"/>
  <c r="E907" i="41"/>
  <c r="E720" i="41"/>
  <c r="F720" i="41"/>
  <c r="E900" i="41"/>
  <c r="E835" i="41"/>
  <c r="F835" i="41"/>
  <c r="E987" i="41"/>
  <c r="E914" i="41"/>
  <c r="E717" i="41"/>
  <c r="F717" i="41"/>
  <c r="E1270" i="41"/>
  <c r="E1028" i="41"/>
  <c r="E990" i="41"/>
  <c r="E1058" i="41"/>
  <c r="E1023" i="41"/>
  <c r="E1263" i="41"/>
  <c r="E978" i="41"/>
  <c r="E1320" i="41"/>
  <c r="E1088" i="41"/>
  <c r="E1042" i="41"/>
  <c r="E1054" i="41"/>
  <c r="E1244" i="41"/>
  <c r="E904" i="41"/>
  <c r="F827" i="41"/>
  <c r="E827" i="41"/>
  <c r="E874" i="41"/>
  <c r="E1194" i="41"/>
  <c r="E757" i="41"/>
  <c r="F757" i="41"/>
  <c r="E1228" i="41"/>
  <c r="E967" i="41"/>
  <c r="E1223" i="41"/>
  <c r="E1048" i="41"/>
  <c r="F762" i="41"/>
  <c r="E762" i="41"/>
  <c r="E1225" i="41"/>
  <c r="E1257" i="41"/>
  <c r="E979" i="41"/>
  <c r="E1037" i="41"/>
  <c r="E737" i="41"/>
  <c r="F737" i="41"/>
  <c r="F830" i="41"/>
  <c r="E830" i="41"/>
  <c r="E1021" i="41"/>
  <c r="E1264" i="41"/>
  <c r="E853" i="41"/>
  <c r="F853" i="41"/>
  <c r="E928" i="41"/>
  <c r="E1261" i="41"/>
  <c r="E1247" i="41"/>
  <c r="E852" i="41"/>
  <c r="F852" i="41"/>
  <c r="E1300" i="41"/>
  <c r="E877" i="41"/>
  <c r="E770" i="41"/>
  <c r="F770" i="41"/>
  <c r="E867" i="41"/>
  <c r="E1274" i="41"/>
  <c r="E1265" i="41"/>
  <c r="E999" i="41"/>
  <c r="E1047" i="41"/>
  <c r="E1066" i="41"/>
  <c r="E921" i="41"/>
  <c r="E1271" i="41"/>
  <c r="E889" i="41"/>
  <c r="E937" i="41"/>
  <c r="F726" i="41"/>
  <c r="E726" i="41"/>
  <c r="E1026" i="41"/>
  <c r="E974" i="41"/>
  <c r="E961" i="41"/>
  <c r="E963" i="41"/>
  <c r="E879" i="41"/>
  <c r="E1219" i="41"/>
  <c r="E1275" i="41"/>
  <c r="E751" i="41"/>
  <c r="F751" i="41"/>
  <c r="E1108" i="41"/>
  <c r="E766" i="41"/>
  <c r="F766" i="41"/>
  <c r="F744" i="41"/>
  <c r="E744" i="41"/>
  <c r="E1070" i="41"/>
  <c r="E1315" i="41"/>
  <c r="E1100" i="41"/>
  <c r="E934" i="41"/>
  <c r="E779" i="41"/>
  <c r="E1087" i="41"/>
  <c r="E1273" i="41"/>
  <c r="E1125" i="41"/>
  <c r="E1075" i="41"/>
  <c r="E1091" i="41"/>
  <c r="E909" i="41"/>
  <c r="E1169" i="41"/>
  <c r="E1063" i="41"/>
  <c r="E886" i="41"/>
  <c r="E925" i="41"/>
  <c r="E767" i="41"/>
  <c r="F767" i="41"/>
  <c r="F848" i="41"/>
  <c r="E848" i="41"/>
  <c r="F818" i="41"/>
  <c r="E818" i="41"/>
  <c r="F799" i="41"/>
  <c r="E799" i="41"/>
  <c r="E955" i="41"/>
  <c r="E912" i="41"/>
  <c r="E885" i="41"/>
  <c r="E1097" i="41"/>
  <c r="E820" i="41"/>
  <c r="F820" i="41"/>
  <c r="E1148" i="41"/>
  <c r="E1143" i="41"/>
  <c r="E1082" i="41"/>
  <c r="E855" i="41"/>
  <c r="F855" i="41"/>
  <c r="E1117" i="41"/>
  <c r="E1187" i="41"/>
  <c r="F832" i="41"/>
  <c r="E832" i="41"/>
  <c r="E986" i="41"/>
  <c r="E1242" i="41"/>
  <c r="E1296" i="41"/>
  <c r="E1163" i="41"/>
  <c r="E1061" i="41"/>
  <c r="F831" i="41"/>
  <c r="E831" i="41"/>
  <c r="G97" i="29"/>
  <c r="D97" i="29"/>
  <c r="B97" i="29"/>
  <c r="E97" i="29" s="1"/>
  <c r="B82" i="29"/>
  <c r="E82" i="29" s="1"/>
  <c r="G82" i="29"/>
  <c r="D82" i="29"/>
  <c r="B106" i="29"/>
  <c r="E106" i="29" s="1"/>
  <c r="D106" i="29"/>
  <c r="G106" i="29"/>
  <c r="G54" i="29"/>
  <c r="D54" i="29"/>
  <c r="B54" i="29"/>
  <c r="E54" i="29" s="1"/>
  <c r="G42" i="29"/>
  <c r="D42" i="29"/>
  <c r="B42" i="29"/>
  <c r="E42" i="29" s="1"/>
  <c r="G145" i="29"/>
  <c r="B145" i="29"/>
  <c r="E145" i="29" s="1"/>
  <c r="D145" i="29"/>
  <c r="B67" i="29"/>
  <c r="E67" i="29" s="1"/>
  <c r="G67" i="29"/>
  <c r="D67" i="29"/>
  <c r="D162" i="29"/>
  <c r="G162" i="29"/>
  <c r="B162" i="29"/>
  <c r="E162" i="29" s="1"/>
  <c r="B165" i="29"/>
  <c r="E165" i="29" s="1"/>
  <c r="G165" i="29"/>
  <c r="D165" i="29"/>
  <c r="G161" i="29"/>
  <c r="D161" i="29"/>
  <c r="B161" i="29"/>
  <c r="E161" i="29" s="1"/>
  <c r="B142" i="29"/>
  <c r="E142" i="29" s="1"/>
  <c r="D142" i="29"/>
  <c r="G142" i="29"/>
  <c r="D128" i="29"/>
  <c r="G128" i="29"/>
  <c r="B128" i="29"/>
  <c r="E128" i="29" s="1"/>
  <c r="B115" i="29"/>
  <c r="E115" i="29" s="1"/>
  <c r="G115" i="29"/>
  <c r="D115" i="29"/>
  <c r="D93" i="29"/>
  <c r="B93" i="29"/>
  <c r="E93" i="29" s="1"/>
  <c r="G93" i="29"/>
  <c r="G124" i="29"/>
  <c r="B124" i="29"/>
  <c r="E124" i="29" s="1"/>
  <c r="D124" i="29"/>
  <c r="G36" i="29"/>
  <c r="D36" i="29"/>
  <c r="B36" i="29"/>
  <c r="E36" i="29" s="1"/>
  <c r="B138" i="29"/>
  <c r="E138" i="29" s="1"/>
  <c r="G138" i="29"/>
  <c r="D138" i="29"/>
  <c r="D22" i="29"/>
  <c r="B22" i="29"/>
  <c r="E22" i="29" s="1"/>
  <c r="G22" i="29"/>
  <c r="G70" i="29"/>
  <c r="B70" i="29"/>
  <c r="E70" i="29" s="1"/>
  <c r="D70" i="29"/>
  <c r="D83" i="29"/>
  <c r="B83" i="29"/>
  <c r="E83" i="29" s="1"/>
  <c r="G83" i="29"/>
  <c r="I21" i="39"/>
  <c r="J21" i="39"/>
  <c r="H21" i="39"/>
  <c r="G50" i="29"/>
  <c r="D50" i="29"/>
  <c r="B50" i="29"/>
  <c r="E50" i="29" s="1"/>
  <c r="D53" i="29"/>
  <c r="G53" i="29"/>
  <c r="B53" i="29"/>
  <c r="E53" i="29" s="1"/>
  <c r="B85" i="29"/>
  <c r="E85" i="29" s="1"/>
  <c r="D85" i="29"/>
  <c r="G85" i="29"/>
  <c r="D18" i="29"/>
  <c r="B18" i="29"/>
  <c r="E18" i="29" s="1"/>
  <c r="G18" i="29"/>
  <c r="G130" i="29"/>
  <c r="D130" i="29"/>
  <c r="B130" i="29"/>
  <c r="E130" i="29" s="1"/>
  <c r="B122" i="29"/>
  <c r="E122" i="29" s="1"/>
  <c r="D122" i="29"/>
  <c r="G122" i="29"/>
  <c r="G109" i="29"/>
  <c r="D109" i="29"/>
  <c r="B109" i="29"/>
  <c r="E109" i="29" s="1"/>
  <c r="G160" i="29"/>
  <c r="D160" i="29"/>
  <c r="B160" i="29"/>
  <c r="E160" i="29" s="1"/>
  <c r="G146" i="29"/>
  <c r="B146" i="29"/>
  <c r="E146" i="29" s="1"/>
  <c r="D146" i="29"/>
  <c r="D62" i="29"/>
  <c r="G62" i="29"/>
  <c r="B62" i="29"/>
  <c r="E62" i="29" s="1"/>
  <c r="D20" i="29"/>
  <c r="G20" i="29"/>
  <c r="B20" i="29"/>
  <c r="E20" i="29" s="1"/>
  <c r="G136" i="29"/>
  <c r="D136" i="29"/>
  <c r="B136" i="29"/>
  <c r="E136" i="29" s="1"/>
  <c r="G102" i="29"/>
  <c r="B102" i="29"/>
  <c r="E102" i="29" s="1"/>
  <c r="D102" i="29"/>
  <c r="D44" i="29"/>
  <c r="B44" i="29"/>
  <c r="E44" i="29" s="1"/>
  <c r="G44" i="29"/>
  <c r="D140" i="29"/>
  <c r="G140" i="29"/>
  <c r="B140" i="29"/>
  <c r="E140" i="29" s="1"/>
  <c r="D76" i="29"/>
  <c r="G76" i="29"/>
  <c r="B76" i="29"/>
  <c r="E76" i="29" s="1"/>
  <c r="G56" i="29"/>
  <c r="D56" i="29"/>
  <c r="B56" i="29"/>
  <c r="E56" i="29" s="1"/>
  <c r="G68" i="29"/>
  <c r="D68" i="29"/>
  <c r="B68" i="29"/>
  <c r="E68" i="29" s="1"/>
  <c r="D107" i="29"/>
  <c r="G107" i="29"/>
  <c r="B107" i="29"/>
  <c r="E107" i="29" s="1"/>
  <c r="I31" i="39"/>
  <c r="J31" i="39"/>
  <c r="H31" i="39"/>
  <c r="E1146" i="41"/>
  <c r="E966" i="41"/>
  <c r="E1183" i="41"/>
  <c r="E1189" i="41"/>
  <c r="E735" i="41"/>
  <c r="F735" i="41"/>
  <c r="E1155" i="41"/>
  <c r="E1292" i="41"/>
  <c r="E1174" i="41"/>
  <c r="E1158" i="41"/>
  <c r="E805" i="41"/>
  <c r="F805" i="41"/>
  <c r="E781" i="41"/>
  <c r="F781" i="41"/>
  <c r="E949" i="41"/>
  <c r="E1014" i="41"/>
  <c r="E954" i="41"/>
  <c r="E1005" i="41"/>
  <c r="E896" i="41"/>
  <c r="E1209" i="41"/>
  <c r="E812" i="41"/>
  <c r="F812" i="41"/>
  <c r="E1251" i="41"/>
  <c r="E784" i="41"/>
  <c r="F784" i="41"/>
  <c r="E1081" i="41"/>
  <c r="E1237" i="41"/>
  <c r="E927" i="41"/>
  <c r="E727" i="41"/>
  <c r="F727" i="41"/>
  <c r="E1208" i="41"/>
  <c r="E754" i="41"/>
  <c r="F754" i="41"/>
  <c r="E890" i="41"/>
  <c r="E1286" i="41"/>
  <c r="E1027" i="41"/>
  <c r="E736" i="41"/>
  <c r="F736" i="41"/>
  <c r="E873" i="41"/>
  <c r="E953" i="41"/>
  <c r="E1200" i="41"/>
  <c r="E1290" i="41"/>
  <c r="F739" i="41"/>
  <c r="E739" i="41"/>
  <c r="E959" i="41"/>
  <c r="E932" i="41"/>
  <c r="E942" i="41"/>
  <c r="E1254" i="41"/>
  <c r="E804" i="41"/>
  <c r="F804" i="41"/>
  <c r="E950" i="41"/>
  <c r="E1122" i="41"/>
  <c r="E1318" i="41"/>
  <c r="E908" i="41"/>
  <c r="E948" i="41"/>
  <c r="E1306" i="41"/>
  <c r="E1226" i="41"/>
  <c r="E1317" i="41"/>
  <c r="E1243" i="41"/>
  <c r="E1252" i="41"/>
  <c r="E923" i="41"/>
  <c r="E733" i="41"/>
  <c r="F733" i="41"/>
  <c r="E1107" i="41"/>
  <c r="E1212" i="41"/>
  <c r="E769" i="41"/>
  <c r="F769" i="41"/>
  <c r="E839" i="41"/>
  <c r="E750" i="41"/>
  <c r="F750" i="41"/>
  <c r="E901" i="41"/>
  <c r="E1181" i="41"/>
  <c r="E1305" i="41"/>
  <c r="F746" i="41"/>
  <c r="E746" i="41"/>
  <c r="E1298" i="41"/>
  <c r="E809" i="41"/>
  <c r="F809" i="41"/>
  <c r="F753" i="41"/>
  <c r="E753" i="41"/>
  <c r="E995" i="41"/>
  <c r="E1304" i="41"/>
  <c r="E1142" i="41"/>
  <c r="E796" i="41"/>
  <c r="F796" i="41"/>
  <c r="E1022" i="41"/>
  <c r="E842" i="41"/>
  <c r="F842" i="41"/>
  <c r="E939" i="41"/>
  <c r="E1224" i="41"/>
  <c r="F738" i="41"/>
  <c r="E738" i="41"/>
  <c r="E858" i="41"/>
  <c r="F858" i="41"/>
  <c r="E1057" i="41"/>
  <c r="F775" i="41"/>
  <c r="E775" i="41"/>
  <c r="E1012" i="41"/>
  <c r="E1039" i="41"/>
  <c r="F854" i="41"/>
  <c r="E854" i="41"/>
  <c r="E1121" i="41"/>
  <c r="E1260" i="41"/>
  <c r="E1204" i="41"/>
  <c r="F857" i="41"/>
  <c r="E857" i="41"/>
  <c r="E1131" i="41"/>
  <c r="E1008" i="41"/>
  <c r="E1043" i="41"/>
  <c r="E956" i="41"/>
  <c r="E993" i="41"/>
  <c r="E1124" i="41"/>
  <c r="E1185" i="41"/>
  <c r="E962" i="41"/>
  <c r="E991" i="41"/>
  <c r="E1101" i="41"/>
  <c r="E1176" i="41"/>
  <c r="E1099" i="41"/>
  <c r="E968" i="41"/>
  <c r="E1111" i="41"/>
  <c r="E1299" i="41"/>
  <c r="F798" i="41"/>
  <c r="E798" i="41"/>
  <c r="E1032" i="41"/>
  <c r="F777" i="41"/>
  <c r="E777" i="41"/>
  <c r="E892" i="41"/>
  <c r="E1113" i="41"/>
  <c r="E1255" i="41"/>
  <c r="E1170" i="41"/>
  <c r="E1011" i="41"/>
  <c r="E1144" i="41"/>
  <c r="E856" i="41"/>
  <c r="F856" i="41"/>
  <c r="F759" i="41"/>
  <c r="E759" i="41"/>
  <c r="E723" i="41"/>
  <c r="F723" i="41"/>
  <c r="F761" i="41"/>
  <c r="E761" i="41"/>
  <c r="E1165" i="41"/>
  <c r="E951" i="41"/>
  <c r="E930" i="41"/>
  <c r="E947" i="41"/>
  <c r="E1241" i="41"/>
  <c r="E814" i="41"/>
  <c r="F814" i="41"/>
  <c r="E1006" i="41"/>
  <c r="E1153" i="41"/>
  <c r="E1036" i="41"/>
  <c r="E973" i="41"/>
  <c r="F786" i="41"/>
  <c r="E786" i="41"/>
  <c r="E795" i="41"/>
  <c r="F795" i="41"/>
  <c r="E1106" i="41"/>
  <c r="E776" i="41"/>
  <c r="F776" i="41"/>
  <c r="E1046" i="41"/>
  <c r="E1193" i="41"/>
  <c r="E1214" i="41"/>
  <c r="E1206" i="41"/>
  <c r="E817" i="41"/>
  <c r="E964" i="41"/>
  <c r="E957" i="41"/>
  <c r="E1079" i="41"/>
  <c r="E1217" i="41"/>
  <c r="E1230" i="41"/>
  <c r="E888" i="41"/>
  <c r="E1017" i="41"/>
  <c r="E1236" i="41"/>
  <c r="E1018" i="41"/>
  <c r="E880" i="41"/>
  <c r="E989" i="41"/>
  <c r="E810" i="41"/>
  <c r="F810" i="41"/>
  <c r="E1123" i="41"/>
  <c r="E975" i="41"/>
  <c r="F794" i="41"/>
  <c r="E794" i="41"/>
  <c r="E929" i="41"/>
  <c r="E1276" i="41"/>
  <c r="E1157" i="41"/>
  <c r="E866" i="41"/>
  <c r="F866" i="41"/>
  <c r="E1227" i="41"/>
  <c r="E747" i="41"/>
  <c r="F747" i="41"/>
  <c r="D52" i="29"/>
  <c r="G52" i="29"/>
  <c r="B52" i="29"/>
  <c r="E52" i="29" s="1"/>
  <c r="B26" i="29"/>
  <c r="E26" i="29" s="1"/>
  <c r="D26" i="29"/>
  <c r="G26" i="29"/>
  <c r="G101" i="29"/>
  <c r="D101" i="29"/>
  <c r="B101" i="29"/>
  <c r="E101" i="29" s="1"/>
  <c r="D35" i="29"/>
  <c r="G35" i="29"/>
  <c r="B35" i="29"/>
  <c r="E35" i="29" s="1"/>
  <c r="G28" i="29"/>
  <c r="D28" i="29"/>
  <c r="B28" i="29"/>
  <c r="E28" i="29" s="1"/>
  <c r="D104" i="29"/>
  <c r="B104" i="29"/>
  <c r="E104" i="29" s="1"/>
  <c r="G104" i="29"/>
  <c r="D139" i="29"/>
  <c r="B139" i="29"/>
  <c r="E139" i="29" s="1"/>
  <c r="G139" i="29"/>
  <c r="G89" i="29"/>
  <c r="D89" i="29"/>
  <c r="B89" i="29"/>
  <c r="E89" i="29" s="1"/>
  <c r="G27" i="29"/>
  <c r="B27" i="29"/>
  <c r="E27" i="29" s="1"/>
  <c r="D27" i="29"/>
  <c r="B31" i="29"/>
  <c r="E31" i="29" s="1"/>
  <c r="D31" i="29"/>
  <c r="G31" i="29"/>
  <c r="G72" i="29"/>
  <c r="D72" i="29"/>
  <c r="B72" i="29"/>
  <c r="E72" i="29" s="1"/>
  <c r="G141" i="29"/>
  <c r="D141" i="29"/>
  <c r="B141" i="29"/>
  <c r="E141" i="29" s="1"/>
  <c r="D71" i="29"/>
  <c r="G71" i="29"/>
  <c r="B71" i="29"/>
  <c r="E71" i="29" s="1"/>
  <c r="D117" i="29"/>
  <c r="G117" i="29"/>
  <c r="B117" i="29"/>
  <c r="E117" i="29" s="1"/>
  <c r="D157" i="29"/>
  <c r="G157" i="29"/>
  <c r="B157" i="29"/>
  <c r="E157" i="29" s="1"/>
  <c r="G94" i="29"/>
  <c r="B94" i="29"/>
  <c r="E94" i="29" s="1"/>
  <c r="D94" i="29"/>
  <c r="D163" i="29"/>
  <c r="G163" i="29"/>
  <c r="B163" i="29"/>
  <c r="E163" i="29" s="1"/>
  <c r="D158" i="29"/>
  <c r="B158" i="29"/>
  <c r="E158" i="29" s="1"/>
  <c r="G158" i="29"/>
  <c r="B25" i="29"/>
  <c r="E25" i="29" s="1"/>
  <c r="G25" i="29"/>
  <c r="D25" i="29"/>
  <c r="B48" i="29"/>
  <c r="E48" i="29" s="1"/>
  <c r="G48" i="29"/>
  <c r="D48" i="29"/>
  <c r="B154" i="29"/>
  <c r="E154" i="29" s="1"/>
  <c r="D154" i="29"/>
  <c r="G154" i="29"/>
  <c r="G134" i="29"/>
  <c r="D134" i="29"/>
  <c r="B134" i="29"/>
  <c r="E134" i="29" s="1"/>
  <c r="G143" i="29"/>
  <c r="B143" i="29"/>
  <c r="E143" i="29" s="1"/>
  <c r="D143" i="29"/>
  <c r="G23" i="29"/>
  <c r="B23" i="29"/>
  <c r="E23" i="29" s="1"/>
  <c r="D23" i="29"/>
  <c r="G84" i="29"/>
  <c r="B84" i="29"/>
  <c r="E84" i="29" s="1"/>
  <c r="D84" i="29"/>
  <c r="B32" i="29"/>
  <c r="E32" i="29" s="1"/>
  <c r="G32" i="29"/>
  <c r="D32" i="29"/>
  <c r="D111" i="29"/>
  <c r="B111" i="29"/>
  <c r="E111" i="29" s="1"/>
  <c r="G111" i="29"/>
  <c r="D21" i="29"/>
  <c r="B21" i="29"/>
  <c r="E21" i="29" s="1"/>
  <c r="G21" i="29"/>
  <c r="D105" i="29"/>
  <c r="G105" i="29"/>
  <c r="B105" i="29"/>
  <c r="E105" i="29" s="1"/>
  <c r="B88" i="29"/>
  <c r="E88" i="29" s="1"/>
  <c r="D88" i="29"/>
  <c r="G88" i="29"/>
  <c r="J26" i="39"/>
  <c r="H12" i="54"/>
  <c r="C13" i="54"/>
  <c r="I12" i="54"/>
  <c r="D12" i="54"/>
  <c r="E12" i="54" s="1"/>
  <c r="L12" i="54" s="1"/>
  <c r="M12" i="54" s="1"/>
  <c r="K29" i="39"/>
  <c r="K16" i="39"/>
  <c r="K16" i="29"/>
  <c r="I26" i="39" l="1"/>
  <c r="I33" i="39"/>
  <c r="J22" i="39"/>
  <c r="F729" i="41"/>
  <c r="F838" i="41"/>
  <c r="F802" i="41"/>
  <c r="K27" i="39"/>
  <c r="H22" i="39"/>
  <c r="J35" i="39"/>
  <c r="K28" i="39"/>
  <c r="F834" i="41"/>
  <c r="I30" i="39"/>
  <c r="H30" i="39"/>
  <c r="F1217" i="41"/>
  <c r="H19" i="39"/>
  <c r="J19" i="39"/>
  <c r="I19" i="39"/>
  <c r="F1236" i="41"/>
  <c r="H34" i="39"/>
  <c r="J34" i="39"/>
  <c r="I34" i="39"/>
  <c r="F929" i="41"/>
  <c r="F975" i="41"/>
  <c r="F888" i="41"/>
  <c r="F964" i="41"/>
  <c r="I23" i="39"/>
  <c r="J23" i="39"/>
  <c r="H23" i="39"/>
  <c r="H32" i="39"/>
  <c r="J32" i="39"/>
  <c r="I32" i="39"/>
  <c r="I25" i="39"/>
  <c r="J25" i="39"/>
  <c r="H25" i="39"/>
  <c r="F1227" i="41"/>
  <c r="F1157" i="41"/>
  <c r="F1200" i="41"/>
  <c r="H20" i="39"/>
  <c r="J20" i="39"/>
  <c r="I20" i="39"/>
  <c r="F1173" i="41"/>
  <c r="F880" i="41"/>
  <c r="F957" i="41"/>
  <c r="H35" i="39"/>
  <c r="F1107" i="41"/>
  <c r="F1243" i="41"/>
  <c r="F948" i="41"/>
  <c r="F950" i="41"/>
  <c r="F932" i="41"/>
  <c r="F873" i="41"/>
  <c r="F890" i="41"/>
  <c r="F927" i="41"/>
  <c r="F1251" i="41"/>
  <c r="F1005" i="41"/>
  <c r="F1158" i="41"/>
  <c r="F1292" i="41"/>
  <c r="F1146" i="41"/>
  <c r="F1070" i="41"/>
  <c r="F963" i="41"/>
  <c r="F921" i="41"/>
  <c r="F1257" i="41"/>
  <c r="F1263" i="41"/>
  <c r="F900" i="41"/>
  <c r="F1186" i="41"/>
  <c r="F923" i="41"/>
  <c r="F1226" i="41"/>
  <c r="F1318" i="41"/>
  <c r="F1254" i="41"/>
  <c r="F1027" i="41"/>
  <c r="F1208" i="41"/>
  <c r="F1081" i="41"/>
  <c r="F1209" i="41"/>
  <c r="F1014" i="41"/>
  <c r="F1183" i="41"/>
  <c r="F1100" i="41"/>
  <c r="F1219" i="41"/>
  <c r="F974" i="41"/>
  <c r="F889" i="41"/>
  <c r="F1047" i="41"/>
  <c r="F987" i="41"/>
  <c r="F907" i="41"/>
  <c r="F1133" i="41"/>
  <c r="F1274" i="41"/>
  <c r="F1037" i="41"/>
  <c r="F1228" i="41"/>
  <c r="F1194" i="41"/>
  <c r="F1320" i="41"/>
  <c r="F1003" i="41"/>
  <c r="F1009" i="41"/>
  <c r="F1202" i="41"/>
  <c r="F883" i="41"/>
  <c r="F1156" i="41"/>
  <c r="F1150" i="41"/>
  <c r="F1276" i="41"/>
  <c r="F989" i="41"/>
  <c r="F1017" i="41"/>
  <c r="F1079" i="41"/>
  <c r="F1212" i="41"/>
  <c r="F1317" i="41"/>
  <c r="F908" i="41"/>
  <c r="F942" i="41"/>
  <c r="F1290" i="41"/>
  <c r="F1286" i="41"/>
  <c r="F1237" i="41"/>
  <c r="F954" i="41"/>
  <c r="F934" i="41"/>
  <c r="F1315" i="41"/>
  <c r="F1108" i="41"/>
  <c r="F1275" i="41"/>
  <c r="F879" i="41"/>
  <c r="F961" i="41"/>
  <c r="F1026" i="41"/>
  <c r="F937" i="41"/>
  <c r="F1271" i="41"/>
  <c r="F1066" i="41"/>
  <c r="F999" i="41"/>
  <c r="F928" i="41"/>
  <c r="F1264" i="41"/>
  <c r="F1223" i="41"/>
  <c r="F1042" i="41"/>
  <c r="F1028" i="41"/>
  <c r="F876" i="41"/>
  <c r="F1095" i="41"/>
  <c r="F1123" i="41"/>
  <c r="F1018" i="41"/>
  <c r="F1230" i="41"/>
  <c r="F1273" i="41"/>
  <c r="F1075" i="41"/>
  <c r="F909" i="41"/>
  <c r="F1063" i="41"/>
  <c r="F925" i="41"/>
  <c r="F912" i="41"/>
  <c r="F1097" i="41"/>
  <c r="F1148" i="41"/>
  <c r="F1082" i="41"/>
  <c r="F1117" i="41"/>
  <c r="F1242" i="41"/>
  <c r="F1163" i="41"/>
  <c r="F1181" i="41"/>
  <c r="F995" i="41"/>
  <c r="F1142" i="41"/>
  <c r="F1022" i="41"/>
  <c r="F939" i="41"/>
  <c r="F1057" i="41"/>
  <c r="F1012" i="41"/>
  <c r="F1260" i="41"/>
  <c r="F1008" i="41"/>
  <c r="F956" i="41"/>
  <c r="F1124" i="41"/>
  <c r="F962" i="41"/>
  <c r="F1101" i="41"/>
  <c r="F1099" i="41"/>
  <c r="F1111" i="41"/>
  <c r="F1113" i="41"/>
  <c r="F1170" i="41"/>
  <c r="F1144" i="41"/>
  <c r="F951" i="41"/>
  <c r="F947" i="41"/>
  <c r="F1153" i="41"/>
  <c r="F973" i="41"/>
  <c r="F1193" i="41"/>
  <c r="F1206" i="41"/>
  <c r="F1091" i="41"/>
  <c r="F1169" i="41"/>
  <c r="F886" i="41"/>
  <c r="F955" i="41"/>
  <c r="F885" i="41"/>
  <c r="F1143" i="41"/>
  <c r="F1187" i="41"/>
  <c r="F986" i="41"/>
  <c r="F1296" i="41"/>
  <c r="F1061" i="41"/>
  <c r="F901" i="41"/>
  <c r="F1305" i="41"/>
  <c r="F1298" i="41"/>
  <c r="F1304" i="41"/>
  <c r="F1224" i="41"/>
  <c r="F1039" i="41"/>
  <c r="F1121" i="41"/>
  <c r="F1204" i="41"/>
  <c r="F1131" i="41"/>
  <c r="F1043" i="41"/>
  <c r="F993" i="41"/>
  <c r="F1185" i="41"/>
  <c r="F991" i="41"/>
  <c r="F1176" i="41"/>
  <c r="F968" i="41"/>
  <c r="F1299" i="41"/>
  <c r="F1032" i="41"/>
  <c r="F892" i="41"/>
  <c r="F1255" i="41"/>
  <c r="F1011" i="41"/>
  <c r="F1165" i="41"/>
  <c r="F930" i="41"/>
  <c r="F1241" i="41"/>
  <c r="F1006" i="41"/>
  <c r="F1036" i="41"/>
  <c r="F1106" i="41"/>
  <c r="F1046" i="41"/>
  <c r="F1214" i="41"/>
  <c r="F1211" i="41"/>
  <c r="F980" i="41"/>
  <c r="F931" i="41"/>
  <c r="F1295" i="41"/>
  <c r="F1215" i="41"/>
  <c r="F984" i="41"/>
  <c r="F1279" i="41"/>
  <c r="F1029" i="41"/>
  <c r="F1073" i="41"/>
  <c r="F1035" i="41"/>
  <c r="F918" i="41"/>
  <c r="F1161" i="41"/>
  <c r="F1059" i="41"/>
  <c r="F1138" i="41"/>
  <c r="F1291" i="41"/>
  <c r="F1112" i="41"/>
  <c r="F933" i="41"/>
  <c r="F903" i="41"/>
  <c r="F1316" i="41"/>
  <c r="F919" i="41"/>
  <c r="F887" i="41"/>
  <c r="F1203" i="41"/>
  <c r="F1231" i="41"/>
  <c r="F1192" i="41"/>
  <c r="F1000" i="41"/>
  <c r="F1152" i="41"/>
  <c r="F970" i="41"/>
  <c r="F1280" i="41"/>
  <c r="F1248" i="41"/>
  <c r="F1065" i="41"/>
  <c r="F1196" i="41"/>
  <c r="F936" i="41"/>
  <c r="F1250" i="41"/>
  <c r="F1120" i="41"/>
  <c r="F875" i="41"/>
  <c r="F911" i="41"/>
  <c r="F1090" i="41"/>
  <c r="F1162" i="41"/>
  <c r="F922" i="41"/>
  <c r="F906" i="41"/>
  <c r="F1177" i="41"/>
  <c r="F1068" i="41"/>
  <c r="F899" i="41"/>
  <c r="F1168" i="41"/>
  <c r="F1307" i="41"/>
  <c r="F1077" i="41"/>
  <c r="F1045" i="41"/>
  <c r="F871" i="41"/>
  <c r="F1060" i="41"/>
  <c r="F1086" i="41"/>
  <c r="F1167" i="41"/>
  <c r="F920" i="41"/>
  <c r="F946" i="41"/>
  <c r="F982" i="41"/>
  <c r="F872" i="41"/>
  <c r="F1180" i="41"/>
  <c r="F1130" i="41"/>
  <c r="F1033" i="41"/>
  <c r="F1141" i="41"/>
  <c r="F935" i="41"/>
  <c r="F1040" i="41"/>
  <c r="F924" i="41"/>
  <c r="F1025" i="41"/>
  <c r="F1182" i="41"/>
  <c r="F1154" i="41"/>
  <c r="F1310" i="41"/>
  <c r="F969" i="41"/>
  <c r="F895" i="41"/>
  <c r="F1128" i="41"/>
  <c r="F1030" i="41"/>
  <c r="F1234" i="41"/>
  <c r="F1049" i="41"/>
  <c r="F1114" i="41"/>
  <c r="F1201" i="41"/>
  <c r="F998" i="41"/>
  <c r="F977" i="41"/>
  <c r="F1139" i="41"/>
  <c r="F1126" i="41"/>
  <c r="F1249" i="41"/>
  <c r="F914" i="41"/>
  <c r="F1270" i="41"/>
  <c r="F990" i="41"/>
  <c r="F1023" i="41"/>
  <c r="F978" i="41"/>
  <c r="F1088" i="41"/>
  <c r="F1054" i="41"/>
  <c r="F904" i="41"/>
  <c r="F874" i="41"/>
  <c r="F967" i="41"/>
  <c r="F1048" i="41"/>
  <c r="F1225" i="41"/>
  <c r="F979" i="41"/>
  <c r="F1021" i="41"/>
  <c r="F1261" i="41"/>
  <c r="F877" i="41"/>
  <c r="F867" i="41"/>
  <c r="F1265" i="41"/>
  <c r="F1175" i="41"/>
  <c r="F1119" i="41"/>
  <c r="F1179" i="41"/>
  <c r="F1188" i="41"/>
  <c r="F943" i="41"/>
  <c r="F1253" i="41"/>
  <c r="F905" i="41"/>
  <c r="F1222" i="41"/>
  <c r="F910" i="41"/>
  <c r="F1172" i="41"/>
  <c r="F1178" i="41"/>
  <c r="F884" i="41"/>
  <c r="F1282" i="41"/>
  <c r="F897" i="41"/>
  <c r="F958" i="41"/>
  <c r="F1034" i="41"/>
  <c r="F1044" i="41"/>
  <c r="F1016" i="41"/>
  <c r="F1277" i="41"/>
  <c r="F1267" i="41"/>
  <c r="F985" i="41"/>
  <c r="F1115" i="41"/>
  <c r="F965" i="41"/>
  <c r="F1207" i="41"/>
  <c r="F1104" i="41"/>
  <c r="F1072" i="41"/>
  <c r="F1269" i="41"/>
  <c r="F1140" i="41"/>
  <c r="F1116" i="41"/>
  <c r="F1272" i="41"/>
  <c r="F1137" i="41"/>
  <c r="F1147" i="41"/>
  <c r="F1259" i="41"/>
  <c r="F1258" i="41"/>
  <c r="F1118" i="41"/>
  <c r="F1289" i="41"/>
  <c r="F1238" i="41"/>
  <c r="F1134" i="41"/>
  <c r="F981" i="41"/>
  <c r="F1301" i="41"/>
  <c r="F1001" i="41"/>
  <c r="F1092" i="41"/>
  <c r="F1056" i="41"/>
  <c r="F1132" i="41"/>
  <c r="F1229" i="41"/>
  <c r="F1313" i="41"/>
  <c r="F952" i="41"/>
  <c r="F997" i="41"/>
  <c r="F992" i="41"/>
  <c r="F1213" i="41"/>
  <c r="F898" i="41"/>
  <c r="F1145" i="41"/>
  <c r="F1302" i="41"/>
  <c r="F1110" i="41"/>
  <c r="F1252" i="41"/>
  <c r="F1306" i="41"/>
  <c r="F1122" i="41"/>
  <c r="F959" i="41"/>
  <c r="F953" i="41"/>
  <c r="F896" i="41"/>
  <c r="F949" i="41"/>
  <c r="F1174" i="41"/>
  <c r="F1155" i="41"/>
  <c r="F1189" i="41"/>
  <c r="F966" i="41"/>
  <c r="F1300" i="41"/>
  <c r="F1247" i="41"/>
  <c r="F1244" i="41"/>
  <c r="F1058" i="41"/>
  <c r="F1221" i="41"/>
  <c r="F1297" i="41"/>
  <c r="F983" i="41"/>
  <c r="F1093" i="41"/>
  <c r="F1233" i="41"/>
  <c r="F1038" i="41"/>
  <c r="F1171" i="41"/>
  <c r="F1235" i="41"/>
  <c r="F1031" i="41"/>
  <c r="F902" i="41"/>
  <c r="F1218" i="41"/>
  <c r="F881" i="41"/>
  <c r="F1266" i="41"/>
  <c r="F1262" i="41"/>
  <c r="F1294" i="41"/>
  <c r="F1084" i="41"/>
  <c r="F1078" i="41"/>
  <c r="F1216" i="41"/>
  <c r="F1076" i="41"/>
  <c r="F1125" i="41"/>
  <c r="F1087" i="41"/>
  <c r="F1220" i="41"/>
  <c r="F1083" i="41"/>
  <c r="F1256" i="41"/>
  <c r="F926" i="41"/>
  <c r="F1285" i="41"/>
  <c r="F1098" i="41"/>
  <c r="F1102" i="41"/>
  <c r="F1135" i="41"/>
  <c r="F1197" i="41"/>
  <c r="F1089" i="41"/>
  <c r="F971" i="41"/>
  <c r="F1287" i="41"/>
  <c r="F1096" i="41"/>
  <c r="F1071" i="41"/>
  <c r="F1067" i="41"/>
  <c r="F1002" i="41"/>
  <c r="F1190" i="41"/>
  <c r="F893" i="41"/>
  <c r="F938" i="41"/>
  <c r="F1015" i="41"/>
  <c r="F1069" i="41"/>
  <c r="F1311" i="41"/>
  <c r="F1293" i="41"/>
  <c r="F1205" i="41"/>
  <c r="F996" i="41"/>
  <c r="F1127" i="41"/>
  <c r="F1191" i="41"/>
  <c r="F1268" i="41"/>
  <c r="F882" i="41"/>
  <c r="F945" i="41"/>
  <c r="F1103" i="41"/>
  <c r="F1041" i="41"/>
  <c r="F1246" i="41"/>
  <c r="F1055" i="41"/>
  <c r="F1210" i="41"/>
  <c r="F1020" i="41"/>
  <c r="F1024" i="41"/>
  <c r="F940" i="41"/>
  <c r="F1303" i="41"/>
  <c r="F1245" i="41"/>
  <c r="F917" i="41"/>
  <c r="F1319" i="41"/>
  <c r="F1129" i="41"/>
  <c r="F1064" i="41"/>
  <c r="F1166" i="41"/>
  <c r="F1308" i="41"/>
  <c r="F1109" i="41"/>
  <c r="F1053" i="41"/>
  <c r="F1198" i="41"/>
  <c r="F1199" i="41"/>
  <c r="F1288" i="41"/>
  <c r="F1164" i="41"/>
  <c r="F1159" i="41"/>
  <c r="F994" i="41"/>
  <c r="F1052" i="41"/>
  <c r="F1160" i="41"/>
  <c r="F1312" i="41"/>
  <c r="F869" i="41"/>
  <c r="F1239" i="41"/>
  <c r="F915" i="41"/>
  <c r="F1278" i="41"/>
  <c r="F1105" i="41"/>
  <c r="F1184" i="41"/>
  <c r="F868" i="41"/>
  <c r="F1007" i="41"/>
  <c r="F1240" i="41"/>
  <c r="F1094" i="41"/>
  <c r="F1004" i="41"/>
  <c r="F976" i="41"/>
  <c r="F960" i="41"/>
  <c r="F1051" i="41"/>
  <c r="F1013" i="41"/>
  <c r="F894" i="41"/>
  <c r="F913" i="41"/>
  <c r="F944" i="41"/>
  <c r="F1050" i="41"/>
  <c r="F1309" i="41"/>
  <c r="F870" i="41"/>
  <c r="F891" i="41"/>
  <c r="F1281" i="41"/>
  <c r="F1151" i="41"/>
  <c r="F1019" i="41"/>
  <c r="F1136" i="41"/>
  <c r="F1284" i="41"/>
  <c r="F941" i="41"/>
  <c r="F1085" i="41"/>
  <c r="F1232" i="41"/>
  <c r="F972" i="41"/>
  <c r="F878" i="41"/>
  <c r="F1010" i="41"/>
  <c r="F916" i="41"/>
  <c r="F1074" i="41"/>
  <c r="F1195" i="41"/>
  <c r="F988" i="41"/>
  <c r="F1080" i="41"/>
  <c r="F1062" i="41"/>
  <c r="F1314" i="41"/>
  <c r="F1149" i="41"/>
  <c r="F1283" i="41"/>
  <c r="K18" i="39"/>
  <c r="F817" i="41"/>
  <c r="J19" i="29"/>
  <c r="I19" i="29"/>
  <c r="H19" i="29"/>
  <c r="F828" i="41"/>
  <c r="K31" i="39"/>
  <c r="H18" i="29"/>
  <c r="K21" i="39"/>
  <c r="K22" i="39"/>
  <c r="F839" i="41"/>
  <c r="F836" i="41"/>
  <c r="I157" i="29"/>
  <c r="H157" i="29"/>
  <c r="J157" i="29"/>
  <c r="H35" i="29"/>
  <c r="I35" i="29"/>
  <c r="J35" i="29"/>
  <c r="J109" i="29"/>
  <c r="I109" i="29"/>
  <c r="H109" i="29"/>
  <c r="I91" i="29"/>
  <c r="J91" i="29"/>
  <c r="H91" i="29"/>
  <c r="H108" i="29"/>
  <c r="I108" i="29"/>
  <c r="J108" i="29"/>
  <c r="I116" i="29"/>
  <c r="J116" i="29"/>
  <c r="H116" i="29"/>
  <c r="H59" i="29"/>
  <c r="I59" i="29"/>
  <c r="J59" i="29"/>
  <c r="F822" i="41"/>
  <c r="I79" i="29"/>
  <c r="J79" i="29"/>
  <c r="H79" i="29"/>
  <c r="I47" i="29"/>
  <c r="J47" i="29"/>
  <c r="H47" i="29"/>
  <c r="J144" i="29"/>
  <c r="H144" i="29"/>
  <c r="I144" i="29"/>
  <c r="I45" i="29"/>
  <c r="J45" i="29"/>
  <c r="H45" i="29"/>
  <c r="J49" i="29"/>
  <c r="H49" i="29"/>
  <c r="I49" i="29"/>
  <c r="H41" i="29"/>
  <c r="J41" i="29"/>
  <c r="I41" i="29"/>
  <c r="H100" i="29"/>
  <c r="I100" i="29"/>
  <c r="J100" i="29"/>
  <c r="J129" i="29"/>
  <c r="H129" i="29"/>
  <c r="I129" i="29"/>
  <c r="I58" i="29"/>
  <c r="H58" i="29"/>
  <c r="J58" i="29"/>
  <c r="F718" i="41"/>
  <c r="F12" i="41" s="1"/>
  <c r="I111" i="29"/>
  <c r="J111" i="29"/>
  <c r="H111" i="29"/>
  <c r="J28" i="29"/>
  <c r="I28" i="29"/>
  <c r="H28" i="29"/>
  <c r="H85" i="29"/>
  <c r="J85" i="29"/>
  <c r="I85" i="29"/>
  <c r="J115" i="29"/>
  <c r="I115" i="29"/>
  <c r="H115" i="29"/>
  <c r="J165" i="29"/>
  <c r="I165" i="29"/>
  <c r="H165" i="29"/>
  <c r="H21" i="29"/>
  <c r="J21" i="29"/>
  <c r="I21" i="29"/>
  <c r="H71" i="29"/>
  <c r="J71" i="29"/>
  <c r="I71" i="29"/>
  <c r="J31" i="29"/>
  <c r="H31" i="29"/>
  <c r="I31" i="29"/>
  <c r="I26" i="29"/>
  <c r="J26" i="29"/>
  <c r="H26" i="29"/>
  <c r="I52" i="29"/>
  <c r="J52" i="29"/>
  <c r="H52" i="29"/>
  <c r="H107" i="29"/>
  <c r="J107" i="29"/>
  <c r="I107" i="29"/>
  <c r="H140" i="29"/>
  <c r="J140" i="29"/>
  <c r="I140" i="29"/>
  <c r="I102" i="29"/>
  <c r="H102" i="29"/>
  <c r="J102" i="29"/>
  <c r="H136" i="29"/>
  <c r="I136" i="29"/>
  <c r="J136" i="29"/>
  <c r="I20" i="29"/>
  <c r="H20" i="29"/>
  <c r="J20" i="29"/>
  <c r="I146" i="29"/>
  <c r="J146" i="29"/>
  <c r="H146" i="29"/>
  <c r="J160" i="29"/>
  <c r="I160" i="29"/>
  <c r="H160" i="29"/>
  <c r="I83" i="29"/>
  <c r="J83" i="29"/>
  <c r="H83" i="29"/>
  <c r="J128" i="29"/>
  <c r="H128" i="29"/>
  <c r="I128" i="29"/>
  <c r="J162" i="29"/>
  <c r="H162" i="29"/>
  <c r="I162" i="29"/>
  <c r="H145" i="29"/>
  <c r="J145" i="29"/>
  <c r="I145" i="29"/>
  <c r="I42" i="29"/>
  <c r="H42" i="29"/>
  <c r="J42" i="29"/>
  <c r="J82" i="29"/>
  <c r="I82" i="29"/>
  <c r="H82" i="29"/>
  <c r="I97" i="29"/>
  <c r="J97" i="29"/>
  <c r="H97" i="29"/>
  <c r="F803" i="41"/>
  <c r="I78" i="29"/>
  <c r="J78" i="29"/>
  <c r="H78" i="29"/>
  <c r="I33" i="29"/>
  <c r="H33" i="29"/>
  <c r="J33" i="29"/>
  <c r="I156" i="29"/>
  <c r="J156" i="29"/>
  <c r="H156" i="29"/>
  <c r="H121" i="29"/>
  <c r="I121" i="29"/>
  <c r="J121" i="29"/>
  <c r="J81" i="29"/>
  <c r="H81" i="29"/>
  <c r="I81" i="29"/>
  <c r="I120" i="29"/>
  <c r="H120" i="29"/>
  <c r="J120" i="29"/>
  <c r="H127" i="29"/>
  <c r="J127" i="29"/>
  <c r="I127" i="29"/>
  <c r="H151" i="29"/>
  <c r="I151" i="29"/>
  <c r="J151" i="29"/>
  <c r="H92" i="29"/>
  <c r="I92" i="29"/>
  <c r="J92" i="29"/>
  <c r="J103" i="29"/>
  <c r="H103" i="29"/>
  <c r="I103" i="29"/>
  <c r="J64" i="29"/>
  <c r="I64" i="29"/>
  <c r="H64" i="29"/>
  <c r="J74" i="29"/>
  <c r="I74" i="29"/>
  <c r="H74" i="29"/>
  <c r="J30" i="29"/>
  <c r="I30" i="29"/>
  <c r="H30" i="29"/>
  <c r="H155" i="29"/>
  <c r="I155" i="29"/>
  <c r="J155" i="29"/>
  <c r="H65" i="29"/>
  <c r="J65" i="29"/>
  <c r="I65" i="29"/>
  <c r="K33" i="39"/>
  <c r="I119" i="29"/>
  <c r="J119" i="29"/>
  <c r="H119" i="29"/>
  <c r="I90" i="29"/>
  <c r="H90" i="29"/>
  <c r="J90" i="29"/>
  <c r="J150" i="29"/>
  <c r="I150" i="29"/>
  <c r="H150" i="29"/>
  <c r="I77" i="29"/>
  <c r="H77" i="29"/>
  <c r="J77" i="29"/>
  <c r="I61" i="29"/>
  <c r="H61" i="29"/>
  <c r="J61" i="29"/>
  <c r="H133" i="29"/>
  <c r="I133" i="29"/>
  <c r="J133" i="29"/>
  <c r="H84" i="29"/>
  <c r="J84" i="29"/>
  <c r="I84" i="29"/>
  <c r="I36" i="29"/>
  <c r="H36" i="29"/>
  <c r="J36" i="29"/>
  <c r="I54" i="29"/>
  <c r="H54" i="29"/>
  <c r="J54" i="29"/>
  <c r="I86" i="29"/>
  <c r="H86" i="29"/>
  <c r="J86" i="29"/>
  <c r="J32" i="29"/>
  <c r="H32" i="29"/>
  <c r="I32" i="29"/>
  <c r="I154" i="29"/>
  <c r="J154" i="29"/>
  <c r="H154" i="29"/>
  <c r="K26" i="39"/>
  <c r="I88" i="29"/>
  <c r="J88" i="29"/>
  <c r="H88" i="29"/>
  <c r="J105" i="29"/>
  <c r="I105" i="29"/>
  <c r="H105" i="29"/>
  <c r="J143" i="29"/>
  <c r="I143" i="29"/>
  <c r="H143" i="29"/>
  <c r="H134" i="29"/>
  <c r="I134" i="29"/>
  <c r="J134" i="29"/>
  <c r="I25" i="29"/>
  <c r="H25" i="29"/>
  <c r="J25" i="29"/>
  <c r="J163" i="29"/>
  <c r="H163" i="29"/>
  <c r="I163" i="29"/>
  <c r="J72" i="29"/>
  <c r="H72" i="29"/>
  <c r="I72" i="29"/>
  <c r="J104" i="29"/>
  <c r="I104" i="29"/>
  <c r="H104" i="29"/>
  <c r="I101" i="29"/>
  <c r="H101" i="29"/>
  <c r="J101" i="29"/>
  <c r="H56" i="29"/>
  <c r="I56" i="29"/>
  <c r="J56" i="29"/>
  <c r="J76" i="29"/>
  <c r="I76" i="29"/>
  <c r="H76" i="29"/>
  <c r="J130" i="29"/>
  <c r="H130" i="29"/>
  <c r="I130" i="29"/>
  <c r="J18" i="29"/>
  <c r="I18" i="29"/>
  <c r="J50" i="29"/>
  <c r="H50" i="29"/>
  <c r="I50" i="29"/>
  <c r="J70" i="29"/>
  <c r="H70" i="29"/>
  <c r="I70" i="29"/>
  <c r="I124" i="29"/>
  <c r="H124" i="29"/>
  <c r="J124" i="29"/>
  <c r="J161" i="29"/>
  <c r="I161" i="29"/>
  <c r="H161" i="29"/>
  <c r="J67" i="29"/>
  <c r="I67" i="29"/>
  <c r="H67" i="29"/>
  <c r="J34" i="29"/>
  <c r="H34" i="29"/>
  <c r="I34" i="29"/>
  <c r="I159" i="29"/>
  <c r="H159" i="29"/>
  <c r="J159" i="29"/>
  <c r="H110" i="29"/>
  <c r="J110" i="29"/>
  <c r="I110" i="29"/>
  <c r="A21" i="54"/>
  <c r="O20" i="54"/>
  <c r="H69" i="29"/>
  <c r="I69" i="29"/>
  <c r="J69" i="29"/>
  <c r="J60" i="29"/>
  <c r="I60" i="29"/>
  <c r="H60" i="29"/>
  <c r="J37" i="29"/>
  <c r="H37" i="29"/>
  <c r="I37" i="29"/>
  <c r="J96" i="29"/>
  <c r="H96" i="29"/>
  <c r="I96" i="29"/>
  <c r="H40" i="29"/>
  <c r="J40" i="29"/>
  <c r="I40" i="29"/>
  <c r="J135" i="29"/>
  <c r="H135" i="29"/>
  <c r="I135" i="29"/>
  <c r="J57" i="29"/>
  <c r="H57" i="29"/>
  <c r="I57" i="29"/>
  <c r="I153" i="29"/>
  <c r="H153" i="29"/>
  <c r="J153" i="29"/>
  <c r="J87" i="29"/>
  <c r="I87" i="29"/>
  <c r="H87" i="29"/>
  <c r="I46" i="29"/>
  <c r="J46" i="29"/>
  <c r="H46" i="29"/>
  <c r="H149" i="29"/>
  <c r="J149" i="29"/>
  <c r="I149" i="29"/>
  <c r="J148" i="29"/>
  <c r="I148" i="29"/>
  <c r="H148" i="29"/>
  <c r="H39" i="29"/>
  <c r="J39" i="29"/>
  <c r="I39" i="29"/>
  <c r="H152" i="29"/>
  <c r="J152" i="29"/>
  <c r="I152" i="29"/>
  <c r="J38" i="29"/>
  <c r="H38" i="29"/>
  <c r="I38" i="29"/>
  <c r="I125" i="29"/>
  <c r="H125" i="29"/>
  <c r="J125" i="29"/>
  <c r="J99" i="29"/>
  <c r="H99" i="29"/>
  <c r="I99" i="29"/>
  <c r="H29" i="29"/>
  <c r="I29" i="29"/>
  <c r="J29" i="29"/>
  <c r="J44" i="29"/>
  <c r="H44" i="29"/>
  <c r="I44" i="29"/>
  <c r="J62" i="29"/>
  <c r="I62" i="29"/>
  <c r="H62" i="29"/>
  <c r="I53" i="29"/>
  <c r="H53" i="29"/>
  <c r="J53" i="29"/>
  <c r="J138" i="29"/>
  <c r="I138" i="29"/>
  <c r="H138" i="29"/>
  <c r="H23" i="29"/>
  <c r="J23" i="29"/>
  <c r="I23" i="29"/>
  <c r="I48" i="29"/>
  <c r="J48" i="29"/>
  <c r="H48" i="29"/>
  <c r="I158" i="29"/>
  <c r="J158" i="29"/>
  <c r="H158" i="29"/>
  <c r="I94" i="29"/>
  <c r="J94" i="29"/>
  <c r="H94" i="29"/>
  <c r="J117" i="29"/>
  <c r="H117" i="29"/>
  <c r="I117" i="29"/>
  <c r="I141" i="29"/>
  <c r="H141" i="29"/>
  <c r="J141" i="29"/>
  <c r="I27" i="29"/>
  <c r="H27" i="29"/>
  <c r="J27" i="29"/>
  <c r="H89" i="29"/>
  <c r="I89" i="29"/>
  <c r="J89" i="29"/>
  <c r="J139" i="29"/>
  <c r="I139" i="29"/>
  <c r="H139" i="29"/>
  <c r="H68" i="29"/>
  <c r="J68" i="29"/>
  <c r="I68" i="29"/>
  <c r="H122" i="29"/>
  <c r="J122" i="29"/>
  <c r="I122" i="29"/>
  <c r="H22" i="29"/>
  <c r="I22" i="29"/>
  <c r="J22" i="29"/>
  <c r="H93" i="29"/>
  <c r="I93" i="29"/>
  <c r="J93" i="29"/>
  <c r="H142" i="29"/>
  <c r="J142" i="29"/>
  <c r="I142" i="29"/>
  <c r="J106" i="29"/>
  <c r="H106" i="29"/>
  <c r="I106" i="29"/>
  <c r="F779" i="41"/>
  <c r="H43" i="29"/>
  <c r="I43" i="29"/>
  <c r="J43" i="29"/>
  <c r="H137" i="29"/>
  <c r="I137" i="29"/>
  <c r="J137" i="29"/>
  <c r="H80" i="29"/>
  <c r="I80" i="29"/>
  <c r="J80" i="29"/>
  <c r="H112" i="29"/>
  <c r="I112" i="29"/>
  <c r="J112" i="29"/>
  <c r="J66" i="29"/>
  <c r="I66" i="29"/>
  <c r="H66" i="29"/>
  <c r="H73" i="29"/>
  <c r="I73" i="29"/>
  <c r="J73" i="29"/>
  <c r="J132" i="29"/>
  <c r="I132" i="29"/>
  <c r="H132" i="29"/>
  <c r="J98" i="29"/>
  <c r="I98" i="29"/>
  <c r="H98" i="29"/>
  <c r="I164" i="29"/>
  <c r="H164" i="29"/>
  <c r="J164" i="29"/>
  <c r="H24" i="29"/>
  <c r="J24" i="29"/>
  <c r="I24" i="29"/>
  <c r="J95" i="29"/>
  <c r="H95" i="29"/>
  <c r="I95" i="29"/>
  <c r="H51" i="29"/>
  <c r="I51" i="29"/>
  <c r="J51" i="29"/>
  <c r="I75" i="29"/>
  <c r="H75" i="29"/>
  <c r="J75" i="29"/>
  <c r="I113" i="29"/>
  <c r="J113" i="29"/>
  <c r="H113" i="29"/>
  <c r="J131" i="29"/>
  <c r="I131" i="29"/>
  <c r="H131" i="29"/>
  <c r="H63" i="29"/>
  <c r="I63" i="29"/>
  <c r="J63" i="29"/>
  <c r="I118" i="29"/>
  <c r="J118" i="29"/>
  <c r="H118" i="29"/>
  <c r="I55" i="29"/>
  <c r="J55" i="29"/>
  <c r="H55" i="29"/>
  <c r="H123" i="29"/>
  <c r="J123" i="29"/>
  <c r="I123" i="29"/>
  <c r="H126" i="29"/>
  <c r="J126" i="29"/>
  <c r="I126" i="29"/>
  <c r="H147" i="29"/>
  <c r="J147" i="29"/>
  <c r="I147" i="29"/>
  <c r="J114" i="29"/>
  <c r="H114" i="29"/>
  <c r="I114" i="29"/>
  <c r="D13" i="54"/>
  <c r="E13" i="54" s="1"/>
  <c r="I13" i="54"/>
  <c r="H13" i="54"/>
  <c r="C14" i="54"/>
  <c r="K35" i="39" l="1"/>
  <c r="H38" i="39"/>
  <c r="H39" i="39" s="1"/>
  <c r="H40" i="39" s="1"/>
  <c r="K20" i="39"/>
  <c r="K19" i="39"/>
  <c r="K30" i="39"/>
  <c r="K25" i="39"/>
  <c r="J38" i="39"/>
  <c r="J39" i="39" s="1"/>
  <c r="J40" i="39" s="1"/>
  <c r="I38" i="39"/>
  <c r="I39" i="39" s="1"/>
  <c r="I40" i="39" s="1"/>
  <c r="K32" i="39"/>
  <c r="K23" i="39"/>
  <c r="K34" i="39"/>
  <c r="C12" i="41"/>
  <c r="L12" i="41" s="1"/>
  <c r="C488" i="41"/>
  <c r="D488" i="41" s="1"/>
  <c r="K147" i="29"/>
  <c r="K18" i="29"/>
  <c r="K126" i="29"/>
  <c r="K98" i="29"/>
  <c r="K142" i="29"/>
  <c r="K119" i="29"/>
  <c r="K64" i="29"/>
  <c r="K83" i="29"/>
  <c r="K136" i="29"/>
  <c r="K91" i="29"/>
  <c r="K68" i="29"/>
  <c r="K48" i="29"/>
  <c r="K62" i="29"/>
  <c r="K43" i="29"/>
  <c r="K122" i="29"/>
  <c r="K156" i="29"/>
  <c r="K52" i="29"/>
  <c r="K28" i="29"/>
  <c r="K87" i="29"/>
  <c r="K69" i="29"/>
  <c r="K88" i="29"/>
  <c r="K19" i="29"/>
  <c r="K41" i="29"/>
  <c r="K47" i="29"/>
  <c r="K95" i="29"/>
  <c r="K137" i="29"/>
  <c r="K22" i="29"/>
  <c r="K84" i="29"/>
  <c r="K77" i="29"/>
  <c r="K103" i="29"/>
  <c r="K92" i="29"/>
  <c r="K120" i="29"/>
  <c r="K33" i="29"/>
  <c r="K102" i="29"/>
  <c r="K140" i="29"/>
  <c r="K58" i="29"/>
  <c r="K49" i="29"/>
  <c r="K35" i="29"/>
  <c r="K89" i="29"/>
  <c r="K117" i="29"/>
  <c r="K44" i="29"/>
  <c r="K29" i="29"/>
  <c r="K24" i="29"/>
  <c r="K73" i="29"/>
  <c r="K38" i="29"/>
  <c r="K152" i="29"/>
  <c r="K148" i="29"/>
  <c r="K57" i="29"/>
  <c r="K37" i="29"/>
  <c r="K110" i="29"/>
  <c r="K50" i="29"/>
  <c r="K56" i="29"/>
  <c r="K104" i="29"/>
  <c r="K72" i="29"/>
  <c r="K90" i="29"/>
  <c r="K128" i="29"/>
  <c r="K20" i="29"/>
  <c r="K144" i="29"/>
  <c r="K157" i="29"/>
  <c r="C677" i="41"/>
  <c r="F558" i="41"/>
  <c r="F375" i="41"/>
  <c r="F710" i="41"/>
  <c r="C689" i="41"/>
  <c r="F101" i="41"/>
  <c r="F455" i="41"/>
  <c r="F409" i="41"/>
  <c r="C173" i="41"/>
  <c r="C267" i="41"/>
  <c r="F619" i="41"/>
  <c r="C306" i="41"/>
  <c r="C227" i="41"/>
  <c r="F425" i="41"/>
  <c r="F471" i="41"/>
  <c r="F565" i="41"/>
  <c r="F606" i="41"/>
  <c r="F223" i="41"/>
  <c r="F68" i="41"/>
  <c r="C423" i="41"/>
  <c r="C696" i="41"/>
  <c r="F257" i="41"/>
  <c r="C79" i="41"/>
  <c r="F254" i="41"/>
  <c r="C144" i="41"/>
  <c r="F592" i="41"/>
  <c r="F174" i="41"/>
  <c r="C231" i="41"/>
  <c r="F115" i="41"/>
  <c r="C55" i="41"/>
  <c r="C225" i="41"/>
  <c r="F443" i="41"/>
  <c r="F21" i="41"/>
  <c r="C142" i="41"/>
  <c r="F191" i="41"/>
  <c r="C530" i="41"/>
  <c r="F277" i="41"/>
  <c r="F493" i="41"/>
  <c r="C705" i="41"/>
  <c r="F708" i="41"/>
  <c r="C178" i="41"/>
  <c r="C404" i="41"/>
  <c r="C72" i="41"/>
  <c r="C448" i="41"/>
  <c r="C370" i="41"/>
  <c r="C83" i="41"/>
  <c r="F584" i="41"/>
  <c r="C14" i="41"/>
  <c r="C250" i="41"/>
  <c r="C45" i="41"/>
  <c r="C230" i="41"/>
  <c r="F30" i="41"/>
  <c r="C664" i="41"/>
  <c r="F572" i="41"/>
  <c r="F333" i="41"/>
  <c r="F291" i="41"/>
  <c r="C487" i="41"/>
  <c r="F384" i="41"/>
  <c r="C234" i="41"/>
  <c r="C226" i="41"/>
  <c r="C379" i="41"/>
  <c r="C287" i="41"/>
  <c r="F353" i="41"/>
  <c r="C31" i="41"/>
  <c r="F522" i="41"/>
  <c r="C558" i="41"/>
  <c r="C377" i="41"/>
  <c r="C610" i="41"/>
  <c r="F44" i="41"/>
  <c r="C647" i="41"/>
  <c r="F559" i="41"/>
  <c r="F564" i="41"/>
  <c r="F390" i="41"/>
  <c r="C569" i="41"/>
  <c r="C653" i="41"/>
  <c r="F497" i="41"/>
  <c r="F144" i="41"/>
  <c r="C683" i="41"/>
  <c r="C106" i="41"/>
  <c r="C303" i="41"/>
  <c r="F598" i="41"/>
  <c r="F437" i="41"/>
  <c r="F422" i="41"/>
  <c r="C275" i="41"/>
  <c r="F206" i="41"/>
  <c r="C651" i="41"/>
  <c r="C459" i="41"/>
  <c r="F378" i="41"/>
  <c r="C649" i="41"/>
  <c r="C140" i="41"/>
  <c r="C158" i="41"/>
  <c r="C184" i="41"/>
  <c r="C556" i="41"/>
  <c r="C304" i="41"/>
  <c r="C301" i="41"/>
  <c r="F237" i="41"/>
  <c r="C222" i="41"/>
  <c r="C200" i="41"/>
  <c r="C594" i="41"/>
  <c r="F20" i="41"/>
  <c r="F701" i="41"/>
  <c r="C667" i="41"/>
  <c r="F521" i="41"/>
  <c r="F311" i="41"/>
  <c r="C589" i="41"/>
  <c r="C518" i="41"/>
  <c r="C641" i="41"/>
  <c r="F452" i="41"/>
  <c r="C300" i="41"/>
  <c r="F488" i="41"/>
  <c r="C560" i="41"/>
  <c r="F640" i="41"/>
  <c r="C76" i="41"/>
  <c r="C382" i="41"/>
  <c r="F417" i="41"/>
  <c r="F651" i="41"/>
  <c r="F671" i="41"/>
  <c r="F53" i="41"/>
  <c r="F696" i="41"/>
  <c r="C92" i="41"/>
  <c r="F305" i="41"/>
  <c r="C126" i="41"/>
  <c r="C659" i="41"/>
  <c r="F328" i="41"/>
  <c r="F253" i="41"/>
  <c r="C18" i="41"/>
  <c r="F163" i="41"/>
  <c r="C246" i="41"/>
  <c r="F659" i="41"/>
  <c r="F642" i="41"/>
  <c r="C262" i="41"/>
  <c r="F175" i="41"/>
  <c r="F680" i="41"/>
  <c r="C366" i="41"/>
  <c r="C15" i="41"/>
  <c r="F48" i="41"/>
  <c r="C198" i="41"/>
  <c r="C498" i="41"/>
  <c r="C436" i="41"/>
  <c r="F689" i="41"/>
  <c r="F220" i="41"/>
  <c r="F528" i="41"/>
  <c r="C362" i="41"/>
  <c r="F511" i="41"/>
  <c r="F652" i="41"/>
  <c r="F139" i="41"/>
  <c r="F633" i="41"/>
  <c r="C429" i="41"/>
  <c r="F418" i="41"/>
  <c r="F414" i="41"/>
  <c r="F556" i="41"/>
  <c r="C134" i="41"/>
  <c r="C469" i="41"/>
  <c r="F279" i="41"/>
  <c r="C215" i="41"/>
  <c r="C571" i="41"/>
  <c r="C643" i="41"/>
  <c r="C261" i="41"/>
  <c r="C104" i="41"/>
  <c r="C181" i="41"/>
  <c r="F327" i="41"/>
  <c r="C359" i="41"/>
  <c r="F322" i="41"/>
  <c r="C614" i="41"/>
  <c r="C612" i="41"/>
  <c r="C253" i="41"/>
  <c r="C343" i="41"/>
  <c r="C522" i="41"/>
  <c r="F410" i="41"/>
  <c r="F217" i="41"/>
  <c r="F36" i="41"/>
  <c r="F628" i="41"/>
  <c r="C129" i="41"/>
  <c r="C187" i="41"/>
  <c r="F687" i="41"/>
  <c r="C241" i="41"/>
  <c r="F492" i="41"/>
  <c r="C661" i="41"/>
  <c r="C122" i="41"/>
  <c r="F491" i="41"/>
  <c r="F567" i="41"/>
  <c r="F394" i="41"/>
  <c r="C660" i="41"/>
  <c r="C174" i="41"/>
  <c r="F187" i="41"/>
  <c r="C99" i="41"/>
  <c r="F71" i="41"/>
  <c r="F502" i="41"/>
  <c r="F37" i="41"/>
  <c r="F552" i="41"/>
  <c r="C185" i="41"/>
  <c r="F260" i="41"/>
  <c r="F103" i="41"/>
  <c r="C482" i="41"/>
  <c r="F607" i="41"/>
  <c r="C431" i="41"/>
  <c r="F113" i="41"/>
  <c r="C30" i="41"/>
  <c r="F274" i="41"/>
  <c r="F331" i="41"/>
  <c r="F67" i="41"/>
  <c r="F314" i="41"/>
  <c r="C257" i="41"/>
  <c r="C622" i="41"/>
  <c r="F141" i="41"/>
  <c r="C364" i="41"/>
  <c r="C532" i="41"/>
  <c r="C503" i="41"/>
  <c r="F266" i="41"/>
  <c r="C22" i="41"/>
  <c r="C652" i="41"/>
  <c r="C147" i="41"/>
  <c r="C219" i="41"/>
  <c r="F411" i="41"/>
  <c r="C320" i="41"/>
  <c r="F219" i="41"/>
  <c r="C323" i="41"/>
  <c r="F227" i="41"/>
  <c r="F332" i="41"/>
  <c r="C674" i="41"/>
  <c r="F302" i="41"/>
  <c r="F84" i="41"/>
  <c r="C460" i="41"/>
  <c r="C40" i="41"/>
  <c r="F444" i="41"/>
  <c r="F512" i="41"/>
  <c r="F348" i="41"/>
  <c r="F587" i="41"/>
  <c r="C169" i="41"/>
  <c r="F235" i="41"/>
  <c r="F688" i="41"/>
  <c r="C680" i="41"/>
  <c r="C580" i="41"/>
  <c r="F549" i="41"/>
  <c r="C536" i="41"/>
  <c r="F371" i="41"/>
  <c r="F420" i="41"/>
  <c r="C337" i="41"/>
  <c r="C691" i="41"/>
  <c r="F466" i="41"/>
  <c r="C49" i="41"/>
  <c r="F643" i="41"/>
  <c r="C579" i="41"/>
  <c r="C461" i="41"/>
  <c r="F366" i="41"/>
  <c r="F292" i="41"/>
  <c r="C519" i="41"/>
  <c r="F65" i="41"/>
  <c r="C573" i="41"/>
  <c r="F667" i="41"/>
  <c r="F155" i="41"/>
  <c r="F596" i="41"/>
  <c r="C336" i="41"/>
  <c r="C422" i="41"/>
  <c r="F57" i="41"/>
  <c r="C84" i="41"/>
  <c r="C380" i="41"/>
  <c r="C613" i="41"/>
  <c r="F105" i="41"/>
  <c r="F362" i="41"/>
  <c r="C500" i="41"/>
  <c r="F88" i="41"/>
  <c r="F369" i="41"/>
  <c r="F627" i="41"/>
  <c r="C279" i="41"/>
  <c r="C563" i="41"/>
  <c r="C458" i="41"/>
  <c r="F284" i="41"/>
  <c r="F501" i="41"/>
  <c r="F524" i="41"/>
  <c r="C695" i="41"/>
  <c r="F59" i="41"/>
  <c r="C553" i="41"/>
  <c r="C442" i="41"/>
  <c r="C331" i="41"/>
  <c r="C355" i="41"/>
  <c r="C157" i="41"/>
  <c r="F167" i="41"/>
  <c r="F83" i="41"/>
  <c r="C339" i="41"/>
  <c r="F244" i="41"/>
  <c r="F209" i="41"/>
  <c r="F408" i="41"/>
  <c r="F563" i="41"/>
  <c r="F261" i="41"/>
  <c r="C692" i="41"/>
  <c r="C286" i="41"/>
  <c r="C163" i="41"/>
  <c r="C314" i="41"/>
  <c r="C141" i="41"/>
  <c r="F180" i="41"/>
  <c r="F555" i="41"/>
  <c r="C654" i="41"/>
  <c r="C166" i="41"/>
  <c r="F134" i="41"/>
  <c r="C650" i="41"/>
  <c r="C682" i="41"/>
  <c r="C110" i="41"/>
  <c r="C193" i="41"/>
  <c r="F684" i="41"/>
  <c r="C400" i="41"/>
  <c r="C632" i="41"/>
  <c r="C116" i="41"/>
  <c r="F551" i="41"/>
  <c r="C665" i="41"/>
  <c r="C535" i="41"/>
  <c r="F553" i="41"/>
  <c r="C578" i="41"/>
  <c r="C190" i="41"/>
  <c r="C205" i="41"/>
  <c r="F428" i="41"/>
  <c r="C543" i="41"/>
  <c r="F484" i="41"/>
  <c r="C358" i="41"/>
  <c r="C525" i="41"/>
  <c r="G12" i="41"/>
  <c r="C383" i="41"/>
  <c r="C574" i="41"/>
  <c r="F77" i="41"/>
  <c r="F505" i="41"/>
  <c r="C454" i="41"/>
  <c r="C249" i="41"/>
  <c r="C60" i="41"/>
  <c r="F427" i="41"/>
  <c r="C307" i="41"/>
  <c r="C462" i="41"/>
  <c r="F681" i="41"/>
  <c r="F41" i="41"/>
  <c r="C405" i="41"/>
  <c r="C595" i="41"/>
  <c r="K123" i="29"/>
  <c r="K66" i="29"/>
  <c r="K93" i="29"/>
  <c r="K27" i="29"/>
  <c r="K158" i="29"/>
  <c r="F416" i="41"/>
  <c r="C37" i="41"/>
  <c r="C115" i="41"/>
  <c r="C636" i="41"/>
  <c r="F526" i="41"/>
  <c r="C439" i="41"/>
  <c r="C648" i="41"/>
  <c r="C61" i="41"/>
  <c r="F208" i="41"/>
  <c r="C218" i="41"/>
  <c r="F548" i="41"/>
  <c r="C701" i="41"/>
  <c r="F424" i="41"/>
  <c r="C176" i="41"/>
  <c r="F467" i="41"/>
  <c r="C254" i="41"/>
  <c r="F704" i="41"/>
  <c r="F343" i="41"/>
  <c r="C413" i="41"/>
  <c r="F632" i="41"/>
  <c r="C523" i="41"/>
  <c r="F158" i="41"/>
  <c r="C567" i="41"/>
  <c r="C547" i="41"/>
  <c r="C559" i="41"/>
  <c r="C509" i="41"/>
  <c r="F605" i="41"/>
  <c r="C111" i="41"/>
  <c r="F119" i="41"/>
  <c r="F397" i="41"/>
  <c r="C195" i="41"/>
  <c r="F306" i="41"/>
  <c r="F169" i="41"/>
  <c r="C483" i="41"/>
  <c r="F255" i="41"/>
  <c r="C75" i="41"/>
  <c r="F309" i="41"/>
  <c r="F345" i="41"/>
  <c r="F160" i="41"/>
  <c r="F660" i="41"/>
  <c r="C238" i="41"/>
  <c r="F513" i="41"/>
  <c r="C447" i="41"/>
  <c r="F271" i="41"/>
  <c r="C515" i="41"/>
  <c r="F178" i="41"/>
  <c r="F347" i="41"/>
  <c r="C119" i="41"/>
  <c r="C408" i="41"/>
  <c r="F376" i="41"/>
  <c r="F697" i="41"/>
  <c r="C143" i="41"/>
  <c r="F224" i="41"/>
  <c r="F490" i="41"/>
  <c r="C489" i="41"/>
  <c r="F525" i="41"/>
  <c r="C411" i="41"/>
  <c r="F323" i="41"/>
  <c r="F543" i="41"/>
  <c r="F396" i="41"/>
  <c r="F679" i="41"/>
  <c r="F404" i="41"/>
  <c r="F310" i="41"/>
  <c r="F315" i="41"/>
  <c r="C214" i="41"/>
  <c r="F197" i="41"/>
  <c r="C375" i="41"/>
  <c r="C466" i="41"/>
  <c r="C288" i="41"/>
  <c r="C183" i="41"/>
  <c r="F228" i="41"/>
  <c r="F201" i="41"/>
  <c r="C631" i="41"/>
  <c r="C23" i="41"/>
  <c r="F351" i="41"/>
  <c r="C601" i="41"/>
  <c r="C528" i="41"/>
  <c r="C207" i="41"/>
  <c r="F24" i="41"/>
  <c r="C69" i="41"/>
  <c r="C114" i="41"/>
  <c r="F138" i="41"/>
  <c r="C232" i="41"/>
  <c r="C602" i="41"/>
  <c r="F184" i="41"/>
  <c r="C662" i="41"/>
  <c r="C217" i="41"/>
  <c r="C268" i="41"/>
  <c r="F636" i="41"/>
  <c r="C626" i="41"/>
  <c r="C512" i="41"/>
  <c r="F205" i="41"/>
  <c r="C44" i="41"/>
  <c r="C302" i="41"/>
  <c r="C260" i="41"/>
  <c r="F506" i="41"/>
  <c r="C514" i="41"/>
  <c r="F317" i="41"/>
  <c r="C392" i="41"/>
  <c r="C646" i="41"/>
  <c r="F166" i="41"/>
  <c r="C266" i="41"/>
  <c r="F703" i="41"/>
  <c r="C629" i="41"/>
  <c r="C41" i="41"/>
  <c r="C244" i="41"/>
  <c r="C107" i="41"/>
  <c r="C86" i="41"/>
  <c r="F610" i="41"/>
  <c r="C313" i="41"/>
  <c r="C486" i="41"/>
  <c r="C463" i="41"/>
  <c r="C499" i="41"/>
  <c r="C88" i="41"/>
  <c r="F535" i="41"/>
  <c r="F498" i="41"/>
  <c r="C70" i="41"/>
  <c r="C570" i="41"/>
  <c r="C236" i="41"/>
  <c r="F588" i="41"/>
  <c r="C529" i="41"/>
  <c r="F560" i="41"/>
  <c r="F601" i="41"/>
  <c r="C685" i="41"/>
  <c r="C468" i="41"/>
  <c r="F52" i="41"/>
  <c r="F573" i="41"/>
  <c r="C581" i="41"/>
  <c r="F287" i="41"/>
  <c r="C367" i="41"/>
  <c r="F320" i="41"/>
  <c r="F140" i="41"/>
  <c r="C123" i="41"/>
  <c r="F60" i="41"/>
  <c r="C133" i="41"/>
  <c r="F650" i="41"/>
  <c r="F42" i="41"/>
  <c r="C293" i="41"/>
  <c r="C506" i="41"/>
  <c r="F450" i="41"/>
  <c r="C58" i="41"/>
  <c r="F657" i="41"/>
  <c r="F448" i="41"/>
  <c r="F568" i="41"/>
  <c r="F635" i="41"/>
  <c r="F434" i="41"/>
  <c r="F352" i="41"/>
  <c r="F654" i="41"/>
  <c r="C583" i="41"/>
  <c r="F465" i="41"/>
  <c r="F460" i="41"/>
  <c r="F324" i="41"/>
  <c r="C73" i="41"/>
  <c r="F161" i="41"/>
  <c r="C415" i="41"/>
  <c r="F454" i="41"/>
  <c r="F561" i="41"/>
  <c r="F165" i="41"/>
  <c r="C371" i="41"/>
  <c r="C389" i="41"/>
  <c r="C548" i="41"/>
  <c r="C315" i="41"/>
  <c r="F468" i="41"/>
  <c r="C690" i="41"/>
  <c r="F56" i="41"/>
  <c r="F137" i="41"/>
  <c r="C451" i="41"/>
  <c r="F19" i="41"/>
  <c r="F363" i="41"/>
  <c r="F500" i="41"/>
  <c r="C504" i="41"/>
  <c r="C360" i="41"/>
  <c r="F645" i="41"/>
  <c r="C117" i="41"/>
  <c r="F142" i="41"/>
  <c r="F264" i="41"/>
  <c r="C666" i="41"/>
  <c r="C211" i="41"/>
  <c r="C453" i="41"/>
  <c r="C491" i="41"/>
  <c r="F89" i="41"/>
  <c r="C264" i="41"/>
  <c r="C697" i="41"/>
  <c r="F45" i="41"/>
  <c r="F475" i="41"/>
  <c r="F120" i="41"/>
  <c r="C291" i="41"/>
  <c r="F93" i="41"/>
  <c r="C151" i="41"/>
  <c r="F503" i="41"/>
  <c r="F622" i="41"/>
  <c r="F569" i="41"/>
  <c r="C85" i="41"/>
  <c r="C145" i="41"/>
  <c r="C586" i="41"/>
  <c r="C295" i="41"/>
  <c r="F400" i="41"/>
  <c r="C196" i="41"/>
  <c r="F231" i="41"/>
  <c r="F334" i="41"/>
  <c r="F124" i="41"/>
  <c r="C441" i="41"/>
  <c r="F26" i="41"/>
  <c r="F516" i="41"/>
  <c r="F243" i="41"/>
  <c r="C414" i="41"/>
  <c r="F373" i="41"/>
  <c r="F14" i="41"/>
  <c r="C95" i="41"/>
  <c r="F374" i="41"/>
  <c r="F382" i="41"/>
  <c r="F213" i="41"/>
  <c r="C189" i="41"/>
  <c r="F107" i="41"/>
  <c r="C709" i="41"/>
  <c r="C43" i="41"/>
  <c r="F316" i="41"/>
  <c r="F90" i="41"/>
  <c r="F246" i="41"/>
  <c r="F336" i="41"/>
  <c r="F693" i="41"/>
  <c r="F479" i="41"/>
  <c r="C516" i="41"/>
  <c r="C435" i="41"/>
  <c r="C283" i="41"/>
  <c r="C345" i="41"/>
  <c r="F646" i="41"/>
  <c r="C619" i="41"/>
  <c r="C326" i="41"/>
  <c r="F663" i="41"/>
  <c r="F629" i="41"/>
  <c r="F263" i="41"/>
  <c r="F597" i="41"/>
  <c r="C62" i="41"/>
  <c r="F185" i="41"/>
  <c r="F365" i="41"/>
  <c r="F447" i="41"/>
  <c r="C428" i="41"/>
  <c r="F370" i="41"/>
  <c r="F204" i="41"/>
  <c r="C298" i="41"/>
  <c r="C549" i="41"/>
  <c r="F380" i="41"/>
  <c r="F574" i="41"/>
  <c r="F530" i="41"/>
  <c r="C353" i="41"/>
  <c r="C394" i="41"/>
  <c r="C485" i="41"/>
  <c r="F61" i="41"/>
  <c r="F470" i="41"/>
  <c r="F557" i="41"/>
  <c r="F349" i="41"/>
  <c r="F267" i="41"/>
  <c r="F658" i="41"/>
  <c r="F544" i="41"/>
  <c r="F270" i="41"/>
  <c r="C325" i="41"/>
  <c r="C135" i="41"/>
  <c r="C599" i="41"/>
  <c r="F245" i="41"/>
  <c r="F236" i="41"/>
  <c r="C479" i="41"/>
  <c r="C271" i="41"/>
  <c r="C138" i="41"/>
  <c r="F685" i="41"/>
  <c r="F80" i="41"/>
  <c r="C565" i="41"/>
  <c r="F91" i="41"/>
  <c r="C202" i="41"/>
  <c r="F485" i="41"/>
  <c r="F577" i="41"/>
  <c r="F133" i="41"/>
  <c r="C527" i="41"/>
  <c r="C29" i="41"/>
  <c r="C248" i="41"/>
  <c r="C407" i="41"/>
  <c r="F547" i="41"/>
  <c r="C186" i="41"/>
  <c r="C63" i="41"/>
  <c r="F272" i="41"/>
  <c r="F624" i="41"/>
  <c r="C170" i="41"/>
  <c r="C495" i="41"/>
  <c r="F461" i="41"/>
  <c r="F611" i="41"/>
  <c r="F149" i="41"/>
  <c r="C521" i="41"/>
  <c r="F192" i="41"/>
  <c r="C425" i="41"/>
  <c r="C33" i="41"/>
  <c r="C229" i="41"/>
  <c r="F96" i="41"/>
  <c r="C47" i="41"/>
  <c r="F98" i="41"/>
  <c r="C125" i="41"/>
  <c r="F531" i="41"/>
  <c r="C74" i="41"/>
  <c r="F226" i="41"/>
  <c r="C511" i="41"/>
  <c r="F164" i="41"/>
  <c r="F54" i="41"/>
  <c r="F43" i="41"/>
  <c r="F69" i="41"/>
  <c r="C472" i="41"/>
  <c r="C191" i="41"/>
  <c r="C67" i="41"/>
  <c r="C335" i="41"/>
  <c r="C557" i="41"/>
  <c r="C624" i="41"/>
  <c r="F591" i="41"/>
  <c r="F523" i="41"/>
  <c r="C645" i="41"/>
  <c r="F600" i="41"/>
  <c r="F707" i="41"/>
  <c r="C273" i="41"/>
  <c r="F686" i="41"/>
  <c r="F39" i="41"/>
  <c r="F265" i="41"/>
  <c r="F664" i="41"/>
  <c r="F499" i="41"/>
  <c r="C668" i="41"/>
  <c r="C340" i="41"/>
  <c r="F188" i="41"/>
  <c r="F438" i="41"/>
  <c r="F379" i="41"/>
  <c r="F604" i="41"/>
  <c r="F489" i="41"/>
  <c r="C179" i="41"/>
  <c r="C124" i="41"/>
  <c r="F229" i="41"/>
  <c r="F613" i="41"/>
  <c r="F615" i="41"/>
  <c r="C373" i="41"/>
  <c r="F433" i="41"/>
  <c r="C97" i="41"/>
  <c r="C484" i="41"/>
  <c r="F182" i="41"/>
  <c r="F578" i="41"/>
  <c r="C258" i="41"/>
  <c r="F682" i="41"/>
  <c r="F34" i="41"/>
  <c r="C497" i="41"/>
  <c r="C598" i="41"/>
  <c r="F554" i="41"/>
  <c r="C105" i="41"/>
  <c r="C568" i="41"/>
  <c r="F602" i="41"/>
  <c r="C449" i="41"/>
  <c r="K149" i="29"/>
  <c r="K153" i="29"/>
  <c r="K96" i="29"/>
  <c r="O21" i="54"/>
  <c r="A22" i="54"/>
  <c r="K34" i="29"/>
  <c r="K124" i="29"/>
  <c r="K70" i="29"/>
  <c r="K130" i="29"/>
  <c r="K154" i="29"/>
  <c r="K32" i="29"/>
  <c r="K86" i="29"/>
  <c r="K61" i="29"/>
  <c r="K155" i="29"/>
  <c r="K74" i="29"/>
  <c r="K151" i="29"/>
  <c r="K82" i="29"/>
  <c r="K42" i="29"/>
  <c r="K145" i="29"/>
  <c r="K59" i="29"/>
  <c r="C544" i="41"/>
  <c r="F23" i="41"/>
  <c r="C606" i="41"/>
  <c r="C228" i="41"/>
  <c r="C386" i="41"/>
  <c r="C681" i="41"/>
  <c r="C412" i="41"/>
  <c r="F669" i="41"/>
  <c r="C120" i="41"/>
  <c r="C663" i="41"/>
  <c r="F451" i="41"/>
  <c r="C393" i="41"/>
  <c r="K118" i="29"/>
  <c r="K75" i="29"/>
  <c r="K80" i="29"/>
  <c r="K106" i="29"/>
  <c r="K141" i="29"/>
  <c r="K23" i="29"/>
  <c r="K125" i="29"/>
  <c r="F129" i="41"/>
  <c r="F421" i="41"/>
  <c r="K55" i="29"/>
  <c r="K63" i="29"/>
  <c r="K113" i="29"/>
  <c r="K51" i="29"/>
  <c r="K164" i="29"/>
  <c r="K112" i="29"/>
  <c r="K94" i="29"/>
  <c r="K138" i="29"/>
  <c r="K53" i="29"/>
  <c r="K99" i="29"/>
  <c r="F22" i="41"/>
  <c r="C551" i="41"/>
  <c r="F383" i="41"/>
  <c r="C597" i="41"/>
  <c r="C216" i="41"/>
  <c r="F406" i="41"/>
  <c r="F170" i="41"/>
  <c r="F449" i="41"/>
  <c r="F117" i="41"/>
  <c r="F656" i="41"/>
  <c r="C171" i="41"/>
  <c r="F268" i="41"/>
  <c r="F198" i="41"/>
  <c r="F476" i="41"/>
  <c r="C299" i="41"/>
  <c r="C620" i="41"/>
  <c r="F32" i="41"/>
  <c r="C576" i="41"/>
  <c r="C292" i="41"/>
  <c r="F150" i="41"/>
  <c r="C220" i="41"/>
  <c r="F108" i="41"/>
  <c r="C13" i="41"/>
  <c r="F518" i="41"/>
  <c r="C237" i="41"/>
  <c r="F372" i="41"/>
  <c r="F386" i="41"/>
  <c r="F469" i="41"/>
  <c r="F177" i="41"/>
  <c r="C456" i="41"/>
  <c r="C108" i="41"/>
  <c r="F73" i="41"/>
  <c r="F436" i="41"/>
  <c r="C625" i="41"/>
  <c r="C562" i="41"/>
  <c r="F508" i="41"/>
  <c r="C520" i="41"/>
  <c r="F275" i="41"/>
  <c r="F62" i="41"/>
  <c r="F76" i="41"/>
  <c r="C541" i="41"/>
  <c r="C446" i="41"/>
  <c r="C341" i="41"/>
  <c r="C344" i="41"/>
  <c r="F31" i="41"/>
  <c r="C281" i="41"/>
  <c r="C710" i="41"/>
  <c r="C438" i="41"/>
  <c r="F641" i="41"/>
  <c r="C32" i="41"/>
  <c r="F269" i="41"/>
  <c r="C555" i="41"/>
  <c r="F74" i="41"/>
  <c r="C478" i="41"/>
  <c r="C639" i="41"/>
  <c r="F40" i="41"/>
  <c r="F99" i="41"/>
  <c r="F579" i="41"/>
  <c r="F259" i="41"/>
  <c r="F172" i="41"/>
  <c r="F247" i="41"/>
  <c r="F262" i="41"/>
  <c r="F474" i="41"/>
  <c r="F662" i="41"/>
  <c r="C90" i="41"/>
  <c r="C582" i="41"/>
  <c r="F87" i="41"/>
  <c r="F35" i="41"/>
  <c r="C376" i="41"/>
  <c r="C175" i="41"/>
  <c r="F674" i="41"/>
  <c r="C297" i="41"/>
  <c r="F286" i="41"/>
  <c r="F50" i="41"/>
  <c r="F70" i="41"/>
  <c r="F583" i="41"/>
  <c r="C577" i="41"/>
  <c r="F92" i="41"/>
  <c r="F86" i="41"/>
  <c r="C334" i="41"/>
  <c r="F55" i="41"/>
  <c r="F595" i="41"/>
  <c r="C329" i="41"/>
  <c r="F678" i="41"/>
  <c r="C433" i="41"/>
  <c r="C505" i="41"/>
  <c r="C48" i="41"/>
  <c r="F389" i="41"/>
  <c r="C670" i="41"/>
  <c r="C471" i="41"/>
  <c r="C210" i="41"/>
  <c r="C357" i="41"/>
  <c r="F125" i="41"/>
  <c r="F647" i="41"/>
  <c r="F97" i="41"/>
  <c r="C93" i="41"/>
  <c r="C333" i="41"/>
  <c r="F527" i="41"/>
  <c r="C430" i="41"/>
  <c r="C188" i="41"/>
  <c r="F154" i="41"/>
  <c r="C168" i="41"/>
  <c r="F202" i="41"/>
  <c r="F278" i="41"/>
  <c r="F439" i="41"/>
  <c r="C148" i="41"/>
  <c r="F159" i="41"/>
  <c r="C128" i="41"/>
  <c r="F104" i="41"/>
  <c r="F294" i="41"/>
  <c r="F130" i="41"/>
  <c r="C161" i="41"/>
  <c r="F17" i="41"/>
  <c r="C702" i="41"/>
  <c r="C397" i="41"/>
  <c r="C700" i="41"/>
  <c r="F478" i="41"/>
  <c r="F367" i="41"/>
  <c r="F626" i="41"/>
  <c r="F38" i="41"/>
  <c r="F702" i="41"/>
  <c r="C203" i="41"/>
  <c r="C139" i="41"/>
  <c r="F593" i="41"/>
  <c r="C39" i="41"/>
  <c r="F126" i="41"/>
  <c r="C182" i="41"/>
  <c r="F395" i="41"/>
  <c r="C477" i="41"/>
  <c r="F78" i="41"/>
  <c r="F238" i="41"/>
  <c r="F575" i="41"/>
  <c r="C118" i="41"/>
  <c r="C584" i="41"/>
  <c r="C693" i="41"/>
  <c r="F350" i="41"/>
  <c r="F283" i="41"/>
  <c r="C608" i="41"/>
  <c r="F644" i="41"/>
  <c r="C480" i="41"/>
  <c r="C402" i="41"/>
  <c r="C112" i="41"/>
  <c r="C640" i="41"/>
  <c r="F391" i="41"/>
  <c r="F16" i="41"/>
  <c r="C201" i="41"/>
  <c r="C109" i="41"/>
  <c r="F118" i="41"/>
  <c r="F329" i="41"/>
  <c r="F666" i="41"/>
  <c r="F520" i="41"/>
  <c r="C561" i="41"/>
  <c r="F529" i="41"/>
  <c r="C51" i="41"/>
  <c r="C564" i="41"/>
  <c r="C208" i="41"/>
  <c r="C330" i="41"/>
  <c r="C644" i="41"/>
  <c r="F617" i="41"/>
  <c r="C473" i="41"/>
  <c r="F676" i="41"/>
  <c r="C706" i="41"/>
  <c r="F210" i="41"/>
  <c r="C347" i="41"/>
  <c r="F695" i="41"/>
  <c r="C524" i="41"/>
  <c r="C675" i="41"/>
  <c r="F75" i="41"/>
  <c r="C457" i="41"/>
  <c r="C684" i="41"/>
  <c r="C137" i="41"/>
  <c r="C243" i="41"/>
  <c r="F709" i="41"/>
  <c r="F415" i="41"/>
  <c r="F364" i="41"/>
  <c r="C167" i="41"/>
  <c r="C36" i="41"/>
  <c r="C223" i="41"/>
  <c r="C432" i="41"/>
  <c r="C310" i="41"/>
  <c r="C322" i="41"/>
  <c r="C159" i="41"/>
  <c r="C165" i="41"/>
  <c r="F673" i="41"/>
  <c r="C493" i="41"/>
  <c r="F432" i="41"/>
  <c r="F304" i="41"/>
  <c r="C676" i="41"/>
  <c r="C52" i="41"/>
  <c r="C312" i="41"/>
  <c r="F700" i="41"/>
  <c r="F458" i="41"/>
  <c r="C113" i="41"/>
  <c r="C354" i="41"/>
  <c r="C121" i="41"/>
  <c r="C686" i="41"/>
  <c r="F47" i="41"/>
  <c r="C507" i="41"/>
  <c r="C678" i="41"/>
  <c r="F233" i="41"/>
  <c r="F620" i="41"/>
  <c r="F181" i="41"/>
  <c r="C417" i="41"/>
  <c r="F630" i="41"/>
  <c r="C239" i="41"/>
  <c r="F429" i="41"/>
  <c r="F295" i="41"/>
  <c r="C127" i="41"/>
  <c r="C46" i="41"/>
  <c r="C270" i="41"/>
  <c r="C420" i="41"/>
  <c r="F357" i="41"/>
  <c r="F282" i="41"/>
  <c r="F183" i="41"/>
  <c r="F194" i="41"/>
  <c r="C348" i="41"/>
  <c r="F623" i="41"/>
  <c r="C387" i="41"/>
  <c r="F179" i="41"/>
  <c r="C496" i="41"/>
  <c r="C628" i="41"/>
  <c r="F614" i="41"/>
  <c r="C53" i="41"/>
  <c r="F94" i="41"/>
  <c r="C554" i="41"/>
  <c r="C474" i="41"/>
  <c r="F106" i="41"/>
  <c r="F711" i="41"/>
  <c r="C224" i="41"/>
  <c r="F143" i="41"/>
  <c r="C391" i="41"/>
  <c r="C54" i="41"/>
  <c r="C396" i="41"/>
  <c r="F285" i="41"/>
  <c r="C80" i="41"/>
  <c r="F152" i="41"/>
  <c r="C708" i="41"/>
  <c r="F258" i="41"/>
  <c r="F193" i="41"/>
  <c r="C588" i="41"/>
  <c r="F361" i="41"/>
  <c r="F675" i="41"/>
  <c r="C363" i="41"/>
  <c r="C132" i="41"/>
  <c r="F15" i="41"/>
  <c r="C378" i="41"/>
  <c r="F435" i="41"/>
  <c r="C508" i="41"/>
  <c r="F111" i="41"/>
  <c r="F301" i="41"/>
  <c r="F562" i="41"/>
  <c r="C679" i="41"/>
  <c r="C531" i="41"/>
  <c r="C642" i="41"/>
  <c r="C533" i="41"/>
  <c r="C28" i="41"/>
  <c r="F308" i="41"/>
  <c r="F487" i="41"/>
  <c r="F338" i="41"/>
  <c r="F398" i="41"/>
  <c r="C513" i="41"/>
  <c r="F473" i="41"/>
  <c r="F545" i="41"/>
  <c r="C82" i="41"/>
  <c r="C445" i="41"/>
  <c r="C94" i="41"/>
  <c r="F290" i="41"/>
  <c r="F242" i="41"/>
  <c r="C361" i="41"/>
  <c r="F706" i="41"/>
  <c r="C596" i="41"/>
  <c r="C194" i="41"/>
  <c r="C338" i="41"/>
  <c r="C539" i="41"/>
  <c r="C630" i="41"/>
  <c r="C274" i="41"/>
  <c r="F402" i="41"/>
  <c r="F145" i="41"/>
  <c r="F608" i="41"/>
  <c r="F176" i="41"/>
  <c r="F412" i="41"/>
  <c r="F582" i="41"/>
  <c r="C66" i="41"/>
  <c r="C388" i="41"/>
  <c r="C699" i="41"/>
  <c r="F156" i="41"/>
  <c r="C21" i="41"/>
  <c r="C131" i="41"/>
  <c r="C242" i="41"/>
  <c r="C384" i="41"/>
  <c r="F298" i="41"/>
  <c r="F692" i="41"/>
  <c r="F64" i="41"/>
  <c r="C50" i="41"/>
  <c r="C467" i="41"/>
  <c r="C17" i="41"/>
  <c r="C276" i="41"/>
  <c r="C592" i="41"/>
  <c r="F299" i="41"/>
  <c r="C277" i="41"/>
  <c r="C494" i="41"/>
  <c r="C424" i="41"/>
  <c r="F312" i="41"/>
  <c r="C416" i="41"/>
  <c r="F496" i="41"/>
  <c r="C64" i="41"/>
  <c r="C611" i="41"/>
  <c r="C452" i="41"/>
  <c r="F677" i="41"/>
  <c r="C240" i="41"/>
  <c r="F661" i="41"/>
  <c r="C16" i="41"/>
  <c r="F218" i="41"/>
  <c r="F297" i="41"/>
  <c r="C352" i="41"/>
  <c r="C255" i="41"/>
  <c r="F186" i="41"/>
  <c r="C20" i="41"/>
  <c r="F171" i="41"/>
  <c r="F694" i="41"/>
  <c r="F337" i="41"/>
  <c r="F354" i="41"/>
  <c r="C572" i="41"/>
  <c r="F638" i="41"/>
  <c r="F388" i="41"/>
  <c r="F534" i="41"/>
  <c r="C426" i="41"/>
  <c r="F230" i="41"/>
  <c r="F256" i="41"/>
  <c r="F18" i="41"/>
  <c r="C687" i="41"/>
  <c r="C318" i="41"/>
  <c r="F668" i="41"/>
  <c r="F648" i="41"/>
  <c r="F631" i="41"/>
  <c r="C278" i="41"/>
  <c r="F232" i="41"/>
  <c r="C98" i="41"/>
  <c r="C618" i="41"/>
  <c r="C290" i="41"/>
  <c r="C308" i="41"/>
  <c r="F276" i="41"/>
  <c r="F340" i="41"/>
  <c r="C502" i="41"/>
  <c r="F649" i="41"/>
  <c r="C280" i="41"/>
  <c r="F241" i="41"/>
  <c r="F532" i="41"/>
  <c r="C476" i="41"/>
  <c r="C206" i="41"/>
  <c r="K46" i="29"/>
  <c r="K60" i="29"/>
  <c r="K159" i="29"/>
  <c r="K161" i="29"/>
  <c r="I168" i="29"/>
  <c r="I169" i="29" s="1"/>
  <c r="I170" i="29" s="1"/>
  <c r="K101" i="29"/>
  <c r="K25" i="29"/>
  <c r="K134" i="29"/>
  <c r="K105" i="29"/>
  <c r="K150" i="29"/>
  <c r="K65" i="29"/>
  <c r="K30" i="29"/>
  <c r="K127" i="29"/>
  <c r="K78" i="29"/>
  <c r="K97" i="29"/>
  <c r="K146" i="29"/>
  <c r="K21" i="29"/>
  <c r="K115" i="29"/>
  <c r="K45" i="29"/>
  <c r="K116" i="29"/>
  <c r="C65" i="41"/>
  <c r="C421" i="41"/>
  <c r="F289" i="41"/>
  <c r="C437" i="41"/>
  <c r="C607" i="41"/>
  <c r="F273" i="41"/>
  <c r="F494" i="41"/>
  <c r="K114" i="29"/>
  <c r="K131" i="29"/>
  <c r="K132" i="29"/>
  <c r="K139" i="29"/>
  <c r="F116" i="41"/>
  <c r="F114" i="41"/>
  <c r="F683" i="41"/>
  <c r="F377" i="41"/>
  <c r="F517" i="41"/>
  <c r="C285" i="41"/>
  <c r="C146" i="41"/>
  <c r="F72" i="41"/>
  <c r="F419" i="41"/>
  <c r="C410" i="41"/>
  <c r="F225" i="41"/>
  <c r="C153" i="41"/>
  <c r="F519" i="41"/>
  <c r="C155" i="41"/>
  <c r="F590" i="41"/>
  <c r="F464" i="41"/>
  <c r="F356" i="41"/>
  <c r="C150" i="41"/>
  <c r="F359" i="41"/>
  <c r="F691" i="41"/>
  <c r="F405" i="41"/>
  <c r="F13" i="41"/>
  <c r="F542" i="41"/>
  <c r="C550" i="41"/>
  <c r="F480" i="41"/>
  <c r="F28" i="41"/>
  <c r="C381" i="41"/>
  <c r="F599" i="41"/>
  <c r="F100" i="41"/>
  <c r="C537" i="41"/>
  <c r="C707" i="41"/>
  <c r="F445" i="41"/>
  <c r="C545" i="41"/>
  <c r="C81" i="41"/>
  <c r="C399" i="41"/>
  <c r="F221" i="41"/>
  <c r="C605" i="41"/>
  <c r="F102" i="41"/>
  <c r="F346" i="41"/>
  <c r="C368" i="41"/>
  <c r="C635" i="41"/>
  <c r="F81" i="41"/>
  <c r="F653" i="41"/>
  <c r="C455" i="41"/>
  <c r="F618" i="41"/>
  <c r="C603" i="41"/>
  <c r="C657" i="41"/>
  <c r="F705" i="41"/>
  <c r="F423" i="41"/>
  <c r="C704" i="41"/>
  <c r="F566" i="41"/>
  <c r="C311" i="41"/>
  <c r="F571" i="41"/>
  <c r="C136" i="41"/>
  <c r="F625" i="41"/>
  <c r="C372" i="41"/>
  <c r="F319" i="41"/>
  <c r="C427" i="41"/>
  <c r="C192" i="41"/>
  <c r="C617" i="41"/>
  <c r="C510" i="41"/>
  <c r="C212" i="41"/>
  <c r="F313" i="41"/>
  <c r="F387" i="41"/>
  <c r="F207" i="41"/>
  <c r="F486" i="41"/>
  <c r="C316" i="41"/>
  <c r="F135" i="41"/>
  <c r="F248" i="41"/>
  <c r="F49" i="41"/>
  <c r="F515" i="41"/>
  <c r="C450" i="41"/>
  <c r="F344" i="41"/>
  <c r="F46" i="41"/>
  <c r="C627" i="41"/>
  <c r="C269" i="41"/>
  <c r="F296" i="41"/>
  <c r="F342" i="41"/>
  <c r="C263" i="41"/>
  <c r="F251" i="41"/>
  <c r="C356" i="41"/>
  <c r="F321" i="41"/>
  <c r="F339" i="41"/>
  <c r="F621" i="41"/>
  <c r="C655" i="41"/>
  <c r="F399" i="41"/>
  <c r="F407" i="41"/>
  <c r="C68" i="41"/>
  <c r="C698" i="41"/>
  <c r="F355" i="41"/>
  <c r="F401" i="41"/>
  <c r="C91" i="41"/>
  <c r="C59" i="41"/>
  <c r="C440" i="41"/>
  <c r="C349" i="41"/>
  <c r="F546" i="41"/>
  <c r="C172" i="41"/>
  <c r="C398" i="41"/>
  <c r="C102" i="41"/>
  <c r="F536" i="41"/>
  <c r="C35" i="41"/>
  <c r="F589" i="41"/>
  <c r="C534" i="41"/>
  <c r="C395" i="41"/>
  <c r="C252" i="41"/>
  <c r="C96" i="41"/>
  <c r="F173" i="41"/>
  <c r="F609" i="41"/>
  <c r="F127" i="41"/>
  <c r="C324" i="41"/>
  <c r="F250" i="41"/>
  <c r="F495" i="41"/>
  <c r="F482" i="41"/>
  <c r="F442" i="41"/>
  <c r="F576" i="41"/>
  <c r="F477" i="41"/>
  <c r="C671" i="41"/>
  <c r="F459" i="41"/>
  <c r="F538" i="41"/>
  <c r="F222" i="41"/>
  <c r="F82" i="41"/>
  <c r="F698" i="41"/>
  <c r="F403" i="41"/>
  <c r="C587" i="41"/>
  <c r="F29" i="41"/>
  <c r="C42" i="41"/>
  <c r="F148" i="41"/>
  <c r="C616" i="41"/>
  <c r="F199" i="41"/>
  <c r="C164" i="41"/>
  <c r="F440" i="41"/>
  <c r="F281" i="41"/>
  <c r="C546" i="41"/>
  <c r="C346" i="41"/>
  <c r="F307" i="41"/>
  <c r="C465" i="41"/>
  <c r="C609" i="41"/>
  <c r="C443" i="41"/>
  <c r="F33" i="41"/>
  <c r="F300" i="41"/>
  <c r="C590" i="41"/>
  <c r="F393" i="41"/>
  <c r="C540" i="41"/>
  <c r="F162" i="41"/>
  <c r="C305" i="41"/>
  <c r="C552" i="41"/>
  <c r="F326" i="41"/>
  <c r="F580" i="41"/>
  <c r="C289" i="41"/>
  <c r="F541" i="41"/>
  <c r="F216" i="41"/>
  <c r="F360" i="41"/>
  <c r="F249" i="41"/>
  <c r="C34" i="41"/>
  <c r="C327" i="41"/>
  <c r="F514" i="41"/>
  <c r="C101" i="41"/>
  <c r="C309" i="41"/>
  <c r="F481" i="41"/>
  <c r="C403" i="41"/>
  <c r="C177" i="41"/>
  <c r="C542" i="41"/>
  <c r="C464" i="41"/>
  <c r="F690" i="41"/>
  <c r="F293" i="41"/>
  <c r="C409" i="41"/>
  <c r="C711" i="41"/>
  <c r="F136" i="41"/>
  <c r="C604" i="41"/>
  <c r="F446" i="41"/>
  <c r="F147" i="41"/>
  <c r="F368" i="41"/>
  <c r="C374" i="41"/>
  <c r="F280" i="41"/>
  <c r="F585" i="41"/>
  <c r="C490" i="41"/>
  <c r="F699" i="41"/>
  <c r="F581" i="41"/>
  <c r="C369" i="41"/>
  <c r="C209" i="41"/>
  <c r="C71" i="41"/>
  <c r="F540" i="41"/>
  <c r="C342" i="41"/>
  <c r="C160" i="41"/>
  <c r="F123" i="41"/>
  <c r="F25" i="41"/>
  <c r="F594" i="41"/>
  <c r="C406" i="41"/>
  <c r="F214" i="41"/>
  <c r="C57" i="41"/>
  <c r="C615" i="41"/>
  <c r="F637" i="41"/>
  <c r="C517" i="41"/>
  <c r="F510" i="41"/>
  <c r="C152" i="41"/>
  <c r="F318" i="41"/>
  <c r="F240" i="41"/>
  <c r="C703" i="41"/>
  <c r="F189" i="41"/>
  <c r="F431" i="41"/>
  <c r="C538" i="41"/>
  <c r="F196" i="41"/>
  <c r="F168" i="41"/>
  <c r="F95" i="41"/>
  <c r="C600" i="41"/>
  <c r="C24" i="41"/>
  <c r="C475" i="41"/>
  <c r="C444" i="41"/>
  <c r="F51" i="41"/>
  <c r="F341" i="41"/>
  <c r="C197" i="41"/>
  <c r="C77" i="41"/>
  <c r="C637" i="41"/>
  <c r="C130" i="41"/>
  <c r="F212" i="41"/>
  <c r="F441" i="41"/>
  <c r="C623" i="41"/>
  <c r="C633" i="41"/>
  <c r="F483" i="41"/>
  <c r="F550" i="41"/>
  <c r="F612" i="41"/>
  <c r="C672" i="41"/>
  <c r="F385" i="41"/>
  <c r="F109" i="41"/>
  <c r="C26" i="41"/>
  <c r="C296" i="41"/>
  <c r="F670" i="41"/>
  <c r="F358" i="41"/>
  <c r="F211" i="41"/>
  <c r="F462" i="41"/>
  <c r="C199" i="41"/>
  <c r="C38" i="41"/>
  <c r="F616" i="41"/>
  <c r="F456" i="41"/>
  <c r="C180" i="41"/>
  <c r="F392" i="41"/>
  <c r="F325" i="41"/>
  <c r="C481" i="41"/>
  <c r="F157" i="41"/>
  <c r="F330" i="41"/>
  <c r="F27" i="41"/>
  <c r="C56" i="41"/>
  <c r="C27" i="41"/>
  <c r="F570" i="41"/>
  <c r="F200" i="41"/>
  <c r="C585" i="41"/>
  <c r="F66" i="41"/>
  <c r="C390" i="41"/>
  <c r="C351" i="41"/>
  <c r="C25" i="41"/>
  <c r="C365" i="41"/>
  <c r="F58" i="41"/>
  <c r="F426" i="41"/>
  <c r="F112" i="41"/>
  <c r="C78" i="41"/>
  <c r="F655" i="41"/>
  <c r="F190" i="41"/>
  <c r="F215" i="41"/>
  <c r="F303" i="41"/>
  <c r="F110" i="41"/>
  <c r="C470" i="41"/>
  <c r="F335" i="41"/>
  <c r="C688" i="41"/>
  <c r="F634" i="41"/>
  <c r="C251" i="41"/>
  <c r="C156" i="41"/>
  <c r="C259" i="41"/>
  <c r="C245" i="41"/>
  <c r="C265" i="41"/>
  <c r="F252" i="41"/>
  <c r="F288" i="41"/>
  <c r="F151" i="41"/>
  <c r="F586" i="41"/>
  <c r="F203" i="41"/>
  <c r="F539" i="41"/>
  <c r="C401" i="41"/>
  <c r="C501" i="41"/>
  <c r="C103" i="41"/>
  <c r="F381" i="41"/>
  <c r="C233" i="41"/>
  <c r="C247" i="41"/>
  <c r="C154" i="41"/>
  <c r="C213" i="41"/>
  <c r="C669" i="41"/>
  <c r="C673" i="41"/>
  <c r="C492" i="41"/>
  <c r="C100" i="41"/>
  <c r="C385" i="41"/>
  <c r="F131" i="41"/>
  <c r="C418" i="41"/>
  <c r="C328" i="41"/>
  <c r="C634" i="41"/>
  <c r="F79" i="41"/>
  <c r="F453" i="41"/>
  <c r="C434" i="41"/>
  <c r="C162" i="41"/>
  <c r="F85" i="41"/>
  <c r="F507" i="41"/>
  <c r="C272" i="41"/>
  <c r="F463" i="41"/>
  <c r="F665" i="41"/>
  <c r="F672" i="41"/>
  <c r="C282" i="41"/>
  <c r="F457" i="41"/>
  <c r="F234" i="41"/>
  <c r="F239" i="41"/>
  <c r="F132" i="41"/>
  <c r="F128" i="41"/>
  <c r="F146" i="41"/>
  <c r="C575" i="41"/>
  <c r="C332" i="41"/>
  <c r="C350" i="41"/>
  <c r="C419" i="41"/>
  <c r="C294" i="41"/>
  <c r="F639" i="41"/>
  <c r="C149" i="41"/>
  <c r="F195" i="41"/>
  <c r="F533" i="41"/>
  <c r="F153" i="41"/>
  <c r="C221" i="41"/>
  <c r="C621" i="41"/>
  <c r="C89" i="41"/>
  <c r="F472" i="41"/>
  <c r="C526" i="41"/>
  <c r="C284" i="41"/>
  <c r="C593" i="41"/>
  <c r="F537" i="41"/>
  <c r="F504" i="41"/>
  <c r="F121" i="41"/>
  <c r="F430" i="41"/>
  <c r="C317" i="41"/>
  <c r="C694" i="41"/>
  <c r="C19" i="41"/>
  <c r="C638" i="41"/>
  <c r="F122" i="41"/>
  <c r="C591" i="41"/>
  <c r="C256" i="41"/>
  <c r="F603" i="41"/>
  <c r="C235" i="41"/>
  <c r="F413" i="41"/>
  <c r="C658" i="41"/>
  <c r="C321" i="41"/>
  <c r="C566" i="41"/>
  <c r="C319" i="41"/>
  <c r="C204" i="41"/>
  <c r="C656" i="41"/>
  <c r="F63" i="41"/>
  <c r="C87" i="41"/>
  <c r="F509" i="41"/>
  <c r="K39" i="29"/>
  <c r="K135" i="29"/>
  <c r="K40" i="29"/>
  <c r="K67" i="29"/>
  <c r="J168" i="29"/>
  <c r="J169" i="29" s="1"/>
  <c r="J170" i="29" s="1"/>
  <c r="K76" i="29"/>
  <c r="K163" i="29"/>
  <c r="K143" i="29"/>
  <c r="H168" i="29"/>
  <c r="H169" i="29" s="1"/>
  <c r="H170" i="29" s="1"/>
  <c r="K54" i="29"/>
  <c r="K36" i="29"/>
  <c r="K133" i="29"/>
  <c r="K81" i="29"/>
  <c r="K121" i="29"/>
  <c r="K162" i="29"/>
  <c r="K160" i="29"/>
  <c r="K107" i="29"/>
  <c r="K26" i="29"/>
  <c r="K31" i="29"/>
  <c r="K71" i="29"/>
  <c r="K165" i="29"/>
  <c r="K85" i="29"/>
  <c r="K111" i="29"/>
  <c r="K129" i="29"/>
  <c r="K100" i="29"/>
  <c r="K79" i="29"/>
  <c r="K108" i="29"/>
  <c r="K109" i="29"/>
  <c r="C15" i="54"/>
  <c r="D14" i="54"/>
  <c r="E14" i="54" s="1"/>
  <c r="L14" i="54" s="1"/>
  <c r="M14" i="54" s="1"/>
  <c r="I14" i="54"/>
  <c r="H14" i="54"/>
  <c r="L13" i="54"/>
  <c r="M13" i="54" s="1"/>
  <c r="B12" i="41" l="1"/>
  <c r="D12" i="41"/>
  <c r="K38" i="39"/>
  <c r="K39" i="39" s="1"/>
  <c r="K40" i="39" s="1"/>
  <c r="G488" i="41"/>
  <c r="B488" i="41"/>
  <c r="L488" i="41"/>
  <c r="K168" i="29"/>
  <c r="K169" i="29" s="1"/>
  <c r="K170" i="29" s="1"/>
  <c r="G321" i="41"/>
  <c r="B321" i="41"/>
  <c r="L321" i="41"/>
  <c r="D321" i="41"/>
  <c r="G294" i="41"/>
  <c r="D294" i="41"/>
  <c r="B294" i="41"/>
  <c r="L294" i="41"/>
  <c r="L418" i="41"/>
  <c r="G418" i="41"/>
  <c r="D418" i="41"/>
  <c r="B418" i="41"/>
  <c r="D103" i="41"/>
  <c r="G103" i="41"/>
  <c r="L103" i="41"/>
  <c r="B103" i="41"/>
  <c r="D585" i="41"/>
  <c r="L585" i="41"/>
  <c r="B585" i="41"/>
  <c r="G585" i="41"/>
  <c r="B204" i="41"/>
  <c r="D204" i="41"/>
  <c r="G204" i="41"/>
  <c r="L204" i="41"/>
  <c r="G658" i="41"/>
  <c r="B658" i="41"/>
  <c r="L658" i="41"/>
  <c r="D658" i="41"/>
  <c r="D256" i="41"/>
  <c r="G256" i="41"/>
  <c r="B256" i="41"/>
  <c r="L256" i="41"/>
  <c r="D621" i="41"/>
  <c r="B621" i="41"/>
  <c r="L621" i="41"/>
  <c r="G621" i="41"/>
  <c r="G419" i="41"/>
  <c r="B419" i="41"/>
  <c r="L419" i="41"/>
  <c r="D419" i="41"/>
  <c r="B247" i="41"/>
  <c r="G247" i="41"/>
  <c r="D247" i="41"/>
  <c r="L247" i="41"/>
  <c r="G251" i="41"/>
  <c r="D251" i="41"/>
  <c r="L251" i="41"/>
  <c r="B251" i="41"/>
  <c r="D351" i="41"/>
  <c r="G351" i="41"/>
  <c r="B351" i="41"/>
  <c r="L351" i="41"/>
  <c r="L26" i="41"/>
  <c r="D26" i="41"/>
  <c r="B26" i="41"/>
  <c r="G26" i="41"/>
  <c r="L623" i="41"/>
  <c r="G623" i="41"/>
  <c r="B623" i="41"/>
  <c r="D623" i="41"/>
  <c r="D538" i="41"/>
  <c r="B538" i="41"/>
  <c r="G538" i="41"/>
  <c r="L538" i="41"/>
  <c r="B517" i="41"/>
  <c r="D517" i="41"/>
  <c r="G517" i="41"/>
  <c r="L517" i="41"/>
  <c r="B604" i="41"/>
  <c r="L604" i="41"/>
  <c r="G604" i="41"/>
  <c r="D604" i="41"/>
  <c r="L177" i="41"/>
  <c r="B177" i="41"/>
  <c r="G177" i="41"/>
  <c r="D177" i="41"/>
  <c r="G305" i="41"/>
  <c r="D305" i="41"/>
  <c r="B305" i="41"/>
  <c r="L305" i="41"/>
  <c r="D609" i="41"/>
  <c r="B609" i="41"/>
  <c r="G609" i="41"/>
  <c r="L609" i="41"/>
  <c r="G671" i="41"/>
  <c r="B671" i="41"/>
  <c r="D671" i="41"/>
  <c r="L671" i="41"/>
  <c r="D252" i="41"/>
  <c r="L252" i="41"/>
  <c r="G252" i="41"/>
  <c r="B252" i="41"/>
  <c r="G35" i="41"/>
  <c r="L35" i="41"/>
  <c r="D35" i="41"/>
  <c r="B35" i="41"/>
  <c r="G172" i="41"/>
  <c r="B172" i="41"/>
  <c r="D172" i="41"/>
  <c r="L172" i="41"/>
  <c r="D59" i="41"/>
  <c r="G59" i="41"/>
  <c r="B59" i="41"/>
  <c r="L59" i="41"/>
  <c r="D698" i="41"/>
  <c r="L698" i="41"/>
  <c r="G698" i="41"/>
  <c r="B698" i="41"/>
  <c r="B655" i="41"/>
  <c r="D655" i="41"/>
  <c r="L655" i="41"/>
  <c r="G655" i="41"/>
  <c r="B356" i="41"/>
  <c r="D356" i="41"/>
  <c r="L356" i="41"/>
  <c r="G356" i="41"/>
  <c r="B510" i="41"/>
  <c r="L510" i="41"/>
  <c r="G510" i="41"/>
  <c r="D510" i="41"/>
  <c r="D635" i="41"/>
  <c r="L635" i="41"/>
  <c r="G635" i="41"/>
  <c r="B635" i="41"/>
  <c r="L605" i="41"/>
  <c r="G605" i="41"/>
  <c r="B605" i="41"/>
  <c r="D605" i="41"/>
  <c r="D545" i="41"/>
  <c r="B545" i="41"/>
  <c r="L545" i="41"/>
  <c r="G545" i="41"/>
  <c r="B437" i="41"/>
  <c r="L437" i="41"/>
  <c r="G437" i="41"/>
  <c r="D437" i="41"/>
  <c r="B206" i="41"/>
  <c r="G206" i="41"/>
  <c r="L206" i="41"/>
  <c r="D206" i="41"/>
  <c r="G280" i="41"/>
  <c r="B280" i="41"/>
  <c r="L280" i="41"/>
  <c r="D280" i="41"/>
  <c r="B98" i="41"/>
  <c r="L98" i="41"/>
  <c r="G98" i="41"/>
  <c r="D98" i="41"/>
  <c r="B20" i="41"/>
  <c r="L20" i="41"/>
  <c r="D20" i="41"/>
  <c r="G20" i="41"/>
  <c r="B240" i="41"/>
  <c r="G240" i="41"/>
  <c r="L240" i="41"/>
  <c r="D240" i="41"/>
  <c r="L64" i="41"/>
  <c r="B64" i="41"/>
  <c r="G64" i="41"/>
  <c r="D64" i="41"/>
  <c r="B424" i="41"/>
  <c r="L424" i="41"/>
  <c r="D424" i="41"/>
  <c r="G424" i="41"/>
  <c r="B592" i="41"/>
  <c r="G592" i="41"/>
  <c r="L592" i="41"/>
  <c r="D592" i="41"/>
  <c r="G50" i="41"/>
  <c r="B50" i="41"/>
  <c r="L50" i="41"/>
  <c r="D50" i="41"/>
  <c r="B384" i="41"/>
  <c r="D384" i="41"/>
  <c r="L384" i="41"/>
  <c r="G384" i="41"/>
  <c r="D539" i="41"/>
  <c r="B539" i="41"/>
  <c r="L539" i="41"/>
  <c r="G539" i="41"/>
  <c r="L94" i="41"/>
  <c r="G94" i="41"/>
  <c r="D94" i="41"/>
  <c r="B94" i="41"/>
  <c r="D642" i="41"/>
  <c r="L642" i="41"/>
  <c r="B642" i="41"/>
  <c r="G642" i="41"/>
  <c r="L378" i="41"/>
  <c r="D378" i="41"/>
  <c r="G378" i="41"/>
  <c r="B378" i="41"/>
  <c r="L474" i="41"/>
  <c r="B474" i="41"/>
  <c r="G474" i="41"/>
  <c r="D474" i="41"/>
  <c r="B387" i="41"/>
  <c r="G387" i="41"/>
  <c r="D387" i="41"/>
  <c r="L387" i="41"/>
  <c r="G270" i="41"/>
  <c r="B270" i="41"/>
  <c r="L270" i="41"/>
  <c r="D270" i="41"/>
  <c r="G507" i="41"/>
  <c r="D507" i="41"/>
  <c r="L507" i="41"/>
  <c r="B507" i="41"/>
  <c r="B354" i="41"/>
  <c r="L354" i="41"/>
  <c r="G354" i="41"/>
  <c r="D354" i="41"/>
  <c r="B312" i="41"/>
  <c r="L312" i="41"/>
  <c r="D312" i="41"/>
  <c r="G312" i="41"/>
  <c r="L159" i="41"/>
  <c r="D159" i="41"/>
  <c r="G159" i="41"/>
  <c r="B159" i="41"/>
  <c r="B223" i="41"/>
  <c r="D223" i="41"/>
  <c r="L223" i="41"/>
  <c r="G223" i="41"/>
  <c r="D684" i="41"/>
  <c r="G684" i="41"/>
  <c r="B684" i="41"/>
  <c r="L684" i="41"/>
  <c r="D524" i="41"/>
  <c r="L524" i="41"/>
  <c r="G524" i="41"/>
  <c r="B524" i="41"/>
  <c r="D706" i="41"/>
  <c r="G706" i="41"/>
  <c r="B706" i="41"/>
  <c r="L706" i="41"/>
  <c r="D644" i="41"/>
  <c r="B644" i="41"/>
  <c r="L644" i="41"/>
  <c r="G644" i="41"/>
  <c r="L51" i="41"/>
  <c r="G51" i="41"/>
  <c r="D51" i="41"/>
  <c r="B51" i="41"/>
  <c r="L201" i="41"/>
  <c r="B201" i="41"/>
  <c r="D201" i="41"/>
  <c r="G201" i="41"/>
  <c r="D112" i="41"/>
  <c r="L112" i="41"/>
  <c r="G112" i="41"/>
  <c r="B112" i="41"/>
  <c r="D608" i="41"/>
  <c r="L608" i="41"/>
  <c r="G608" i="41"/>
  <c r="B608" i="41"/>
  <c r="L584" i="41"/>
  <c r="B584" i="41"/>
  <c r="D584" i="41"/>
  <c r="G584" i="41"/>
  <c r="G203" i="41"/>
  <c r="D203" i="41"/>
  <c r="B203" i="41"/>
  <c r="L203" i="41"/>
  <c r="L702" i="41"/>
  <c r="D702" i="41"/>
  <c r="G702" i="41"/>
  <c r="B702" i="41"/>
  <c r="G148" i="41"/>
  <c r="D148" i="41"/>
  <c r="B148" i="41"/>
  <c r="L148" i="41"/>
  <c r="L168" i="41"/>
  <c r="D168" i="41"/>
  <c r="B168" i="41"/>
  <c r="G168" i="41"/>
  <c r="D471" i="41"/>
  <c r="B471" i="41"/>
  <c r="L471" i="41"/>
  <c r="G471" i="41"/>
  <c r="D505" i="41"/>
  <c r="L505" i="41"/>
  <c r="B505" i="41"/>
  <c r="G505" i="41"/>
  <c r="B175" i="41"/>
  <c r="D175" i="41"/>
  <c r="G175" i="41"/>
  <c r="L175" i="41"/>
  <c r="G582" i="41"/>
  <c r="L582" i="41"/>
  <c r="D582" i="41"/>
  <c r="B582" i="41"/>
  <c r="D478" i="41"/>
  <c r="B478" i="41"/>
  <c r="L478" i="41"/>
  <c r="G478" i="41"/>
  <c r="L32" i="41"/>
  <c r="G32" i="41"/>
  <c r="B32" i="41"/>
  <c r="D32" i="41"/>
  <c r="D281" i="41"/>
  <c r="L281" i="41"/>
  <c r="B281" i="41"/>
  <c r="G281" i="41"/>
  <c r="G446" i="41"/>
  <c r="B446" i="41"/>
  <c r="D446" i="41"/>
  <c r="L446" i="41"/>
  <c r="D625" i="41"/>
  <c r="B625" i="41"/>
  <c r="L625" i="41"/>
  <c r="G625" i="41"/>
  <c r="L456" i="41"/>
  <c r="D456" i="41"/>
  <c r="G456" i="41"/>
  <c r="B456" i="41"/>
  <c r="G576" i="41"/>
  <c r="B576" i="41"/>
  <c r="D576" i="41"/>
  <c r="L576" i="41"/>
  <c r="B551" i="41"/>
  <c r="L551" i="41"/>
  <c r="D551" i="41"/>
  <c r="G551" i="41"/>
  <c r="L120" i="41"/>
  <c r="G120" i="41"/>
  <c r="D120" i="41"/>
  <c r="B120" i="41"/>
  <c r="D386" i="41"/>
  <c r="G386" i="41"/>
  <c r="B386" i="41"/>
  <c r="L386" i="41"/>
  <c r="G544" i="41"/>
  <c r="D544" i="41"/>
  <c r="B544" i="41"/>
  <c r="L544" i="41"/>
  <c r="A23" i="54"/>
  <c r="O22" i="54"/>
  <c r="G105" i="41"/>
  <c r="D105" i="41"/>
  <c r="B105" i="41"/>
  <c r="L105" i="41"/>
  <c r="G373" i="41"/>
  <c r="B373" i="41"/>
  <c r="D373" i="41"/>
  <c r="L373" i="41"/>
  <c r="D124" i="41"/>
  <c r="B124" i="41"/>
  <c r="G124" i="41"/>
  <c r="L124" i="41"/>
  <c r="B668" i="41"/>
  <c r="L668" i="41"/>
  <c r="D668" i="41"/>
  <c r="G668" i="41"/>
  <c r="D624" i="41"/>
  <c r="L624" i="41"/>
  <c r="B624" i="41"/>
  <c r="G624" i="41"/>
  <c r="G191" i="41"/>
  <c r="B191" i="41"/>
  <c r="D191" i="41"/>
  <c r="L191" i="41"/>
  <c r="G74" i="41"/>
  <c r="L74" i="41"/>
  <c r="D74" i="41"/>
  <c r="B74" i="41"/>
  <c r="G47" i="41"/>
  <c r="L47" i="41"/>
  <c r="B47" i="41"/>
  <c r="D47" i="41"/>
  <c r="G425" i="41"/>
  <c r="L425" i="41"/>
  <c r="D425" i="41"/>
  <c r="B425" i="41"/>
  <c r="B527" i="41"/>
  <c r="G527" i="41"/>
  <c r="D527" i="41"/>
  <c r="L527" i="41"/>
  <c r="G202" i="41"/>
  <c r="B202" i="41"/>
  <c r="D202" i="41"/>
  <c r="L202" i="41"/>
  <c r="L325" i="41"/>
  <c r="G325" i="41"/>
  <c r="D325" i="41"/>
  <c r="B325" i="41"/>
  <c r="G298" i="41"/>
  <c r="B298" i="41"/>
  <c r="D298" i="41"/>
  <c r="L298" i="41"/>
  <c r="L326" i="41"/>
  <c r="B326" i="41"/>
  <c r="D326" i="41"/>
  <c r="G326" i="41"/>
  <c r="G283" i="41"/>
  <c r="D283" i="41"/>
  <c r="L283" i="41"/>
  <c r="B283" i="41"/>
  <c r="L189" i="41"/>
  <c r="D189" i="41"/>
  <c r="B189" i="41"/>
  <c r="G189" i="41"/>
  <c r="G95" i="41"/>
  <c r="B95" i="41"/>
  <c r="L95" i="41"/>
  <c r="D95" i="41"/>
  <c r="B85" i="41"/>
  <c r="G85" i="41"/>
  <c r="L85" i="41"/>
  <c r="D85" i="41"/>
  <c r="G151" i="41"/>
  <c r="D151" i="41"/>
  <c r="B151" i="41"/>
  <c r="L151" i="41"/>
  <c r="B666" i="41"/>
  <c r="D666" i="41"/>
  <c r="G666" i="41"/>
  <c r="L666" i="41"/>
  <c r="L548" i="41"/>
  <c r="D548" i="41"/>
  <c r="G548" i="41"/>
  <c r="B548" i="41"/>
  <c r="G73" i="41"/>
  <c r="L73" i="41"/>
  <c r="B73" i="41"/>
  <c r="D73" i="41"/>
  <c r="G583" i="41"/>
  <c r="D583" i="41"/>
  <c r="B583" i="41"/>
  <c r="L583" i="41"/>
  <c r="D58" i="41"/>
  <c r="B58" i="41"/>
  <c r="L58" i="41"/>
  <c r="G58" i="41"/>
  <c r="G123" i="41"/>
  <c r="L123" i="41"/>
  <c r="D123" i="41"/>
  <c r="B123" i="41"/>
  <c r="D468" i="41"/>
  <c r="L468" i="41"/>
  <c r="G468" i="41"/>
  <c r="B468" i="41"/>
  <c r="D529" i="41"/>
  <c r="G529" i="41"/>
  <c r="B529" i="41"/>
  <c r="L529" i="41"/>
  <c r="B70" i="41"/>
  <c r="G70" i="41"/>
  <c r="L70" i="41"/>
  <c r="D70" i="41"/>
  <c r="D499" i="41"/>
  <c r="G499" i="41"/>
  <c r="L499" i="41"/>
  <c r="B499" i="41"/>
  <c r="G41" i="41"/>
  <c r="D41" i="41"/>
  <c r="L41" i="41"/>
  <c r="B41" i="41"/>
  <c r="L514" i="41"/>
  <c r="D514" i="41"/>
  <c r="B514" i="41"/>
  <c r="G514" i="41"/>
  <c r="L44" i="41"/>
  <c r="G44" i="41"/>
  <c r="B44" i="41"/>
  <c r="D44" i="41"/>
  <c r="G114" i="41"/>
  <c r="B114" i="41"/>
  <c r="D114" i="41"/>
  <c r="L114" i="41"/>
  <c r="G528" i="41"/>
  <c r="D528" i="41"/>
  <c r="B528" i="41"/>
  <c r="L528" i="41"/>
  <c r="G631" i="41"/>
  <c r="D631" i="41"/>
  <c r="B631" i="41"/>
  <c r="L631" i="41"/>
  <c r="L288" i="41"/>
  <c r="B288" i="41"/>
  <c r="G288" i="41"/>
  <c r="D288" i="41"/>
  <c r="B214" i="41"/>
  <c r="L214" i="41"/>
  <c r="D214" i="41"/>
  <c r="G214" i="41"/>
  <c r="G411" i="41"/>
  <c r="B411" i="41"/>
  <c r="L411" i="41"/>
  <c r="D411" i="41"/>
  <c r="B408" i="41"/>
  <c r="G408" i="41"/>
  <c r="D408" i="41"/>
  <c r="L408" i="41"/>
  <c r="B515" i="41"/>
  <c r="L515" i="41"/>
  <c r="G515" i="41"/>
  <c r="D515" i="41"/>
  <c r="G238" i="41"/>
  <c r="D238" i="41"/>
  <c r="L238" i="41"/>
  <c r="B238" i="41"/>
  <c r="G559" i="41"/>
  <c r="B559" i="41"/>
  <c r="D559" i="41"/>
  <c r="L559" i="41"/>
  <c r="G523" i="41"/>
  <c r="B523" i="41"/>
  <c r="L523" i="41"/>
  <c r="D523" i="41"/>
  <c r="E12" i="41"/>
  <c r="H12" i="41"/>
  <c r="I12" i="41"/>
  <c r="K12" i="41"/>
  <c r="J12" i="41"/>
  <c r="G525" i="41"/>
  <c r="L525" i="41"/>
  <c r="D525" i="41"/>
  <c r="B525" i="41"/>
  <c r="G116" i="41"/>
  <c r="B116" i="41"/>
  <c r="L116" i="41"/>
  <c r="D116" i="41"/>
  <c r="D193" i="41"/>
  <c r="B193" i="41"/>
  <c r="L193" i="41"/>
  <c r="G193" i="41"/>
  <c r="D286" i="41"/>
  <c r="B286" i="41"/>
  <c r="G286" i="41"/>
  <c r="L286" i="41"/>
  <c r="L331" i="41"/>
  <c r="G331" i="41"/>
  <c r="B331" i="41"/>
  <c r="D331" i="41"/>
  <c r="G695" i="41"/>
  <c r="D695" i="41"/>
  <c r="L695" i="41"/>
  <c r="B695" i="41"/>
  <c r="G458" i="41"/>
  <c r="L458" i="41"/>
  <c r="D458" i="41"/>
  <c r="B458" i="41"/>
  <c r="L519" i="41"/>
  <c r="B519" i="41"/>
  <c r="G519" i="41"/>
  <c r="D519" i="41"/>
  <c r="B579" i="41"/>
  <c r="L579" i="41"/>
  <c r="D579" i="41"/>
  <c r="G579" i="41"/>
  <c r="G691" i="41"/>
  <c r="D691" i="41"/>
  <c r="B691" i="41"/>
  <c r="L691" i="41"/>
  <c r="B536" i="41"/>
  <c r="D536" i="41"/>
  <c r="L536" i="41"/>
  <c r="G536" i="41"/>
  <c r="B460" i="41"/>
  <c r="D460" i="41"/>
  <c r="L460" i="41"/>
  <c r="G460" i="41"/>
  <c r="B320" i="41"/>
  <c r="G320" i="41"/>
  <c r="L320" i="41"/>
  <c r="D320" i="41"/>
  <c r="G652" i="41"/>
  <c r="L652" i="41"/>
  <c r="D652" i="41"/>
  <c r="B652" i="41"/>
  <c r="D532" i="41"/>
  <c r="L532" i="41"/>
  <c r="B532" i="41"/>
  <c r="G532" i="41"/>
  <c r="D257" i="41"/>
  <c r="B257" i="41"/>
  <c r="L257" i="41"/>
  <c r="G257" i="41"/>
  <c r="B185" i="41"/>
  <c r="D185" i="41"/>
  <c r="G185" i="41"/>
  <c r="L185" i="41"/>
  <c r="D660" i="41"/>
  <c r="G660" i="41"/>
  <c r="L660" i="41"/>
  <c r="B660" i="41"/>
  <c r="L122" i="41"/>
  <c r="G122" i="41"/>
  <c r="B122" i="41"/>
  <c r="D122" i="41"/>
  <c r="L343" i="41"/>
  <c r="B343" i="41"/>
  <c r="G343" i="41"/>
  <c r="D343" i="41"/>
  <c r="B104" i="41"/>
  <c r="D104" i="41"/>
  <c r="G104" i="41"/>
  <c r="L104" i="41"/>
  <c r="L215" i="41"/>
  <c r="B215" i="41"/>
  <c r="G215" i="41"/>
  <c r="D215" i="41"/>
  <c r="G362" i="41"/>
  <c r="B362" i="41"/>
  <c r="L362" i="41"/>
  <c r="D362" i="41"/>
  <c r="G436" i="41"/>
  <c r="L436" i="41"/>
  <c r="B436" i="41"/>
  <c r="D436" i="41"/>
  <c r="B15" i="41"/>
  <c r="D15" i="41"/>
  <c r="G15" i="41"/>
  <c r="L15" i="41"/>
  <c r="G262" i="41"/>
  <c r="D262" i="41"/>
  <c r="L262" i="41"/>
  <c r="B262" i="41"/>
  <c r="L659" i="41"/>
  <c r="B659" i="41"/>
  <c r="D659" i="41"/>
  <c r="G659" i="41"/>
  <c r="G560" i="41"/>
  <c r="D560" i="41"/>
  <c r="L560" i="41"/>
  <c r="B560" i="41"/>
  <c r="B641" i="41"/>
  <c r="G641" i="41"/>
  <c r="L641" i="41"/>
  <c r="D641" i="41"/>
  <c r="L594" i="41"/>
  <c r="B594" i="41"/>
  <c r="G594" i="41"/>
  <c r="D594" i="41"/>
  <c r="L301" i="41"/>
  <c r="D301" i="41"/>
  <c r="G301" i="41"/>
  <c r="B301" i="41"/>
  <c r="L158" i="41"/>
  <c r="G158" i="41"/>
  <c r="D158" i="41"/>
  <c r="B158" i="41"/>
  <c r="B459" i="41"/>
  <c r="G459" i="41"/>
  <c r="L459" i="41"/>
  <c r="D459" i="41"/>
  <c r="D106" i="41"/>
  <c r="G106" i="41"/>
  <c r="B106" i="41"/>
  <c r="L106" i="41"/>
  <c r="B653" i="41"/>
  <c r="L653" i="41"/>
  <c r="G653" i="41"/>
  <c r="D653" i="41"/>
  <c r="B377" i="41"/>
  <c r="L377" i="41"/>
  <c r="G377" i="41"/>
  <c r="D377" i="41"/>
  <c r="L234" i="41"/>
  <c r="D234" i="41"/>
  <c r="B234" i="41"/>
  <c r="G234" i="41"/>
  <c r="D230" i="41"/>
  <c r="L230" i="41"/>
  <c r="B230" i="41"/>
  <c r="G230" i="41"/>
  <c r="D72" i="41"/>
  <c r="L72" i="41"/>
  <c r="B72" i="41"/>
  <c r="G72" i="41"/>
  <c r="B705" i="41"/>
  <c r="G705" i="41"/>
  <c r="L705" i="41"/>
  <c r="D705" i="41"/>
  <c r="L225" i="41"/>
  <c r="B225" i="41"/>
  <c r="G225" i="41"/>
  <c r="D225" i="41"/>
  <c r="G79" i="41"/>
  <c r="L79" i="41"/>
  <c r="B79" i="41"/>
  <c r="D79" i="41"/>
  <c r="D235" i="41"/>
  <c r="L235" i="41"/>
  <c r="G235" i="41"/>
  <c r="B235" i="41"/>
  <c r="G656" i="41"/>
  <c r="L656" i="41"/>
  <c r="D656" i="41"/>
  <c r="B656" i="41"/>
  <c r="D638" i="41"/>
  <c r="L638" i="41"/>
  <c r="B638" i="41"/>
  <c r="G638" i="41"/>
  <c r="L89" i="41"/>
  <c r="G89" i="41"/>
  <c r="B89" i="41"/>
  <c r="D89" i="41"/>
  <c r="G575" i="41"/>
  <c r="D575" i="41"/>
  <c r="L575" i="41"/>
  <c r="B575" i="41"/>
  <c r="B492" i="41"/>
  <c r="D492" i="41"/>
  <c r="L492" i="41"/>
  <c r="G492" i="41"/>
  <c r="B156" i="41"/>
  <c r="G156" i="41"/>
  <c r="L156" i="41"/>
  <c r="D156" i="41"/>
  <c r="B19" i="41"/>
  <c r="G19" i="41"/>
  <c r="D19" i="41"/>
  <c r="L19" i="41"/>
  <c r="G284" i="41"/>
  <c r="D284" i="41"/>
  <c r="L284" i="41"/>
  <c r="B284" i="41"/>
  <c r="B673" i="41"/>
  <c r="L673" i="41"/>
  <c r="D673" i="41"/>
  <c r="G673" i="41"/>
  <c r="D501" i="41"/>
  <c r="L501" i="41"/>
  <c r="G501" i="41"/>
  <c r="B501" i="41"/>
  <c r="G265" i="41"/>
  <c r="D265" i="41"/>
  <c r="B265" i="41"/>
  <c r="L265" i="41"/>
  <c r="D470" i="41"/>
  <c r="B470" i="41"/>
  <c r="L470" i="41"/>
  <c r="G470" i="41"/>
  <c r="L637" i="41"/>
  <c r="B637" i="41"/>
  <c r="G637" i="41"/>
  <c r="D637" i="41"/>
  <c r="B600" i="41"/>
  <c r="L600" i="41"/>
  <c r="G600" i="41"/>
  <c r="D600" i="41"/>
  <c r="G71" i="41"/>
  <c r="L71" i="41"/>
  <c r="B71" i="41"/>
  <c r="D71" i="41"/>
  <c r="B374" i="41"/>
  <c r="D374" i="41"/>
  <c r="L374" i="41"/>
  <c r="G374" i="41"/>
  <c r="L101" i="41"/>
  <c r="G101" i="41"/>
  <c r="B101" i="41"/>
  <c r="D101" i="41"/>
  <c r="B289" i="41"/>
  <c r="D289" i="41"/>
  <c r="L289" i="41"/>
  <c r="G289" i="41"/>
  <c r="B590" i="41"/>
  <c r="G590" i="41"/>
  <c r="D590" i="41"/>
  <c r="L590" i="41"/>
  <c r="D546" i="41"/>
  <c r="G546" i="41"/>
  <c r="B546" i="41"/>
  <c r="L546" i="41"/>
  <c r="G87" i="41"/>
  <c r="D87" i="41"/>
  <c r="B87" i="41"/>
  <c r="L87" i="41"/>
  <c r="B319" i="41"/>
  <c r="D319" i="41"/>
  <c r="G319" i="41"/>
  <c r="L319" i="41"/>
  <c r="G591" i="41"/>
  <c r="L591" i="41"/>
  <c r="B591" i="41"/>
  <c r="D591" i="41"/>
  <c r="L694" i="41"/>
  <c r="G694" i="41"/>
  <c r="D694" i="41"/>
  <c r="B694" i="41"/>
  <c r="G526" i="41"/>
  <c r="D526" i="41"/>
  <c r="L526" i="41"/>
  <c r="B526" i="41"/>
  <c r="G221" i="41"/>
  <c r="D221" i="41"/>
  <c r="B221" i="41"/>
  <c r="L221" i="41"/>
  <c r="B149" i="41"/>
  <c r="D149" i="41"/>
  <c r="G149" i="41"/>
  <c r="L149" i="41"/>
  <c r="G350" i="41"/>
  <c r="B350" i="41"/>
  <c r="D350" i="41"/>
  <c r="L350" i="41"/>
  <c r="L162" i="41"/>
  <c r="G162" i="41"/>
  <c r="B162" i="41"/>
  <c r="D162" i="41"/>
  <c r="D634" i="41"/>
  <c r="G634" i="41"/>
  <c r="B634" i="41"/>
  <c r="L634" i="41"/>
  <c r="L385" i="41"/>
  <c r="G385" i="41"/>
  <c r="B385" i="41"/>
  <c r="D385" i="41"/>
  <c r="B669" i="41"/>
  <c r="G669" i="41"/>
  <c r="L669" i="41"/>
  <c r="D669" i="41"/>
  <c r="B233" i="41"/>
  <c r="G233" i="41"/>
  <c r="D233" i="41"/>
  <c r="L233" i="41"/>
  <c r="G401" i="41"/>
  <c r="L401" i="41"/>
  <c r="D401" i="41"/>
  <c r="B401" i="41"/>
  <c r="L245" i="41"/>
  <c r="G245" i="41"/>
  <c r="B245" i="41"/>
  <c r="D245" i="41"/>
  <c r="D390" i="41"/>
  <c r="B390" i="41"/>
  <c r="L390" i="41"/>
  <c r="G390" i="41"/>
  <c r="D38" i="41"/>
  <c r="G38" i="41"/>
  <c r="B38" i="41"/>
  <c r="L38" i="41"/>
  <c r="L77" i="41"/>
  <c r="B77" i="41"/>
  <c r="D77" i="41"/>
  <c r="G77" i="41"/>
  <c r="D444" i="41"/>
  <c r="G444" i="41"/>
  <c r="B444" i="41"/>
  <c r="L444" i="41"/>
  <c r="L406" i="41"/>
  <c r="B406" i="41"/>
  <c r="D406" i="41"/>
  <c r="G406" i="41"/>
  <c r="D160" i="41"/>
  <c r="L160" i="41"/>
  <c r="G160" i="41"/>
  <c r="B160" i="41"/>
  <c r="B209" i="41"/>
  <c r="G209" i="41"/>
  <c r="L209" i="41"/>
  <c r="D209" i="41"/>
  <c r="B490" i="41"/>
  <c r="G490" i="41"/>
  <c r="L490" i="41"/>
  <c r="D490" i="41"/>
  <c r="G403" i="41"/>
  <c r="L403" i="41"/>
  <c r="B403" i="41"/>
  <c r="D403" i="41"/>
  <c r="G465" i="41"/>
  <c r="B465" i="41"/>
  <c r="L465" i="41"/>
  <c r="D465" i="41"/>
  <c r="B616" i="41"/>
  <c r="D616" i="41"/>
  <c r="L616" i="41"/>
  <c r="G616" i="41"/>
  <c r="D587" i="41"/>
  <c r="L587" i="41"/>
  <c r="G587" i="41"/>
  <c r="B587" i="41"/>
  <c r="D395" i="41"/>
  <c r="L395" i="41"/>
  <c r="G395" i="41"/>
  <c r="B395" i="41"/>
  <c r="B91" i="41"/>
  <c r="D91" i="41"/>
  <c r="L91" i="41"/>
  <c r="G91" i="41"/>
  <c r="B68" i="41"/>
  <c r="D68" i="41"/>
  <c r="G68" i="41"/>
  <c r="L68" i="41"/>
  <c r="B269" i="41"/>
  <c r="D269" i="41"/>
  <c r="L269" i="41"/>
  <c r="G269" i="41"/>
  <c r="G450" i="41"/>
  <c r="D450" i="41"/>
  <c r="B450" i="41"/>
  <c r="L450" i="41"/>
  <c r="B617" i="41"/>
  <c r="D617" i="41"/>
  <c r="G617" i="41"/>
  <c r="L617" i="41"/>
  <c r="G372" i="41"/>
  <c r="B372" i="41"/>
  <c r="L372" i="41"/>
  <c r="D372" i="41"/>
  <c r="B311" i="41"/>
  <c r="G311" i="41"/>
  <c r="L311" i="41"/>
  <c r="D311" i="41"/>
  <c r="D455" i="41"/>
  <c r="B455" i="41"/>
  <c r="L455" i="41"/>
  <c r="G455" i="41"/>
  <c r="L368" i="41"/>
  <c r="D368" i="41"/>
  <c r="G368" i="41"/>
  <c r="B368" i="41"/>
  <c r="B550" i="41"/>
  <c r="G550" i="41"/>
  <c r="L550" i="41"/>
  <c r="D550" i="41"/>
  <c r="B153" i="41"/>
  <c r="G153" i="41"/>
  <c r="L153" i="41"/>
  <c r="D153" i="41"/>
  <c r="D476" i="41"/>
  <c r="B476" i="41"/>
  <c r="G476" i="41"/>
  <c r="L476" i="41"/>
  <c r="D308" i="41"/>
  <c r="G308" i="41"/>
  <c r="L308" i="41"/>
  <c r="B308" i="41"/>
  <c r="G494" i="41"/>
  <c r="D494" i="41"/>
  <c r="L494" i="41"/>
  <c r="B494" i="41"/>
  <c r="G276" i="41"/>
  <c r="D276" i="41"/>
  <c r="L276" i="41"/>
  <c r="B276" i="41"/>
  <c r="L242" i="41"/>
  <c r="B242" i="41"/>
  <c r="D242" i="41"/>
  <c r="G242" i="41"/>
  <c r="L699" i="41"/>
  <c r="B699" i="41"/>
  <c r="D699" i="41"/>
  <c r="G699" i="41"/>
  <c r="B338" i="41"/>
  <c r="D338" i="41"/>
  <c r="L338" i="41"/>
  <c r="G338" i="41"/>
  <c r="L361" i="41"/>
  <c r="B361" i="41"/>
  <c r="G361" i="41"/>
  <c r="D361" i="41"/>
  <c r="D445" i="41"/>
  <c r="G445" i="41"/>
  <c r="L445" i="41"/>
  <c r="B445" i="41"/>
  <c r="B513" i="41"/>
  <c r="G513" i="41"/>
  <c r="L513" i="41"/>
  <c r="D513" i="41"/>
  <c r="D531" i="41"/>
  <c r="L531" i="41"/>
  <c r="G531" i="41"/>
  <c r="B531" i="41"/>
  <c r="G708" i="41"/>
  <c r="D708" i="41"/>
  <c r="L708" i="41"/>
  <c r="B708" i="41"/>
  <c r="B396" i="41"/>
  <c r="D396" i="41"/>
  <c r="G396" i="41"/>
  <c r="L396" i="41"/>
  <c r="L224" i="41"/>
  <c r="D224" i="41"/>
  <c r="G224" i="41"/>
  <c r="B224" i="41"/>
  <c r="G554" i="41"/>
  <c r="B554" i="41"/>
  <c r="L554" i="41"/>
  <c r="D554" i="41"/>
  <c r="L628" i="41"/>
  <c r="G628" i="41"/>
  <c r="B628" i="41"/>
  <c r="D628" i="41"/>
  <c r="D46" i="41"/>
  <c r="L46" i="41"/>
  <c r="G46" i="41"/>
  <c r="B46" i="41"/>
  <c r="B239" i="41"/>
  <c r="G239" i="41"/>
  <c r="L239" i="41"/>
  <c r="D239" i="41"/>
  <c r="D113" i="41"/>
  <c r="G113" i="41"/>
  <c r="B113" i="41"/>
  <c r="L113" i="41"/>
  <c r="B52" i="41"/>
  <c r="D52" i="41"/>
  <c r="L52" i="41"/>
  <c r="G52" i="41"/>
  <c r="L493" i="41"/>
  <c r="G493" i="41"/>
  <c r="D493" i="41"/>
  <c r="B493" i="41"/>
  <c r="L322" i="41"/>
  <c r="B322" i="41"/>
  <c r="D322" i="41"/>
  <c r="G322" i="41"/>
  <c r="B36" i="41"/>
  <c r="D36" i="41"/>
  <c r="G36" i="41"/>
  <c r="L36" i="41"/>
  <c r="B457" i="41"/>
  <c r="D457" i="41"/>
  <c r="L457" i="41"/>
  <c r="G457" i="41"/>
  <c r="B330" i="41"/>
  <c r="G330" i="41"/>
  <c r="D330" i="41"/>
  <c r="L330" i="41"/>
  <c r="L402" i="41"/>
  <c r="G402" i="41"/>
  <c r="D402" i="41"/>
  <c r="B402" i="41"/>
  <c r="B118" i="41"/>
  <c r="D118" i="41"/>
  <c r="G118" i="41"/>
  <c r="L118" i="41"/>
  <c r="G477" i="41"/>
  <c r="L477" i="41"/>
  <c r="D477" i="41"/>
  <c r="B477" i="41"/>
  <c r="B39" i="41"/>
  <c r="D39" i="41"/>
  <c r="G39" i="41"/>
  <c r="L39" i="41"/>
  <c r="D333" i="41"/>
  <c r="B333" i="41"/>
  <c r="L333" i="41"/>
  <c r="G333" i="41"/>
  <c r="L670" i="41"/>
  <c r="D670" i="41"/>
  <c r="B670" i="41"/>
  <c r="G670" i="41"/>
  <c r="G433" i="41"/>
  <c r="D433" i="41"/>
  <c r="B433" i="41"/>
  <c r="L433" i="41"/>
  <c r="B577" i="41"/>
  <c r="L577" i="41"/>
  <c r="D577" i="41"/>
  <c r="G577" i="41"/>
  <c r="B376" i="41"/>
  <c r="L376" i="41"/>
  <c r="G376" i="41"/>
  <c r="D376" i="41"/>
  <c r="B90" i="41"/>
  <c r="L90" i="41"/>
  <c r="D90" i="41"/>
  <c r="G90" i="41"/>
  <c r="L541" i="41"/>
  <c r="B541" i="41"/>
  <c r="D541" i="41"/>
  <c r="G541" i="41"/>
  <c r="G520" i="41"/>
  <c r="B520" i="41"/>
  <c r="D520" i="41"/>
  <c r="L520" i="41"/>
  <c r="L237" i="41"/>
  <c r="B237" i="41"/>
  <c r="G237" i="41"/>
  <c r="D237" i="41"/>
  <c r="L220" i="41"/>
  <c r="B220" i="41"/>
  <c r="D220" i="41"/>
  <c r="G220" i="41"/>
  <c r="G216" i="41"/>
  <c r="D216" i="41"/>
  <c r="B216" i="41"/>
  <c r="L216" i="41"/>
  <c r="D393" i="41"/>
  <c r="B393" i="41"/>
  <c r="G393" i="41"/>
  <c r="L393" i="41"/>
  <c r="L228" i="41"/>
  <c r="B228" i="41"/>
  <c r="D228" i="41"/>
  <c r="G228" i="41"/>
  <c r="B449" i="41"/>
  <c r="L449" i="41"/>
  <c r="G449" i="41"/>
  <c r="D449" i="41"/>
  <c r="G484" i="41"/>
  <c r="B484" i="41"/>
  <c r="L484" i="41"/>
  <c r="D484" i="41"/>
  <c r="B179" i="41"/>
  <c r="G179" i="41"/>
  <c r="D179" i="41"/>
  <c r="L179" i="41"/>
  <c r="G645" i="41"/>
  <c r="D645" i="41"/>
  <c r="L645" i="41"/>
  <c r="B645" i="41"/>
  <c r="L557" i="41"/>
  <c r="G557" i="41"/>
  <c r="D557" i="41"/>
  <c r="B557" i="41"/>
  <c r="L472" i="41"/>
  <c r="B472" i="41"/>
  <c r="D472" i="41"/>
  <c r="G472" i="41"/>
  <c r="L407" i="41"/>
  <c r="B407" i="41"/>
  <c r="D407" i="41"/>
  <c r="G407" i="41"/>
  <c r="G138" i="41"/>
  <c r="B138" i="41"/>
  <c r="D138" i="41"/>
  <c r="L138" i="41"/>
  <c r="G485" i="41"/>
  <c r="D485" i="41"/>
  <c r="B485" i="41"/>
  <c r="L485" i="41"/>
  <c r="G619" i="41"/>
  <c r="L619" i="41"/>
  <c r="D619" i="41"/>
  <c r="B619" i="41"/>
  <c r="D435" i="41"/>
  <c r="G435" i="41"/>
  <c r="L435" i="41"/>
  <c r="B435" i="41"/>
  <c r="D43" i="41"/>
  <c r="B43" i="41"/>
  <c r="L43" i="41"/>
  <c r="G43" i="41"/>
  <c r="G295" i="41"/>
  <c r="D295" i="41"/>
  <c r="L295" i="41"/>
  <c r="B295" i="41"/>
  <c r="B491" i="41"/>
  <c r="G491" i="41"/>
  <c r="L491" i="41"/>
  <c r="D491" i="41"/>
  <c r="D360" i="41"/>
  <c r="G360" i="41"/>
  <c r="B360" i="41"/>
  <c r="L360" i="41"/>
  <c r="G690" i="41"/>
  <c r="D690" i="41"/>
  <c r="L690" i="41"/>
  <c r="B690" i="41"/>
  <c r="G389" i="41"/>
  <c r="B389" i="41"/>
  <c r="L389" i="41"/>
  <c r="D389" i="41"/>
  <c r="L581" i="41"/>
  <c r="B581" i="41"/>
  <c r="G581" i="41"/>
  <c r="D581" i="41"/>
  <c r="B685" i="41"/>
  <c r="L685" i="41"/>
  <c r="D685" i="41"/>
  <c r="G685" i="41"/>
  <c r="L463" i="41"/>
  <c r="G463" i="41"/>
  <c r="D463" i="41"/>
  <c r="B463" i="41"/>
  <c r="B86" i="41"/>
  <c r="G86" i="41"/>
  <c r="D86" i="41"/>
  <c r="L86" i="41"/>
  <c r="B629" i="41"/>
  <c r="G629" i="41"/>
  <c r="L629" i="41"/>
  <c r="D629" i="41"/>
  <c r="D646" i="41"/>
  <c r="L646" i="41"/>
  <c r="B646" i="41"/>
  <c r="G646" i="41"/>
  <c r="G268" i="41"/>
  <c r="B268" i="41"/>
  <c r="D268" i="41"/>
  <c r="L268" i="41"/>
  <c r="G602" i="41"/>
  <c r="D602" i="41"/>
  <c r="L602" i="41"/>
  <c r="B602" i="41"/>
  <c r="D69" i="41"/>
  <c r="L69" i="41"/>
  <c r="B69" i="41"/>
  <c r="G69" i="41"/>
  <c r="G601" i="41"/>
  <c r="B601" i="41"/>
  <c r="L601" i="41"/>
  <c r="D601" i="41"/>
  <c r="D466" i="41"/>
  <c r="B466" i="41"/>
  <c r="G466" i="41"/>
  <c r="L466" i="41"/>
  <c r="D143" i="41"/>
  <c r="G143" i="41"/>
  <c r="B143" i="41"/>
  <c r="L143" i="41"/>
  <c r="G119" i="41"/>
  <c r="B119" i="41"/>
  <c r="L119" i="41"/>
  <c r="D119" i="41"/>
  <c r="B75" i="41"/>
  <c r="L75" i="41"/>
  <c r="D75" i="41"/>
  <c r="G75" i="41"/>
  <c r="B111" i="41"/>
  <c r="D111" i="41"/>
  <c r="G111" i="41"/>
  <c r="L111" i="41"/>
  <c r="G547" i="41"/>
  <c r="L547" i="41"/>
  <c r="D547" i="41"/>
  <c r="B547" i="41"/>
  <c r="D254" i="41"/>
  <c r="B254" i="41"/>
  <c r="L254" i="41"/>
  <c r="G254" i="41"/>
  <c r="D701" i="41"/>
  <c r="B701" i="41"/>
  <c r="L701" i="41"/>
  <c r="G701" i="41"/>
  <c r="B61" i="41"/>
  <c r="L61" i="41"/>
  <c r="D61" i="41"/>
  <c r="G61" i="41"/>
  <c r="B636" i="41"/>
  <c r="G636" i="41"/>
  <c r="D636" i="41"/>
  <c r="L636" i="41"/>
  <c r="L60" i="41"/>
  <c r="D60" i="41"/>
  <c r="G60" i="41"/>
  <c r="B60" i="41"/>
  <c r="B358" i="41"/>
  <c r="G358" i="41"/>
  <c r="L358" i="41"/>
  <c r="D358" i="41"/>
  <c r="B205" i="41"/>
  <c r="L205" i="41"/>
  <c r="D205" i="41"/>
  <c r="G205" i="41"/>
  <c r="G535" i="41"/>
  <c r="D535" i="41"/>
  <c r="B535" i="41"/>
  <c r="L535" i="41"/>
  <c r="L632" i="41"/>
  <c r="G632" i="41"/>
  <c r="B632" i="41"/>
  <c r="D632" i="41"/>
  <c r="L110" i="41"/>
  <c r="B110" i="41"/>
  <c r="G110" i="41"/>
  <c r="D110" i="41"/>
  <c r="D166" i="41"/>
  <c r="G166" i="41"/>
  <c r="L166" i="41"/>
  <c r="B166" i="41"/>
  <c r="B141" i="41"/>
  <c r="G141" i="41"/>
  <c r="L141" i="41"/>
  <c r="D141" i="41"/>
  <c r="L692" i="41"/>
  <c r="G692" i="41"/>
  <c r="D692" i="41"/>
  <c r="B692" i="41"/>
  <c r="B442" i="41"/>
  <c r="L442" i="41"/>
  <c r="G442" i="41"/>
  <c r="D442" i="41"/>
  <c r="G563" i="41"/>
  <c r="D563" i="41"/>
  <c r="L563" i="41"/>
  <c r="B563" i="41"/>
  <c r="D613" i="41"/>
  <c r="G613" i="41"/>
  <c r="L613" i="41"/>
  <c r="B613" i="41"/>
  <c r="L422" i="41"/>
  <c r="D422" i="41"/>
  <c r="G422" i="41"/>
  <c r="B422" i="41"/>
  <c r="D337" i="41"/>
  <c r="L337" i="41"/>
  <c r="G337" i="41"/>
  <c r="B337" i="41"/>
  <c r="L22" i="41"/>
  <c r="B22" i="41"/>
  <c r="G22" i="41"/>
  <c r="D22" i="41"/>
  <c r="L364" i="41"/>
  <c r="B364" i="41"/>
  <c r="D364" i="41"/>
  <c r="G364" i="41"/>
  <c r="D30" i="41"/>
  <c r="B30" i="41"/>
  <c r="G30" i="41"/>
  <c r="L30" i="41"/>
  <c r="D482" i="41"/>
  <c r="L482" i="41"/>
  <c r="G482" i="41"/>
  <c r="B482" i="41"/>
  <c r="D99" i="41"/>
  <c r="B99" i="41"/>
  <c r="L99" i="41"/>
  <c r="G99" i="41"/>
  <c r="B661" i="41"/>
  <c r="D661" i="41"/>
  <c r="L661" i="41"/>
  <c r="G661" i="41"/>
  <c r="B187" i="41"/>
  <c r="D187" i="41"/>
  <c r="L187" i="41"/>
  <c r="G187" i="41"/>
  <c r="D253" i="41"/>
  <c r="B253" i="41"/>
  <c r="G253" i="41"/>
  <c r="L253" i="41"/>
  <c r="B359" i="41"/>
  <c r="G359" i="41"/>
  <c r="D359" i="41"/>
  <c r="L359" i="41"/>
  <c r="B261" i="41"/>
  <c r="G261" i="41"/>
  <c r="L261" i="41"/>
  <c r="D261" i="41"/>
  <c r="B498" i="41"/>
  <c r="D498" i="41"/>
  <c r="L498" i="41"/>
  <c r="G498" i="41"/>
  <c r="D366" i="41"/>
  <c r="G366" i="41"/>
  <c r="B366" i="41"/>
  <c r="L366" i="41"/>
  <c r="D18" i="41"/>
  <c r="G18" i="41"/>
  <c r="L18" i="41"/>
  <c r="B18" i="41"/>
  <c r="B126" i="41"/>
  <c r="L126" i="41"/>
  <c r="G126" i="41"/>
  <c r="D126" i="41"/>
  <c r="L382" i="41"/>
  <c r="B382" i="41"/>
  <c r="D382" i="41"/>
  <c r="G382" i="41"/>
  <c r="B518" i="41"/>
  <c r="D518" i="41"/>
  <c r="G518" i="41"/>
  <c r="L518" i="41"/>
  <c r="B667" i="41"/>
  <c r="G667" i="41"/>
  <c r="L667" i="41"/>
  <c r="D667" i="41"/>
  <c r="B200" i="41"/>
  <c r="G200" i="41"/>
  <c r="L200" i="41"/>
  <c r="D200" i="41"/>
  <c r="G304" i="41"/>
  <c r="D304" i="41"/>
  <c r="B304" i="41"/>
  <c r="L304" i="41"/>
  <c r="G140" i="41"/>
  <c r="D140" i="41"/>
  <c r="B140" i="41"/>
  <c r="L140" i="41"/>
  <c r="G651" i="41"/>
  <c r="D651" i="41"/>
  <c r="B651" i="41"/>
  <c r="L651" i="41"/>
  <c r="D683" i="41"/>
  <c r="L683" i="41"/>
  <c r="G683" i="41"/>
  <c r="B683" i="41"/>
  <c r="B569" i="41"/>
  <c r="G569" i="41"/>
  <c r="L569" i="41"/>
  <c r="D569" i="41"/>
  <c r="B647" i="41"/>
  <c r="D647" i="41"/>
  <c r="L647" i="41"/>
  <c r="G647" i="41"/>
  <c r="D558" i="41"/>
  <c r="B558" i="41"/>
  <c r="G558" i="41"/>
  <c r="L558" i="41"/>
  <c r="G287" i="41"/>
  <c r="B287" i="41"/>
  <c r="L287" i="41"/>
  <c r="D287" i="41"/>
  <c r="L45" i="41"/>
  <c r="B45" i="41"/>
  <c r="G45" i="41"/>
  <c r="D45" i="41"/>
  <c r="G83" i="41"/>
  <c r="B83" i="41"/>
  <c r="D83" i="41"/>
  <c r="L83" i="41"/>
  <c r="D404" i="41"/>
  <c r="B404" i="41"/>
  <c r="G404" i="41"/>
  <c r="L404" i="41"/>
  <c r="B142" i="41"/>
  <c r="G142" i="41"/>
  <c r="D142" i="41"/>
  <c r="L142" i="41"/>
  <c r="G55" i="41"/>
  <c r="D55" i="41"/>
  <c r="B55" i="41"/>
  <c r="L55" i="41"/>
  <c r="G267" i="41"/>
  <c r="D267" i="41"/>
  <c r="L267" i="41"/>
  <c r="B267" i="41"/>
  <c r="I488" i="41"/>
  <c r="H488" i="41"/>
  <c r="J488" i="41"/>
  <c r="K488" i="41"/>
  <c r="E488" i="41"/>
  <c r="D566" i="41"/>
  <c r="L566" i="41"/>
  <c r="G566" i="41"/>
  <c r="B566" i="41"/>
  <c r="B332" i="41"/>
  <c r="D332" i="41"/>
  <c r="L332" i="41"/>
  <c r="G332" i="41"/>
  <c r="G282" i="41"/>
  <c r="L282" i="41"/>
  <c r="D282" i="41"/>
  <c r="B282" i="41"/>
  <c r="G272" i="41"/>
  <c r="L272" i="41"/>
  <c r="D272" i="41"/>
  <c r="B272" i="41"/>
  <c r="L434" i="41"/>
  <c r="D434" i="41"/>
  <c r="B434" i="41"/>
  <c r="G434" i="41"/>
  <c r="G328" i="41"/>
  <c r="B328" i="41"/>
  <c r="D328" i="41"/>
  <c r="L328" i="41"/>
  <c r="L100" i="41"/>
  <c r="D100" i="41"/>
  <c r="B100" i="41"/>
  <c r="G100" i="41"/>
  <c r="L213" i="41"/>
  <c r="B213" i="41"/>
  <c r="G213" i="41"/>
  <c r="D213" i="41"/>
  <c r="B259" i="41"/>
  <c r="G259" i="41"/>
  <c r="L259" i="41"/>
  <c r="D259" i="41"/>
  <c r="B688" i="41"/>
  <c r="G688" i="41"/>
  <c r="D688" i="41"/>
  <c r="L688" i="41"/>
  <c r="B78" i="41"/>
  <c r="D78" i="41"/>
  <c r="G78" i="41"/>
  <c r="L78" i="41"/>
  <c r="G365" i="41"/>
  <c r="D365" i="41"/>
  <c r="L365" i="41"/>
  <c r="B365" i="41"/>
  <c r="B27" i="41"/>
  <c r="G27" i="41"/>
  <c r="L27" i="41"/>
  <c r="D27" i="41"/>
  <c r="D180" i="41"/>
  <c r="L180" i="41"/>
  <c r="G180" i="41"/>
  <c r="B180" i="41"/>
  <c r="D199" i="41"/>
  <c r="B199" i="41"/>
  <c r="L199" i="41"/>
  <c r="G199" i="41"/>
  <c r="L197" i="41"/>
  <c r="G197" i="41"/>
  <c r="D197" i="41"/>
  <c r="B197" i="41"/>
  <c r="G475" i="41"/>
  <c r="D475" i="41"/>
  <c r="L475" i="41"/>
  <c r="B475" i="41"/>
  <c r="D152" i="41"/>
  <c r="B152" i="41"/>
  <c r="G152" i="41"/>
  <c r="L152" i="41"/>
  <c r="G615" i="41"/>
  <c r="L615" i="41"/>
  <c r="B615" i="41"/>
  <c r="D615" i="41"/>
  <c r="L342" i="41"/>
  <c r="D342" i="41"/>
  <c r="B342" i="41"/>
  <c r="G342" i="41"/>
  <c r="L369" i="41"/>
  <c r="D369" i="41"/>
  <c r="B369" i="41"/>
  <c r="G369" i="41"/>
  <c r="B711" i="41"/>
  <c r="L711" i="41"/>
  <c r="G711" i="41"/>
  <c r="B464" i="41"/>
  <c r="G464" i="41"/>
  <c r="L464" i="41"/>
  <c r="D464" i="41"/>
  <c r="L327" i="41"/>
  <c r="G327" i="41"/>
  <c r="D327" i="41"/>
  <c r="B327" i="41"/>
  <c r="D540" i="41"/>
  <c r="L540" i="41"/>
  <c r="B540" i="41"/>
  <c r="G540" i="41"/>
  <c r="L534" i="41"/>
  <c r="D534" i="41"/>
  <c r="B534" i="41"/>
  <c r="G534" i="41"/>
  <c r="D102" i="41"/>
  <c r="L102" i="41"/>
  <c r="B102" i="41"/>
  <c r="G102" i="41"/>
  <c r="L349" i="41"/>
  <c r="B349" i="41"/>
  <c r="G349" i="41"/>
  <c r="D349" i="41"/>
  <c r="L263" i="41"/>
  <c r="B263" i="41"/>
  <c r="D263" i="41"/>
  <c r="G263" i="41"/>
  <c r="L627" i="41"/>
  <c r="B627" i="41"/>
  <c r="D627" i="41"/>
  <c r="G627" i="41"/>
  <c r="B316" i="41"/>
  <c r="D316" i="41"/>
  <c r="L316" i="41"/>
  <c r="G316" i="41"/>
  <c r="B192" i="41"/>
  <c r="G192" i="41"/>
  <c r="L192" i="41"/>
  <c r="D192" i="41"/>
  <c r="L657" i="41"/>
  <c r="G657" i="41"/>
  <c r="B657" i="41"/>
  <c r="D657" i="41"/>
  <c r="B399" i="41"/>
  <c r="L399" i="41"/>
  <c r="D399" i="41"/>
  <c r="G399" i="41"/>
  <c r="G707" i="41"/>
  <c r="B707" i="41"/>
  <c r="L707" i="41"/>
  <c r="D707" i="41"/>
  <c r="L381" i="41"/>
  <c r="D381" i="41"/>
  <c r="B381" i="41"/>
  <c r="G381" i="41"/>
  <c r="D146" i="41"/>
  <c r="L146" i="41"/>
  <c r="G146" i="41"/>
  <c r="B146" i="41"/>
  <c r="L421" i="41"/>
  <c r="G421" i="41"/>
  <c r="B421" i="41"/>
  <c r="D421" i="41"/>
  <c r="L502" i="41"/>
  <c r="G502" i="41"/>
  <c r="B502" i="41"/>
  <c r="D502" i="41"/>
  <c r="L290" i="41"/>
  <c r="D290" i="41"/>
  <c r="B290" i="41"/>
  <c r="G290" i="41"/>
  <c r="D278" i="41"/>
  <c r="L278" i="41"/>
  <c r="G278" i="41"/>
  <c r="B278" i="41"/>
  <c r="D318" i="41"/>
  <c r="L318" i="41"/>
  <c r="G318" i="41"/>
  <c r="B318" i="41"/>
  <c r="G255" i="41"/>
  <c r="B255" i="41"/>
  <c r="D255" i="41"/>
  <c r="L255" i="41"/>
  <c r="D16" i="41"/>
  <c r="B16" i="41"/>
  <c r="L16" i="41"/>
  <c r="G16" i="41"/>
  <c r="L452" i="41"/>
  <c r="D452" i="41"/>
  <c r="G452" i="41"/>
  <c r="B452" i="41"/>
  <c r="B416" i="41"/>
  <c r="L416" i="41"/>
  <c r="G416" i="41"/>
  <c r="D416" i="41"/>
  <c r="B277" i="41"/>
  <c r="L277" i="41"/>
  <c r="G277" i="41"/>
  <c r="D277" i="41"/>
  <c r="D17" i="41"/>
  <c r="B17" i="41"/>
  <c r="G17" i="41"/>
  <c r="L17" i="41"/>
  <c r="D131" i="41"/>
  <c r="L131" i="41"/>
  <c r="G131" i="41"/>
  <c r="B131" i="41"/>
  <c r="D388" i="41"/>
  <c r="L388" i="41"/>
  <c r="B388" i="41"/>
  <c r="G388" i="41"/>
  <c r="G274" i="41"/>
  <c r="B274" i="41"/>
  <c r="L274" i="41"/>
  <c r="D274" i="41"/>
  <c r="B194" i="41"/>
  <c r="D194" i="41"/>
  <c r="L194" i="41"/>
  <c r="G194" i="41"/>
  <c r="B82" i="41"/>
  <c r="G82" i="41"/>
  <c r="L82" i="41"/>
  <c r="D82" i="41"/>
  <c r="D28" i="41"/>
  <c r="L28" i="41"/>
  <c r="B28" i="41"/>
  <c r="G28" i="41"/>
  <c r="G679" i="41"/>
  <c r="L679" i="41"/>
  <c r="B679" i="41"/>
  <c r="D679" i="41"/>
  <c r="D508" i="41"/>
  <c r="B508" i="41"/>
  <c r="G508" i="41"/>
  <c r="L508" i="41"/>
  <c r="G132" i="41"/>
  <c r="B132" i="41"/>
  <c r="D132" i="41"/>
  <c r="L132" i="41"/>
  <c r="L588" i="41"/>
  <c r="G588" i="41"/>
  <c r="B588" i="41"/>
  <c r="D588" i="41"/>
  <c r="D54" i="41"/>
  <c r="L54" i="41"/>
  <c r="G54" i="41"/>
  <c r="B54" i="41"/>
  <c r="G496" i="41"/>
  <c r="B496" i="41"/>
  <c r="L496" i="41"/>
  <c r="D496" i="41"/>
  <c r="D348" i="41"/>
  <c r="L348" i="41"/>
  <c r="B348" i="41"/>
  <c r="G348" i="41"/>
  <c r="D127" i="41"/>
  <c r="B127" i="41"/>
  <c r="L127" i="41"/>
  <c r="G127" i="41"/>
  <c r="L686" i="41"/>
  <c r="B686" i="41"/>
  <c r="D686" i="41"/>
  <c r="G686" i="41"/>
  <c r="G676" i="41"/>
  <c r="D676" i="41"/>
  <c r="B676" i="41"/>
  <c r="L676" i="41"/>
  <c r="G310" i="41"/>
  <c r="B310" i="41"/>
  <c r="L310" i="41"/>
  <c r="D310" i="41"/>
  <c r="B167" i="41"/>
  <c r="G167" i="41"/>
  <c r="L167" i="41"/>
  <c r="D167" i="41"/>
  <c r="B243" i="41"/>
  <c r="L243" i="41"/>
  <c r="G243" i="41"/>
  <c r="D243" i="41"/>
  <c r="D347" i="41"/>
  <c r="B347" i="41"/>
  <c r="L347" i="41"/>
  <c r="G347" i="41"/>
  <c r="D473" i="41"/>
  <c r="L473" i="41"/>
  <c r="G473" i="41"/>
  <c r="B473" i="41"/>
  <c r="G208" i="41"/>
  <c r="D208" i="41"/>
  <c r="L208" i="41"/>
  <c r="B208" i="41"/>
  <c r="L561" i="41"/>
  <c r="G561" i="41"/>
  <c r="D561" i="41"/>
  <c r="B561" i="41"/>
  <c r="D480" i="41"/>
  <c r="B480" i="41"/>
  <c r="L480" i="41"/>
  <c r="G480" i="41"/>
  <c r="B700" i="41"/>
  <c r="D700" i="41"/>
  <c r="L700" i="41"/>
  <c r="G700" i="41"/>
  <c r="D161" i="41"/>
  <c r="L161" i="41"/>
  <c r="B161" i="41"/>
  <c r="G161" i="41"/>
  <c r="D128" i="41"/>
  <c r="L128" i="41"/>
  <c r="G128" i="41"/>
  <c r="B128" i="41"/>
  <c r="D188" i="41"/>
  <c r="G188" i="41"/>
  <c r="L188" i="41"/>
  <c r="B188" i="41"/>
  <c r="L93" i="41"/>
  <c r="B93" i="41"/>
  <c r="D93" i="41"/>
  <c r="G93" i="41"/>
  <c r="G357" i="41"/>
  <c r="B357" i="41"/>
  <c r="L357" i="41"/>
  <c r="D357" i="41"/>
  <c r="D334" i="41"/>
  <c r="L334" i="41"/>
  <c r="G334" i="41"/>
  <c r="B334" i="41"/>
  <c r="B297" i="41"/>
  <c r="D297" i="41"/>
  <c r="G297" i="41"/>
  <c r="L297" i="41"/>
  <c r="B555" i="41"/>
  <c r="G555" i="41"/>
  <c r="L555" i="41"/>
  <c r="D555" i="41"/>
  <c r="G438" i="41"/>
  <c r="B438" i="41"/>
  <c r="L438" i="41"/>
  <c r="D438" i="41"/>
  <c r="L344" i="41"/>
  <c r="G344" i="41"/>
  <c r="D344" i="41"/>
  <c r="B344" i="41"/>
  <c r="D620" i="41"/>
  <c r="B620" i="41"/>
  <c r="L620" i="41"/>
  <c r="G620" i="41"/>
  <c r="L597" i="41"/>
  <c r="G597" i="41"/>
  <c r="B597" i="41"/>
  <c r="D597" i="41"/>
  <c r="B412" i="41"/>
  <c r="D412" i="41"/>
  <c r="G412" i="41"/>
  <c r="L412" i="41"/>
  <c r="G606" i="41"/>
  <c r="L606" i="41"/>
  <c r="B606" i="41"/>
  <c r="D606" i="41"/>
  <c r="D598" i="41"/>
  <c r="B598" i="41"/>
  <c r="G598" i="41"/>
  <c r="L598" i="41"/>
  <c r="B258" i="41"/>
  <c r="D258" i="41"/>
  <c r="L258" i="41"/>
  <c r="G258" i="41"/>
  <c r="G97" i="41"/>
  <c r="L97" i="41"/>
  <c r="B97" i="41"/>
  <c r="D97" i="41"/>
  <c r="G273" i="41"/>
  <c r="B273" i="41"/>
  <c r="D273" i="41"/>
  <c r="L273" i="41"/>
  <c r="L335" i="41"/>
  <c r="G335" i="41"/>
  <c r="D335" i="41"/>
  <c r="B335" i="41"/>
  <c r="G511" i="41"/>
  <c r="D511" i="41"/>
  <c r="B511" i="41"/>
  <c r="L511" i="41"/>
  <c r="B125" i="41"/>
  <c r="G125" i="41"/>
  <c r="L125" i="41"/>
  <c r="D125" i="41"/>
  <c r="B229" i="41"/>
  <c r="D229" i="41"/>
  <c r="L229" i="41"/>
  <c r="G229" i="41"/>
  <c r="G521" i="41"/>
  <c r="L521" i="41"/>
  <c r="B521" i="41"/>
  <c r="D521" i="41"/>
  <c r="G495" i="41"/>
  <c r="B495" i="41"/>
  <c r="D495" i="41"/>
  <c r="L495" i="41"/>
  <c r="L63" i="41"/>
  <c r="G63" i="41"/>
  <c r="B63" i="41"/>
  <c r="D63" i="41"/>
  <c r="B248" i="41"/>
  <c r="L248" i="41"/>
  <c r="G248" i="41"/>
  <c r="D248" i="41"/>
  <c r="B565" i="41"/>
  <c r="G565" i="41"/>
  <c r="L565" i="41"/>
  <c r="D565" i="41"/>
  <c r="G271" i="41"/>
  <c r="D271" i="41"/>
  <c r="L271" i="41"/>
  <c r="B271" i="41"/>
  <c r="B599" i="41"/>
  <c r="D599" i="41"/>
  <c r="L599" i="41"/>
  <c r="G599" i="41"/>
  <c r="L394" i="41"/>
  <c r="B394" i="41"/>
  <c r="G394" i="41"/>
  <c r="D394" i="41"/>
  <c r="D516" i="41"/>
  <c r="B516" i="41"/>
  <c r="L516" i="41"/>
  <c r="G516" i="41"/>
  <c r="L709" i="41"/>
  <c r="B709" i="41"/>
  <c r="G709" i="41"/>
  <c r="D709" i="41"/>
  <c r="B586" i="41"/>
  <c r="G586" i="41"/>
  <c r="D586" i="41"/>
  <c r="L586" i="41"/>
  <c r="D291" i="41"/>
  <c r="L291" i="41"/>
  <c r="B291" i="41"/>
  <c r="G291" i="41"/>
  <c r="D697" i="41"/>
  <c r="L697" i="41"/>
  <c r="B697" i="41"/>
  <c r="G697" i="41"/>
  <c r="B453" i="41"/>
  <c r="L453" i="41"/>
  <c r="D453" i="41"/>
  <c r="G453" i="41"/>
  <c r="L504" i="41"/>
  <c r="B504" i="41"/>
  <c r="G504" i="41"/>
  <c r="D504" i="41"/>
  <c r="G451" i="41"/>
  <c r="L451" i="41"/>
  <c r="B451" i="41"/>
  <c r="D451" i="41"/>
  <c r="G371" i="41"/>
  <c r="D371" i="41"/>
  <c r="B371" i="41"/>
  <c r="L371" i="41"/>
  <c r="B415" i="41"/>
  <c r="L415" i="41"/>
  <c r="G415" i="41"/>
  <c r="D415" i="41"/>
  <c r="G506" i="41"/>
  <c r="D506" i="41"/>
  <c r="B506" i="41"/>
  <c r="L506" i="41"/>
  <c r="L133" i="41"/>
  <c r="G133" i="41"/>
  <c r="D133" i="41"/>
  <c r="B133" i="41"/>
  <c r="D236" i="41"/>
  <c r="L236" i="41"/>
  <c r="G236" i="41"/>
  <c r="B236" i="41"/>
  <c r="B486" i="41"/>
  <c r="D486" i="41"/>
  <c r="L486" i="41"/>
  <c r="G486" i="41"/>
  <c r="L107" i="41"/>
  <c r="G107" i="41"/>
  <c r="B107" i="41"/>
  <c r="D107" i="41"/>
  <c r="D392" i="41"/>
  <c r="L392" i="41"/>
  <c r="G392" i="41"/>
  <c r="B392" i="41"/>
  <c r="B260" i="41"/>
  <c r="D260" i="41"/>
  <c r="L260" i="41"/>
  <c r="G260" i="41"/>
  <c r="D512" i="41"/>
  <c r="L512" i="41"/>
  <c r="G512" i="41"/>
  <c r="B512" i="41"/>
  <c r="D217" i="41"/>
  <c r="L217" i="41"/>
  <c r="B217" i="41"/>
  <c r="G217" i="41"/>
  <c r="D232" i="41"/>
  <c r="L232" i="41"/>
  <c r="B232" i="41"/>
  <c r="G232" i="41"/>
  <c r="G375" i="41"/>
  <c r="B375" i="41"/>
  <c r="D375" i="41"/>
  <c r="L375" i="41"/>
  <c r="D489" i="41"/>
  <c r="G489" i="41"/>
  <c r="L489" i="41"/>
  <c r="B489" i="41"/>
  <c r="B447" i="41"/>
  <c r="L447" i="41"/>
  <c r="G447" i="41"/>
  <c r="D447" i="41"/>
  <c r="D195" i="41"/>
  <c r="B195" i="41"/>
  <c r="L195" i="41"/>
  <c r="G195" i="41"/>
  <c r="G567" i="41"/>
  <c r="B567" i="41"/>
  <c r="L567" i="41"/>
  <c r="D567" i="41"/>
  <c r="B413" i="41"/>
  <c r="L413" i="41"/>
  <c r="D413" i="41"/>
  <c r="G413" i="41"/>
  <c r="L648" i="41"/>
  <c r="B648" i="41"/>
  <c r="G648" i="41"/>
  <c r="D648" i="41"/>
  <c r="G115" i="41"/>
  <c r="L115" i="41"/>
  <c r="B115" i="41"/>
  <c r="D115" i="41"/>
  <c r="D595" i="41"/>
  <c r="L595" i="41"/>
  <c r="G595" i="41"/>
  <c r="B595" i="41"/>
  <c r="G462" i="41"/>
  <c r="L462" i="41"/>
  <c r="B462" i="41"/>
  <c r="D462" i="41"/>
  <c r="D249" i="41"/>
  <c r="L249" i="41"/>
  <c r="B249" i="41"/>
  <c r="G249" i="41"/>
  <c r="L574" i="41"/>
  <c r="B574" i="41"/>
  <c r="D574" i="41"/>
  <c r="G574" i="41"/>
  <c r="G190" i="41"/>
  <c r="B190" i="41"/>
  <c r="L190" i="41"/>
  <c r="D190" i="41"/>
  <c r="D665" i="41"/>
  <c r="B665" i="41"/>
  <c r="L665" i="41"/>
  <c r="G665" i="41"/>
  <c r="G400" i="41"/>
  <c r="D400" i="41"/>
  <c r="B400" i="41"/>
  <c r="L400" i="41"/>
  <c r="D682" i="41"/>
  <c r="B682" i="41"/>
  <c r="G682" i="41"/>
  <c r="L682" i="41"/>
  <c r="D654" i="41"/>
  <c r="B654" i="41"/>
  <c r="G654" i="41"/>
  <c r="L654" i="41"/>
  <c r="B314" i="41"/>
  <c r="D314" i="41"/>
  <c r="L314" i="41"/>
  <c r="G314" i="41"/>
  <c r="D157" i="41"/>
  <c r="L157" i="41"/>
  <c r="G157" i="41"/>
  <c r="B157" i="41"/>
  <c r="B553" i="41"/>
  <c r="L553" i="41"/>
  <c r="D553" i="41"/>
  <c r="G553" i="41"/>
  <c r="D279" i="41"/>
  <c r="B279" i="41"/>
  <c r="L279" i="41"/>
  <c r="G279" i="41"/>
  <c r="D500" i="41"/>
  <c r="L500" i="41"/>
  <c r="G500" i="41"/>
  <c r="B500" i="41"/>
  <c r="G380" i="41"/>
  <c r="D380" i="41"/>
  <c r="B380" i="41"/>
  <c r="L380" i="41"/>
  <c r="G336" i="41"/>
  <c r="B336" i="41"/>
  <c r="D336" i="41"/>
  <c r="L336" i="41"/>
  <c r="L573" i="41"/>
  <c r="B573" i="41"/>
  <c r="G573" i="41"/>
  <c r="D573" i="41"/>
  <c r="D49" i="41"/>
  <c r="L49" i="41"/>
  <c r="G49" i="41"/>
  <c r="B49" i="41"/>
  <c r="L580" i="41"/>
  <c r="G580" i="41"/>
  <c r="B580" i="41"/>
  <c r="D580" i="41"/>
  <c r="G169" i="41"/>
  <c r="L169" i="41"/>
  <c r="B169" i="41"/>
  <c r="D169" i="41"/>
  <c r="D323" i="41"/>
  <c r="G323" i="41"/>
  <c r="B323" i="41"/>
  <c r="L323" i="41"/>
  <c r="B219" i="41"/>
  <c r="D219" i="41"/>
  <c r="L219" i="41"/>
  <c r="G219" i="41"/>
  <c r="G129" i="41"/>
  <c r="D129" i="41"/>
  <c r="L129" i="41"/>
  <c r="B129" i="41"/>
  <c r="D612" i="41"/>
  <c r="B612" i="41"/>
  <c r="L612" i="41"/>
  <c r="G612" i="41"/>
  <c r="L643" i="41"/>
  <c r="G643" i="41"/>
  <c r="B643" i="41"/>
  <c r="D643" i="41"/>
  <c r="G469" i="41"/>
  <c r="L469" i="41"/>
  <c r="B469" i="41"/>
  <c r="D469" i="41"/>
  <c r="B198" i="41"/>
  <c r="L198" i="41"/>
  <c r="D198" i="41"/>
  <c r="G198" i="41"/>
  <c r="B76" i="41"/>
  <c r="G76" i="41"/>
  <c r="D76" i="41"/>
  <c r="L76" i="41"/>
  <c r="B300" i="41"/>
  <c r="L300" i="41"/>
  <c r="G300" i="41"/>
  <c r="D300" i="41"/>
  <c r="D589" i="41"/>
  <c r="B589" i="41"/>
  <c r="L589" i="41"/>
  <c r="G589" i="41"/>
  <c r="D222" i="41"/>
  <c r="B222" i="41"/>
  <c r="L222" i="41"/>
  <c r="G222" i="41"/>
  <c r="B556" i="41"/>
  <c r="G556" i="41"/>
  <c r="L556" i="41"/>
  <c r="D556" i="41"/>
  <c r="L649" i="41"/>
  <c r="G649" i="41"/>
  <c r="D649" i="41"/>
  <c r="B649" i="41"/>
  <c r="L379" i="41"/>
  <c r="D379" i="41"/>
  <c r="B379" i="41"/>
  <c r="G379" i="41"/>
  <c r="G487" i="41"/>
  <c r="B487" i="41"/>
  <c r="D487" i="41"/>
  <c r="L487" i="41"/>
  <c r="B664" i="41"/>
  <c r="L664" i="41"/>
  <c r="D664" i="41"/>
  <c r="G664" i="41"/>
  <c r="G250" i="41"/>
  <c r="L250" i="41"/>
  <c r="D250" i="41"/>
  <c r="B250" i="41"/>
  <c r="G370" i="41"/>
  <c r="B370" i="41"/>
  <c r="D370" i="41"/>
  <c r="L370" i="41"/>
  <c r="L178" i="41"/>
  <c r="B178" i="41"/>
  <c r="D178" i="41"/>
  <c r="G178" i="41"/>
  <c r="G144" i="41"/>
  <c r="B144" i="41"/>
  <c r="L144" i="41"/>
  <c r="D144" i="41"/>
  <c r="L696" i="41"/>
  <c r="G696" i="41"/>
  <c r="D696" i="41"/>
  <c r="B696" i="41"/>
  <c r="B227" i="41"/>
  <c r="G227" i="41"/>
  <c r="L227" i="41"/>
  <c r="D227" i="41"/>
  <c r="G173" i="41"/>
  <c r="D173" i="41"/>
  <c r="L173" i="41"/>
  <c r="B173" i="41"/>
  <c r="G689" i="41"/>
  <c r="D689" i="41"/>
  <c r="B689" i="41"/>
  <c r="L689" i="41"/>
  <c r="D677" i="41"/>
  <c r="L677" i="41"/>
  <c r="G677" i="41"/>
  <c r="B677" i="41"/>
  <c r="G317" i="41"/>
  <c r="L317" i="41"/>
  <c r="D317" i="41"/>
  <c r="B317" i="41"/>
  <c r="L593" i="41"/>
  <c r="G593" i="41"/>
  <c r="D593" i="41"/>
  <c r="B593" i="41"/>
  <c r="B154" i="41"/>
  <c r="L154" i="41"/>
  <c r="G154" i="41"/>
  <c r="D154" i="41"/>
  <c r="B25" i="41"/>
  <c r="D25" i="41"/>
  <c r="L25" i="41"/>
  <c r="G25" i="41"/>
  <c r="B56" i="41"/>
  <c r="L56" i="41"/>
  <c r="D56" i="41"/>
  <c r="G56" i="41"/>
  <c r="D481" i="41"/>
  <c r="L481" i="41"/>
  <c r="B481" i="41"/>
  <c r="G481" i="41"/>
  <c r="G296" i="41"/>
  <c r="B296" i="41"/>
  <c r="L296" i="41"/>
  <c r="D296" i="41"/>
  <c r="B672" i="41"/>
  <c r="G672" i="41"/>
  <c r="D672" i="41"/>
  <c r="L672" i="41"/>
  <c r="L633" i="41"/>
  <c r="B633" i="41"/>
  <c r="G633" i="41"/>
  <c r="D633" i="41"/>
  <c r="B130" i="41"/>
  <c r="L130" i="41"/>
  <c r="D130" i="41"/>
  <c r="G130" i="41"/>
  <c r="G24" i="41"/>
  <c r="L24" i="41"/>
  <c r="D24" i="41"/>
  <c r="B24" i="41"/>
  <c r="L703" i="41"/>
  <c r="D703" i="41"/>
  <c r="B703" i="41"/>
  <c r="G703" i="41"/>
  <c r="D57" i="41"/>
  <c r="L57" i="41"/>
  <c r="B57" i="41"/>
  <c r="G57" i="41"/>
  <c r="B409" i="41"/>
  <c r="G409" i="41"/>
  <c r="L409" i="41"/>
  <c r="D409" i="41"/>
  <c r="D542" i="41"/>
  <c r="B542" i="41"/>
  <c r="L542" i="41"/>
  <c r="G542" i="41"/>
  <c r="B309" i="41"/>
  <c r="G309" i="41"/>
  <c r="D309" i="41"/>
  <c r="L309" i="41"/>
  <c r="G34" i="41"/>
  <c r="B34" i="41"/>
  <c r="L34" i="41"/>
  <c r="D34" i="41"/>
  <c r="G552" i="41"/>
  <c r="L552" i="41"/>
  <c r="B552" i="41"/>
  <c r="D552" i="41"/>
  <c r="B443" i="41"/>
  <c r="L443" i="41"/>
  <c r="G443" i="41"/>
  <c r="D443" i="41"/>
  <c r="L346" i="41"/>
  <c r="D346" i="41"/>
  <c r="B346" i="41"/>
  <c r="G346" i="41"/>
  <c r="G164" i="41"/>
  <c r="D164" i="41"/>
  <c r="B164" i="41"/>
  <c r="L164" i="41"/>
  <c r="L42" i="41"/>
  <c r="G42" i="41"/>
  <c r="D42" i="41"/>
  <c r="B42" i="41"/>
  <c r="D324" i="41"/>
  <c r="G324" i="41"/>
  <c r="L324" i="41"/>
  <c r="B324" i="41"/>
  <c r="B96" i="41"/>
  <c r="G96" i="41"/>
  <c r="D96" i="41"/>
  <c r="L96" i="41"/>
  <c r="G398" i="41"/>
  <c r="D398" i="41"/>
  <c r="L398" i="41"/>
  <c r="B398" i="41"/>
  <c r="B440" i="41"/>
  <c r="L440" i="41"/>
  <c r="D440" i="41"/>
  <c r="G440" i="41"/>
  <c r="B212" i="41"/>
  <c r="D212" i="41"/>
  <c r="G212" i="41"/>
  <c r="L212" i="41"/>
  <c r="D427" i="41"/>
  <c r="B427" i="41"/>
  <c r="L427" i="41"/>
  <c r="G427" i="41"/>
  <c r="L136" i="41"/>
  <c r="B136" i="41"/>
  <c r="G136" i="41"/>
  <c r="D136" i="41"/>
  <c r="B704" i="41"/>
  <c r="L704" i="41"/>
  <c r="G704" i="41"/>
  <c r="D704" i="41"/>
  <c r="D603" i="41"/>
  <c r="B603" i="41"/>
  <c r="G603" i="41"/>
  <c r="L603" i="41"/>
  <c r="B81" i="41"/>
  <c r="D81" i="41"/>
  <c r="L81" i="41"/>
  <c r="G81" i="41"/>
  <c r="B537" i="41"/>
  <c r="L537" i="41"/>
  <c r="G537" i="41"/>
  <c r="D537" i="41"/>
  <c r="D150" i="41"/>
  <c r="L150" i="41"/>
  <c r="B150" i="41"/>
  <c r="G150" i="41"/>
  <c r="L155" i="41"/>
  <c r="B155" i="41"/>
  <c r="G155" i="41"/>
  <c r="D155" i="41"/>
  <c r="D410" i="41"/>
  <c r="G410" i="41"/>
  <c r="B410" i="41"/>
  <c r="L410" i="41"/>
  <c r="G285" i="41"/>
  <c r="D285" i="41"/>
  <c r="B285" i="41"/>
  <c r="L285" i="41"/>
  <c r="L607" i="41"/>
  <c r="B607" i="41"/>
  <c r="D607" i="41"/>
  <c r="G607" i="41"/>
  <c r="D65" i="41"/>
  <c r="B65" i="41"/>
  <c r="L65" i="41"/>
  <c r="G65" i="41"/>
  <c r="L618" i="41"/>
  <c r="D618" i="41"/>
  <c r="G618" i="41"/>
  <c r="B618" i="41"/>
  <c r="D687" i="41"/>
  <c r="G687" i="41"/>
  <c r="B687" i="41"/>
  <c r="L687" i="41"/>
  <c r="B426" i="41"/>
  <c r="D426" i="41"/>
  <c r="L426" i="41"/>
  <c r="G426" i="41"/>
  <c r="D572" i="41"/>
  <c r="B572" i="41"/>
  <c r="G572" i="41"/>
  <c r="L572" i="41"/>
  <c r="L352" i="41"/>
  <c r="G352" i="41"/>
  <c r="D352" i="41"/>
  <c r="B352" i="41"/>
  <c r="D611" i="41"/>
  <c r="G611" i="41"/>
  <c r="L611" i="41"/>
  <c r="B611" i="41"/>
  <c r="L467" i="41"/>
  <c r="B467" i="41"/>
  <c r="D467" i="41"/>
  <c r="G467" i="41"/>
  <c r="D21" i="41"/>
  <c r="L21" i="41"/>
  <c r="B21" i="41"/>
  <c r="G21" i="41"/>
  <c r="B66" i="41"/>
  <c r="L66" i="41"/>
  <c r="G66" i="41"/>
  <c r="D66" i="41"/>
  <c r="B630" i="41"/>
  <c r="G630" i="41"/>
  <c r="D630" i="41"/>
  <c r="L630" i="41"/>
  <c r="D596" i="41"/>
  <c r="L596" i="41"/>
  <c r="G596" i="41"/>
  <c r="B596" i="41"/>
  <c r="B533" i="41"/>
  <c r="L533" i="41"/>
  <c r="G533" i="41"/>
  <c r="D533" i="41"/>
  <c r="D363" i="41"/>
  <c r="B363" i="41"/>
  <c r="L363" i="41"/>
  <c r="G363" i="41"/>
  <c r="B80" i="41"/>
  <c r="L80" i="41"/>
  <c r="D80" i="41"/>
  <c r="G80" i="41"/>
  <c r="D391" i="41"/>
  <c r="B391" i="41"/>
  <c r="L391" i="41"/>
  <c r="G391" i="41"/>
  <c r="G53" i="41"/>
  <c r="D53" i="41"/>
  <c r="B53" i="41"/>
  <c r="L53" i="41"/>
  <c r="D420" i="41"/>
  <c r="L420" i="41"/>
  <c r="G420" i="41"/>
  <c r="B420" i="41"/>
  <c r="D417" i="41"/>
  <c r="G417" i="41"/>
  <c r="B417" i="41"/>
  <c r="L417" i="41"/>
  <c r="B678" i="41"/>
  <c r="G678" i="41"/>
  <c r="L678" i="41"/>
  <c r="D678" i="41"/>
  <c r="D121" i="41"/>
  <c r="L121" i="41"/>
  <c r="G121" i="41"/>
  <c r="B121" i="41"/>
  <c r="L165" i="41"/>
  <c r="B165" i="41"/>
  <c r="D165" i="41"/>
  <c r="G165" i="41"/>
  <c r="D432" i="41"/>
  <c r="B432" i="41"/>
  <c r="L432" i="41"/>
  <c r="G432" i="41"/>
  <c r="L137" i="41"/>
  <c r="B137" i="41"/>
  <c r="G137" i="41"/>
  <c r="D137" i="41"/>
  <c r="L675" i="41"/>
  <c r="G675" i="41"/>
  <c r="B675" i="41"/>
  <c r="D675" i="41"/>
  <c r="D564" i="41"/>
  <c r="B564" i="41"/>
  <c r="G564" i="41"/>
  <c r="L564" i="41"/>
  <c r="L109" i="41"/>
  <c r="D109" i="41"/>
  <c r="B109" i="41"/>
  <c r="G109" i="41"/>
  <c r="L640" i="41"/>
  <c r="G640" i="41"/>
  <c r="B640" i="41"/>
  <c r="D640" i="41"/>
  <c r="L693" i="41"/>
  <c r="G693" i="41"/>
  <c r="B693" i="41"/>
  <c r="D693" i="41"/>
  <c r="D182" i="41"/>
  <c r="L182" i="41"/>
  <c r="B182" i="41"/>
  <c r="G182" i="41"/>
  <c r="B139" i="41"/>
  <c r="G139" i="41"/>
  <c r="D139" i="41"/>
  <c r="L139" i="41"/>
  <c r="B397" i="41"/>
  <c r="D397" i="41"/>
  <c r="G397" i="41"/>
  <c r="L397" i="41"/>
  <c r="G430" i="41"/>
  <c r="B430" i="41"/>
  <c r="D430" i="41"/>
  <c r="L430" i="41"/>
  <c r="L210" i="41"/>
  <c r="B210" i="41"/>
  <c r="G210" i="41"/>
  <c r="D210" i="41"/>
  <c r="G48" i="41"/>
  <c r="L48" i="41"/>
  <c r="D48" i="41"/>
  <c r="B48" i="41"/>
  <c r="D329" i="41"/>
  <c r="G329" i="41"/>
  <c r="B329" i="41"/>
  <c r="L329" i="41"/>
  <c r="L639" i="41"/>
  <c r="D639" i="41"/>
  <c r="B639" i="41"/>
  <c r="G639" i="41"/>
  <c r="G710" i="41"/>
  <c r="D710" i="41"/>
  <c r="B710" i="41"/>
  <c r="L710" i="41"/>
  <c r="L341" i="41"/>
  <c r="G341" i="41"/>
  <c r="D341" i="41"/>
  <c r="B341" i="41"/>
  <c r="D562" i="41"/>
  <c r="G562" i="41"/>
  <c r="B562" i="41"/>
  <c r="L562" i="41"/>
  <c r="B108" i="41"/>
  <c r="D108" i="41"/>
  <c r="L108" i="41"/>
  <c r="G108" i="41"/>
  <c r="L13" i="41"/>
  <c r="G13" i="41"/>
  <c r="D13" i="41"/>
  <c r="B13" i="41"/>
  <c r="G292" i="41"/>
  <c r="B292" i="41"/>
  <c r="L292" i="41"/>
  <c r="D292" i="41"/>
  <c r="D299" i="41"/>
  <c r="G299" i="41"/>
  <c r="B299" i="41"/>
  <c r="L299" i="41"/>
  <c r="D171" i="41"/>
  <c r="L171" i="41"/>
  <c r="B171" i="41"/>
  <c r="G171" i="41"/>
  <c r="B663" i="41"/>
  <c r="D663" i="41"/>
  <c r="G663" i="41"/>
  <c r="L663" i="41"/>
  <c r="B681" i="41"/>
  <c r="D681" i="41"/>
  <c r="L681" i="41"/>
  <c r="G681" i="41"/>
  <c r="G568" i="41"/>
  <c r="L568" i="41"/>
  <c r="D568" i="41"/>
  <c r="B568" i="41"/>
  <c r="D497" i="41"/>
  <c r="B497" i="41"/>
  <c r="L497" i="41"/>
  <c r="G497" i="41"/>
  <c r="G340" i="41"/>
  <c r="B340" i="41"/>
  <c r="L340" i="41"/>
  <c r="D340" i="41"/>
  <c r="G67" i="41"/>
  <c r="D67" i="41"/>
  <c r="B67" i="41"/>
  <c r="L67" i="41"/>
  <c r="G33" i="41"/>
  <c r="D33" i="41"/>
  <c r="L33" i="41"/>
  <c r="B33" i="41"/>
  <c r="L170" i="41"/>
  <c r="G170" i="41"/>
  <c r="D170" i="41"/>
  <c r="B170" i="41"/>
  <c r="L186" i="41"/>
  <c r="B186" i="41"/>
  <c r="D186" i="41"/>
  <c r="G186" i="41"/>
  <c r="L29" i="41"/>
  <c r="B29" i="41"/>
  <c r="D29" i="41"/>
  <c r="G29" i="41"/>
  <c r="G479" i="41"/>
  <c r="B479" i="41"/>
  <c r="L479" i="41"/>
  <c r="D479" i="41"/>
  <c r="G135" i="41"/>
  <c r="L135" i="41"/>
  <c r="B135" i="41"/>
  <c r="D135" i="41"/>
  <c r="G353" i="41"/>
  <c r="L353" i="41"/>
  <c r="B353" i="41"/>
  <c r="D353" i="41"/>
  <c r="G549" i="41"/>
  <c r="B549" i="41"/>
  <c r="D549" i="41"/>
  <c r="L549" i="41"/>
  <c r="B428" i="41"/>
  <c r="L428" i="41"/>
  <c r="D428" i="41"/>
  <c r="G428" i="41"/>
  <c r="L62" i="41"/>
  <c r="G62" i="41"/>
  <c r="B62" i="41"/>
  <c r="D62" i="41"/>
  <c r="L345" i="41"/>
  <c r="G345" i="41"/>
  <c r="D345" i="41"/>
  <c r="B345" i="41"/>
  <c r="D414" i="41"/>
  <c r="L414" i="41"/>
  <c r="B414" i="41"/>
  <c r="G414" i="41"/>
  <c r="L441" i="41"/>
  <c r="D441" i="41"/>
  <c r="G441" i="41"/>
  <c r="B441" i="41"/>
  <c r="B196" i="41"/>
  <c r="D196" i="41"/>
  <c r="L196" i="41"/>
  <c r="G196" i="41"/>
  <c r="D145" i="41"/>
  <c r="G145" i="41"/>
  <c r="L145" i="41"/>
  <c r="B145" i="41"/>
  <c r="G264" i="41"/>
  <c r="B264" i="41"/>
  <c r="D264" i="41"/>
  <c r="L264" i="41"/>
  <c r="L211" i="41"/>
  <c r="B211" i="41"/>
  <c r="G211" i="41"/>
  <c r="D211" i="41"/>
  <c r="D117" i="41"/>
  <c r="B117" i="41"/>
  <c r="L117" i="41"/>
  <c r="G117" i="41"/>
  <c r="L315" i="41"/>
  <c r="B315" i="41"/>
  <c r="G315" i="41"/>
  <c r="D315" i="41"/>
  <c r="D293" i="41"/>
  <c r="B293" i="41"/>
  <c r="L293" i="41"/>
  <c r="G293" i="41"/>
  <c r="B367" i="41"/>
  <c r="L367" i="41"/>
  <c r="G367" i="41"/>
  <c r="D367" i="41"/>
  <c r="L570" i="41"/>
  <c r="D570" i="41"/>
  <c r="B570" i="41"/>
  <c r="G570" i="41"/>
  <c r="L88" i="41"/>
  <c r="G88" i="41"/>
  <c r="D88" i="41"/>
  <c r="B88" i="41"/>
  <c r="L313" i="41"/>
  <c r="D313" i="41"/>
  <c r="B313" i="41"/>
  <c r="G313" i="41"/>
  <c r="G244" i="41"/>
  <c r="D244" i="41"/>
  <c r="B244" i="41"/>
  <c r="L244" i="41"/>
  <c r="L266" i="41"/>
  <c r="D266" i="41"/>
  <c r="B266" i="41"/>
  <c r="G266" i="41"/>
  <c r="G302" i="41"/>
  <c r="L302" i="41"/>
  <c r="D302" i="41"/>
  <c r="B302" i="41"/>
  <c r="D626" i="41"/>
  <c r="G626" i="41"/>
  <c r="L626" i="41"/>
  <c r="B626" i="41"/>
  <c r="B662" i="41"/>
  <c r="G662" i="41"/>
  <c r="L662" i="41"/>
  <c r="D662" i="41"/>
  <c r="D207" i="41"/>
  <c r="B207" i="41"/>
  <c r="L207" i="41"/>
  <c r="G207" i="41"/>
  <c r="G23" i="41"/>
  <c r="B23" i="41"/>
  <c r="L23" i="41"/>
  <c r="D23" i="41"/>
  <c r="B183" i="41"/>
  <c r="L183" i="41"/>
  <c r="G183" i="41"/>
  <c r="D183" i="41"/>
  <c r="L483" i="41"/>
  <c r="G483" i="41"/>
  <c r="D483" i="41"/>
  <c r="B483" i="41"/>
  <c r="G509" i="41"/>
  <c r="D509" i="41"/>
  <c r="B509" i="41"/>
  <c r="L509" i="41"/>
  <c r="G176" i="41"/>
  <c r="D176" i="41"/>
  <c r="L176" i="41"/>
  <c r="B176" i="41"/>
  <c r="G218" i="41"/>
  <c r="L218" i="41"/>
  <c r="B218" i="41"/>
  <c r="D218" i="41"/>
  <c r="L439" i="41"/>
  <c r="G439" i="41"/>
  <c r="D439" i="41"/>
  <c r="B439" i="41"/>
  <c r="D37" i="41"/>
  <c r="B37" i="41"/>
  <c r="G37" i="41"/>
  <c r="L37" i="41"/>
  <c r="D405" i="41"/>
  <c r="B405" i="41"/>
  <c r="L405" i="41"/>
  <c r="G405" i="41"/>
  <c r="L307" i="41"/>
  <c r="G307" i="41"/>
  <c r="D307" i="41"/>
  <c r="B307" i="41"/>
  <c r="D454" i="41"/>
  <c r="B454" i="41"/>
  <c r="L454" i="41"/>
  <c r="G454" i="41"/>
  <c r="D383" i="41"/>
  <c r="L383" i="41"/>
  <c r="G383" i="41"/>
  <c r="B383" i="41"/>
  <c r="L543" i="41"/>
  <c r="G543" i="41"/>
  <c r="B543" i="41"/>
  <c r="D543" i="41"/>
  <c r="B578" i="41"/>
  <c r="G578" i="41"/>
  <c r="D578" i="41"/>
  <c r="L578" i="41"/>
  <c r="L650" i="41"/>
  <c r="D650" i="41"/>
  <c r="B650" i="41"/>
  <c r="G650" i="41"/>
  <c r="B163" i="41"/>
  <c r="L163" i="41"/>
  <c r="D163" i="41"/>
  <c r="G163" i="41"/>
  <c r="G339" i="41"/>
  <c r="D339" i="41"/>
  <c r="B339" i="41"/>
  <c r="L339" i="41"/>
  <c r="G355" i="41"/>
  <c r="L355" i="41"/>
  <c r="D355" i="41"/>
  <c r="B355" i="41"/>
  <c r="B84" i="41"/>
  <c r="G84" i="41"/>
  <c r="L84" i="41"/>
  <c r="D84" i="41"/>
  <c r="L461" i="41"/>
  <c r="D461" i="41"/>
  <c r="B461" i="41"/>
  <c r="G461" i="41"/>
  <c r="G680" i="41"/>
  <c r="L680" i="41"/>
  <c r="D680" i="41"/>
  <c r="B680" i="41"/>
  <c r="D40" i="41"/>
  <c r="L40" i="41"/>
  <c r="G40" i="41"/>
  <c r="B40" i="41"/>
  <c r="G674" i="41"/>
  <c r="B674" i="41"/>
  <c r="D674" i="41"/>
  <c r="L674" i="41"/>
  <c r="L147" i="41"/>
  <c r="B147" i="41"/>
  <c r="D147" i="41"/>
  <c r="G147" i="41"/>
  <c r="D503" i="41"/>
  <c r="G503" i="41"/>
  <c r="B503" i="41"/>
  <c r="L503" i="41"/>
  <c r="D622" i="41"/>
  <c r="B622" i="41"/>
  <c r="L622" i="41"/>
  <c r="G622" i="41"/>
  <c r="D431" i="41"/>
  <c r="L431" i="41"/>
  <c r="G431" i="41"/>
  <c r="B431" i="41"/>
  <c r="G174" i="41"/>
  <c r="D174" i="41"/>
  <c r="B174" i="41"/>
  <c r="L174" i="41"/>
  <c r="D241" i="41"/>
  <c r="G241" i="41"/>
  <c r="L241" i="41"/>
  <c r="B241" i="41"/>
  <c r="L522" i="41"/>
  <c r="B522" i="41"/>
  <c r="D522" i="41"/>
  <c r="G522" i="41"/>
  <c r="B614" i="41"/>
  <c r="G614" i="41"/>
  <c r="L614" i="41"/>
  <c r="D614" i="41"/>
  <c r="L181" i="41"/>
  <c r="B181" i="41"/>
  <c r="G181" i="41"/>
  <c r="D181" i="41"/>
  <c r="B571" i="41"/>
  <c r="G571" i="41"/>
  <c r="L571" i="41"/>
  <c r="D571" i="41"/>
  <c r="G134" i="41"/>
  <c r="D134" i="41"/>
  <c r="L134" i="41"/>
  <c r="B134" i="41"/>
  <c r="L429" i="41"/>
  <c r="G429" i="41"/>
  <c r="D429" i="41"/>
  <c r="B429" i="41"/>
  <c r="B246" i="41"/>
  <c r="G246" i="41"/>
  <c r="D246" i="41"/>
  <c r="L246" i="41"/>
  <c r="B92" i="41"/>
  <c r="G92" i="41"/>
  <c r="L92" i="41"/>
  <c r="D92" i="41"/>
  <c r="L184" i="41"/>
  <c r="D184" i="41"/>
  <c r="B184" i="41"/>
  <c r="G184" i="41"/>
  <c r="B275" i="41"/>
  <c r="D275" i="41"/>
  <c r="G275" i="41"/>
  <c r="L275" i="41"/>
  <c r="B303" i="41"/>
  <c r="D303" i="41"/>
  <c r="L303" i="41"/>
  <c r="G303" i="41"/>
  <c r="L610" i="41"/>
  <c r="D610" i="41"/>
  <c r="B610" i="41"/>
  <c r="G610" i="41"/>
  <c r="B31" i="41"/>
  <c r="G31" i="41"/>
  <c r="D31" i="41"/>
  <c r="L31" i="41"/>
  <c r="B226" i="41"/>
  <c r="D226" i="41"/>
  <c r="L226" i="41"/>
  <c r="G226" i="41"/>
  <c r="B14" i="41"/>
  <c r="D14" i="41"/>
  <c r="G14" i="41"/>
  <c r="L14" i="41"/>
  <c r="D448" i="41"/>
  <c r="G448" i="41"/>
  <c r="B448" i="41"/>
  <c r="L448" i="41"/>
  <c r="B530" i="41"/>
  <c r="D530" i="41"/>
  <c r="L530" i="41"/>
  <c r="G530" i="41"/>
  <c r="G231" i="41"/>
  <c r="D231" i="41"/>
  <c r="B231" i="41"/>
  <c r="L231" i="41"/>
  <c r="G423" i="41"/>
  <c r="B423" i="41"/>
  <c r="D423" i="41"/>
  <c r="L423" i="41"/>
  <c r="B306" i="41"/>
  <c r="D306" i="41"/>
  <c r="G306" i="41"/>
  <c r="L306" i="41"/>
  <c r="C16" i="54"/>
  <c r="I15" i="54"/>
  <c r="D15" i="54"/>
  <c r="E15" i="54" s="1"/>
  <c r="H15" i="54"/>
  <c r="H14" i="41" l="1"/>
  <c r="I14" i="41"/>
  <c r="J14" i="41"/>
  <c r="K14" i="41"/>
  <c r="E14" i="41"/>
  <c r="J31" i="41"/>
  <c r="H31" i="41"/>
  <c r="K31" i="41"/>
  <c r="E31" i="41"/>
  <c r="I31" i="41"/>
  <c r="K275" i="41"/>
  <c r="J275" i="41"/>
  <c r="I275" i="41"/>
  <c r="H275" i="41"/>
  <c r="E275" i="41"/>
  <c r="K92" i="41"/>
  <c r="J92" i="41"/>
  <c r="H92" i="41"/>
  <c r="E92" i="41"/>
  <c r="I92" i="41"/>
  <c r="I246" i="41"/>
  <c r="J246" i="41"/>
  <c r="K246" i="41"/>
  <c r="E246" i="41"/>
  <c r="H246" i="41"/>
  <c r="E571" i="41"/>
  <c r="I571" i="41"/>
  <c r="K571" i="41"/>
  <c r="H571" i="41"/>
  <c r="J571" i="41"/>
  <c r="H614" i="41"/>
  <c r="E614" i="41"/>
  <c r="I614" i="41"/>
  <c r="J614" i="41"/>
  <c r="K614" i="41"/>
  <c r="E183" i="41"/>
  <c r="H183" i="41"/>
  <c r="K183" i="41"/>
  <c r="I183" i="41"/>
  <c r="J183" i="41"/>
  <c r="H196" i="41"/>
  <c r="J196" i="41"/>
  <c r="E196" i="41"/>
  <c r="K196" i="41"/>
  <c r="I196" i="41"/>
  <c r="H139" i="41"/>
  <c r="J139" i="41"/>
  <c r="I139" i="41"/>
  <c r="K139" i="41"/>
  <c r="E139" i="41"/>
  <c r="I537" i="41"/>
  <c r="J537" i="41"/>
  <c r="H537" i="41"/>
  <c r="E537" i="41"/>
  <c r="K537" i="41"/>
  <c r="K130" i="41"/>
  <c r="E130" i="41"/>
  <c r="H130" i="41"/>
  <c r="J130" i="41"/>
  <c r="I130" i="41"/>
  <c r="J672" i="41"/>
  <c r="I672" i="41"/>
  <c r="H672" i="41"/>
  <c r="E672" i="41"/>
  <c r="K672" i="41"/>
  <c r="I664" i="41"/>
  <c r="H664" i="41"/>
  <c r="E664" i="41"/>
  <c r="J664" i="41"/>
  <c r="K664" i="41"/>
  <c r="E599" i="41"/>
  <c r="I599" i="41"/>
  <c r="K599" i="41"/>
  <c r="H599" i="41"/>
  <c r="J599" i="41"/>
  <c r="K243" i="41"/>
  <c r="I243" i="41"/>
  <c r="J243" i="41"/>
  <c r="H243" i="41"/>
  <c r="E243" i="41"/>
  <c r="J667" i="41"/>
  <c r="H667" i="41"/>
  <c r="K667" i="41"/>
  <c r="E667" i="41"/>
  <c r="I667" i="41"/>
  <c r="H126" i="41"/>
  <c r="K126" i="41"/>
  <c r="J126" i="41"/>
  <c r="E126" i="41"/>
  <c r="I126" i="41"/>
  <c r="J442" i="41"/>
  <c r="H442" i="41"/>
  <c r="I442" i="41"/>
  <c r="K442" i="41"/>
  <c r="E442" i="41"/>
  <c r="K141" i="41"/>
  <c r="J141" i="41"/>
  <c r="I141" i="41"/>
  <c r="E141" i="41"/>
  <c r="H141" i="41"/>
  <c r="H205" i="41"/>
  <c r="E205" i="41"/>
  <c r="K205" i="41"/>
  <c r="J205" i="41"/>
  <c r="I205" i="41"/>
  <c r="I636" i="41"/>
  <c r="E636" i="41"/>
  <c r="J636" i="41"/>
  <c r="K636" i="41"/>
  <c r="H636" i="41"/>
  <c r="K61" i="41"/>
  <c r="H61" i="41"/>
  <c r="E61" i="41"/>
  <c r="I61" i="41"/>
  <c r="J61" i="41"/>
  <c r="E90" i="41"/>
  <c r="K90" i="41"/>
  <c r="J90" i="41"/>
  <c r="H90" i="41"/>
  <c r="I90" i="41"/>
  <c r="E376" i="41"/>
  <c r="J376" i="41"/>
  <c r="H376" i="41"/>
  <c r="I376" i="41"/>
  <c r="K376" i="41"/>
  <c r="K577" i="41"/>
  <c r="E577" i="41"/>
  <c r="J577" i="41"/>
  <c r="H577" i="41"/>
  <c r="I577" i="41"/>
  <c r="K39" i="41"/>
  <c r="J39" i="41"/>
  <c r="E39" i="41"/>
  <c r="H39" i="41"/>
  <c r="I39" i="41"/>
  <c r="H118" i="41"/>
  <c r="I118" i="41"/>
  <c r="J118" i="41"/>
  <c r="E118" i="41"/>
  <c r="K118" i="41"/>
  <c r="H330" i="41"/>
  <c r="I330" i="41"/>
  <c r="K330" i="41"/>
  <c r="J330" i="41"/>
  <c r="E330" i="41"/>
  <c r="E457" i="41"/>
  <c r="J457" i="41"/>
  <c r="K457" i="41"/>
  <c r="I457" i="41"/>
  <c r="H457" i="41"/>
  <c r="K36" i="41"/>
  <c r="H36" i="41"/>
  <c r="J36" i="41"/>
  <c r="E36" i="41"/>
  <c r="I36" i="41"/>
  <c r="K52" i="41"/>
  <c r="I52" i="41"/>
  <c r="H52" i="41"/>
  <c r="J52" i="41"/>
  <c r="E52" i="41"/>
  <c r="J239" i="41"/>
  <c r="I239" i="41"/>
  <c r="K239" i="41"/>
  <c r="H239" i="41"/>
  <c r="E239" i="41"/>
  <c r="H396" i="41"/>
  <c r="J396" i="41"/>
  <c r="K396" i="41"/>
  <c r="I396" i="41"/>
  <c r="E396" i="41"/>
  <c r="I513" i="41"/>
  <c r="J513" i="41"/>
  <c r="E513" i="41"/>
  <c r="H513" i="41"/>
  <c r="K513" i="41"/>
  <c r="I338" i="41"/>
  <c r="E338" i="41"/>
  <c r="K338" i="41"/>
  <c r="H338" i="41"/>
  <c r="J338" i="41"/>
  <c r="I153" i="41"/>
  <c r="K153" i="41"/>
  <c r="E153" i="41"/>
  <c r="H153" i="41"/>
  <c r="J153" i="41"/>
  <c r="E550" i="41"/>
  <c r="H550" i="41"/>
  <c r="K550" i="41"/>
  <c r="I550" i="41"/>
  <c r="J550" i="41"/>
  <c r="I311" i="41"/>
  <c r="H311" i="41"/>
  <c r="J311" i="41"/>
  <c r="K311" i="41"/>
  <c r="E311" i="41"/>
  <c r="H617" i="41"/>
  <c r="E617" i="41"/>
  <c r="J617" i="41"/>
  <c r="K617" i="41"/>
  <c r="I617" i="41"/>
  <c r="K269" i="41"/>
  <c r="E269" i="41"/>
  <c r="J269" i="41"/>
  <c r="I269" i="41"/>
  <c r="H269" i="41"/>
  <c r="J68" i="41"/>
  <c r="H68" i="41"/>
  <c r="K68" i="41"/>
  <c r="E68" i="41"/>
  <c r="I68" i="41"/>
  <c r="H91" i="41"/>
  <c r="K91" i="41"/>
  <c r="E91" i="41"/>
  <c r="J91" i="41"/>
  <c r="I91" i="41"/>
  <c r="J616" i="41"/>
  <c r="E616" i="41"/>
  <c r="H616" i="41"/>
  <c r="I616" i="41"/>
  <c r="K616" i="41"/>
  <c r="I490" i="41"/>
  <c r="H490" i="41"/>
  <c r="E490" i="41"/>
  <c r="J490" i="41"/>
  <c r="K490" i="41"/>
  <c r="I209" i="41"/>
  <c r="K209" i="41"/>
  <c r="E209" i="41"/>
  <c r="H209" i="41"/>
  <c r="J209" i="41"/>
  <c r="J233" i="41"/>
  <c r="E233" i="41"/>
  <c r="I233" i="41"/>
  <c r="K233" i="41"/>
  <c r="H233" i="41"/>
  <c r="H669" i="41"/>
  <c r="E669" i="41"/>
  <c r="K669" i="41"/>
  <c r="I669" i="41"/>
  <c r="J669" i="41"/>
  <c r="H149" i="41"/>
  <c r="K149" i="41"/>
  <c r="I149" i="41"/>
  <c r="E149" i="41"/>
  <c r="J149" i="41"/>
  <c r="H319" i="41"/>
  <c r="E319" i="41"/>
  <c r="K319" i="41"/>
  <c r="I319" i="41"/>
  <c r="J319" i="41"/>
  <c r="E590" i="41"/>
  <c r="I590" i="41"/>
  <c r="J590" i="41"/>
  <c r="H590" i="41"/>
  <c r="K590" i="41"/>
  <c r="H289" i="41"/>
  <c r="E289" i="41"/>
  <c r="K289" i="41"/>
  <c r="I289" i="41"/>
  <c r="J289" i="41"/>
  <c r="E374" i="41"/>
  <c r="K374" i="41"/>
  <c r="J374" i="41"/>
  <c r="H374" i="41"/>
  <c r="I374" i="41"/>
  <c r="H600" i="41"/>
  <c r="K600" i="41"/>
  <c r="I600" i="41"/>
  <c r="J600" i="41"/>
  <c r="E600" i="41"/>
  <c r="H673" i="41"/>
  <c r="K673" i="41"/>
  <c r="J673" i="41"/>
  <c r="E673" i="41"/>
  <c r="I673" i="41"/>
  <c r="H19" i="41"/>
  <c r="I19" i="41"/>
  <c r="E19" i="41"/>
  <c r="J19" i="41"/>
  <c r="K19" i="41"/>
  <c r="K156" i="41"/>
  <c r="H156" i="41"/>
  <c r="I156" i="41"/>
  <c r="E156" i="41"/>
  <c r="J156" i="41"/>
  <c r="J492" i="41"/>
  <c r="I492" i="41"/>
  <c r="H492" i="41"/>
  <c r="E492" i="41"/>
  <c r="K492" i="41"/>
  <c r="E705" i="41"/>
  <c r="I705" i="41"/>
  <c r="J705" i="41"/>
  <c r="H705" i="41"/>
  <c r="K705" i="41"/>
  <c r="H377" i="41"/>
  <c r="J377" i="41"/>
  <c r="I377" i="41"/>
  <c r="E377" i="41"/>
  <c r="K377" i="41"/>
  <c r="K653" i="41"/>
  <c r="E653" i="41"/>
  <c r="J653" i="41"/>
  <c r="I653" i="41"/>
  <c r="H653" i="41"/>
  <c r="K459" i="41"/>
  <c r="J459" i="41"/>
  <c r="E459" i="41"/>
  <c r="H459" i="41"/>
  <c r="I459" i="41"/>
  <c r="K641" i="41"/>
  <c r="E641" i="41"/>
  <c r="H641" i="41"/>
  <c r="J641" i="41"/>
  <c r="I641" i="41"/>
  <c r="J15" i="41"/>
  <c r="H15" i="41"/>
  <c r="K15" i="41"/>
  <c r="E15" i="41"/>
  <c r="I15" i="41"/>
  <c r="E104" i="41"/>
  <c r="I104" i="41"/>
  <c r="H104" i="41"/>
  <c r="K104" i="41"/>
  <c r="J104" i="41"/>
  <c r="H185" i="41"/>
  <c r="K185" i="41"/>
  <c r="I185" i="41"/>
  <c r="E185" i="41"/>
  <c r="J185" i="41"/>
  <c r="J320" i="41"/>
  <c r="H320" i="41"/>
  <c r="E320" i="41"/>
  <c r="I320" i="41"/>
  <c r="K320" i="41"/>
  <c r="H460" i="41"/>
  <c r="K460" i="41"/>
  <c r="E460" i="41"/>
  <c r="I460" i="41"/>
  <c r="J460" i="41"/>
  <c r="I536" i="41"/>
  <c r="E536" i="41"/>
  <c r="H536" i="41"/>
  <c r="K536" i="41"/>
  <c r="J536" i="41"/>
  <c r="H579" i="41"/>
  <c r="I579" i="41"/>
  <c r="E579" i="41"/>
  <c r="K579" i="41"/>
  <c r="J579" i="41"/>
  <c r="K523" i="41"/>
  <c r="I523" i="41"/>
  <c r="E523" i="41"/>
  <c r="J523" i="41"/>
  <c r="H523" i="41"/>
  <c r="I559" i="41"/>
  <c r="H559" i="41"/>
  <c r="K559" i="41"/>
  <c r="J559" i="41"/>
  <c r="E559" i="41"/>
  <c r="E411" i="41"/>
  <c r="I411" i="41"/>
  <c r="J411" i="41"/>
  <c r="H411" i="41"/>
  <c r="K411" i="41"/>
  <c r="J288" i="41"/>
  <c r="I288" i="41"/>
  <c r="K288" i="41"/>
  <c r="E288" i="41"/>
  <c r="H288" i="41"/>
  <c r="J114" i="41"/>
  <c r="E114" i="41"/>
  <c r="H114" i="41"/>
  <c r="K114" i="41"/>
  <c r="I114" i="41"/>
  <c r="K58" i="41"/>
  <c r="I58" i="41"/>
  <c r="E58" i="41"/>
  <c r="J58" i="41"/>
  <c r="H58" i="41"/>
  <c r="K95" i="41"/>
  <c r="H95" i="41"/>
  <c r="J95" i="41"/>
  <c r="E95" i="41"/>
  <c r="I95" i="41"/>
  <c r="J326" i="41"/>
  <c r="H326" i="41"/>
  <c r="I326" i="41"/>
  <c r="K326" i="41"/>
  <c r="E326" i="41"/>
  <c r="J298" i="41"/>
  <c r="I298" i="41"/>
  <c r="K298" i="41"/>
  <c r="E298" i="41"/>
  <c r="H298" i="41"/>
  <c r="E202" i="41"/>
  <c r="I202" i="41"/>
  <c r="K202" i="41"/>
  <c r="J202" i="41"/>
  <c r="H202" i="41"/>
  <c r="K191" i="41"/>
  <c r="J191" i="41"/>
  <c r="H191" i="41"/>
  <c r="E191" i="41"/>
  <c r="I191" i="41"/>
  <c r="I124" i="41"/>
  <c r="J124" i="41"/>
  <c r="E124" i="41"/>
  <c r="H124" i="41"/>
  <c r="K124" i="41"/>
  <c r="H373" i="41"/>
  <c r="I373" i="41"/>
  <c r="E373" i="41"/>
  <c r="K373" i="41"/>
  <c r="J373" i="41"/>
  <c r="K120" i="41"/>
  <c r="E120" i="41"/>
  <c r="H120" i="41"/>
  <c r="J120" i="41"/>
  <c r="I120" i="41"/>
  <c r="I456" i="41"/>
  <c r="K456" i="41"/>
  <c r="J456" i="41"/>
  <c r="E456" i="41"/>
  <c r="H456" i="41"/>
  <c r="H582" i="41"/>
  <c r="K582" i="41"/>
  <c r="E582" i="41"/>
  <c r="J582" i="41"/>
  <c r="I582" i="41"/>
  <c r="I702" i="41"/>
  <c r="E702" i="41"/>
  <c r="H702" i="41"/>
  <c r="K702" i="41"/>
  <c r="J702" i="41"/>
  <c r="H608" i="41"/>
  <c r="K608" i="41"/>
  <c r="J608" i="41"/>
  <c r="I608" i="41"/>
  <c r="E608" i="41"/>
  <c r="K112" i="41"/>
  <c r="H112" i="41"/>
  <c r="E112" i="41"/>
  <c r="J112" i="41"/>
  <c r="I112" i="41"/>
  <c r="I51" i="41"/>
  <c r="H51" i="41"/>
  <c r="E51" i="41"/>
  <c r="J51" i="41"/>
  <c r="K51" i="41"/>
  <c r="H524" i="41"/>
  <c r="K524" i="41"/>
  <c r="I524" i="41"/>
  <c r="J524" i="41"/>
  <c r="E524" i="41"/>
  <c r="K159" i="41"/>
  <c r="I159" i="41"/>
  <c r="H159" i="41"/>
  <c r="J159" i="41"/>
  <c r="E159" i="41"/>
  <c r="K507" i="41"/>
  <c r="J507" i="41"/>
  <c r="E507" i="41"/>
  <c r="I507" i="41"/>
  <c r="H507" i="41"/>
  <c r="K378" i="41"/>
  <c r="H378" i="41"/>
  <c r="J378" i="41"/>
  <c r="I378" i="41"/>
  <c r="E378" i="41"/>
  <c r="J94" i="41"/>
  <c r="H94" i="41"/>
  <c r="K94" i="41"/>
  <c r="I94" i="41"/>
  <c r="E94" i="41"/>
  <c r="J635" i="41"/>
  <c r="K635" i="41"/>
  <c r="E635" i="41"/>
  <c r="H635" i="41"/>
  <c r="I635" i="41"/>
  <c r="E698" i="41"/>
  <c r="I698" i="41"/>
  <c r="H698" i="41"/>
  <c r="K698" i="41"/>
  <c r="J698" i="41"/>
  <c r="I35" i="41"/>
  <c r="J35" i="41"/>
  <c r="H35" i="41"/>
  <c r="E35" i="41"/>
  <c r="K35" i="41"/>
  <c r="K252" i="41"/>
  <c r="E252" i="41"/>
  <c r="I252" i="41"/>
  <c r="H252" i="41"/>
  <c r="J252" i="41"/>
  <c r="K251" i="41"/>
  <c r="H251" i="41"/>
  <c r="J251" i="41"/>
  <c r="I251" i="41"/>
  <c r="E251" i="41"/>
  <c r="E103" i="41"/>
  <c r="I103" i="41"/>
  <c r="H103" i="41"/>
  <c r="J103" i="41"/>
  <c r="K103" i="41"/>
  <c r="H418" i="41"/>
  <c r="J418" i="41"/>
  <c r="K418" i="41"/>
  <c r="E418" i="41"/>
  <c r="I418" i="41"/>
  <c r="E306" i="41"/>
  <c r="I306" i="41"/>
  <c r="J306" i="41"/>
  <c r="H306" i="41"/>
  <c r="K306" i="41"/>
  <c r="H530" i="41"/>
  <c r="J530" i="41"/>
  <c r="K530" i="41"/>
  <c r="E530" i="41"/>
  <c r="I530" i="41"/>
  <c r="K226" i="41"/>
  <c r="H226" i="41"/>
  <c r="J226" i="41"/>
  <c r="I226" i="41"/>
  <c r="E226" i="41"/>
  <c r="H84" i="41"/>
  <c r="K84" i="41"/>
  <c r="E84" i="41"/>
  <c r="J84" i="41"/>
  <c r="I84" i="41"/>
  <c r="J662" i="41"/>
  <c r="H662" i="41"/>
  <c r="E662" i="41"/>
  <c r="I662" i="41"/>
  <c r="K662" i="41"/>
  <c r="E678" i="41"/>
  <c r="I678" i="41"/>
  <c r="J678" i="41"/>
  <c r="H678" i="41"/>
  <c r="K678" i="41"/>
  <c r="I81" i="41"/>
  <c r="E81" i="41"/>
  <c r="K81" i="41"/>
  <c r="J81" i="41"/>
  <c r="H81" i="41"/>
  <c r="I704" i="41"/>
  <c r="H704" i="41"/>
  <c r="J704" i="41"/>
  <c r="K704" i="41"/>
  <c r="E704" i="41"/>
  <c r="E227" i="41"/>
  <c r="H227" i="41"/>
  <c r="K227" i="41"/>
  <c r="I227" i="41"/>
  <c r="J227" i="41"/>
  <c r="J556" i="41"/>
  <c r="K556" i="41"/>
  <c r="I556" i="41"/>
  <c r="E556" i="41"/>
  <c r="H556" i="41"/>
  <c r="J300" i="41"/>
  <c r="K300" i="41"/>
  <c r="H300" i="41"/>
  <c r="E300" i="41"/>
  <c r="I300" i="41"/>
  <c r="I198" i="41"/>
  <c r="J198" i="41"/>
  <c r="H198" i="41"/>
  <c r="E198" i="41"/>
  <c r="K198" i="41"/>
  <c r="J413" i="41"/>
  <c r="K413" i="41"/>
  <c r="I413" i="41"/>
  <c r="H413" i="41"/>
  <c r="E413" i="41"/>
  <c r="H260" i="41"/>
  <c r="K260" i="41"/>
  <c r="I260" i="41"/>
  <c r="J260" i="41"/>
  <c r="E260" i="41"/>
  <c r="E415" i="41"/>
  <c r="H415" i="41"/>
  <c r="K415" i="41"/>
  <c r="I415" i="41"/>
  <c r="J415" i="41"/>
  <c r="E586" i="41"/>
  <c r="J586" i="41"/>
  <c r="H586" i="41"/>
  <c r="I586" i="41"/>
  <c r="K586" i="41"/>
  <c r="I125" i="41"/>
  <c r="H125" i="41"/>
  <c r="J125" i="41"/>
  <c r="E125" i="41"/>
  <c r="K125" i="41"/>
  <c r="J258" i="41"/>
  <c r="I258" i="41"/>
  <c r="E258" i="41"/>
  <c r="K258" i="41"/>
  <c r="H258" i="41"/>
  <c r="E555" i="41"/>
  <c r="I555" i="41"/>
  <c r="K555" i="41"/>
  <c r="H555" i="41"/>
  <c r="J555" i="41"/>
  <c r="E297" i="41"/>
  <c r="H297" i="41"/>
  <c r="I297" i="41"/>
  <c r="K297" i="41"/>
  <c r="J297" i="41"/>
  <c r="J277" i="41"/>
  <c r="K277" i="41"/>
  <c r="I277" i="41"/>
  <c r="E277" i="41"/>
  <c r="H277" i="41"/>
  <c r="K475" i="41"/>
  <c r="H475" i="41"/>
  <c r="J475" i="41"/>
  <c r="E475" i="41"/>
  <c r="I475" i="41"/>
  <c r="K197" i="41"/>
  <c r="I197" i="41"/>
  <c r="J197" i="41"/>
  <c r="H197" i="41"/>
  <c r="E197" i="41"/>
  <c r="I180" i="41"/>
  <c r="J180" i="41"/>
  <c r="H180" i="41"/>
  <c r="K180" i="41"/>
  <c r="E180" i="41"/>
  <c r="J142" i="41"/>
  <c r="E142" i="41"/>
  <c r="I142" i="41"/>
  <c r="H142" i="41"/>
  <c r="K142" i="41"/>
  <c r="K647" i="41"/>
  <c r="I647" i="41"/>
  <c r="H647" i="41"/>
  <c r="E647" i="41"/>
  <c r="J647" i="41"/>
  <c r="J569" i="41"/>
  <c r="I569" i="41"/>
  <c r="H569" i="41"/>
  <c r="E569" i="41"/>
  <c r="K569" i="41"/>
  <c r="J200" i="41"/>
  <c r="H200" i="41"/>
  <c r="I200" i="41"/>
  <c r="K200" i="41"/>
  <c r="E200" i="41"/>
  <c r="E518" i="41"/>
  <c r="J518" i="41"/>
  <c r="I518" i="41"/>
  <c r="K518" i="41"/>
  <c r="H518" i="41"/>
  <c r="H661" i="41"/>
  <c r="J661" i="41"/>
  <c r="K661" i="41"/>
  <c r="I661" i="41"/>
  <c r="E661" i="41"/>
  <c r="I358" i="41"/>
  <c r="E358" i="41"/>
  <c r="J358" i="41"/>
  <c r="K358" i="41"/>
  <c r="H358" i="41"/>
  <c r="I111" i="41"/>
  <c r="J111" i="41"/>
  <c r="H111" i="41"/>
  <c r="E111" i="41"/>
  <c r="K111" i="41"/>
  <c r="H75" i="41"/>
  <c r="I75" i="41"/>
  <c r="J75" i="41"/>
  <c r="E75" i="41"/>
  <c r="K75" i="41"/>
  <c r="K629" i="41"/>
  <c r="H629" i="41"/>
  <c r="J629" i="41"/>
  <c r="E629" i="41"/>
  <c r="I629" i="41"/>
  <c r="E491" i="41"/>
  <c r="K491" i="41"/>
  <c r="H491" i="41"/>
  <c r="J491" i="41"/>
  <c r="I491" i="41"/>
  <c r="I241" i="41"/>
  <c r="K241" i="41"/>
  <c r="J241" i="41"/>
  <c r="H241" i="41"/>
  <c r="E241" i="41"/>
  <c r="K431" i="41"/>
  <c r="E431" i="41"/>
  <c r="I431" i="41"/>
  <c r="H431" i="41"/>
  <c r="J431" i="41"/>
  <c r="I355" i="41"/>
  <c r="H355" i="41"/>
  <c r="E355" i="41"/>
  <c r="J355" i="41"/>
  <c r="K355" i="41"/>
  <c r="E307" i="41"/>
  <c r="J307" i="41"/>
  <c r="K307" i="41"/>
  <c r="I307" i="41"/>
  <c r="H307" i="41"/>
  <c r="I302" i="41"/>
  <c r="K302" i="41"/>
  <c r="H302" i="41"/>
  <c r="E302" i="41"/>
  <c r="J302" i="41"/>
  <c r="J145" i="41"/>
  <c r="E145" i="41"/>
  <c r="K145" i="41"/>
  <c r="H145" i="41"/>
  <c r="I145" i="41"/>
  <c r="E345" i="41"/>
  <c r="K345" i="41"/>
  <c r="H345" i="41"/>
  <c r="I345" i="41"/>
  <c r="J345" i="41"/>
  <c r="H170" i="41"/>
  <c r="I170" i="41"/>
  <c r="K170" i="41"/>
  <c r="E170" i="41"/>
  <c r="J170" i="41"/>
  <c r="H341" i="41"/>
  <c r="I341" i="41"/>
  <c r="J341" i="41"/>
  <c r="K341" i="41"/>
  <c r="E341" i="41"/>
  <c r="J121" i="41"/>
  <c r="I121" i="41"/>
  <c r="E121" i="41"/>
  <c r="H121" i="41"/>
  <c r="K121" i="41"/>
  <c r="K420" i="41"/>
  <c r="E420" i="41"/>
  <c r="H420" i="41"/>
  <c r="J420" i="41"/>
  <c r="I420" i="41"/>
  <c r="E596" i="41"/>
  <c r="I596" i="41"/>
  <c r="J596" i="41"/>
  <c r="H596" i="41"/>
  <c r="K596" i="41"/>
  <c r="I611" i="41"/>
  <c r="E611" i="41"/>
  <c r="K611" i="41"/>
  <c r="J611" i="41"/>
  <c r="H611" i="41"/>
  <c r="H352" i="41"/>
  <c r="K352" i="41"/>
  <c r="E352" i="41"/>
  <c r="I352" i="41"/>
  <c r="J352" i="41"/>
  <c r="H618" i="41"/>
  <c r="E618" i="41"/>
  <c r="I618" i="41"/>
  <c r="J618" i="41"/>
  <c r="K618" i="41"/>
  <c r="H398" i="41"/>
  <c r="K398" i="41"/>
  <c r="J398" i="41"/>
  <c r="I398" i="41"/>
  <c r="E398" i="41"/>
  <c r="J324" i="41"/>
  <c r="K324" i="41"/>
  <c r="I324" i="41"/>
  <c r="E324" i="41"/>
  <c r="H324" i="41"/>
  <c r="K42" i="41"/>
  <c r="H42" i="41"/>
  <c r="I42" i="41"/>
  <c r="J42" i="41"/>
  <c r="E42" i="41"/>
  <c r="E24" i="41"/>
  <c r="H24" i="41"/>
  <c r="I24" i="41"/>
  <c r="K24" i="41"/>
  <c r="J24" i="41"/>
  <c r="H593" i="41"/>
  <c r="K593" i="41"/>
  <c r="I593" i="41"/>
  <c r="E593" i="41"/>
  <c r="J593" i="41"/>
  <c r="I317" i="41"/>
  <c r="J317" i="41"/>
  <c r="K317" i="41"/>
  <c r="H317" i="41"/>
  <c r="E317" i="41"/>
  <c r="E677" i="41"/>
  <c r="I677" i="41"/>
  <c r="J677" i="41"/>
  <c r="K677" i="41"/>
  <c r="H677" i="41"/>
  <c r="H173" i="41"/>
  <c r="I173" i="41"/>
  <c r="J173" i="41"/>
  <c r="K173" i="41"/>
  <c r="E173" i="41"/>
  <c r="E696" i="41"/>
  <c r="K696" i="41"/>
  <c r="H696" i="41"/>
  <c r="J696" i="41"/>
  <c r="I696" i="41"/>
  <c r="K250" i="41"/>
  <c r="I250" i="41"/>
  <c r="H250" i="41"/>
  <c r="E250" i="41"/>
  <c r="J250" i="41"/>
  <c r="E649" i="41"/>
  <c r="K649" i="41"/>
  <c r="H649" i="41"/>
  <c r="J649" i="41"/>
  <c r="I649" i="41"/>
  <c r="I129" i="41"/>
  <c r="H129" i="41"/>
  <c r="K129" i="41"/>
  <c r="E129" i="41"/>
  <c r="J129" i="41"/>
  <c r="J49" i="41"/>
  <c r="H49" i="41"/>
  <c r="K49" i="41"/>
  <c r="I49" i="41"/>
  <c r="E49" i="41"/>
  <c r="I500" i="41"/>
  <c r="J500" i="41"/>
  <c r="K500" i="41"/>
  <c r="E500" i="41"/>
  <c r="H500" i="41"/>
  <c r="E157" i="41"/>
  <c r="I157" i="41"/>
  <c r="H157" i="41"/>
  <c r="K157" i="41"/>
  <c r="J157" i="41"/>
  <c r="K595" i="41"/>
  <c r="I595" i="41"/>
  <c r="H595" i="41"/>
  <c r="E595" i="41"/>
  <c r="J595" i="41"/>
  <c r="K489" i="41"/>
  <c r="H489" i="41"/>
  <c r="I489" i="41"/>
  <c r="E489" i="41"/>
  <c r="J489" i="41"/>
  <c r="K512" i="41"/>
  <c r="J512" i="41"/>
  <c r="I512" i="41"/>
  <c r="E512" i="41"/>
  <c r="H512" i="41"/>
  <c r="J392" i="41"/>
  <c r="K392" i="41"/>
  <c r="I392" i="41"/>
  <c r="E392" i="41"/>
  <c r="H392" i="41"/>
  <c r="I236" i="41"/>
  <c r="J236" i="41"/>
  <c r="H236" i="41"/>
  <c r="K236" i="41"/>
  <c r="E236" i="41"/>
  <c r="K133" i="41"/>
  <c r="H133" i="41"/>
  <c r="E133" i="41"/>
  <c r="I133" i="41"/>
  <c r="J133" i="41"/>
  <c r="E271" i="41"/>
  <c r="I271" i="41"/>
  <c r="J271" i="41"/>
  <c r="K271" i="41"/>
  <c r="H271" i="41"/>
  <c r="J335" i="41"/>
  <c r="I335" i="41"/>
  <c r="K335" i="41"/>
  <c r="H335" i="41"/>
  <c r="E335" i="41"/>
  <c r="J344" i="41"/>
  <c r="K344" i="41"/>
  <c r="I344" i="41"/>
  <c r="H344" i="41"/>
  <c r="E344" i="41"/>
  <c r="I334" i="41"/>
  <c r="H334" i="41"/>
  <c r="K334" i="41"/>
  <c r="J334" i="41"/>
  <c r="E334" i="41"/>
  <c r="J188" i="41"/>
  <c r="I188" i="41"/>
  <c r="E188" i="41"/>
  <c r="K188" i="41"/>
  <c r="H188" i="41"/>
  <c r="I128" i="41"/>
  <c r="J128" i="41"/>
  <c r="K128" i="41"/>
  <c r="E128" i="41"/>
  <c r="H128" i="41"/>
  <c r="E561" i="41"/>
  <c r="I561" i="41"/>
  <c r="K561" i="41"/>
  <c r="J561" i="41"/>
  <c r="H561" i="41"/>
  <c r="I208" i="41"/>
  <c r="E208" i="41"/>
  <c r="J208" i="41"/>
  <c r="H208" i="41"/>
  <c r="K208" i="41"/>
  <c r="E473" i="41"/>
  <c r="K473" i="41"/>
  <c r="H473" i="41"/>
  <c r="I473" i="41"/>
  <c r="J473" i="41"/>
  <c r="E54" i="41"/>
  <c r="K54" i="41"/>
  <c r="J54" i="41"/>
  <c r="H54" i="41"/>
  <c r="I54" i="41"/>
  <c r="J131" i="41"/>
  <c r="E131" i="41"/>
  <c r="K131" i="41"/>
  <c r="H131" i="41"/>
  <c r="I131" i="41"/>
  <c r="K452" i="41"/>
  <c r="E452" i="41"/>
  <c r="H452" i="41"/>
  <c r="J452" i="41"/>
  <c r="I452" i="41"/>
  <c r="E318" i="41"/>
  <c r="I318" i="41"/>
  <c r="K318" i="41"/>
  <c r="J318" i="41"/>
  <c r="H318" i="41"/>
  <c r="H278" i="41"/>
  <c r="E278" i="41"/>
  <c r="I278" i="41"/>
  <c r="J278" i="41"/>
  <c r="K278" i="41"/>
  <c r="J146" i="41"/>
  <c r="K146" i="41"/>
  <c r="E146" i="41"/>
  <c r="I146" i="41"/>
  <c r="H146" i="41"/>
  <c r="J327" i="41"/>
  <c r="I327" i="41"/>
  <c r="H327" i="41"/>
  <c r="E327" i="41"/>
  <c r="K327" i="41"/>
  <c r="J369" i="41"/>
  <c r="E369" i="41"/>
  <c r="I369" i="41"/>
  <c r="K369" i="41"/>
  <c r="H369" i="41"/>
  <c r="K342" i="41"/>
  <c r="E342" i="41"/>
  <c r="I342" i="41"/>
  <c r="J342" i="41"/>
  <c r="H342" i="41"/>
  <c r="K615" i="41"/>
  <c r="E615" i="41"/>
  <c r="J615" i="41"/>
  <c r="H615" i="41"/>
  <c r="I615" i="41"/>
  <c r="H100" i="41"/>
  <c r="E100" i="41"/>
  <c r="K100" i="41"/>
  <c r="I100" i="41"/>
  <c r="J100" i="41"/>
  <c r="I434" i="41"/>
  <c r="J434" i="41"/>
  <c r="E434" i="41"/>
  <c r="H434" i="41"/>
  <c r="K434" i="41"/>
  <c r="I267" i="41"/>
  <c r="E267" i="41"/>
  <c r="J267" i="41"/>
  <c r="H267" i="41"/>
  <c r="K267" i="41"/>
  <c r="H683" i="41"/>
  <c r="J683" i="41"/>
  <c r="E683" i="41"/>
  <c r="I683" i="41"/>
  <c r="K683" i="41"/>
  <c r="J18" i="41"/>
  <c r="I18" i="41"/>
  <c r="H18" i="41"/>
  <c r="E18" i="41"/>
  <c r="K18" i="41"/>
  <c r="K482" i="41"/>
  <c r="I482" i="41"/>
  <c r="J482" i="41"/>
  <c r="E482" i="41"/>
  <c r="H482" i="41"/>
  <c r="K337" i="41"/>
  <c r="E337" i="41"/>
  <c r="J337" i="41"/>
  <c r="H337" i="41"/>
  <c r="I337" i="41"/>
  <c r="E422" i="41"/>
  <c r="K422" i="41"/>
  <c r="I422" i="41"/>
  <c r="J422" i="41"/>
  <c r="H422" i="41"/>
  <c r="E613" i="41"/>
  <c r="H613" i="41"/>
  <c r="K613" i="41"/>
  <c r="J613" i="41"/>
  <c r="I613" i="41"/>
  <c r="I563" i="41"/>
  <c r="K563" i="41"/>
  <c r="J563" i="41"/>
  <c r="H563" i="41"/>
  <c r="E563" i="41"/>
  <c r="K692" i="41"/>
  <c r="E692" i="41"/>
  <c r="J692" i="41"/>
  <c r="H692" i="41"/>
  <c r="I692" i="41"/>
  <c r="E166" i="41"/>
  <c r="J166" i="41"/>
  <c r="H166" i="41"/>
  <c r="I166" i="41"/>
  <c r="K166" i="41"/>
  <c r="E60" i="41"/>
  <c r="H60" i="41"/>
  <c r="J60" i="41"/>
  <c r="I60" i="41"/>
  <c r="K60" i="41"/>
  <c r="K547" i="41"/>
  <c r="H547" i="41"/>
  <c r="E547" i="41"/>
  <c r="J547" i="41"/>
  <c r="I547" i="41"/>
  <c r="J602" i="41"/>
  <c r="I602" i="41"/>
  <c r="H602" i="41"/>
  <c r="K602" i="41"/>
  <c r="E602" i="41"/>
  <c r="H463" i="41"/>
  <c r="K463" i="41"/>
  <c r="J463" i="41"/>
  <c r="I463" i="41"/>
  <c r="E463" i="41"/>
  <c r="I690" i="41"/>
  <c r="J690" i="41"/>
  <c r="K690" i="41"/>
  <c r="H690" i="41"/>
  <c r="E690" i="41"/>
  <c r="E295" i="41"/>
  <c r="K295" i="41"/>
  <c r="H295" i="41"/>
  <c r="J295" i="41"/>
  <c r="I295" i="41"/>
  <c r="E435" i="41"/>
  <c r="H435" i="41"/>
  <c r="J435" i="41"/>
  <c r="K435" i="41"/>
  <c r="I435" i="41"/>
  <c r="J619" i="41"/>
  <c r="I619" i="41"/>
  <c r="K619" i="41"/>
  <c r="E619" i="41"/>
  <c r="H619" i="41"/>
  <c r="K557" i="41"/>
  <c r="H557" i="41"/>
  <c r="E557" i="41"/>
  <c r="I557" i="41"/>
  <c r="J557" i="41"/>
  <c r="I645" i="41"/>
  <c r="E645" i="41"/>
  <c r="K645" i="41"/>
  <c r="H645" i="41"/>
  <c r="J645" i="41"/>
  <c r="H477" i="41"/>
  <c r="K477" i="41"/>
  <c r="E477" i="41"/>
  <c r="I477" i="41"/>
  <c r="J477" i="41"/>
  <c r="E402" i="41"/>
  <c r="J402" i="41"/>
  <c r="I402" i="41"/>
  <c r="K402" i="41"/>
  <c r="H402" i="41"/>
  <c r="J493" i="41"/>
  <c r="H493" i="41"/>
  <c r="K493" i="41"/>
  <c r="I493" i="41"/>
  <c r="E493" i="41"/>
  <c r="H46" i="41"/>
  <c r="J46" i="41"/>
  <c r="K46" i="41"/>
  <c r="I46" i="41"/>
  <c r="E46" i="41"/>
  <c r="K224" i="41"/>
  <c r="I224" i="41"/>
  <c r="H224" i="41"/>
  <c r="E224" i="41"/>
  <c r="J224" i="41"/>
  <c r="E708" i="41"/>
  <c r="K708" i="41"/>
  <c r="H708" i="41"/>
  <c r="I708" i="41"/>
  <c r="J708" i="41"/>
  <c r="E531" i="41"/>
  <c r="J531" i="41"/>
  <c r="H531" i="41"/>
  <c r="K531" i="41"/>
  <c r="I531" i="41"/>
  <c r="E445" i="41"/>
  <c r="H445" i="41"/>
  <c r="I445" i="41"/>
  <c r="J445" i="41"/>
  <c r="K445" i="41"/>
  <c r="H276" i="41"/>
  <c r="J276" i="41"/>
  <c r="E276" i="41"/>
  <c r="I276" i="41"/>
  <c r="K276" i="41"/>
  <c r="I494" i="41"/>
  <c r="K494" i="41"/>
  <c r="J494" i="41"/>
  <c r="E494" i="41"/>
  <c r="H494" i="41"/>
  <c r="H308" i="41"/>
  <c r="I308" i="41"/>
  <c r="E308" i="41"/>
  <c r="J308" i="41"/>
  <c r="K308" i="41"/>
  <c r="I368" i="41"/>
  <c r="J368" i="41"/>
  <c r="E368" i="41"/>
  <c r="K368" i="41"/>
  <c r="H368" i="41"/>
  <c r="I395" i="41"/>
  <c r="H395" i="41"/>
  <c r="J395" i="41"/>
  <c r="K395" i="41"/>
  <c r="E395" i="41"/>
  <c r="E587" i="41"/>
  <c r="J587" i="41"/>
  <c r="K587" i="41"/>
  <c r="I587" i="41"/>
  <c r="H587" i="41"/>
  <c r="I160" i="41"/>
  <c r="H160" i="41"/>
  <c r="J160" i="41"/>
  <c r="E160" i="41"/>
  <c r="K160" i="41"/>
  <c r="E401" i="41"/>
  <c r="H401" i="41"/>
  <c r="I401" i="41"/>
  <c r="K401" i="41"/>
  <c r="J401" i="41"/>
  <c r="I526" i="41"/>
  <c r="K526" i="41"/>
  <c r="H526" i="41"/>
  <c r="E526" i="41"/>
  <c r="J526" i="41"/>
  <c r="E694" i="41"/>
  <c r="K694" i="41"/>
  <c r="J694" i="41"/>
  <c r="I694" i="41"/>
  <c r="H694" i="41"/>
  <c r="J501" i="41"/>
  <c r="E501" i="41"/>
  <c r="I501" i="41"/>
  <c r="K501" i="41"/>
  <c r="H501" i="41"/>
  <c r="K284" i="41"/>
  <c r="J284" i="41"/>
  <c r="E284" i="41"/>
  <c r="H284" i="41"/>
  <c r="I284" i="41"/>
  <c r="I575" i="41"/>
  <c r="H575" i="41"/>
  <c r="K575" i="41"/>
  <c r="J575" i="41"/>
  <c r="E575" i="41"/>
  <c r="I656" i="41"/>
  <c r="H656" i="41"/>
  <c r="J656" i="41"/>
  <c r="K656" i="41"/>
  <c r="E656" i="41"/>
  <c r="K235" i="41"/>
  <c r="H235" i="41"/>
  <c r="J235" i="41"/>
  <c r="E235" i="41"/>
  <c r="I235" i="41"/>
  <c r="H158" i="41"/>
  <c r="K158" i="41"/>
  <c r="I158" i="41"/>
  <c r="J158" i="41"/>
  <c r="E158" i="41"/>
  <c r="H301" i="41"/>
  <c r="I301" i="41"/>
  <c r="E301" i="41"/>
  <c r="J301" i="41"/>
  <c r="K301" i="41"/>
  <c r="J560" i="41"/>
  <c r="K560" i="41"/>
  <c r="E560" i="41"/>
  <c r="I560" i="41"/>
  <c r="H560" i="41"/>
  <c r="K262" i="41"/>
  <c r="H262" i="41"/>
  <c r="J262" i="41"/>
  <c r="E262" i="41"/>
  <c r="I262" i="41"/>
  <c r="H660" i="41"/>
  <c r="K660" i="41"/>
  <c r="E660" i="41"/>
  <c r="I660" i="41"/>
  <c r="J660" i="41"/>
  <c r="K652" i="41"/>
  <c r="I652" i="41"/>
  <c r="H652" i="41"/>
  <c r="J652" i="41"/>
  <c r="E652" i="41"/>
  <c r="E458" i="41"/>
  <c r="I458" i="41"/>
  <c r="K458" i="41"/>
  <c r="H458" i="41"/>
  <c r="J458" i="41"/>
  <c r="E695" i="41"/>
  <c r="I695" i="41"/>
  <c r="K695" i="41"/>
  <c r="H695" i="41"/>
  <c r="J695" i="41"/>
  <c r="E525" i="41"/>
  <c r="I525" i="41"/>
  <c r="H525" i="41"/>
  <c r="K525" i="41"/>
  <c r="J525" i="41"/>
  <c r="K515" i="41"/>
  <c r="I515" i="41"/>
  <c r="H515" i="41"/>
  <c r="E515" i="41"/>
  <c r="J515" i="41"/>
  <c r="H408" i="41"/>
  <c r="E408" i="41"/>
  <c r="K408" i="41"/>
  <c r="J408" i="41"/>
  <c r="I408" i="41"/>
  <c r="E214" i="41"/>
  <c r="I214" i="41"/>
  <c r="J214" i="41"/>
  <c r="H214" i="41"/>
  <c r="K214" i="41"/>
  <c r="H70" i="41"/>
  <c r="E70" i="41"/>
  <c r="K70" i="41"/>
  <c r="J70" i="41"/>
  <c r="I70" i="41"/>
  <c r="E666" i="41"/>
  <c r="H666" i="41"/>
  <c r="K666" i="41"/>
  <c r="J666" i="41"/>
  <c r="I666" i="41"/>
  <c r="H85" i="41"/>
  <c r="I85" i="41"/>
  <c r="J85" i="41"/>
  <c r="K85" i="41"/>
  <c r="E85" i="41"/>
  <c r="J527" i="41"/>
  <c r="H527" i="41"/>
  <c r="E527" i="41"/>
  <c r="I527" i="41"/>
  <c r="K527" i="41"/>
  <c r="K668" i="41"/>
  <c r="I668" i="41"/>
  <c r="E668" i="41"/>
  <c r="J668" i="41"/>
  <c r="H668" i="41"/>
  <c r="K544" i="41"/>
  <c r="H544" i="41"/>
  <c r="J544" i="41"/>
  <c r="E544" i="41"/>
  <c r="I544" i="41"/>
  <c r="E386" i="41"/>
  <c r="K386" i="41"/>
  <c r="I386" i="41"/>
  <c r="J386" i="41"/>
  <c r="H386" i="41"/>
  <c r="I281" i="41"/>
  <c r="J281" i="41"/>
  <c r="K281" i="41"/>
  <c r="E281" i="41"/>
  <c r="H281" i="41"/>
  <c r="H32" i="41"/>
  <c r="K32" i="41"/>
  <c r="E32" i="41"/>
  <c r="I32" i="41"/>
  <c r="J32" i="41"/>
  <c r="H505" i="41"/>
  <c r="J505" i="41"/>
  <c r="K505" i="41"/>
  <c r="I505" i="41"/>
  <c r="E505" i="41"/>
  <c r="E168" i="41"/>
  <c r="J168" i="41"/>
  <c r="I168" i="41"/>
  <c r="K168" i="41"/>
  <c r="H168" i="41"/>
  <c r="I148" i="41"/>
  <c r="E148" i="41"/>
  <c r="K148" i="41"/>
  <c r="H148" i="41"/>
  <c r="J148" i="41"/>
  <c r="K203" i="41"/>
  <c r="H203" i="41"/>
  <c r="E203" i="41"/>
  <c r="J203" i="41"/>
  <c r="I203" i="41"/>
  <c r="I706" i="41"/>
  <c r="H706" i="41"/>
  <c r="K706" i="41"/>
  <c r="J706" i="41"/>
  <c r="E706" i="41"/>
  <c r="H684" i="41"/>
  <c r="K684" i="41"/>
  <c r="E684" i="41"/>
  <c r="J684" i="41"/>
  <c r="I684" i="41"/>
  <c r="E642" i="41"/>
  <c r="J642" i="41"/>
  <c r="H642" i="41"/>
  <c r="I642" i="41"/>
  <c r="K642" i="41"/>
  <c r="H605" i="41"/>
  <c r="E605" i="41"/>
  <c r="I605" i="41"/>
  <c r="K605" i="41"/>
  <c r="J605" i="41"/>
  <c r="E59" i="41"/>
  <c r="K59" i="41"/>
  <c r="H59" i="41"/>
  <c r="J59" i="41"/>
  <c r="I59" i="41"/>
  <c r="E305" i="41"/>
  <c r="K305" i="41"/>
  <c r="I305" i="41"/>
  <c r="J305" i="41"/>
  <c r="H305" i="41"/>
  <c r="I623" i="41"/>
  <c r="H623" i="41"/>
  <c r="K623" i="41"/>
  <c r="J623" i="41"/>
  <c r="E623" i="41"/>
  <c r="I26" i="41"/>
  <c r="H26" i="41"/>
  <c r="J26" i="41"/>
  <c r="E26" i="41"/>
  <c r="K26" i="41"/>
  <c r="I351" i="41"/>
  <c r="E351" i="41"/>
  <c r="K351" i="41"/>
  <c r="H351" i="41"/>
  <c r="J351" i="41"/>
  <c r="H256" i="41"/>
  <c r="I256" i="41"/>
  <c r="K256" i="41"/>
  <c r="E256" i="41"/>
  <c r="J256" i="41"/>
  <c r="H585" i="41"/>
  <c r="E585" i="41"/>
  <c r="J585" i="41"/>
  <c r="K585" i="41"/>
  <c r="I585" i="41"/>
  <c r="J294" i="41"/>
  <c r="E294" i="41"/>
  <c r="K294" i="41"/>
  <c r="I294" i="41"/>
  <c r="H294" i="41"/>
  <c r="I303" i="41"/>
  <c r="K303" i="41"/>
  <c r="J303" i="41"/>
  <c r="H303" i="41"/>
  <c r="E303" i="41"/>
  <c r="E163" i="41"/>
  <c r="J163" i="41"/>
  <c r="I163" i="41"/>
  <c r="K163" i="41"/>
  <c r="H163" i="41"/>
  <c r="I578" i="41"/>
  <c r="J578" i="41"/>
  <c r="K578" i="41"/>
  <c r="H578" i="41"/>
  <c r="E578" i="41"/>
  <c r="H681" i="41"/>
  <c r="E681" i="41"/>
  <c r="I681" i="41"/>
  <c r="J681" i="41"/>
  <c r="K681" i="41"/>
  <c r="E663" i="41"/>
  <c r="I663" i="41"/>
  <c r="H663" i="41"/>
  <c r="K663" i="41"/>
  <c r="J663" i="41"/>
  <c r="I108" i="41"/>
  <c r="H108" i="41"/>
  <c r="E108" i="41"/>
  <c r="K108" i="41"/>
  <c r="J108" i="41"/>
  <c r="E630" i="41"/>
  <c r="K630" i="41"/>
  <c r="J630" i="41"/>
  <c r="I630" i="41"/>
  <c r="H630" i="41"/>
  <c r="J96" i="41"/>
  <c r="I96" i="41"/>
  <c r="H96" i="41"/>
  <c r="K96" i="41"/>
  <c r="E96" i="41"/>
  <c r="E443" i="41"/>
  <c r="I443" i="41"/>
  <c r="K443" i="41"/>
  <c r="H443" i="41"/>
  <c r="J443" i="41"/>
  <c r="K25" i="41"/>
  <c r="H25" i="41"/>
  <c r="E25" i="41"/>
  <c r="J25" i="41"/>
  <c r="I25" i="41"/>
  <c r="J76" i="41"/>
  <c r="K76" i="41"/>
  <c r="I76" i="41"/>
  <c r="E76" i="41"/>
  <c r="H76" i="41"/>
  <c r="J219" i="41"/>
  <c r="E219" i="41"/>
  <c r="I219" i="41"/>
  <c r="H219" i="41"/>
  <c r="K219" i="41"/>
  <c r="I553" i="41"/>
  <c r="K553" i="41"/>
  <c r="J553" i="41"/>
  <c r="H553" i="41"/>
  <c r="E553" i="41"/>
  <c r="J486" i="41"/>
  <c r="I486" i="41"/>
  <c r="K486" i="41"/>
  <c r="H486" i="41"/>
  <c r="E486" i="41"/>
  <c r="E453" i="41"/>
  <c r="K453" i="41"/>
  <c r="J453" i="41"/>
  <c r="H453" i="41"/>
  <c r="I453" i="41"/>
  <c r="I565" i="41"/>
  <c r="H565" i="41"/>
  <c r="E565" i="41"/>
  <c r="K565" i="41"/>
  <c r="J565" i="41"/>
  <c r="E248" i="41"/>
  <c r="J248" i="41"/>
  <c r="K248" i="41"/>
  <c r="H248" i="41"/>
  <c r="I248" i="41"/>
  <c r="J412" i="41"/>
  <c r="I412" i="41"/>
  <c r="H412" i="41"/>
  <c r="E412" i="41"/>
  <c r="K412" i="41"/>
  <c r="J700" i="41"/>
  <c r="K700" i="41"/>
  <c r="I700" i="41"/>
  <c r="H700" i="41"/>
  <c r="E700" i="41"/>
  <c r="H167" i="41"/>
  <c r="J167" i="41"/>
  <c r="E167" i="41"/>
  <c r="K167" i="41"/>
  <c r="I167" i="41"/>
  <c r="E82" i="41"/>
  <c r="H82" i="41"/>
  <c r="J82" i="41"/>
  <c r="K82" i="41"/>
  <c r="I82" i="41"/>
  <c r="I194" i="41"/>
  <c r="H194" i="41"/>
  <c r="E194" i="41"/>
  <c r="J194" i="41"/>
  <c r="K194" i="41"/>
  <c r="K399" i="41"/>
  <c r="I399" i="41"/>
  <c r="J399" i="41"/>
  <c r="E399" i="41"/>
  <c r="H399" i="41"/>
  <c r="I192" i="41"/>
  <c r="H192" i="41"/>
  <c r="E192" i="41"/>
  <c r="J192" i="41"/>
  <c r="K192" i="41"/>
  <c r="I464" i="41"/>
  <c r="K464" i="41"/>
  <c r="E464" i="41"/>
  <c r="J464" i="41"/>
  <c r="H464" i="41"/>
  <c r="I498" i="41"/>
  <c r="H498" i="41"/>
  <c r="K498" i="41"/>
  <c r="J498" i="41"/>
  <c r="E498" i="41"/>
  <c r="K261" i="41"/>
  <c r="E261" i="41"/>
  <c r="H261" i="41"/>
  <c r="I261" i="41"/>
  <c r="J261" i="41"/>
  <c r="I359" i="41"/>
  <c r="J359" i="41"/>
  <c r="H359" i="41"/>
  <c r="K359" i="41"/>
  <c r="E359" i="41"/>
  <c r="K187" i="41"/>
  <c r="H187" i="41"/>
  <c r="E187" i="41"/>
  <c r="I187" i="41"/>
  <c r="J187" i="41"/>
  <c r="I86" i="41"/>
  <c r="H86" i="41"/>
  <c r="K86" i="41"/>
  <c r="E86" i="41"/>
  <c r="J86" i="41"/>
  <c r="J685" i="41"/>
  <c r="K685" i="41"/>
  <c r="E685" i="41"/>
  <c r="I685" i="41"/>
  <c r="H685" i="41"/>
  <c r="K179" i="41"/>
  <c r="H179" i="41"/>
  <c r="J179" i="41"/>
  <c r="E179" i="41"/>
  <c r="I179" i="41"/>
  <c r="E449" i="41"/>
  <c r="J449" i="41"/>
  <c r="H449" i="41"/>
  <c r="I449" i="41"/>
  <c r="K449" i="41"/>
  <c r="E429" i="41"/>
  <c r="I429" i="41"/>
  <c r="H429" i="41"/>
  <c r="J429" i="41"/>
  <c r="K429" i="41"/>
  <c r="E383" i="41"/>
  <c r="J383" i="41"/>
  <c r="H383" i="41"/>
  <c r="K383" i="41"/>
  <c r="I383" i="41"/>
  <c r="H439" i="41"/>
  <c r="J439" i="41"/>
  <c r="K439" i="41"/>
  <c r="I439" i="41"/>
  <c r="E439" i="41"/>
  <c r="E176" i="41"/>
  <c r="H176" i="41"/>
  <c r="I176" i="41"/>
  <c r="J176" i="41"/>
  <c r="K176" i="41"/>
  <c r="J483" i="41"/>
  <c r="H483" i="41"/>
  <c r="E483" i="41"/>
  <c r="I483" i="41"/>
  <c r="K483" i="41"/>
  <c r="H626" i="41"/>
  <c r="E626" i="41"/>
  <c r="J626" i="41"/>
  <c r="I626" i="41"/>
  <c r="K626" i="41"/>
  <c r="K88" i="41"/>
  <c r="I88" i="41"/>
  <c r="J88" i="41"/>
  <c r="H88" i="41"/>
  <c r="E88" i="41"/>
  <c r="H441" i="41"/>
  <c r="K441" i="41"/>
  <c r="I441" i="41"/>
  <c r="J441" i="41"/>
  <c r="E441" i="41"/>
  <c r="H33" i="41"/>
  <c r="E33" i="41"/>
  <c r="I33" i="41"/>
  <c r="J33" i="41"/>
  <c r="K33" i="41"/>
  <c r="H568" i="41"/>
  <c r="J568" i="41"/>
  <c r="E568" i="41"/>
  <c r="K568" i="41"/>
  <c r="I568" i="41"/>
  <c r="H13" i="41"/>
  <c r="J13" i="41"/>
  <c r="K13" i="41"/>
  <c r="E13" i="41"/>
  <c r="I13" i="41"/>
  <c r="I48" i="41"/>
  <c r="J48" i="41"/>
  <c r="K48" i="41"/>
  <c r="E48" i="41"/>
  <c r="H48" i="41"/>
  <c r="J231" i="41"/>
  <c r="H231" i="41"/>
  <c r="K231" i="41"/>
  <c r="E231" i="41"/>
  <c r="I231" i="41"/>
  <c r="J448" i="41"/>
  <c r="H448" i="41"/>
  <c r="K448" i="41"/>
  <c r="E448" i="41"/>
  <c r="I448" i="41"/>
  <c r="I610" i="41"/>
  <c r="K610" i="41"/>
  <c r="J610" i="41"/>
  <c r="E610" i="41"/>
  <c r="H610" i="41"/>
  <c r="E184" i="41"/>
  <c r="I184" i="41"/>
  <c r="H184" i="41"/>
  <c r="K184" i="41"/>
  <c r="J184" i="41"/>
  <c r="K174" i="41"/>
  <c r="I174" i="41"/>
  <c r="E174" i="41"/>
  <c r="J174" i="41"/>
  <c r="H174" i="41"/>
  <c r="K503" i="41"/>
  <c r="I503" i="41"/>
  <c r="E503" i="41"/>
  <c r="J503" i="41"/>
  <c r="H503" i="41"/>
  <c r="I461" i="41"/>
  <c r="E461" i="41"/>
  <c r="H461" i="41"/>
  <c r="K461" i="41"/>
  <c r="J461" i="41"/>
  <c r="I339" i="41"/>
  <c r="E339" i="41"/>
  <c r="J339" i="41"/>
  <c r="K339" i="41"/>
  <c r="H339" i="41"/>
  <c r="J650" i="41"/>
  <c r="E650" i="41"/>
  <c r="I650" i="41"/>
  <c r="K650" i="41"/>
  <c r="H650" i="41"/>
  <c r="H543" i="41"/>
  <c r="J543" i="41"/>
  <c r="E543" i="41"/>
  <c r="K543" i="41"/>
  <c r="I543" i="41"/>
  <c r="H218" i="41"/>
  <c r="J218" i="41"/>
  <c r="E218" i="41"/>
  <c r="I218" i="41"/>
  <c r="K218" i="41"/>
  <c r="H509" i="41"/>
  <c r="E509" i="41"/>
  <c r="J509" i="41"/>
  <c r="K509" i="41"/>
  <c r="I509" i="41"/>
  <c r="K266" i="41"/>
  <c r="H266" i="41"/>
  <c r="I266" i="41"/>
  <c r="E266" i="41"/>
  <c r="J266" i="41"/>
  <c r="I244" i="41"/>
  <c r="J244" i="41"/>
  <c r="H244" i="41"/>
  <c r="E244" i="41"/>
  <c r="K244" i="41"/>
  <c r="H313" i="41"/>
  <c r="I313" i="41"/>
  <c r="E313" i="41"/>
  <c r="J313" i="41"/>
  <c r="K313" i="41"/>
  <c r="I570" i="41"/>
  <c r="E570" i="41"/>
  <c r="H570" i="41"/>
  <c r="J570" i="41"/>
  <c r="K570" i="41"/>
  <c r="H414" i="41"/>
  <c r="I414" i="41"/>
  <c r="E414" i="41"/>
  <c r="J414" i="41"/>
  <c r="K414" i="41"/>
  <c r="K62" i="41"/>
  <c r="E62" i="41"/>
  <c r="H62" i="41"/>
  <c r="J62" i="41"/>
  <c r="I62" i="41"/>
  <c r="H353" i="41"/>
  <c r="I353" i="41"/>
  <c r="E353" i="41"/>
  <c r="K353" i="41"/>
  <c r="J353" i="41"/>
  <c r="J135" i="41"/>
  <c r="K135" i="41"/>
  <c r="H135" i="41"/>
  <c r="E135" i="41"/>
  <c r="I135" i="41"/>
  <c r="E67" i="41"/>
  <c r="J67" i="41"/>
  <c r="I67" i="41"/>
  <c r="H67" i="41"/>
  <c r="K67" i="41"/>
  <c r="K171" i="41"/>
  <c r="H171" i="41"/>
  <c r="I171" i="41"/>
  <c r="E171" i="41"/>
  <c r="J171" i="41"/>
  <c r="E299" i="41"/>
  <c r="I299" i="41"/>
  <c r="K299" i="41"/>
  <c r="H299" i="41"/>
  <c r="J299" i="41"/>
  <c r="I562" i="41"/>
  <c r="K562" i="41"/>
  <c r="J562" i="41"/>
  <c r="E562" i="41"/>
  <c r="H562" i="41"/>
  <c r="E710" i="41"/>
  <c r="H710" i="41"/>
  <c r="I710" i="41"/>
  <c r="K710" i="41"/>
  <c r="J710" i="41"/>
  <c r="I639" i="41"/>
  <c r="H639" i="41"/>
  <c r="K639" i="41"/>
  <c r="J639" i="41"/>
  <c r="E639" i="41"/>
  <c r="E329" i="41"/>
  <c r="I329" i="41"/>
  <c r="K329" i="41"/>
  <c r="J329" i="41"/>
  <c r="H329" i="41"/>
  <c r="E182" i="41"/>
  <c r="H182" i="41"/>
  <c r="I182" i="41"/>
  <c r="J182" i="41"/>
  <c r="K182" i="41"/>
  <c r="I693" i="41"/>
  <c r="J693" i="41"/>
  <c r="H693" i="41"/>
  <c r="E693" i="41"/>
  <c r="K693" i="41"/>
  <c r="E640" i="41"/>
  <c r="H640" i="41"/>
  <c r="J640" i="41"/>
  <c r="I640" i="41"/>
  <c r="K640" i="41"/>
  <c r="H109" i="41"/>
  <c r="I109" i="41"/>
  <c r="J109" i="41"/>
  <c r="E109" i="41"/>
  <c r="K109" i="41"/>
  <c r="I675" i="41"/>
  <c r="J675" i="41"/>
  <c r="E675" i="41"/>
  <c r="K675" i="41"/>
  <c r="H675" i="41"/>
  <c r="H417" i="41"/>
  <c r="J417" i="41"/>
  <c r="E417" i="41"/>
  <c r="I417" i="41"/>
  <c r="K417" i="41"/>
  <c r="I53" i="41"/>
  <c r="E53" i="41"/>
  <c r="K53" i="41"/>
  <c r="H53" i="41"/>
  <c r="J53" i="41"/>
  <c r="E21" i="41"/>
  <c r="I21" i="41"/>
  <c r="H21" i="41"/>
  <c r="K21" i="41"/>
  <c r="J21" i="41"/>
  <c r="K687" i="41"/>
  <c r="H687" i="41"/>
  <c r="E687" i="41"/>
  <c r="I687" i="41"/>
  <c r="J687" i="41"/>
  <c r="H285" i="41"/>
  <c r="E285" i="41"/>
  <c r="I285" i="41"/>
  <c r="K285" i="41"/>
  <c r="J285" i="41"/>
  <c r="J410" i="41"/>
  <c r="K410" i="41"/>
  <c r="I410" i="41"/>
  <c r="E410" i="41"/>
  <c r="H410" i="41"/>
  <c r="H150" i="41"/>
  <c r="K150" i="41"/>
  <c r="J150" i="41"/>
  <c r="I150" i="41"/>
  <c r="E150" i="41"/>
  <c r="E164" i="41"/>
  <c r="H164" i="41"/>
  <c r="J164" i="41"/>
  <c r="K164" i="41"/>
  <c r="I164" i="41"/>
  <c r="H346" i="41"/>
  <c r="E346" i="41"/>
  <c r="J346" i="41"/>
  <c r="K346" i="41"/>
  <c r="I346" i="41"/>
  <c r="J552" i="41"/>
  <c r="E552" i="41"/>
  <c r="H552" i="41"/>
  <c r="I552" i="41"/>
  <c r="K552" i="41"/>
  <c r="J57" i="41"/>
  <c r="I57" i="41"/>
  <c r="H57" i="41"/>
  <c r="K57" i="41"/>
  <c r="E57" i="41"/>
  <c r="K703" i="41"/>
  <c r="E703" i="41"/>
  <c r="I703" i="41"/>
  <c r="H703" i="41"/>
  <c r="J703" i="41"/>
  <c r="H481" i="41"/>
  <c r="K481" i="41"/>
  <c r="J481" i="41"/>
  <c r="I481" i="41"/>
  <c r="E481" i="41"/>
  <c r="I689" i="41"/>
  <c r="J689" i="41"/>
  <c r="H689" i="41"/>
  <c r="K689" i="41"/>
  <c r="E689" i="41"/>
  <c r="E379" i="41"/>
  <c r="I379" i="41"/>
  <c r="H379" i="41"/>
  <c r="J379" i="41"/>
  <c r="K379" i="41"/>
  <c r="H469" i="41"/>
  <c r="K469" i="41"/>
  <c r="E469" i="41"/>
  <c r="I469" i="41"/>
  <c r="J469" i="41"/>
  <c r="H643" i="41"/>
  <c r="E643" i="41"/>
  <c r="I643" i="41"/>
  <c r="K643" i="41"/>
  <c r="J643" i="41"/>
  <c r="E323" i="41"/>
  <c r="I323" i="41"/>
  <c r="K323" i="41"/>
  <c r="H323" i="41"/>
  <c r="J323" i="41"/>
  <c r="H169" i="41"/>
  <c r="E169" i="41"/>
  <c r="K169" i="41"/>
  <c r="I169" i="41"/>
  <c r="J169" i="41"/>
  <c r="J580" i="41"/>
  <c r="I580" i="41"/>
  <c r="E580" i="41"/>
  <c r="K580" i="41"/>
  <c r="H580" i="41"/>
  <c r="H380" i="41"/>
  <c r="K380" i="41"/>
  <c r="J380" i="41"/>
  <c r="E380" i="41"/>
  <c r="I380" i="41"/>
  <c r="J400" i="41"/>
  <c r="E400" i="41"/>
  <c r="I400" i="41"/>
  <c r="H400" i="41"/>
  <c r="K400" i="41"/>
  <c r="E249" i="41"/>
  <c r="H249" i="41"/>
  <c r="I249" i="41"/>
  <c r="K249" i="41"/>
  <c r="J249" i="41"/>
  <c r="E462" i="41"/>
  <c r="J462" i="41"/>
  <c r="I462" i="41"/>
  <c r="H462" i="41"/>
  <c r="K462" i="41"/>
  <c r="K115" i="41"/>
  <c r="I115" i="41"/>
  <c r="E115" i="41"/>
  <c r="H115" i="41"/>
  <c r="J115" i="41"/>
  <c r="K232" i="41"/>
  <c r="J232" i="41"/>
  <c r="I232" i="41"/>
  <c r="E232" i="41"/>
  <c r="H232" i="41"/>
  <c r="I217" i="41"/>
  <c r="E217" i="41"/>
  <c r="K217" i="41"/>
  <c r="J217" i="41"/>
  <c r="H217" i="41"/>
  <c r="H107" i="41"/>
  <c r="I107" i="41"/>
  <c r="E107" i="41"/>
  <c r="K107" i="41"/>
  <c r="J107" i="41"/>
  <c r="E506" i="41"/>
  <c r="H506" i="41"/>
  <c r="I506" i="41"/>
  <c r="K506" i="41"/>
  <c r="J506" i="41"/>
  <c r="J371" i="41"/>
  <c r="K371" i="41"/>
  <c r="E371" i="41"/>
  <c r="I371" i="41"/>
  <c r="H371" i="41"/>
  <c r="K451" i="41"/>
  <c r="J451" i="41"/>
  <c r="I451" i="41"/>
  <c r="E451" i="41"/>
  <c r="H451" i="41"/>
  <c r="H697" i="41"/>
  <c r="K697" i="41"/>
  <c r="E697" i="41"/>
  <c r="I697" i="41"/>
  <c r="J697" i="41"/>
  <c r="H291" i="41"/>
  <c r="I291" i="41"/>
  <c r="J291" i="41"/>
  <c r="E291" i="41"/>
  <c r="K291" i="41"/>
  <c r="I63" i="41"/>
  <c r="H63" i="41"/>
  <c r="K63" i="41"/>
  <c r="J63" i="41"/>
  <c r="E63" i="41"/>
  <c r="K521" i="41"/>
  <c r="E521" i="41"/>
  <c r="J521" i="41"/>
  <c r="H521" i="41"/>
  <c r="I521" i="41"/>
  <c r="E511" i="41"/>
  <c r="K511" i="41"/>
  <c r="J511" i="41"/>
  <c r="H511" i="41"/>
  <c r="I511" i="41"/>
  <c r="K97" i="41"/>
  <c r="E97" i="41"/>
  <c r="H97" i="41"/>
  <c r="J97" i="41"/>
  <c r="I97" i="41"/>
  <c r="H606" i="41"/>
  <c r="I606" i="41"/>
  <c r="K606" i="41"/>
  <c r="J606" i="41"/>
  <c r="E606" i="41"/>
  <c r="K597" i="41"/>
  <c r="I597" i="41"/>
  <c r="H597" i="41"/>
  <c r="E597" i="41"/>
  <c r="J597" i="41"/>
  <c r="H161" i="41"/>
  <c r="J161" i="41"/>
  <c r="I161" i="41"/>
  <c r="K161" i="41"/>
  <c r="E161" i="41"/>
  <c r="J676" i="41"/>
  <c r="I676" i="41"/>
  <c r="E676" i="41"/>
  <c r="H676" i="41"/>
  <c r="K676" i="41"/>
  <c r="J348" i="41"/>
  <c r="H348" i="41"/>
  <c r="E348" i="41"/>
  <c r="K348" i="41"/>
  <c r="I348" i="41"/>
  <c r="K588" i="41"/>
  <c r="I588" i="41"/>
  <c r="J588" i="41"/>
  <c r="E588" i="41"/>
  <c r="H588" i="41"/>
  <c r="K679" i="41"/>
  <c r="E679" i="41"/>
  <c r="I679" i="41"/>
  <c r="H679" i="41"/>
  <c r="J679" i="41"/>
  <c r="K28" i="41"/>
  <c r="E28" i="41"/>
  <c r="H28" i="41"/>
  <c r="I28" i="41"/>
  <c r="J28" i="41"/>
  <c r="I388" i="41"/>
  <c r="J388" i="41"/>
  <c r="H388" i="41"/>
  <c r="E388" i="41"/>
  <c r="K388" i="41"/>
  <c r="I290" i="41"/>
  <c r="K290" i="41"/>
  <c r="J290" i="41"/>
  <c r="E290" i="41"/>
  <c r="H290" i="41"/>
  <c r="H502" i="41"/>
  <c r="J502" i="41"/>
  <c r="E502" i="41"/>
  <c r="K502" i="41"/>
  <c r="I502" i="41"/>
  <c r="J421" i="41"/>
  <c r="H421" i="41"/>
  <c r="I421" i="41"/>
  <c r="E421" i="41"/>
  <c r="K421" i="41"/>
  <c r="I381" i="41"/>
  <c r="E381" i="41"/>
  <c r="K381" i="41"/>
  <c r="J381" i="41"/>
  <c r="H381" i="41"/>
  <c r="H657" i="41"/>
  <c r="J657" i="41"/>
  <c r="K657" i="41"/>
  <c r="I657" i="41"/>
  <c r="E657" i="41"/>
  <c r="K102" i="41"/>
  <c r="E102" i="41"/>
  <c r="H102" i="41"/>
  <c r="J102" i="41"/>
  <c r="I102" i="41"/>
  <c r="I534" i="41"/>
  <c r="J534" i="41"/>
  <c r="K534" i="41"/>
  <c r="E534" i="41"/>
  <c r="H534" i="41"/>
  <c r="K540" i="41"/>
  <c r="J540" i="41"/>
  <c r="I540" i="41"/>
  <c r="E540" i="41"/>
  <c r="H540" i="41"/>
  <c r="J152" i="41"/>
  <c r="K152" i="41"/>
  <c r="H152" i="41"/>
  <c r="I152" i="41"/>
  <c r="E152" i="41"/>
  <c r="I199" i="41"/>
  <c r="E199" i="41"/>
  <c r="H199" i="41"/>
  <c r="K199" i="41"/>
  <c r="J199" i="41"/>
  <c r="I213" i="41"/>
  <c r="J213" i="41"/>
  <c r="K213" i="41"/>
  <c r="H213" i="41"/>
  <c r="E213" i="41"/>
  <c r="H328" i="41"/>
  <c r="K328" i="41"/>
  <c r="J328" i="41"/>
  <c r="E328" i="41"/>
  <c r="I328" i="41"/>
  <c r="J55" i="41"/>
  <c r="E55" i="41"/>
  <c r="H55" i="41"/>
  <c r="I55" i="41"/>
  <c r="K55" i="41"/>
  <c r="E651" i="41"/>
  <c r="I651" i="41"/>
  <c r="H651" i="41"/>
  <c r="K651" i="41"/>
  <c r="J651" i="41"/>
  <c r="E140" i="41"/>
  <c r="H140" i="41"/>
  <c r="I140" i="41"/>
  <c r="J140" i="41"/>
  <c r="K140" i="41"/>
  <c r="H304" i="41"/>
  <c r="E304" i="41"/>
  <c r="J304" i="41"/>
  <c r="K304" i="41"/>
  <c r="I304" i="41"/>
  <c r="H366" i="41"/>
  <c r="I366" i="41"/>
  <c r="K366" i="41"/>
  <c r="E366" i="41"/>
  <c r="J366" i="41"/>
  <c r="J632" i="41"/>
  <c r="E632" i="41"/>
  <c r="I632" i="41"/>
  <c r="H632" i="41"/>
  <c r="K632" i="41"/>
  <c r="K535" i="41"/>
  <c r="J535" i="41"/>
  <c r="H535" i="41"/>
  <c r="E535" i="41"/>
  <c r="I535" i="41"/>
  <c r="H143" i="41"/>
  <c r="J143" i="41"/>
  <c r="K143" i="41"/>
  <c r="I143" i="41"/>
  <c r="E143" i="41"/>
  <c r="E69" i="41"/>
  <c r="I69" i="41"/>
  <c r="K69" i="41"/>
  <c r="J69" i="41"/>
  <c r="H69" i="41"/>
  <c r="H646" i="41"/>
  <c r="I646" i="41"/>
  <c r="J646" i="41"/>
  <c r="K646" i="41"/>
  <c r="E646" i="41"/>
  <c r="K360" i="41"/>
  <c r="E360" i="41"/>
  <c r="I360" i="41"/>
  <c r="H360" i="41"/>
  <c r="J360" i="41"/>
  <c r="E485" i="41"/>
  <c r="K485" i="41"/>
  <c r="H485" i="41"/>
  <c r="I485" i="41"/>
  <c r="J485" i="41"/>
  <c r="E216" i="41"/>
  <c r="H216" i="41"/>
  <c r="K216" i="41"/>
  <c r="I216" i="41"/>
  <c r="J216" i="41"/>
  <c r="J433" i="41"/>
  <c r="I433" i="41"/>
  <c r="E433" i="41"/>
  <c r="H433" i="41"/>
  <c r="K433" i="41"/>
  <c r="E670" i="41"/>
  <c r="K670" i="41"/>
  <c r="I670" i="41"/>
  <c r="H670" i="41"/>
  <c r="J670" i="41"/>
  <c r="K113" i="41"/>
  <c r="I113" i="41"/>
  <c r="E113" i="41"/>
  <c r="J113" i="41"/>
  <c r="H113" i="41"/>
  <c r="I628" i="41"/>
  <c r="E628" i="41"/>
  <c r="K628" i="41"/>
  <c r="J628" i="41"/>
  <c r="H628" i="41"/>
  <c r="I450" i="41"/>
  <c r="J450" i="41"/>
  <c r="H450" i="41"/>
  <c r="K450" i="41"/>
  <c r="E450" i="41"/>
  <c r="H403" i="41"/>
  <c r="J403" i="41"/>
  <c r="K403" i="41"/>
  <c r="I403" i="41"/>
  <c r="E403" i="41"/>
  <c r="K444" i="41"/>
  <c r="E444" i="41"/>
  <c r="I444" i="41"/>
  <c r="H444" i="41"/>
  <c r="J444" i="41"/>
  <c r="E38" i="41"/>
  <c r="K38" i="41"/>
  <c r="H38" i="41"/>
  <c r="J38" i="41"/>
  <c r="I38" i="41"/>
  <c r="E245" i="41"/>
  <c r="J245" i="41"/>
  <c r="K245" i="41"/>
  <c r="H245" i="41"/>
  <c r="I245" i="41"/>
  <c r="J385" i="41"/>
  <c r="I385" i="41"/>
  <c r="K385" i="41"/>
  <c r="H385" i="41"/>
  <c r="E385" i="41"/>
  <c r="H634" i="41"/>
  <c r="I634" i="41"/>
  <c r="K634" i="41"/>
  <c r="E634" i="41"/>
  <c r="J634" i="41"/>
  <c r="E162" i="41"/>
  <c r="I162" i="41"/>
  <c r="K162" i="41"/>
  <c r="J162" i="41"/>
  <c r="H162" i="41"/>
  <c r="E221" i="41"/>
  <c r="H221" i="41"/>
  <c r="J221" i="41"/>
  <c r="K221" i="41"/>
  <c r="I221" i="41"/>
  <c r="K591" i="41"/>
  <c r="I591" i="41"/>
  <c r="H591" i="41"/>
  <c r="E591" i="41"/>
  <c r="J591" i="41"/>
  <c r="K87" i="41"/>
  <c r="H87" i="41"/>
  <c r="E87" i="41"/>
  <c r="J87" i="41"/>
  <c r="I87" i="41"/>
  <c r="K546" i="41"/>
  <c r="J546" i="41"/>
  <c r="I546" i="41"/>
  <c r="E546" i="41"/>
  <c r="H546" i="41"/>
  <c r="J101" i="41"/>
  <c r="K101" i="41"/>
  <c r="E101" i="41"/>
  <c r="H101" i="41"/>
  <c r="I101" i="41"/>
  <c r="E71" i="41"/>
  <c r="H71" i="41"/>
  <c r="J71" i="41"/>
  <c r="K71" i="41"/>
  <c r="I71" i="41"/>
  <c r="K265" i="41"/>
  <c r="E265" i="41"/>
  <c r="I265" i="41"/>
  <c r="H265" i="41"/>
  <c r="J265" i="41"/>
  <c r="K89" i="41"/>
  <c r="E89" i="41"/>
  <c r="J89" i="41"/>
  <c r="H89" i="41"/>
  <c r="I89" i="41"/>
  <c r="H638" i="41"/>
  <c r="J638" i="41"/>
  <c r="K638" i="41"/>
  <c r="E638" i="41"/>
  <c r="I638" i="41"/>
  <c r="H79" i="41"/>
  <c r="E79" i="41"/>
  <c r="K79" i="41"/>
  <c r="I79" i="41"/>
  <c r="J79" i="41"/>
  <c r="K72" i="41"/>
  <c r="H72" i="41"/>
  <c r="I72" i="41"/>
  <c r="E72" i="41"/>
  <c r="J72" i="41"/>
  <c r="E230" i="41"/>
  <c r="J230" i="41"/>
  <c r="K230" i="41"/>
  <c r="H230" i="41"/>
  <c r="I230" i="41"/>
  <c r="E234" i="41"/>
  <c r="I234" i="41"/>
  <c r="H234" i="41"/>
  <c r="K234" i="41"/>
  <c r="J234" i="41"/>
  <c r="I106" i="41"/>
  <c r="J106" i="41"/>
  <c r="E106" i="41"/>
  <c r="H106" i="41"/>
  <c r="K106" i="41"/>
  <c r="H436" i="41"/>
  <c r="E436" i="41"/>
  <c r="I436" i="41"/>
  <c r="K436" i="41"/>
  <c r="J436" i="41"/>
  <c r="H122" i="41"/>
  <c r="J122" i="41"/>
  <c r="I122" i="41"/>
  <c r="K122" i="41"/>
  <c r="E122" i="41"/>
  <c r="H532" i="41"/>
  <c r="I532" i="41"/>
  <c r="K532" i="41"/>
  <c r="J532" i="41"/>
  <c r="E532" i="41"/>
  <c r="E691" i="41"/>
  <c r="J691" i="41"/>
  <c r="H691" i="41"/>
  <c r="I691" i="41"/>
  <c r="K691" i="41"/>
  <c r="E331" i="41"/>
  <c r="H331" i="41"/>
  <c r="I331" i="41"/>
  <c r="J331" i="41"/>
  <c r="K331" i="41"/>
  <c r="H238" i="41"/>
  <c r="I238" i="41"/>
  <c r="E238" i="41"/>
  <c r="K238" i="41"/>
  <c r="J238" i="41"/>
  <c r="I41" i="41"/>
  <c r="E41" i="41"/>
  <c r="K41" i="41"/>
  <c r="J41" i="41"/>
  <c r="H41" i="41"/>
  <c r="E499" i="41"/>
  <c r="H499" i="41"/>
  <c r="K499" i="41"/>
  <c r="J499" i="41"/>
  <c r="I499" i="41"/>
  <c r="E468" i="41"/>
  <c r="H468" i="41"/>
  <c r="I468" i="41"/>
  <c r="K468" i="41"/>
  <c r="J468" i="41"/>
  <c r="J123" i="41"/>
  <c r="K123" i="41"/>
  <c r="I123" i="41"/>
  <c r="E123" i="41"/>
  <c r="H123" i="41"/>
  <c r="E548" i="41"/>
  <c r="J548" i="41"/>
  <c r="H548" i="41"/>
  <c r="I548" i="41"/>
  <c r="K548" i="41"/>
  <c r="H283" i="41"/>
  <c r="J283" i="41"/>
  <c r="I283" i="41"/>
  <c r="E283" i="41"/>
  <c r="K283" i="41"/>
  <c r="H325" i="41"/>
  <c r="I325" i="41"/>
  <c r="E325" i="41"/>
  <c r="J325" i="41"/>
  <c r="K325" i="41"/>
  <c r="E425" i="41"/>
  <c r="H425" i="41"/>
  <c r="K425" i="41"/>
  <c r="J425" i="41"/>
  <c r="I425" i="41"/>
  <c r="J74" i="41"/>
  <c r="E74" i="41"/>
  <c r="K74" i="41"/>
  <c r="I74" i="41"/>
  <c r="H74" i="41"/>
  <c r="J576" i="41"/>
  <c r="E576" i="41"/>
  <c r="I576" i="41"/>
  <c r="K576" i="41"/>
  <c r="H576" i="41"/>
  <c r="K625" i="41"/>
  <c r="J625" i="41"/>
  <c r="H625" i="41"/>
  <c r="E625" i="41"/>
  <c r="I625" i="41"/>
  <c r="E446" i="41"/>
  <c r="J446" i="41"/>
  <c r="K446" i="41"/>
  <c r="H446" i="41"/>
  <c r="I446" i="41"/>
  <c r="E478" i="41"/>
  <c r="H478" i="41"/>
  <c r="K478" i="41"/>
  <c r="J478" i="41"/>
  <c r="I478" i="41"/>
  <c r="K471" i="41"/>
  <c r="E471" i="41"/>
  <c r="J471" i="41"/>
  <c r="I471" i="41"/>
  <c r="H471" i="41"/>
  <c r="E584" i="41"/>
  <c r="I584" i="41"/>
  <c r="K584" i="41"/>
  <c r="H584" i="41"/>
  <c r="J584" i="41"/>
  <c r="H201" i="41"/>
  <c r="J201" i="41"/>
  <c r="I201" i="41"/>
  <c r="E201" i="41"/>
  <c r="K201" i="41"/>
  <c r="J644" i="41"/>
  <c r="K644" i="41"/>
  <c r="H644" i="41"/>
  <c r="I644" i="41"/>
  <c r="E644" i="41"/>
  <c r="H270" i="41"/>
  <c r="I270" i="41"/>
  <c r="E270" i="41"/>
  <c r="K270" i="41"/>
  <c r="J270" i="41"/>
  <c r="E474" i="41"/>
  <c r="H474" i="41"/>
  <c r="I474" i="41"/>
  <c r="K474" i="41"/>
  <c r="J474" i="41"/>
  <c r="I539" i="41"/>
  <c r="K539" i="41"/>
  <c r="H539" i="41"/>
  <c r="E539" i="41"/>
  <c r="J539" i="41"/>
  <c r="J50" i="41"/>
  <c r="E50" i="41"/>
  <c r="H50" i="41"/>
  <c r="K50" i="41"/>
  <c r="I50" i="41"/>
  <c r="I64" i="41"/>
  <c r="J64" i="41"/>
  <c r="H64" i="41"/>
  <c r="K64" i="41"/>
  <c r="E64" i="41"/>
  <c r="K280" i="41"/>
  <c r="H280" i="41"/>
  <c r="E280" i="41"/>
  <c r="I280" i="41"/>
  <c r="J280" i="41"/>
  <c r="H545" i="41"/>
  <c r="J545" i="41"/>
  <c r="I545" i="41"/>
  <c r="K545" i="41"/>
  <c r="E545" i="41"/>
  <c r="J172" i="41"/>
  <c r="H172" i="41"/>
  <c r="K172" i="41"/>
  <c r="I172" i="41"/>
  <c r="E172" i="41"/>
  <c r="J671" i="41"/>
  <c r="H671" i="41"/>
  <c r="E671" i="41"/>
  <c r="I671" i="41"/>
  <c r="K671" i="41"/>
  <c r="E609" i="41"/>
  <c r="J609" i="41"/>
  <c r="I609" i="41"/>
  <c r="H609" i="41"/>
  <c r="K609" i="41"/>
  <c r="I177" i="41"/>
  <c r="H177" i="41"/>
  <c r="E177" i="41"/>
  <c r="J177" i="41"/>
  <c r="K177" i="41"/>
  <c r="H538" i="41"/>
  <c r="I538" i="41"/>
  <c r="K538" i="41"/>
  <c r="J538" i="41"/>
  <c r="E538" i="41"/>
  <c r="I419" i="41"/>
  <c r="H419" i="41"/>
  <c r="E419" i="41"/>
  <c r="K419" i="41"/>
  <c r="J419" i="41"/>
  <c r="H621" i="41"/>
  <c r="J621" i="41"/>
  <c r="I621" i="41"/>
  <c r="K621" i="41"/>
  <c r="E621" i="41"/>
  <c r="H658" i="41"/>
  <c r="K658" i="41"/>
  <c r="I658" i="41"/>
  <c r="E658" i="41"/>
  <c r="J658" i="41"/>
  <c r="K321" i="41"/>
  <c r="H321" i="41"/>
  <c r="E321" i="41"/>
  <c r="I321" i="41"/>
  <c r="J321" i="41"/>
  <c r="E367" i="41"/>
  <c r="H367" i="41"/>
  <c r="J367" i="41"/>
  <c r="I367" i="41"/>
  <c r="K367" i="41"/>
  <c r="K428" i="41"/>
  <c r="J428" i="41"/>
  <c r="I428" i="41"/>
  <c r="H428" i="41"/>
  <c r="E428" i="41"/>
  <c r="K397" i="41"/>
  <c r="J397" i="41"/>
  <c r="I397" i="41"/>
  <c r="H397" i="41"/>
  <c r="E397" i="41"/>
  <c r="K80" i="41"/>
  <c r="J80" i="41"/>
  <c r="I80" i="41"/>
  <c r="E80" i="41"/>
  <c r="H80" i="41"/>
  <c r="K533" i="41"/>
  <c r="E533" i="41"/>
  <c r="I533" i="41"/>
  <c r="J533" i="41"/>
  <c r="H533" i="41"/>
  <c r="K66" i="41"/>
  <c r="J66" i="41"/>
  <c r="H66" i="41"/>
  <c r="I66" i="41"/>
  <c r="E66" i="41"/>
  <c r="H426" i="41"/>
  <c r="K426" i="41"/>
  <c r="I426" i="41"/>
  <c r="E426" i="41"/>
  <c r="J426" i="41"/>
  <c r="H212" i="41"/>
  <c r="E212" i="41"/>
  <c r="I212" i="41"/>
  <c r="K212" i="41"/>
  <c r="J212" i="41"/>
  <c r="J440" i="41"/>
  <c r="H440" i="41"/>
  <c r="K440" i="41"/>
  <c r="I440" i="41"/>
  <c r="E440" i="41"/>
  <c r="K309" i="41"/>
  <c r="J309" i="41"/>
  <c r="H309" i="41"/>
  <c r="I309" i="41"/>
  <c r="E309" i="41"/>
  <c r="J409" i="41"/>
  <c r="K409" i="41"/>
  <c r="H409" i="41"/>
  <c r="I409" i="41"/>
  <c r="E409" i="41"/>
  <c r="J56" i="41"/>
  <c r="E56" i="41"/>
  <c r="I56" i="41"/>
  <c r="K56" i="41"/>
  <c r="H56" i="41"/>
  <c r="K154" i="41"/>
  <c r="H154" i="41"/>
  <c r="J154" i="41"/>
  <c r="E154" i="41"/>
  <c r="I154" i="41"/>
  <c r="J314" i="41"/>
  <c r="I314" i="41"/>
  <c r="H314" i="41"/>
  <c r="E314" i="41"/>
  <c r="K314" i="41"/>
  <c r="H447" i="41"/>
  <c r="J447" i="41"/>
  <c r="E447" i="41"/>
  <c r="I447" i="41"/>
  <c r="K447" i="41"/>
  <c r="K229" i="41"/>
  <c r="H229" i="41"/>
  <c r="J229" i="41"/>
  <c r="E229" i="41"/>
  <c r="I229" i="41"/>
  <c r="K416" i="41"/>
  <c r="H416" i="41"/>
  <c r="J416" i="41"/>
  <c r="I416" i="41"/>
  <c r="E416" i="41"/>
  <c r="K316" i="41"/>
  <c r="I316" i="41"/>
  <c r="E316" i="41"/>
  <c r="J316" i="41"/>
  <c r="H316" i="41"/>
  <c r="I365" i="41"/>
  <c r="E365" i="41"/>
  <c r="H365" i="41"/>
  <c r="J365" i="41"/>
  <c r="K365" i="41"/>
  <c r="K272" i="41"/>
  <c r="H272" i="41"/>
  <c r="I272" i="41"/>
  <c r="J272" i="41"/>
  <c r="E272" i="41"/>
  <c r="H282" i="41"/>
  <c r="J282" i="41"/>
  <c r="E282" i="41"/>
  <c r="I282" i="41"/>
  <c r="K282" i="41"/>
  <c r="J566" i="41"/>
  <c r="E566" i="41"/>
  <c r="K566" i="41"/>
  <c r="H566" i="41"/>
  <c r="I566" i="41"/>
  <c r="I134" i="41"/>
  <c r="H134" i="41"/>
  <c r="J134" i="41"/>
  <c r="K134" i="41"/>
  <c r="E134" i="41"/>
  <c r="E40" i="41"/>
  <c r="H40" i="41"/>
  <c r="J40" i="41"/>
  <c r="K40" i="41"/>
  <c r="I40" i="41"/>
  <c r="K680" i="41"/>
  <c r="J680" i="41"/>
  <c r="I680" i="41"/>
  <c r="E680" i="41"/>
  <c r="H680" i="41"/>
  <c r="J423" i="41"/>
  <c r="I423" i="41"/>
  <c r="K423" i="41"/>
  <c r="E423" i="41"/>
  <c r="H423" i="41"/>
  <c r="J181" i="41"/>
  <c r="I181" i="41"/>
  <c r="H181" i="41"/>
  <c r="E181" i="41"/>
  <c r="K181" i="41"/>
  <c r="I522" i="41"/>
  <c r="K522" i="41"/>
  <c r="J522" i="41"/>
  <c r="H522" i="41"/>
  <c r="E522" i="41"/>
  <c r="I622" i="41"/>
  <c r="H622" i="41"/>
  <c r="K622" i="41"/>
  <c r="J622" i="41"/>
  <c r="E622" i="41"/>
  <c r="K147" i="41"/>
  <c r="J147" i="41"/>
  <c r="I147" i="41"/>
  <c r="E147" i="41"/>
  <c r="H147" i="41"/>
  <c r="I674" i="41"/>
  <c r="K674" i="41"/>
  <c r="E674" i="41"/>
  <c r="H674" i="41"/>
  <c r="J674" i="41"/>
  <c r="K454" i="41"/>
  <c r="E454" i="41"/>
  <c r="I454" i="41"/>
  <c r="H454" i="41"/>
  <c r="J454" i="41"/>
  <c r="I405" i="41"/>
  <c r="K405" i="41"/>
  <c r="E405" i="41"/>
  <c r="J405" i="41"/>
  <c r="H405" i="41"/>
  <c r="H37" i="41"/>
  <c r="J37" i="41"/>
  <c r="K37" i="41"/>
  <c r="I37" i="41"/>
  <c r="E37" i="41"/>
  <c r="K23" i="41"/>
  <c r="I23" i="41"/>
  <c r="J23" i="41"/>
  <c r="H23" i="41"/>
  <c r="E23" i="41"/>
  <c r="J207" i="41"/>
  <c r="E207" i="41"/>
  <c r="I207" i="41"/>
  <c r="H207" i="41"/>
  <c r="K207" i="41"/>
  <c r="H293" i="41"/>
  <c r="K293" i="41"/>
  <c r="E293" i="41"/>
  <c r="J293" i="41"/>
  <c r="I293" i="41"/>
  <c r="J315" i="41"/>
  <c r="I315" i="41"/>
  <c r="E315" i="41"/>
  <c r="H315" i="41"/>
  <c r="K315" i="41"/>
  <c r="H117" i="41"/>
  <c r="J117" i="41"/>
  <c r="E117" i="41"/>
  <c r="I117" i="41"/>
  <c r="K117" i="41"/>
  <c r="I211" i="41"/>
  <c r="E211" i="41"/>
  <c r="J211" i="41"/>
  <c r="K211" i="41"/>
  <c r="H211" i="41"/>
  <c r="J264" i="41"/>
  <c r="K264" i="41"/>
  <c r="E264" i="41"/>
  <c r="I264" i="41"/>
  <c r="H264" i="41"/>
  <c r="J549" i="41"/>
  <c r="I549" i="41"/>
  <c r="E549" i="41"/>
  <c r="H549" i="41"/>
  <c r="K549" i="41"/>
  <c r="J479" i="41"/>
  <c r="I479" i="41"/>
  <c r="E479" i="41"/>
  <c r="H479" i="41"/>
  <c r="K479" i="41"/>
  <c r="I29" i="41"/>
  <c r="K29" i="41"/>
  <c r="H29" i="41"/>
  <c r="E29" i="41"/>
  <c r="J29" i="41"/>
  <c r="I186" i="41"/>
  <c r="J186" i="41"/>
  <c r="K186" i="41"/>
  <c r="H186" i="41"/>
  <c r="E186" i="41"/>
  <c r="I340" i="41"/>
  <c r="H340" i="41"/>
  <c r="J340" i="41"/>
  <c r="K340" i="41"/>
  <c r="E340" i="41"/>
  <c r="E497" i="41"/>
  <c r="J497" i="41"/>
  <c r="I497" i="41"/>
  <c r="H497" i="41"/>
  <c r="K497" i="41"/>
  <c r="J292" i="41"/>
  <c r="H292" i="41"/>
  <c r="E292" i="41"/>
  <c r="K292" i="41"/>
  <c r="I292" i="41"/>
  <c r="J210" i="41"/>
  <c r="H210" i="41"/>
  <c r="K210" i="41"/>
  <c r="E210" i="41"/>
  <c r="I210" i="41"/>
  <c r="J430" i="41"/>
  <c r="E430" i="41"/>
  <c r="K430" i="41"/>
  <c r="H430" i="41"/>
  <c r="I430" i="41"/>
  <c r="H564" i="41"/>
  <c r="I564" i="41"/>
  <c r="K564" i="41"/>
  <c r="E564" i="41"/>
  <c r="J564" i="41"/>
  <c r="I137" i="41"/>
  <c r="E137" i="41"/>
  <c r="J137" i="41"/>
  <c r="K137" i="41"/>
  <c r="H137" i="41"/>
  <c r="K432" i="41"/>
  <c r="H432" i="41"/>
  <c r="E432" i="41"/>
  <c r="I432" i="41"/>
  <c r="J432" i="41"/>
  <c r="J165" i="41"/>
  <c r="K165" i="41"/>
  <c r="H165" i="41"/>
  <c r="E165" i="41"/>
  <c r="I165" i="41"/>
  <c r="J391" i="41"/>
  <c r="E391" i="41"/>
  <c r="I391" i="41"/>
  <c r="K391" i="41"/>
  <c r="H391" i="41"/>
  <c r="H363" i="41"/>
  <c r="I363" i="41"/>
  <c r="K363" i="41"/>
  <c r="J363" i="41"/>
  <c r="E363" i="41"/>
  <c r="K467" i="41"/>
  <c r="J467" i="41"/>
  <c r="H467" i="41"/>
  <c r="E467" i="41"/>
  <c r="I467" i="41"/>
  <c r="J572" i="41"/>
  <c r="E572" i="41"/>
  <c r="K572" i="41"/>
  <c r="I572" i="41"/>
  <c r="H572" i="41"/>
  <c r="I65" i="41"/>
  <c r="H65" i="41"/>
  <c r="K65" i="41"/>
  <c r="J65" i="41"/>
  <c r="E65" i="41"/>
  <c r="K607" i="41"/>
  <c r="J607" i="41"/>
  <c r="E607" i="41"/>
  <c r="I607" i="41"/>
  <c r="H607" i="41"/>
  <c r="J155" i="41"/>
  <c r="I155" i="41"/>
  <c r="H155" i="41"/>
  <c r="E155" i="41"/>
  <c r="K155" i="41"/>
  <c r="K603" i="41"/>
  <c r="J603" i="41"/>
  <c r="I603" i="41"/>
  <c r="H603" i="41"/>
  <c r="E603" i="41"/>
  <c r="I136" i="41"/>
  <c r="K136" i="41"/>
  <c r="E136" i="41"/>
  <c r="H136" i="41"/>
  <c r="J136" i="41"/>
  <c r="H427" i="41"/>
  <c r="K427" i="41"/>
  <c r="I427" i="41"/>
  <c r="E427" i="41"/>
  <c r="J427" i="41"/>
  <c r="I34" i="41"/>
  <c r="K34" i="41"/>
  <c r="H34" i="41"/>
  <c r="J34" i="41"/>
  <c r="E34" i="41"/>
  <c r="E542" i="41"/>
  <c r="H542" i="41"/>
  <c r="I542" i="41"/>
  <c r="J542" i="41"/>
  <c r="K542" i="41"/>
  <c r="I633" i="41"/>
  <c r="H633" i="41"/>
  <c r="J633" i="41"/>
  <c r="K633" i="41"/>
  <c r="E633" i="41"/>
  <c r="J296" i="41"/>
  <c r="K296" i="41"/>
  <c r="E296" i="41"/>
  <c r="H296" i="41"/>
  <c r="I296" i="41"/>
  <c r="H144" i="41"/>
  <c r="K144" i="41"/>
  <c r="I144" i="41"/>
  <c r="E144" i="41"/>
  <c r="J144" i="41"/>
  <c r="H178" i="41"/>
  <c r="I178" i="41"/>
  <c r="E178" i="41"/>
  <c r="J178" i="41"/>
  <c r="K178" i="41"/>
  <c r="K370" i="41"/>
  <c r="E370" i="41"/>
  <c r="J370" i="41"/>
  <c r="H370" i="41"/>
  <c r="I370" i="41"/>
  <c r="J487" i="41"/>
  <c r="K487" i="41"/>
  <c r="I487" i="41"/>
  <c r="H487" i="41"/>
  <c r="E487" i="41"/>
  <c r="I222" i="41"/>
  <c r="J222" i="41"/>
  <c r="E222" i="41"/>
  <c r="K222" i="41"/>
  <c r="H222" i="41"/>
  <c r="K589" i="41"/>
  <c r="I589" i="41"/>
  <c r="H589" i="41"/>
  <c r="J589" i="41"/>
  <c r="E589" i="41"/>
  <c r="K612" i="41"/>
  <c r="J612" i="41"/>
  <c r="E612" i="41"/>
  <c r="H612" i="41"/>
  <c r="I612" i="41"/>
  <c r="J573" i="41"/>
  <c r="K573" i="41"/>
  <c r="I573" i="41"/>
  <c r="E573" i="41"/>
  <c r="H573" i="41"/>
  <c r="K336" i="41"/>
  <c r="I336" i="41"/>
  <c r="E336" i="41"/>
  <c r="J336" i="41"/>
  <c r="H336" i="41"/>
  <c r="E279" i="41"/>
  <c r="K279" i="41"/>
  <c r="J279" i="41"/>
  <c r="H279" i="41"/>
  <c r="I279" i="41"/>
  <c r="K654" i="41"/>
  <c r="J654" i="41"/>
  <c r="E654" i="41"/>
  <c r="H654" i="41"/>
  <c r="I654" i="41"/>
  <c r="J682" i="41"/>
  <c r="H682" i="41"/>
  <c r="K682" i="41"/>
  <c r="E682" i="41"/>
  <c r="I682" i="41"/>
  <c r="K665" i="41"/>
  <c r="E665" i="41"/>
  <c r="I665" i="41"/>
  <c r="H665" i="41"/>
  <c r="J665" i="41"/>
  <c r="K190" i="41"/>
  <c r="E190" i="41"/>
  <c r="J190" i="41"/>
  <c r="H190" i="41"/>
  <c r="I190" i="41"/>
  <c r="I574" i="41"/>
  <c r="J574" i="41"/>
  <c r="K574" i="41"/>
  <c r="E574" i="41"/>
  <c r="H574" i="41"/>
  <c r="H648" i="41"/>
  <c r="K648" i="41"/>
  <c r="I648" i="41"/>
  <c r="J648" i="41"/>
  <c r="E648" i="41"/>
  <c r="I567" i="41"/>
  <c r="K567" i="41"/>
  <c r="J567" i="41"/>
  <c r="H567" i="41"/>
  <c r="E567" i="41"/>
  <c r="E195" i="41"/>
  <c r="H195" i="41"/>
  <c r="J195" i="41"/>
  <c r="I195" i="41"/>
  <c r="K195" i="41"/>
  <c r="I375" i="41"/>
  <c r="K375" i="41"/>
  <c r="H375" i="41"/>
  <c r="J375" i="41"/>
  <c r="E375" i="41"/>
  <c r="E504" i="41"/>
  <c r="H504" i="41"/>
  <c r="I504" i="41"/>
  <c r="K504" i="41"/>
  <c r="J504" i="41"/>
  <c r="E709" i="41"/>
  <c r="J709" i="41"/>
  <c r="I709" i="41"/>
  <c r="K709" i="41"/>
  <c r="H709" i="41"/>
  <c r="I516" i="41"/>
  <c r="E516" i="41"/>
  <c r="J516" i="41"/>
  <c r="H516" i="41"/>
  <c r="K516" i="41"/>
  <c r="I394" i="41"/>
  <c r="K394" i="41"/>
  <c r="E394" i="41"/>
  <c r="H394" i="41"/>
  <c r="J394" i="41"/>
  <c r="K495" i="41"/>
  <c r="I495" i="41"/>
  <c r="J495" i="41"/>
  <c r="E495" i="41"/>
  <c r="H495" i="41"/>
  <c r="I273" i="41"/>
  <c r="J273" i="41"/>
  <c r="E273" i="41"/>
  <c r="H273" i="41"/>
  <c r="K273" i="41"/>
  <c r="E598" i="41"/>
  <c r="J598" i="41"/>
  <c r="K598" i="41"/>
  <c r="H598" i="41"/>
  <c r="I598" i="41"/>
  <c r="J620" i="41"/>
  <c r="E620" i="41"/>
  <c r="K620" i="41"/>
  <c r="H620" i="41"/>
  <c r="I620" i="41"/>
  <c r="I438" i="41"/>
  <c r="E438" i="41"/>
  <c r="H438" i="41"/>
  <c r="J438" i="41"/>
  <c r="K438" i="41"/>
  <c r="K357" i="41"/>
  <c r="I357" i="41"/>
  <c r="E357" i="41"/>
  <c r="J357" i="41"/>
  <c r="H357" i="41"/>
  <c r="H93" i="41"/>
  <c r="E93" i="41"/>
  <c r="J93" i="41"/>
  <c r="I93" i="41"/>
  <c r="K93" i="41"/>
  <c r="K480" i="41"/>
  <c r="E480" i="41"/>
  <c r="H480" i="41"/>
  <c r="I480" i="41"/>
  <c r="J480" i="41"/>
  <c r="J347" i="41"/>
  <c r="K347" i="41"/>
  <c r="H347" i="41"/>
  <c r="I347" i="41"/>
  <c r="E347" i="41"/>
  <c r="E310" i="41"/>
  <c r="I310" i="41"/>
  <c r="J310" i="41"/>
  <c r="K310" i="41"/>
  <c r="H310" i="41"/>
  <c r="I686" i="41"/>
  <c r="H686" i="41"/>
  <c r="E686" i="41"/>
  <c r="K686" i="41"/>
  <c r="J686" i="41"/>
  <c r="E127" i="41"/>
  <c r="K127" i="41"/>
  <c r="H127" i="41"/>
  <c r="J127" i="41"/>
  <c r="I127" i="41"/>
  <c r="I496" i="41"/>
  <c r="J496" i="41"/>
  <c r="E496" i="41"/>
  <c r="H496" i="41"/>
  <c r="K496" i="41"/>
  <c r="J132" i="41"/>
  <c r="E132" i="41"/>
  <c r="I132" i="41"/>
  <c r="H132" i="41"/>
  <c r="K132" i="41"/>
  <c r="E508" i="41"/>
  <c r="J508" i="41"/>
  <c r="I508" i="41"/>
  <c r="K508" i="41"/>
  <c r="H508" i="41"/>
  <c r="I274" i="41"/>
  <c r="E274" i="41"/>
  <c r="K274" i="41"/>
  <c r="J274" i="41"/>
  <c r="H274" i="41"/>
  <c r="K17" i="41"/>
  <c r="J17" i="41"/>
  <c r="I17" i="41"/>
  <c r="H17" i="41"/>
  <c r="E17" i="41"/>
  <c r="K16" i="41"/>
  <c r="E16" i="41"/>
  <c r="J16" i="41"/>
  <c r="I16" i="41"/>
  <c r="H16" i="41"/>
  <c r="I255" i="41"/>
  <c r="H255" i="41"/>
  <c r="E255" i="41"/>
  <c r="J255" i="41"/>
  <c r="K255" i="41"/>
  <c r="H707" i="41"/>
  <c r="E707" i="41"/>
  <c r="J707" i="41"/>
  <c r="I707" i="41"/>
  <c r="K707" i="41"/>
  <c r="J627" i="41"/>
  <c r="E627" i="41"/>
  <c r="K627" i="41"/>
  <c r="H627" i="41"/>
  <c r="I627" i="41"/>
  <c r="H263" i="41"/>
  <c r="K263" i="41"/>
  <c r="I263" i="41"/>
  <c r="E263" i="41"/>
  <c r="J263" i="41"/>
  <c r="J349" i="41"/>
  <c r="K349" i="41"/>
  <c r="H349" i="41"/>
  <c r="I349" i="41"/>
  <c r="E349" i="41"/>
  <c r="I711" i="41"/>
  <c r="J711" i="41"/>
  <c r="H711" i="41"/>
  <c r="K711" i="41"/>
  <c r="H27" i="41"/>
  <c r="K27" i="41"/>
  <c r="I27" i="41"/>
  <c r="J27" i="41"/>
  <c r="E27" i="41"/>
  <c r="H78" i="41"/>
  <c r="E78" i="41"/>
  <c r="I78" i="41"/>
  <c r="K78" i="41"/>
  <c r="J78" i="41"/>
  <c r="J688" i="41"/>
  <c r="K688" i="41"/>
  <c r="E688" i="41"/>
  <c r="I688" i="41"/>
  <c r="H688" i="41"/>
  <c r="I259" i="41"/>
  <c r="H259" i="41"/>
  <c r="K259" i="41"/>
  <c r="J259" i="41"/>
  <c r="E259" i="41"/>
  <c r="I332" i="41"/>
  <c r="H332" i="41"/>
  <c r="E332" i="41"/>
  <c r="J332" i="41"/>
  <c r="K332" i="41"/>
  <c r="J404" i="41"/>
  <c r="I404" i="41"/>
  <c r="K404" i="41"/>
  <c r="H404" i="41"/>
  <c r="E404" i="41"/>
  <c r="H83" i="41"/>
  <c r="J83" i="41"/>
  <c r="E83" i="41"/>
  <c r="K83" i="41"/>
  <c r="I83" i="41"/>
  <c r="J45" i="41"/>
  <c r="E45" i="41"/>
  <c r="I45" i="41"/>
  <c r="H45" i="41"/>
  <c r="K45" i="41"/>
  <c r="K287" i="41"/>
  <c r="E287" i="41"/>
  <c r="I287" i="41"/>
  <c r="J287" i="41"/>
  <c r="H287" i="41"/>
  <c r="J558" i="41"/>
  <c r="K558" i="41"/>
  <c r="H558" i="41"/>
  <c r="E558" i="41"/>
  <c r="I558" i="41"/>
  <c r="H382" i="41"/>
  <c r="I382" i="41"/>
  <c r="E382" i="41"/>
  <c r="J382" i="41"/>
  <c r="K382" i="41"/>
  <c r="J253" i="41"/>
  <c r="K253" i="41"/>
  <c r="I253" i="41"/>
  <c r="E253" i="41"/>
  <c r="H253" i="41"/>
  <c r="E99" i="41"/>
  <c r="H99" i="41"/>
  <c r="K99" i="41"/>
  <c r="J99" i="41"/>
  <c r="I99" i="41"/>
  <c r="J30" i="41"/>
  <c r="I30" i="41"/>
  <c r="H30" i="41"/>
  <c r="E30" i="41"/>
  <c r="K30" i="41"/>
  <c r="H364" i="41"/>
  <c r="E364" i="41"/>
  <c r="J364" i="41"/>
  <c r="K364" i="41"/>
  <c r="I364" i="41"/>
  <c r="H22" i="41"/>
  <c r="E22" i="41"/>
  <c r="I22" i="41"/>
  <c r="J22" i="41"/>
  <c r="K22" i="41"/>
  <c r="J110" i="41"/>
  <c r="E110" i="41"/>
  <c r="H110" i="41"/>
  <c r="K110" i="41"/>
  <c r="I110" i="41"/>
  <c r="I701" i="41"/>
  <c r="H701" i="41"/>
  <c r="K701" i="41"/>
  <c r="J701" i="41"/>
  <c r="E701" i="41"/>
  <c r="I254" i="41"/>
  <c r="K254" i="41"/>
  <c r="H254" i="41"/>
  <c r="E254" i="41"/>
  <c r="J254" i="41"/>
  <c r="E119" i="41"/>
  <c r="H119" i="41"/>
  <c r="J119" i="41"/>
  <c r="I119" i="41"/>
  <c r="K119" i="41"/>
  <c r="I466" i="41"/>
  <c r="H466" i="41"/>
  <c r="E466" i="41"/>
  <c r="K466" i="41"/>
  <c r="J466" i="41"/>
  <c r="K601" i="41"/>
  <c r="I601" i="41"/>
  <c r="E601" i="41"/>
  <c r="H601" i="41"/>
  <c r="J601" i="41"/>
  <c r="E268" i="41"/>
  <c r="K268" i="41"/>
  <c r="J268" i="41"/>
  <c r="H268" i="41"/>
  <c r="I268" i="41"/>
  <c r="E581" i="41"/>
  <c r="H581" i="41"/>
  <c r="I581" i="41"/>
  <c r="J581" i="41"/>
  <c r="K581" i="41"/>
  <c r="J389" i="41"/>
  <c r="E389" i="41"/>
  <c r="H389" i="41"/>
  <c r="K389" i="41"/>
  <c r="I389" i="41"/>
  <c r="H43" i="41"/>
  <c r="I43" i="41"/>
  <c r="K43" i="41"/>
  <c r="E43" i="41"/>
  <c r="J43" i="41"/>
  <c r="E138" i="41"/>
  <c r="I138" i="41"/>
  <c r="H138" i="41"/>
  <c r="K138" i="41"/>
  <c r="J138" i="41"/>
  <c r="I407" i="41"/>
  <c r="K407" i="41"/>
  <c r="H407" i="41"/>
  <c r="E407" i="41"/>
  <c r="J407" i="41"/>
  <c r="J472" i="41"/>
  <c r="E472" i="41"/>
  <c r="H472" i="41"/>
  <c r="I472" i="41"/>
  <c r="K472" i="41"/>
  <c r="J484" i="41"/>
  <c r="I484" i="41"/>
  <c r="E484" i="41"/>
  <c r="H484" i="41"/>
  <c r="K484" i="41"/>
  <c r="J228" i="41"/>
  <c r="H228" i="41"/>
  <c r="E228" i="41"/>
  <c r="K228" i="41"/>
  <c r="I228" i="41"/>
  <c r="I393" i="41"/>
  <c r="H393" i="41"/>
  <c r="J393" i="41"/>
  <c r="K393" i="41"/>
  <c r="E393" i="41"/>
  <c r="J220" i="41"/>
  <c r="I220" i="41"/>
  <c r="E220" i="41"/>
  <c r="K220" i="41"/>
  <c r="H220" i="41"/>
  <c r="J237" i="41"/>
  <c r="H237" i="41"/>
  <c r="K237" i="41"/>
  <c r="E237" i="41"/>
  <c r="I237" i="41"/>
  <c r="I520" i="41"/>
  <c r="E520" i="41"/>
  <c r="J520" i="41"/>
  <c r="H520" i="41"/>
  <c r="K520" i="41"/>
  <c r="I541" i="41"/>
  <c r="H541" i="41"/>
  <c r="K541" i="41"/>
  <c r="J541" i="41"/>
  <c r="E541" i="41"/>
  <c r="K333" i="41"/>
  <c r="I333" i="41"/>
  <c r="H333" i="41"/>
  <c r="J333" i="41"/>
  <c r="E333" i="41"/>
  <c r="I322" i="41"/>
  <c r="E322" i="41"/>
  <c r="K322" i="41"/>
  <c r="H322" i="41"/>
  <c r="J322" i="41"/>
  <c r="I554" i="41"/>
  <c r="K554" i="41"/>
  <c r="J554" i="41"/>
  <c r="H554" i="41"/>
  <c r="E554" i="41"/>
  <c r="J361" i="41"/>
  <c r="K361" i="41"/>
  <c r="E361" i="41"/>
  <c r="I361" i="41"/>
  <c r="H361" i="41"/>
  <c r="H699" i="41"/>
  <c r="K699" i="41"/>
  <c r="J699" i="41"/>
  <c r="E699" i="41"/>
  <c r="I699" i="41"/>
  <c r="K242" i="41"/>
  <c r="J242" i="41"/>
  <c r="E242" i="41"/>
  <c r="I242" i="41"/>
  <c r="H242" i="41"/>
  <c r="I476" i="41"/>
  <c r="E476" i="41"/>
  <c r="H476" i="41"/>
  <c r="K476" i="41"/>
  <c r="J476" i="41"/>
  <c r="J455" i="41"/>
  <c r="E455" i="41"/>
  <c r="H455" i="41"/>
  <c r="K455" i="41"/>
  <c r="I455" i="41"/>
  <c r="I372" i="41"/>
  <c r="K372" i="41"/>
  <c r="H372" i="41"/>
  <c r="E372" i="41"/>
  <c r="J372" i="41"/>
  <c r="I465" i="41"/>
  <c r="J465" i="41"/>
  <c r="E465" i="41"/>
  <c r="K465" i="41"/>
  <c r="H465" i="41"/>
  <c r="I406" i="41"/>
  <c r="H406" i="41"/>
  <c r="J406" i="41"/>
  <c r="K406" i="41"/>
  <c r="E406" i="41"/>
  <c r="E77" i="41"/>
  <c r="I77" i="41"/>
  <c r="J77" i="41"/>
  <c r="K77" i="41"/>
  <c r="H77" i="41"/>
  <c r="I390" i="41"/>
  <c r="K390" i="41"/>
  <c r="H390" i="41"/>
  <c r="J390" i="41"/>
  <c r="E390" i="41"/>
  <c r="I350" i="41"/>
  <c r="E350" i="41"/>
  <c r="J350" i="41"/>
  <c r="H350" i="41"/>
  <c r="K350" i="41"/>
  <c r="J637" i="41"/>
  <c r="K637" i="41"/>
  <c r="H637" i="41"/>
  <c r="E637" i="41"/>
  <c r="I637" i="41"/>
  <c r="E470" i="41"/>
  <c r="I470" i="41"/>
  <c r="K470" i="41"/>
  <c r="H470" i="41"/>
  <c r="J470" i="41"/>
  <c r="K225" i="41"/>
  <c r="I225" i="41"/>
  <c r="J225" i="41"/>
  <c r="H225" i="41"/>
  <c r="E225" i="41"/>
  <c r="J594" i="41"/>
  <c r="E594" i="41"/>
  <c r="K594" i="41"/>
  <c r="I594" i="41"/>
  <c r="H594" i="41"/>
  <c r="J659" i="41"/>
  <c r="H659" i="41"/>
  <c r="E659" i="41"/>
  <c r="K659" i="41"/>
  <c r="I659" i="41"/>
  <c r="H362" i="41"/>
  <c r="E362" i="41"/>
  <c r="I362" i="41"/>
  <c r="K362" i="41"/>
  <c r="J362" i="41"/>
  <c r="H215" i="41"/>
  <c r="E215" i="41"/>
  <c r="K215" i="41"/>
  <c r="I215" i="41"/>
  <c r="J215" i="41"/>
  <c r="H343" i="41"/>
  <c r="E343" i="41"/>
  <c r="J343" i="41"/>
  <c r="I343" i="41"/>
  <c r="K343" i="41"/>
  <c r="H257" i="41"/>
  <c r="I257" i="41"/>
  <c r="K257" i="41"/>
  <c r="E257" i="41"/>
  <c r="J257" i="41"/>
  <c r="J519" i="41"/>
  <c r="I519" i="41"/>
  <c r="K519" i="41"/>
  <c r="E519" i="41"/>
  <c r="H519" i="41"/>
  <c r="H286" i="41"/>
  <c r="J286" i="41"/>
  <c r="K286" i="41"/>
  <c r="I286" i="41"/>
  <c r="E286" i="41"/>
  <c r="H193" i="41"/>
  <c r="K193" i="41"/>
  <c r="J193" i="41"/>
  <c r="I193" i="41"/>
  <c r="E193" i="41"/>
  <c r="J116" i="41"/>
  <c r="K116" i="41"/>
  <c r="I116" i="41"/>
  <c r="E116" i="41"/>
  <c r="H116" i="41"/>
  <c r="I631" i="41"/>
  <c r="H631" i="41"/>
  <c r="E631" i="41"/>
  <c r="K631" i="41"/>
  <c r="J631" i="41"/>
  <c r="E528" i="41"/>
  <c r="I528" i="41"/>
  <c r="H528" i="41"/>
  <c r="J528" i="41"/>
  <c r="K528" i="41"/>
  <c r="K44" i="41"/>
  <c r="H44" i="41"/>
  <c r="J44" i="41"/>
  <c r="E44" i="41"/>
  <c r="I44" i="41"/>
  <c r="K514" i="41"/>
  <c r="I514" i="41"/>
  <c r="H514" i="41"/>
  <c r="E514" i="41"/>
  <c r="J514" i="41"/>
  <c r="K529" i="41"/>
  <c r="E529" i="41"/>
  <c r="J529" i="41"/>
  <c r="I529" i="41"/>
  <c r="H529" i="41"/>
  <c r="I583" i="41"/>
  <c r="J583" i="41"/>
  <c r="E583" i="41"/>
  <c r="H583" i="41"/>
  <c r="K583" i="41"/>
  <c r="E73" i="41"/>
  <c r="H73" i="41"/>
  <c r="J73" i="41"/>
  <c r="K73" i="41"/>
  <c r="I73" i="41"/>
  <c r="H151" i="41"/>
  <c r="E151" i="41"/>
  <c r="J151" i="41"/>
  <c r="I151" i="41"/>
  <c r="K151" i="41"/>
  <c r="J189" i="41"/>
  <c r="I189" i="41"/>
  <c r="H189" i="41"/>
  <c r="K189" i="41"/>
  <c r="E189" i="41"/>
  <c r="J47" i="41"/>
  <c r="H47" i="41"/>
  <c r="I47" i="41"/>
  <c r="K47" i="41"/>
  <c r="E47" i="41"/>
  <c r="I624" i="41"/>
  <c r="J624" i="41"/>
  <c r="E624" i="41"/>
  <c r="H624" i="41"/>
  <c r="K624" i="41"/>
  <c r="E105" i="41"/>
  <c r="J105" i="41"/>
  <c r="H105" i="41"/>
  <c r="K105" i="41"/>
  <c r="I105" i="41"/>
  <c r="O23" i="54"/>
  <c r="A24" i="54"/>
  <c r="I551" i="41"/>
  <c r="H551" i="41"/>
  <c r="E551" i="41"/>
  <c r="K551" i="41"/>
  <c r="J551" i="41"/>
  <c r="H175" i="41"/>
  <c r="K175" i="41"/>
  <c r="E175" i="41"/>
  <c r="J175" i="41"/>
  <c r="I175" i="41"/>
  <c r="J223" i="41"/>
  <c r="K223" i="41"/>
  <c r="E223" i="41"/>
  <c r="I223" i="41"/>
  <c r="H223" i="41"/>
  <c r="I312" i="41"/>
  <c r="H312" i="41"/>
  <c r="E312" i="41"/>
  <c r="J312" i="41"/>
  <c r="K312" i="41"/>
  <c r="K354" i="41"/>
  <c r="I354" i="41"/>
  <c r="H354" i="41"/>
  <c r="J354" i="41"/>
  <c r="E354" i="41"/>
  <c r="H387" i="41"/>
  <c r="J387" i="41"/>
  <c r="K387" i="41"/>
  <c r="I387" i="41"/>
  <c r="E387" i="41"/>
  <c r="J384" i="41"/>
  <c r="H384" i="41"/>
  <c r="E384" i="41"/>
  <c r="I384" i="41"/>
  <c r="K384" i="41"/>
  <c r="E592" i="41"/>
  <c r="H592" i="41"/>
  <c r="J592" i="41"/>
  <c r="I592" i="41"/>
  <c r="K592" i="41"/>
  <c r="E424" i="41"/>
  <c r="K424" i="41"/>
  <c r="J424" i="41"/>
  <c r="H424" i="41"/>
  <c r="I424" i="41"/>
  <c r="K240" i="41"/>
  <c r="J240" i="41"/>
  <c r="H240" i="41"/>
  <c r="I240" i="41"/>
  <c r="E240" i="41"/>
  <c r="E20" i="41"/>
  <c r="J20" i="41"/>
  <c r="K20" i="41"/>
  <c r="I20" i="41"/>
  <c r="H20" i="41"/>
  <c r="K98" i="41"/>
  <c r="J98" i="41"/>
  <c r="I98" i="41"/>
  <c r="H98" i="41"/>
  <c r="E98" i="41"/>
  <c r="J206" i="41"/>
  <c r="I206" i="41"/>
  <c r="E206" i="41"/>
  <c r="H206" i="41"/>
  <c r="K206" i="41"/>
  <c r="K437" i="41"/>
  <c r="I437" i="41"/>
  <c r="J437" i="41"/>
  <c r="H437" i="41"/>
  <c r="E437" i="41"/>
  <c r="E510" i="41"/>
  <c r="K510" i="41"/>
  <c r="I510" i="41"/>
  <c r="H510" i="41"/>
  <c r="J510" i="41"/>
  <c r="J356" i="41"/>
  <c r="E356" i="41"/>
  <c r="K356" i="41"/>
  <c r="I356" i="41"/>
  <c r="H356" i="41"/>
  <c r="K655" i="41"/>
  <c r="I655" i="41"/>
  <c r="J655" i="41"/>
  <c r="E655" i="41"/>
  <c r="H655" i="41"/>
  <c r="I604" i="41"/>
  <c r="J604" i="41"/>
  <c r="H604" i="41"/>
  <c r="K604" i="41"/>
  <c r="E604" i="41"/>
  <c r="I517" i="41"/>
  <c r="E517" i="41"/>
  <c r="K517" i="41"/>
  <c r="J517" i="41"/>
  <c r="H517" i="41"/>
  <c r="K247" i="41"/>
  <c r="H247" i="41"/>
  <c r="J247" i="41"/>
  <c r="I247" i="41"/>
  <c r="E247" i="41"/>
  <c r="K204" i="41"/>
  <c r="E204" i="41"/>
  <c r="H204" i="41"/>
  <c r="J204" i="41"/>
  <c r="I204" i="41"/>
  <c r="I16" i="54"/>
  <c r="C17" i="54"/>
  <c r="D16" i="54"/>
  <c r="H16" i="54"/>
  <c r="L15" i="54"/>
  <c r="M15" i="54" s="1"/>
  <c r="A25" i="54" l="1"/>
  <c r="O24" i="54"/>
  <c r="D17" i="54"/>
  <c r="E17" i="54" s="1"/>
  <c r="I17" i="54"/>
  <c r="C18" i="54"/>
  <c r="H17" i="54"/>
  <c r="E16" i="54"/>
  <c r="L16" i="54" s="1"/>
  <c r="M16" i="54" s="1"/>
  <c r="A26" i="54" l="1"/>
  <c r="O25" i="54"/>
  <c r="C19" i="54"/>
  <c r="D18" i="54"/>
  <c r="E18" i="54" s="1"/>
  <c r="H18" i="54"/>
  <c r="I18" i="54"/>
  <c r="L17" i="54"/>
  <c r="M17" i="54" s="1"/>
  <c r="O26" i="54" l="1"/>
  <c r="A27" i="54"/>
  <c r="L18" i="54"/>
  <c r="M18" i="54" s="1"/>
  <c r="H19" i="54"/>
  <c r="I19" i="54"/>
  <c r="C20" i="54"/>
  <c r="D19" i="54"/>
  <c r="E19" i="54" s="1"/>
  <c r="L19" i="54" s="1"/>
  <c r="M19" i="54" s="1"/>
  <c r="O27" i="54" l="1"/>
  <c r="A28" i="54"/>
  <c r="H20" i="54"/>
  <c r="I20" i="54"/>
  <c r="D20" i="54"/>
  <c r="C21" i="54"/>
  <c r="O28" i="54" l="1"/>
  <c r="A29" i="54"/>
  <c r="E20" i="54"/>
  <c r="L20" i="54" s="1"/>
  <c r="M20" i="54" s="1"/>
  <c r="D21" i="54"/>
  <c r="I21" i="54"/>
  <c r="H21" i="54"/>
  <c r="C22" i="54"/>
  <c r="O29" i="54" l="1"/>
  <c r="A30" i="54"/>
  <c r="E21" i="54"/>
  <c r="L21" i="54" s="1"/>
  <c r="M21" i="54" s="1"/>
  <c r="D22" i="54"/>
  <c r="H22" i="54"/>
  <c r="C23" i="54"/>
  <c r="I22" i="54"/>
  <c r="O30" i="54" l="1"/>
  <c r="A31" i="54"/>
  <c r="D23" i="54"/>
  <c r="E23" i="54" s="1"/>
  <c r="H23" i="54"/>
  <c r="I23" i="54"/>
  <c r="C24" i="54"/>
  <c r="E22" i="54"/>
  <c r="L22" i="54" s="1"/>
  <c r="M22" i="54" s="1"/>
  <c r="O31" i="54" l="1"/>
  <c r="A32" i="54"/>
  <c r="O32" i="54" s="1"/>
  <c r="I24" i="54"/>
  <c r="H24" i="54"/>
  <c r="D24" i="54"/>
  <c r="C25" i="54"/>
  <c r="L23" i="54"/>
  <c r="M23" i="54" s="1"/>
  <c r="C26" i="54" l="1"/>
  <c r="I25" i="54"/>
  <c r="D25" i="54"/>
  <c r="E25" i="54" s="1"/>
  <c r="H25" i="54"/>
  <c r="E24" i="54"/>
  <c r="L24" i="54" s="1"/>
  <c r="M24" i="54" s="1"/>
  <c r="L25" i="54" l="1"/>
  <c r="M25" i="54" s="1"/>
  <c r="H26" i="54"/>
  <c r="I26" i="54"/>
  <c r="C27" i="54"/>
  <c r="D26" i="54"/>
  <c r="E26" i="54" l="1"/>
  <c r="L26" i="54" s="1"/>
  <c r="M26" i="54" s="1"/>
  <c r="D27" i="54"/>
  <c r="I27" i="54"/>
  <c r="H27" i="54"/>
  <c r="C28" i="54"/>
  <c r="E27" i="54"/>
  <c r="L27" i="54" s="1"/>
  <c r="M27" i="54" s="1"/>
  <c r="I28" i="54" l="1"/>
  <c r="H28" i="54"/>
  <c r="C29" i="54"/>
  <c r="D28" i="54"/>
  <c r="E28" i="54" s="1"/>
  <c r="I29" i="54" l="1"/>
  <c r="C30" i="54"/>
  <c r="D29" i="54"/>
  <c r="E29" i="54" s="1"/>
  <c r="H29" i="54"/>
  <c r="L28" i="54"/>
  <c r="M28" i="54" s="1"/>
  <c r="L29" i="54" l="1"/>
  <c r="M29" i="54" s="1"/>
  <c r="I30" i="54"/>
  <c r="D30" i="54"/>
  <c r="C31" i="54"/>
  <c r="H30" i="54"/>
  <c r="E30" i="54" l="1"/>
  <c r="L30" i="54" s="1"/>
  <c r="M30" i="54" s="1"/>
  <c r="I31" i="54"/>
  <c r="H31" i="54"/>
  <c r="C32" i="54"/>
  <c r="D31" i="54"/>
  <c r="I32" i="54" l="1"/>
  <c r="H32" i="54"/>
  <c r="D32" i="54"/>
  <c r="E31" i="54"/>
  <c r="L31" i="54" s="1"/>
  <c r="M31" i="54" s="1"/>
  <c r="E32" i="54" l="1"/>
  <c r="L32" i="54" s="1"/>
  <c r="M32" i="54" s="1"/>
  <c r="M33" i="54" l="1"/>
  <c r="K92" i="11" l="1"/>
  <c r="J96" i="11" s="1"/>
  <c r="J99" i="11" l="1"/>
  <c r="K96" i="11"/>
  <c r="K99" i="11" s="1"/>
  <c r="K100" i="11" l="1"/>
  <c r="K101" i="11" s="1"/>
  <c r="J100" i="11"/>
  <c r="J101" i="11" s="1"/>
  <c r="B102" i="11" l="1"/>
  <c r="D10" i="59"/>
  <c r="D11" i="59" l="1"/>
  <c r="F7" i="54"/>
  <c r="G16" i="54" l="1"/>
  <c r="J16" i="54" s="1"/>
  <c r="N16" i="54" s="1"/>
  <c r="P16" i="54" s="1"/>
  <c r="G21" i="54"/>
  <c r="J21" i="54" s="1"/>
  <c r="N21" i="54" s="1"/>
  <c r="P21" i="54" s="1"/>
  <c r="G7" i="54"/>
  <c r="J7" i="54" s="1"/>
  <c r="G18" i="54"/>
  <c r="J18" i="54" s="1"/>
  <c r="N18" i="54" s="1"/>
  <c r="P18" i="54" s="1"/>
  <c r="G32" i="54"/>
  <c r="J32" i="54" s="1"/>
  <c r="N32" i="54" s="1"/>
  <c r="P32" i="54" s="1"/>
  <c r="G19" i="54"/>
  <c r="J19" i="54" s="1"/>
  <c r="N19" i="54" s="1"/>
  <c r="P19" i="54" s="1"/>
  <c r="G11" i="54"/>
  <c r="J11" i="54" s="1"/>
  <c r="N11" i="54" s="1"/>
  <c r="P11" i="54" s="1"/>
  <c r="G9" i="54"/>
  <c r="J9" i="54" s="1"/>
  <c r="N9" i="54" s="1"/>
  <c r="P9" i="54" s="1"/>
  <c r="G8" i="54"/>
  <c r="J8" i="54" s="1"/>
  <c r="N8" i="54" s="1"/>
  <c r="P8" i="54" s="1"/>
  <c r="G13" i="54"/>
  <c r="J13" i="54" s="1"/>
  <c r="N13" i="54" s="1"/>
  <c r="P13" i="54" s="1"/>
  <c r="G24" i="54"/>
  <c r="J24" i="54" s="1"/>
  <c r="N24" i="54" s="1"/>
  <c r="P24" i="54" s="1"/>
  <c r="G26" i="54"/>
  <c r="J26" i="54" s="1"/>
  <c r="N26" i="54" s="1"/>
  <c r="P26" i="54" s="1"/>
  <c r="G29" i="54"/>
  <c r="J29" i="54" s="1"/>
  <c r="N29" i="54" s="1"/>
  <c r="P29" i="54" s="1"/>
  <c r="G31" i="54"/>
  <c r="J31" i="54" s="1"/>
  <c r="N31" i="54" s="1"/>
  <c r="P31" i="54" s="1"/>
  <c r="G15" i="54"/>
  <c r="J15" i="54" s="1"/>
  <c r="N15" i="54" s="1"/>
  <c r="P15" i="54" s="1"/>
  <c r="G17" i="54"/>
  <c r="J17" i="54" s="1"/>
  <c r="N17" i="54" s="1"/>
  <c r="P17" i="54" s="1"/>
  <c r="G20" i="54"/>
  <c r="J20" i="54" s="1"/>
  <c r="N20" i="54" s="1"/>
  <c r="P20" i="54" s="1"/>
  <c r="G22" i="54"/>
  <c r="J22" i="54" s="1"/>
  <c r="N22" i="54" s="1"/>
  <c r="P22" i="54" s="1"/>
  <c r="G27" i="54"/>
  <c r="J27" i="54" s="1"/>
  <c r="N27" i="54" s="1"/>
  <c r="P27" i="54" s="1"/>
  <c r="G10" i="54"/>
  <c r="J10" i="54" s="1"/>
  <c r="N10" i="54" s="1"/>
  <c r="P10" i="54" s="1"/>
  <c r="G12" i="54"/>
  <c r="J12" i="54" s="1"/>
  <c r="N12" i="54" s="1"/>
  <c r="P12" i="54" s="1"/>
  <c r="G14" i="54"/>
  <c r="J14" i="54" s="1"/>
  <c r="N14" i="54" s="1"/>
  <c r="P14" i="54" s="1"/>
  <c r="G30" i="54"/>
  <c r="J30" i="54" s="1"/>
  <c r="N30" i="54" s="1"/>
  <c r="P30" i="54" s="1"/>
  <c r="G23" i="54"/>
  <c r="J23" i="54" s="1"/>
  <c r="N23" i="54" s="1"/>
  <c r="P23" i="54" s="1"/>
  <c r="G25" i="54"/>
  <c r="J25" i="54" s="1"/>
  <c r="N25" i="54" s="1"/>
  <c r="P25" i="54" s="1"/>
  <c r="G28" i="54"/>
  <c r="J28" i="54" s="1"/>
  <c r="N28" i="54" s="1"/>
  <c r="P28" i="54" s="1"/>
  <c r="Q34" i="54" l="1"/>
  <c r="J33" i="54"/>
  <c r="Q36" i="54" s="1"/>
  <c r="N7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Q13" i="54" l="1"/>
  <c r="T13" i="54" s="1"/>
  <c r="S12" i="54"/>
  <c r="T12" i="54"/>
  <c r="S13" i="54" l="1"/>
  <c r="Q14" i="54"/>
  <c r="T14" i="54" s="1"/>
  <c r="S14" i="54" l="1"/>
  <c r="Q15" i="54"/>
  <c r="T15" i="54" s="1"/>
  <c r="S15" i="54" l="1"/>
  <c r="Q16" i="54"/>
  <c r="T16" i="54" s="1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S21" i="54" l="1"/>
  <c r="Q22" i="54"/>
  <c r="T22" i="54" s="1"/>
  <c r="Q23" i="54" l="1"/>
  <c r="T23" i="54" s="1"/>
  <c r="S22" i="54"/>
  <c r="S23" i="54" l="1"/>
  <c r="Q24" i="54"/>
  <c r="T24" i="54" s="1"/>
  <c r="S24" i="54" l="1"/>
  <c r="Q25" i="54"/>
  <c r="T25" i="54" s="1"/>
  <c r="S25" i="54" l="1"/>
  <c r="Q26" i="54"/>
  <c r="T26" i="54" s="1"/>
  <c r="S26" i="54" l="1"/>
  <c r="Q27" i="54"/>
  <c r="T27" i="54" s="1"/>
  <c r="S27" i="54" l="1"/>
  <c r="Q28" i="54"/>
  <c r="T28" i="54" s="1"/>
  <c r="S28" i="54" l="1"/>
  <c r="Q29" i="54"/>
  <c r="T29" i="54" s="1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<sst xmlns="http://schemas.openxmlformats.org/spreadsheetml/2006/main" count="4791" uniqueCount="1650">
  <si>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</si>
  <si>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</si>
  <si>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</si>
  <si>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</si>
  <si>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</si>
  <si>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</si>
  <si>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</si>
  <si>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</si>
  <si>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</si>
  <si>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</si>
  <si>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</si>
  <si>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</si>
  <si>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</si>
  <si>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</si>
  <si>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</si>
  <si>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</si>
  <si>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</si>
  <si>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</si>
  <si>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</si>
  <si>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</si>
  <si>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</si>
  <si>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</si>
  <si>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</si>
  <si>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</si>
  <si>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</si>
  <si>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</si>
  <si>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</si>
  <si>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</si>
  <si>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</si>
  <si>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</si>
  <si>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</si>
  <si>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</si>
  <si>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</si>
  <si>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</si>
  <si>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</si>
  <si>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</si>
  <si>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</si>
  <si>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</si>
  <si>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</si>
  <si>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</si>
  <si>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</si>
  <si>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</si>
  <si>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</si>
  <si>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</si>
  <si>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</si>
  <si>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</si>
  <si>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</si>
  <si>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</si>
  <si>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</si>
  <si>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</si>
  <si>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</si>
  <si>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</si>
  <si>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</si>
  <si>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</si>
  <si>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</si>
  <si>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</si>
  <si>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</si>
  <si>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</si>
  <si>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</si>
  <si>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</si>
  <si>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</si>
  <si>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</si>
  <si>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</si>
  <si>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</si>
  <si>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</si>
  <si>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</si>
  <si>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</si>
  <si>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</si>
  <si>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</si>
  <si>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</si>
  <si>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</si>
  <si>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</si>
  <si>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</si>
  <si>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</si>
  <si>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</si>
  <si>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</si>
  <si>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</si>
  <si>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</si>
  <si>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</si>
  <si>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</si>
  <si>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</si>
  <si>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</si>
  <si>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</si>
  <si>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</si>
  <si>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</si>
  <si>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</si>
  <si>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</si>
  <si>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</si>
  <si>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</si>
  <si>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</si>
  <si>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</si>
  <si>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</si>
  <si>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</si>
  <si>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</si>
  <si>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</si>
  <si>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</si>
  <si>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</si>
  <si>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</si>
  <si>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</si>
  <si>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</si>
  <si>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</si>
  <si>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</si>
  <si>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</si>
  <si>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</si>
  <si>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</si>
  <si>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</si>
  <si>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</si>
  <si>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</si>
  <si>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</si>
  <si>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</si>
  <si>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</si>
  <si>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</si>
  <si>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</si>
  <si>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</si>
  <si>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</si>
  <si>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</si>
  <si>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</si>
  <si>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</si>
  <si>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</si>
  <si>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</si>
  <si>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</si>
  <si>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</si>
  <si>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</si>
  <si>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</si>
  <si>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</si>
  <si>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</si>
  <si>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</si>
  <si>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</si>
  <si>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</si>
  <si>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</si>
  <si>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</si>
  <si>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</si>
  <si>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</si>
  <si>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</si>
  <si>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</si>
  <si>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</si>
  <si>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</si>
  <si>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</si>
  <si>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</si>
  <si>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</si>
  <si>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</si>
  <si>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</si>
  <si>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</si>
  <si>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</si>
  <si>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</si>
  <si>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</si>
  <si>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</si>
  <si>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</si>
  <si>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</si>
  <si>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</si>
  <si>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</si>
  <si>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</si>
  <si>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</si>
  <si>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</si>
  <si>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</si>
  <si>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</si>
  <si>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</si>
  <si>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</si>
  <si>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</si>
  <si>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</si>
  <si>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</si>
  <si>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</si>
  <si>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</si>
  <si>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</si>
  <si>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</si>
  <si>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</si>
  <si>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</si>
  <si>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</si>
  <si>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</si>
  <si>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</si>
  <si>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</si>
  <si>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</si>
  <si>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</si>
  <si>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</si>
  <si>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</si>
  <si>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</si>
  <si>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</si>
  <si>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</si>
  <si>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</si>
  <si>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</si>
  <si>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</si>
  <si>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</si>
  <si>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</si>
  <si>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</si>
  <si>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</si>
  <si>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</si>
  <si>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</si>
  <si>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</si>
  <si>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</si>
  <si>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</si>
  <si>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</si>
  <si>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</si>
  <si>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</si>
  <si>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</si>
  <si>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</si>
  <si>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</si>
  <si>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</si>
  <si>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</si>
  <si>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</si>
  <si>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</si>
  <si>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</si>
  <si>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</si>
  <si>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</si>
  <si>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</si>
  <si>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</si>
  <si>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</si>
  <si>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</si>
  <si>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</si>
  <si>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</si>
  <si>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</si>
  <si>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</si>
  <si>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</si>
  <si>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</si>
  <si>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</si>
  <si>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</si>
  <si>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</si>
  <si>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</si>
  <si>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</si>
  <si>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</si>
  <si>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</si>
  <si>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</si>
  <si>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</si>
  <si>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</si>
  <si>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</si>
  <si>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</si>
  <si>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</si>
  <si>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</si>
  <si>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</si>
  <si>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</si>
  <si>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</si>
  <si>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</si>
  <si>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</si>
  <si>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</si>
  <si>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</si>
  <si>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</si>
  <si>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</si>
  <si>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</si>
  <si>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</si>
  <si>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</si>
  <si>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</si>
  <si>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</si>
  <si>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</si>
  <si>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</si>
  <si>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</si>
  <si>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</si>
  <si>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</si>
  <si>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</si>
  <si>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</si>
  <si>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</si>
  <si>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</si>
  <si>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</si>
  <si>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</si>
  <si>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</si>
  <si>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</si>
  <si>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</si>
  <si>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</si>
  <si>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</si>
  <si>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</si>
  <si>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</si>
  <si>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</si>
  <si>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</si>
  <si>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</si>
  <si>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</si>
  <si>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</si>
  <si>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</si>
  <si>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</si>
  <si>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</si>
  <si>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</si>
  <si>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</si>
  <si>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</si>
  <si>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</si>
  <si>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</si>
  <si>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</si>
  <si>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</si>
  <si>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</si>
  <si>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</si>
  <si>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</si>
  <si>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</si>
  <si>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</si>
  <si>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</si>
  <si>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</si>
  <si>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</si>
  <si>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</si>
  <si>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</si>
  <si>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</si>
  <si>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</si>
  <si>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</si>
  <si>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</si>
  <si>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</si>
  <si>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</si>
  <si>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</si>
  <si>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</si>
  <si>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</si>
  <si>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</si>
  <si>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</si>
  <si>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</si>
  <si>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</si>
  <si>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</si>
  <si>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</si>
  <si>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</si>
  <si>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</si>
  <si>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</si>
  <si>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</si>
  <si>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</si>
  <si>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</si>
  <si>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</si>
  <si>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</si>
  <si>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</si>
  <si>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</si>
  <si>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</si>
  <si>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</si>
  <si>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</si>
  <si>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</si>
  <si>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</si>
  <si>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</si>
  <si>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</si>
  <si>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</si>
  <si>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</si>
  <si>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</si>
  <si>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</si>
  <si>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</si>
  <si>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</si>
  <si>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</si>
  <si>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</si>
  <si>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</si>
  <si>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</si>
  <si>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</si>
  <si>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</si>
  <si>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</si>
  <si>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</si>
  <si>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</si>
  <si>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</si>
  <si>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</si>
  <si>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</si>
  <si>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</si>
  <si>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</si>
  <si>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</si>
  <si>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</si>
  <si>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</si>
  <si>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</si>
  <si>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</si>
  <si>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</si>
  <si>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</si>
  <si>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</si>
  <si>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</si>
  <si>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</si>
  <si>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</si>
  <si>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</si>
  <si>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</si>
  <si>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</si>
  <si>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</si>
  <si>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</si>
  <si>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</si>
  <si>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</si>
  <si>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</si>
  <si>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</si>
  <si>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</si>
  <si>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</si>
  <si>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</si>
  <si>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</si>
  <si>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</si>
  <si>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</si>
  <si>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</si>
  <si>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</si>
  <si>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</si>
  <si>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</si>
  <si>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</si>
  <si>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</si>
  <si>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</si>
  <si>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</si>
  <si>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</si>
  <si>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</si>
  <si>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</si>
  <si>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</si>
  <si>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</si>
  <si>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</si>
  <si>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</si>
  <si>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</si>
  <si>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</si>
  <si>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</si>
  <si>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</si>
  <si>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</si>
  <si>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</si>
  <si>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</si>
  <si>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</si>
  <si>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</si>
  <si>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</si>
  <si>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</si>
  <si>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</si>
  <si>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</si>
  <si>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</si>
  <si>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</si>
  <si>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</si>
  <si>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</si>
  <si>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</si>
  <si>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</si>
  <si>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</si>
  <si>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</si>
  <si>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</si>
  <si>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</si>
  <si>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</si>
  <si>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</si>
  <si>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</si>
  <si>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</si>
  <si>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</si>
  <si>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</si>
  <si>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</si>
  <si>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</si>
  <si>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</si>
  <si>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</si>
  <si>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</si>
  <si>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</si>
  <si>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</si>
  <si>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</si>
  <si>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</si>
  <si>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</si>
  <si>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</si>
  <si>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</si>
  <si>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</si>
  <si>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</si>
  <si>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</si>
  <si>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</si>
  <si>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</si>
  <si>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</si>
  <si>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</si>
  <si>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</si>
  <si>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</si>
  <si>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</si>
  <si>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</si>
  <si>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</si>
  <si>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</si>
  <si>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</si>
  <si>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</si>
  <si>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</si>
  <si>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</si>
  <si>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</si>
  <si>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</si>
  <si>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</si>
  <si>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</si>
  <si>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</si>
  <si>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</si>
  <si>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</si>
  <si>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</si>
  <si>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</si>
  <si>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</si>
  <si>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</si>
  <si>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</si>
  <si>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</si>
  <si>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</si>
  <si>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</si>
  <si>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</si>
  <si>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</si>
  <si>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</si>
  <si>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</si>
  <si>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</si>
  <si>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</si>
  <si>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</si>
  <si>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</si>
  <si>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</si>
  <si>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</si>
  <si>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</si>
  <si>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</si>
  <si>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</si>
  <si>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</si>
  <si>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</si>
  <si>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</si>
  <si>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</si>
  <si>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</si>
  <si>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</si>
  <si>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</si>
  <si>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</si>
  <si>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</si>
  <si>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</si>
  <si>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</si>
  <si>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</si>
  <si>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</si>
  <si>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</si>
  <si>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</si>
  <si>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</si>
  <si>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</si>
  <si>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</si>
  <si>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</si>
  <si>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</si>
  <si>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</si>
  <si>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</si>
  <si>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</si>
  <si>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</si>
  <si>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</si>
  <si>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</si>
  <si>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</si>
  <si>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</si>
  <si>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</si>
  <si>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</si>
  <si>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</si>
  <si>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</si>
  <si>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</si>
  <si>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</si>
  <si>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</si>
  <si>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</si>
  <si>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</si>
  <si>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</si>
  <si>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</si>
  <si>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</si>
  <si>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</si>
  <si>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</si>
  <si>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</si>
  <si>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</si>
  <si>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</si>
  <si>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</si>
  <si>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</si>
  <si>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</si>
  <si>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</si>
  <si>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</si>
  <si>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</si>
  <si>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</si>
  <si>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</si>
  <si>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</si>
  <si>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</si>
  <si>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</si>
  <si>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</si>
  <si>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</si>
  <si>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</si>
  <si>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</si>
  <si>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</si>
  <si>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</si>
  <si>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</si>
  <si>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</si>
  <si>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</si>
  <si>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</si>
  <si>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</si>
  <si>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</si>
  <si>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</si>
  <si>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</si>
  <si>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</si>
  <si>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</si>
  <si>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</si>
  <si>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</si>
  <si>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</si>
  <si>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</si>
  <si>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</si>
  <si>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</si>
  <si>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</si>
  <si>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</si>
  <si>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</si>
  <si>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</si>
  <si>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</si>
  <si>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</si>
  <si>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</si>
  <si>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</si>
  <si>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</si>
  <si>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</si>
  <si>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</si>
  <si>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</si>
  <si>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</si>
  <si>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</si>
  <si>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</si>
  <si>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</si>
  <si>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</si>
  <si>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</si>
  <si>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</si>
  <si>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</si>
  <si>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</si>
  <si>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</si>
  <si>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</si>
  <si>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</si>
  <si>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</si>
  <si>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</si>
  <si>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</si>
  <si>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</si>
  <si>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</si>
  <si>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</si>
  <si>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</si>
  <si>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</si>
  <si>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</si>
  <si>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</si>
  <si>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</si>
  <si>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</si>
  <si>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</si>
  <si>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</si>
  <si>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</si>
  <si>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</si>
  <si>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</si>
  <si>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</si>
  <si>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</si>
  <si>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</si>
  <si>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</si>
  <si>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</si>
  <si>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</si>
  <si>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</si>
  <si>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</si>
  <si>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</si>
  <si>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</si>
  <si>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</si>
  <si>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</si>
  <si>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</si>
  <si>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</si>
  <si>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</si>
  <si>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</si>
  <si>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</si>
  <si>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</si>
  <si>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</si>
  <si>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</si>
  <si>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</si>
  <si>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</si>
  <si>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</si>
  <si>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</si>
  <si>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</si>
  <si>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</si>
  <si>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</si>
  <si>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</si>
  <si>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</si>
  <si>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</si>
  <si>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</si>
  <si>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</si>
  <si>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</si>
  <si>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</si>
  <si>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</si>
  <si>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</si>
  <si>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</si>
  <si>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</si>
  <si>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</si>
  <si>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</si>
  <si>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</si>
  <si>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</si>
  <si>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</si>
  <si>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</si>
  <si>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</si>
  <si>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</si>
  <si>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</si>
  <si>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</si>
  <si>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</si>
  <si>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</si>
  <si>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</si>
  <si>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</si>
  <si>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</si>
  <si>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</si>
  <si>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</si>
  <si>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</si>
  <si>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</si>
  <si>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</si>
  <si>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</si>
  <si>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</si>
  <si>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</si>
  <si>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</si>
  <si>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</si>
  <si>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</si>
  <si>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</si>
  <si>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</si>
  <si>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</si>
  <si>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</si>
  <si>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</si>
  <si>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</si>
  <si>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</si>
  <si>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</si>
  <si>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</si>
  <si>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</si>
  <si>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</si>
  <si>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</si>
  <si>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</si>
  <si>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</si>
  <si>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</si>
  <si>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</si>
  <si>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</si>
  <si>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</si>
  <si>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</si>
  <si>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</si>
  <si>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</si>
  <si>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</si>
  <si>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</si>
  <si>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</si>
  <si>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</si>
  <si>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</si>
  <si>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</si>
  <si>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</si>
  <si>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</si>
  <si>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</si>
  <si>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</si>
  <si>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</si>
  <si>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</si>
  <si>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</si>
  <si>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</si>
  <si>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</si>
  <si>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</si>
  <si>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</si>
  <si>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</si>
  <si>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</si>
  <si>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</si>
  <si>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</si>
  <si>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</si>
  <si>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</si>
  <si>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</si>
  <si>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</si>
  <si>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</si>
  <si>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</si>
  <si>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</si>
  <si>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</si>
  <si>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</si>
  <si>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</si>
  <si>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</si>
  <si>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</si>
  <si>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</si>
  <si>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</si>
  <si>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</si>
  <si>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</si>
  <si>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</si>
  <si>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</si>
  <si>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</si>
  <si>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</si>
  <si>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</si>
  <si>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</si>
  <si>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</si>
  <si>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</si>
  <si>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</si>
  <si>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</si>
  <si>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</si>
  <si>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</si>
  <si>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</si>
  <si>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</si>
  <si>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</si>
  <si>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</si>
  <si>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</si>
  <si>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</si>
  <si>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</si>
  <si>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</si>
  <si>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</si>
  <si>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</si>
  <si>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</si>
  <si>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</si>
  <si>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</si>
  <si>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</si>
  <si>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</si>
  <si>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</si>
  <si>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</si>
  <si>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</si>
  <si>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</si>
  <si>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</si>
  <si>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</si>
  <si>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</si>
  <si>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</si>
  <si>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</si>
  <si>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</si>
  <si>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</si>
  <si>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</si>
  <si>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</si>
  <si>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</si>
  <si>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</si>
  <si>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</si>
  <si>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</si>
  <si>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</si>
  <si>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</si>
  <si>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</si>
  <si>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</si>
  <si>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</si>
  <si>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</si>
  <si>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</si>
  <si>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</si>
  <si>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</si>
  <si>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</si>
  <si>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</si>
  <si>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</si>
  <si>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</si>
  <si>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</si>
  <si>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</si>
  <si>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</si>
  <si>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</si>
  <si>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</si>
  <si>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</si>
  <si>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</si>
  <si>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</si>
  <si>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</si>
  <si>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</si>
  <si>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</si>
  <si>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</si>
  <si>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</si>
  <si>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</si>
  <si>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</si>
  <si>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</si>
  <si>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</si>
  <si>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</si>
  <si>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</si>
  <si>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</si>
  <si>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</si>
  <si>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</si>
  <si>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</si>
  <si>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</si>
  <si>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</si>
  <si>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</si>
  <si>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</si>
  <si>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</si>
  <si>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</si>
  <si>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</si>
  <si>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</si>
  <si>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</si>
  <si>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</si>
  <si>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</si>
  <si>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</si>
  <si>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</si>
  <si>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</si>
  <si>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</si>
  <si>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</si>
  <si>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</si>
  <si>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</si>
  <si>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</si>
  <si>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</si>
  <si>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</si>
  <si>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</si>
  <si>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</si>
  <si>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</si>
  <si>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</si>
  <si>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</si>
  <si>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</si>
  <si>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</si>
  <si>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</si>
  <si>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</si>
  <si>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</si>
  <si>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</si>
  <si>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</si>
  <si>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</si>
  <si>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</si>
  <si>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</si>
  <si>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</si>
  <si>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</si>
  <si>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</si>
  <si>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</si>
  <si>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</si>
  <si>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</si>
  <si>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</si>
  <si>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</si>
  <si>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</si>
  <si>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</si>
  <si>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</si>
  <si>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</si>
  <si>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</si>
  <si>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</si>
  <si>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</si>
  <si>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</si>
  <si>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</si>
  <si>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</si>
  <si>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</si>
  <si>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</si>
  <si>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</si>
  <si>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</si>
  <si>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</si>
  <si>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</si>
  <si>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</si>
  <si>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</si>
  <si>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</si>
  <si>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</si>
  <si>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</si>
  <si>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</si>
  <si>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</si>
  <si>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</si>
  <si>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</si>
  <si>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</si>
  <si>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</si>
  <si>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</si>
  <si>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</si>
  <si>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</si>
  <si>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</si>
  <si>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</si>
  <si>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</si>
  <si>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</si>
  <si>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</si>
  <si>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</si>
  <si>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</si>
  <si>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</si>
  <si>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</si>
  <si>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</si>
  <si>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</si>
  <si>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</si>
  <si>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</si>
  <si>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</si>
  <si>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</si>
  <si>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</si>
  <si>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</si>
  <si>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</si>
  <si>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</si>
  <si>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</si>
  <si>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</si>
  <si>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</si>
  <si>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</si>
  <si>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</si>
  <si>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</si>
  <si>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</si>
  <si>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</si>
  <si>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</si>
  <si>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</si>
  <si>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</si>
  <si>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</si>
  <si>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</si>
  <si>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</si>
  <si>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</si>
  <si>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</si>
  <si>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</si>
  <si>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</si>
  <si>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</si>
  <si>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</si>
  <si>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</si>
  <si>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</si>
  <si>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</si>
  <si>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</si>
  <si>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</si>
  <si>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</si>
  <si>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</si>
  <si>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</si>
  <si>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</si>
  <si>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</si>
  <si>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</si>
  <si>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</si>
  <si>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</si>
  <si>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</si>
  <si>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</si>
  <si>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</si>
  <si>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</si>
  <si>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</si>
  <si>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</si>
  <si>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</si>
  <si>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</si>
  <si>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</si>
  <si>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</si>
  <si>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</si>
  <si>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</si>
  <si>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</si>
  <si>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</si>
  <si>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</si>
  <si>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</si>
  <si>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</si>
  <si>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</si>
  <si>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</si>
  <si>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</si>
  <si>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</si>
  <si>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</si>
  <si>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</si>
  <si>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</si>
  <si>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</si>
  <si>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</si>
  <si>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</si>
  <si>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</si>
  <si>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</si>
  <si>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</si>
  <si>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</si>
  <si>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</si>
  <si>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</si>
  <si>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</si>
  <si>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</si>
  <si>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</si>
  <si>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</si>
  <si>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</si>
  <si>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</si>
  <si>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</si>
  <si>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</si>
  <si>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</si>
  <si>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</si>
  <si>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</si>
  <si>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</si>
  <si>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</si>
  <si>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</si>
  <si>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</si>
  <si>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</si>
  <si>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</si>
  <si>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</si>
  <si>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</si>
  <si>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</si>
  <si>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</si>
  <si>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</si>
  <si>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</si>
  <si>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</si>
  <si>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</si>
  <si>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</si>
  <si>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</si>
  <si>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</si>
  <si>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</si>
  <si>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</si>
  <si>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</si>
  <si>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</si>
  <si>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</si>
  <si>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</si>
  <si>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</si>
  <si>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</si>
  <si>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</si>
  <si>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</si>
  <si>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</si>
  <si>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</si>
  <si>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</si>
  <si>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</si>
  <si>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</si>
  <si>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</si>
  <si>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</si>
  <si>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</si>
  <si>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</si>
  <si>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</si>
  <si>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</si>
  <si>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</si>
  <si>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</si>
  <si>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</si>
  <si>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</si>
  <si>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</si>
  <si>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</si>
  <si>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</si>
  <si>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</si>
  <si>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</si>
  <si>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</si>
  <si>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</si>
  <si>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</si>
  <si>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</si>
  <si>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</si>
  <si>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</si>
  <si>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</si>
  <si>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</si>
  <si>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</si>
  <si>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</si>
  <si>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</si>
  <si>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</si>
  <si>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</si>
  <si>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</si>
  <si>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</si>
  <si>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</si>
  <si>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</si>
  <si>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</si>
  <si>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</si>
  <si>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</si>
  <si>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</si>
  <si>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</si>
  <si>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</si>
  <si>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</si>
  <si>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</si>
  <si>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</si>
  <si>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</si>
  <si>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</si>
  <si>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</si>
  <si>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</si>
  <si>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</si>
  <si>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</si>
  <si>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</si>
  <si>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</si>
  <si>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</si>
  <si>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</si>
  <si>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</si>
  <si>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</si>
  <si>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</si>
  <si>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</si>
  <si>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</si>
  <si>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</si>
  <si>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</si>
  <si>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</si>
  <si>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</si>
  <si>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</si>
  <si>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</si>
  <si>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</si>
  <si>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</si>
  <si>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</si>
  <si>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</si>
  <si>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</si>
  <si>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</si>
  <si>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</si>
  <si>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</si>
  <si>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</si>
  <si>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</si>
  <si>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</si>
  <si>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</si>
  <si>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</si>
  <si>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</si>
  <si>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</si>
  <si>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</si>
  <si>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</si>
  <si>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</si>
  <si>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</si>
  <si>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</si>
  <si>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</si>
  <si>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</si>
  <si>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</si>
  <si>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</si>
  <si>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</si>
  <si>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</si>
  <si>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</si>
  <si>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</si>
  <si>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</si>
  <si>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</si>
  <si>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</si>
  <si>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</si>
  <si>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</si>
  <si>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</si>
  <si>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</si>
  <si>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</si>
  <si>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</si>
  <si>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</si>
  <si>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</si>
  <si>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</si>
  <si>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</si>
  <si>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</si>
  <si>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</si>
  <si>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</si>
  <si>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</si>
  <si>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</si>
  <si>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</si>
  <si>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</si>
  <si>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</si>
  <si>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</si>
  <si>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</si>
  <si>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</si>
  <si>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</si>
  <si>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</si>
  <si>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</si>
  <si>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</si>
  <si>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</si>
  <si>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</si>
  <si>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</si>
  <si>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</si>
  <si>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</si>
  <si>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</si>
  <si>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</si>
  <si>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</si>
  <si>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</si>
  <si>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</si>
  <si>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</si>
  <si>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</si>
  <si>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</si>
  <si>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</si>
  <si>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</si>
  <si>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</si>
  <si>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</si>
  <si>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</si>
  <si>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</si>
  <si>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</si>
  <si>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</si>
  <si>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</si>
  <si>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</si>
  <si>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</si>
  <si>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</si>
  <si>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</si>
  <si>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</si>
  <si>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</si>
  <si>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</si>
  <si>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</si>
  <si>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</si>
  <si>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</si>
  <si>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</si>
  <si>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</si>
  <si>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</si>
  <si>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</si>
  <si>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</si>
  <si>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</si>
  <si>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</si>
  <si>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</si>
  <si>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</si>
  <si>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</si>
  <si>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</si>
  <si>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</si>
  <si>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</si>
  <si>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</si>
  <si>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</si>
  <si>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</si>
  <si>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</si>
  <si>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</si>
  <si>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</si>
  <si>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</si>
  <si>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</si>
  <si>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</si>
  <si>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</si>
  <si>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</si>
  <si>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</si>
  <si>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</si>
  <si>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</si>
  <si>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</si>
  <si>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</si>
  <si>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</si>
  <si>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</si>
  <si>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</si>
  <si>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</si>
  <si>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</si>
  <si>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</si>
  <si>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</si>
  <si>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</si>
  <si>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</si>
  <si>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</si>
  <si>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</si>
  <si>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</si>
  <si>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</si>
  <si>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</si>
  <si>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</si>
  <si>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</si>
  <si>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</si>
  <si>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</si>
  <si>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</si>
  <si>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</si>
  <si>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</si>
  <si>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</si>
  <si>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</si>
  <si>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</si>
  <si>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</si>
  <si>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</si>
  <si>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</si>
  <si>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</si>
  <si>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</si>
  <si>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</si>
  <si>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</si>
  <si>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</si>
  <si>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</si>
  <si>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</si>
  <si>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</si>
  <si>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</si>
  <si>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</si>
  <si>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</si>
  <si>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</si>
  <si>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</si>
  <si>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</si>
  <si>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</si>
  <si>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</si>
  <si>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</si>
  <si>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</si>
  <si>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</si>
  <si>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</si>
  <si>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</si>
  <si>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</si>
  <si>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</si>
  <si>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</si>
  <si>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</si>
  <si>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</si>
  <si>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</si>
  <si>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</si>
  <si>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</si>
  <si>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</si>
  <si>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</si>
  <si>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</si>
  <si>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</si>
  <si>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</si>
  <si>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</si>
  <si>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</si>
  <si>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</si>
  <si>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</si>
  <si>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</si>
  <si>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</si>
  <si>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</si>
  <si>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</si>
  <si>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</si>
  <si>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</si>
  <si>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</si>
  <si>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</si>
  <si>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</si>
  <si>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</si>
  <si>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</si>
  <si>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</si>
  <si>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</si>
  <si>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</si>
  <si>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</si>
  <si>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</si>
  <si>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</si>
  <si>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</si>
  <si>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</si>
  <si>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</si>
  <si>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</si>
  <si>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</si>
  <si>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</si>
  <si>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</si>
  <si>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</si>
  <si>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</si>
  <si>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</si>
  <si>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</si>
  <si>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</si>
  <si>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</si>
  <si>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</si>
  <si>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</si>
  <si>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</si>
  <si>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</si>
  <si>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</si>
  <si>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</si>
  <si>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</si>
  <si>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</si>
  <si>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</si>
  <si>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</si>
  <si>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</si>
  <si>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</si>
  <si>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</si>
  <si>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</si>
  <si>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</si>
  <si>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</si>
  <si>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</si>
  <si>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</si>
  <si>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</si>
  <si>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</si>
  <si>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</si>
  <si>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</si>
  <si>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</si>
  <si>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</si>
  <si>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</si>
  <si>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</si>
  <si>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</si>
  <si>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</si>
  <si>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</si>
  <si>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</si>
  <si>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</si>
  <si>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</si>
  <si>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</si>
  <si>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</si>
  <si>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</si>
  <si>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</si>
  <si>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</si>
  <si>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</si>
  <si>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</si>
  <si>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</si>
  <si>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</si>
  <si>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</si>
  <si>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</si>
  <si>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</si>
  <si>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</si>
  <si>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</si>
  <si>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</si>
  <si>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</si>
  <si>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</si>
  <si>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</si>
  <si>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</si>
  <si>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</si>
  <si>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</si>
  <si>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</si>
  <si>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</si>
  <si>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</si>
  <si>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</si>
  <si>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</si>
  <si>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</si>
  <si>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</si>
  <si>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</si>
  <si>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</si>
  <si>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</si>
  <si>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</si>
  <si>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</si>
  <si>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</si>
  <si>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</si>
  <si>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</si>
  <si>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</si>
  <si>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</si>
  <si>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</si>
  <si>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</si>
  <si>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</si>
  <si>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</si>
  <si>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</si>
  <si>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</si>
  <si>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</si>
  <si>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</si>
  <si>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</si>
  <si>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</si>
  <si>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</si>
  <si>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</si>
  <si>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</si>
  <si>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</si>
  <si>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</si>
  <si>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</si>
  <si>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</si>
  <si>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</si>
  <si>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</si>
  <si>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</si>
  <si>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</si>
  <si>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</si>
  <si>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</si>
  <si>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</si>
  <si>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</si>
  <si>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</si>
  <si>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</si>
  <si>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</si>
  <si>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</si>
  <si>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</si>
  <si>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</si>
  <si>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</si>
  <si>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</si>
  <si>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</si>
  <si>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</si>
  <si>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</si>
  <si>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</si>
  <si>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</si>
  <si>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</si>
  <si>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</si>
  <si>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</si>
  <si>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</si>
  <si>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</si>
  <si>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</si>
  <si>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</si>
  <si>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</si>
  <si>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</si>
  <si>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</si>
  <si>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</si>
  <si>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</si>
  <si>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</si>
  <si>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</si>
  <si>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</si>
  <si>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</si>
  <si>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</si>
  <si>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</si>
  <si>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</si>
  <si>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</si>
  <si>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</si>
  <si>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</si>
  <si>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</si>
  <si>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</si>
  <si>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</si>
  <si>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</si>
  <si>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</si>
  <si>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</si>
  <si>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</si>
  <si>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</si>
  <si>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</si>
  <si>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</si>
  <si>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</si>
  <si>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</si>
  <si>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</si>
  <si>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</si>
  <si>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</si>
  <si>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</si>
  <si>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</si>
  <si>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</si>
  <si>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</si>
  <si>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</si>
  <si>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</si>
  <si>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</si>
  <si>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</si>
  <si>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</si>
  <si>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</si>
  <si>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</si>
  <si>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</si>
  <si>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</si>
  <si>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</si>
  <si>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</si>
  <si>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</si>
  <si>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</si>
  <si>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</si>
  <si>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</si>
  <si>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</si>
  <si>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</si>
  <si>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</si>
  <si>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</si>
  <si>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</si>
  <si>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</si>
  <si>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</si>
  <si>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</si>
  <si>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</si>
  <si>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</si>
  <si>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</si>
  <si>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</si>
  <si>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</si>
  <si>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</si>
  <si>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</si>
  <si>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</si>
  <si>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</si>
  <si>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</si>
  <si>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</si>
  <si>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</si>
  <si>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</si>
  <si>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</si>
  <si>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</si>
  <si>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</si>
  <si>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</si>
  <si>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</si>
  <si>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</si>
  <si>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</si>
  <si>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</si>
  <si>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</si>
  <si>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</si>
  <si>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</si>
  <si>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</si>
  <si>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</si>
  <si>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</si>
  <si>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</si>
  <si>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</si>
  <si>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</si>
  <si>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</si>
  <si>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</si>
  <si>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</si>
  <si>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</si>
  <si>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</si>
  <si>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</si>
  <si>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</si>
  <si>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</si>
  <si>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</si>
  <si>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</si>
  <si>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</si>
  <si>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</si>
  <si>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</si>
  <si>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</si>
  <si>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</si>
  <si>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</si>
  <si>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</si>
  <si>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</si>
  <si>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</si>
  <si>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</si>
  <si>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</si>
  <si>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</si>
  <si>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</si>
  <si>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</si>
  <si>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</si>
  <si>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</si>
  <si>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</si>
  <si>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</si>
  <si>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</si>
  <si>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</si>
  <si>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</si>
  <si>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</si>
  <si>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</si>
  <si>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</si>
  <si>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</si>
  <si>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</si>
  <si>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</si>
  <si>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</si>
  <si>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</si>
  <si>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</si>
  <si>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</si>
  <si>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</si>
  <si>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</si>
  <si>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</si>
  <si>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</si>
  <si>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</si>
  <si>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</si>
  <si>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</si>
  <si>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</si>
  <si>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</si>
  <si>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</si>
  <si>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</si>
  <si>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</si>
  <si>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</si>
  <si>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</si>
  <si>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</si>
  <si>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</si>
  <si>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</si>
  <si>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</si>
  <si>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</si>
  <si>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</si>
  <si>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</si>
  <si>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</si>
  <si>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</si>
  <si>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</si>
  <si>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</si>
  <si>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</si>
  <si>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</si>
  <si>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</si>
  <si>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</si>
  <si>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</si>
  <si>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</si>
  <si>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</si>
  <si>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</si>
  <si>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</si>
  <si>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</si>
  <si>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</si>
  <si>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</si>
  <si>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</si>
  <si>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</si>
  <si>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</si>
  <si>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</si>
  <si>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</si>
  <si>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</si>
  <si>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</si>
  <si>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</si>
  <si>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</si>
  <si>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</si>
  <si>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</si>
  <si>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</si>
  <si>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</si>
  <si>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</si>
  <si>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</si>
  <si>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</si>
  <si>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</si>
  <si>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</si>
  <si>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</si>
  <si>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</si>
  <si>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</si>
  <si>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</si>
  <si>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</si>
  <si>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</si>
  <si>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</si>
  <si>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</si>
  <si>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</si>
  <si>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</si>
  <si>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</si>
  <si>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</si>
  <si>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</si>
  <si>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</si>
  <si>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</si>
  <si>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</si>
  <si>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</si>
  <si>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</si>
  <si>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</si>
  <si>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</si>
  <si>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</si>
  <si>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</si>
  <si>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PEKERJAAN PEMASANGAN APP</t>
  </si>
  <si>
    <t>SGB02</t>
  </si>
  <si>
    <t>B2</t>
  </si>
  <si>
    <t>Keterangan Gambar :</t>
  </si>
  <si>
    <t>X0</t>
  </si>
  <si>
    <t>X1</t>
  </si>
  <si>
    <t>X2</t>
  </si>
  <si>
    <t>X3</t>
  </si>
  <si>
    <t>No</t>
  </si>
  <si>
    <t>Nama Material</t>
  </si>
  <si>
    <t>Baru</t>
  </si>
  <si>
    <t>Eksisting</t>
  </si>
  <si>
    <t>SIANG</t>
  </si>
  <si>
    <t>Tiang Beton</t>
  </si>
  <si>
    <t>MALAM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</si>
  <si>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</si>
  <si>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</si>
  <si>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</si>
  <si>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</si>
  <si>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</si>
  <si>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</si>
  <si>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</si>
  <si>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</si>
  <si>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</si>
  <si>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</si>
  <si>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</si>
  <si>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</si>
  <si>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</si>
  <si>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</si>
  <si>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CJ6-T</t>
  </si>
  <si>
    <t>CM2-11M</t>
  </si>
  <si>
    <t>CM2-12</t>
  </si>
  <si>
    <t>F1-2</t>
  </si>
  <si>
    <t>CE1-2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</si>
  <si>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</si>
  <si>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</si>
  <si>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</si>
  <si>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</si>
  <si>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</si>
  <si>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</si>
  <si>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</si>
  <si>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</si>
  <si>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</si>
  <si>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</si>
  <si>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</si>
  <si>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CJ5-T</t>
  </si>
  <si>
    <t>CM2-12A</t>
  </si>
  <si>
    <t>Stainless Steel Strap 20 X 0.7 mm</t>
  </si>
  <si>
    <t>SMG</t>
  </si>
  <si>
    <t>PURWODADI</t>
  </si>
  <si>
    <t>G312 50 KVA</t>
  </si>
  <si>
    <t>APP 11 KVA</t>
  </si>
  <si>
    <t>LBS</t>
  </si>
  <si>
    <t>LVTC 2X70+70</t>
  </si>
  <si>
    <t>MTR</t>
  </si>
  <si>
    <t>Staf Teknik</t>
  </si>
  <si>
    <t>TL. Teknik</t>
  </si>
  <si>
    <t>Manager ULP</t>
  </si>
  <si>
    <t>Man. Perencanaan</t>
  </si>
  <si>
    <t>SITI SUMINI</t>
  </si>
  <si>
    <t>JL. RAYA SEMARANG - PURWODADI KM. 27 DESA MANGUNSARI</t>
  </si>
  <si>
    <t>Trafo 1 Fasa CSP 50 KVA (G105, G106, G136)</t>
  </si>
  <si>
    <t>NFA2X-T 2 x 70 + N 50 mm²</t>
  </si>
  <si>
    <t>Daya 11.000 VA</t>
  </si>
  <si>
    <t>PETA LOKASI PELANGGAN</t>
  </si>
  <si>
    <t>KOORDINAT LOKASI :  '-7.051065,110.632173</t>
  </si>
  <si>
    <t>Keterangan Tambahan :  '-7.051065,110.632173</t>
  </si>
  <si>
    <t>SJ6</t>
  </si>
  <si>
    <t>MJ6-T</t>
  </si>
  <si>
    <t>F1-3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</si>
</sst>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Tahoma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5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6" fontId="18" fillId="0" borderId="0" applyFont="0" applyFill="0" applyBorder="0" applyAlignment="0" applyProtection="0"/>
    <xf numFmtId="166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17" fillId="0" borderId="0"/>
    <xf numFmtId="0" fontId="17" fillId="0" borderId="0"/>
  </cellStyleXfs>
  <cellXfs count="724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4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4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4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5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5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9" fillId="0" borderId="0" xfId="1615" applyNumberFormat="1" applyFont="1" applyAlignment="1">
      <alignment horizontal="left" vertical="center"/>
    </xf>
    <xf numFmtId="165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4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1" fillId="33" borderId="0" xfId="1451" applyFont="1" applyFill="1"/>
    <xf numFmtId="0" fontId="111" fillId="33" borderId="26" xfId="1451" applyFont="1" applyFill="1" applyBorder="1"/>
    <xf numFmtId="0" fontId="111" fillId="33" borderId="36" xfId="1451" applyFont="1" applyFill="1" applyBorder="1"/>
    <xf numFmtId="0" fontId="111" fillId="33" borderId="43" xfId="1451" applyFont="1" applyFill="1" applyBorder="1"/>
    <xf numFmtId="0" fontId="111" fillId="33" borderId="28" xfId="1451" applyFont="1" applyFill="1" applyBorder="1"/>
    <xf numFmtId="0" fontId="111" fillId="33" borderId="37" xfId="1451" applyFont="1" applyFill="1" applyBorder="1"/>
    <xf numFmtId="0" fontId="112" fillId="33" borderId="0" xfId="1451" applyFont="1" applyFill="1" applyAlignment="1">
      <alignment vertical="center"/>
    </xf>
    <xf numFmtId="0" fontId="113" fillId="33" borderId="0" xfId="1451" applyFont="1" applyFill="1" applyAlignment="1">
      <alignment vertical="center"/>
    </xf>
    <xf numFmtId="0" fontId="114" fillId="33" borderId="0" xfId="1451" applyFont="1" applyFill="1" applyAlignment="1">
      <alignment horizontal="center" vertical="center"/>
    </xf>
    <xf numFmtId="0" fontId="115" fillId="33" borderId="0" xfId="1451" applyFont="1" applyFill="1"/>
    <xf numFmtId="0" fontId="116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16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11" fillId="33" borderId="34" xfId="1451" applyFont="1" applyFill="1" applyBorder="1"/>
    <xf numFmtId="0" fontId="111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1" fillId="33" borderId="31" xfId="1451" applyFont="1" applyFill="1" applyBorder="1"/>
    <xf numFmtId="0" fontId="133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4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7" fillId="0" borderId="0" xfId="1538" applyFont="1"/>
    <xf numFmtId="0" fontId="118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57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5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5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42" fillId="0" borderId="21" xfId="1615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41" fontId="138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3" fillId="0" borderId="21" xfId="1652" applyFont="1" applyBorder="1" applyAlignment="1">
      <alignment horizontal="center" vertical="center"/>
    </xf>
    <xf numFmtId="0" fontId="35" fillId="0" borderId="0" xfId="1614" applyFont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35" fillId="0" borderId="21" xfId="1615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09" fillId="0" borderId="20" xfId="1652" applyFont="1" applyBorder="1" applyAlignment="1">
      <alignment horizontal="center" vertical="center"/>
    </xf>
    <xf numFmtId="0" fontId="137" fillId="33" borderId="21" xfId="1652" applyFont="1" applyFill="1" applyBorder="1" applyAlignment="1">
      <alignment vertical="center" wrapText="1"/>
    </xf>
    <xf numFmtId="0" fontId="137" fillId="33" borderId="20" xfId="1652" applyFont="1" applyFill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62" fillId="0" borderId="0" xfId="2669" applyFont="1" applyAlignment="1">
      <alignment vertical="center"/>
    </xf>
    <xf numFmtId="0" fontId="163" fillId="0" borderId="0" xfId="1450" applyFont="1" applyAlignment="1">
      <alignment horizontal="center"/>
    </xf>
    <xf numFmtId="0" fontId="163" fillId="0" borderId="3" xfId="1450" applyFont="1" applyBorder="1" applyAlignment="1">
      <alignment horizontal="center"/>
    </xf>
    <xf numFmtId="0" fontId="1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40" fillId="0" borderId="21" xfId="2678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/>
    </xf>
    <xf numFmtId="0" fontId="123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60" fillId="33" borderId="0" xfId="1450" applyFont="1" applyFill="1" applyAlignment="1">
      <alignment horizontal="center"/>
    </xf>
    <xf numFmtId="0" fontId="160" fillId="33" borderId="26" xfId="1450" applyFont="1" applyFill="1" applyBorder="1" applyAlignment="1">
      <alignment horizontal="center"/>
    </xf>
    <xf numFmtId="0" fontId="160" fillId="33" borderId="36" xfId="1450" applyFont="1" applyFill="1" applyBorder="1" applyAlignment="1">
      <alignment horizontal="center"/>
    </xf>
    <xf numFmtId="0" fontId="160" fillId="33" borderId="28" xfId="1450" applyFont="1" applyFill="1" applyBorder="1" applyAlignment="1">
      <alignment horizontal="center"/>
    </xf>
    <xf numFmtId="0" fontId="110" fillId="33" borderId="18" xfId="1450" applyFont="1" applyFill="1" applyBorder="1" applyAlignment="1">
      <alignment horizontal="left"/>
    </xf>
    <xf numFmtId="0" fontId="160" fillId="33" borderId="37" xfId="1450" applyFont="1" applyFill="1" applyBorder="1" applyAlignment="1">
      <alignment horizontal="center"/>
    </xf>
    <xf numFmtId="0" fontId="160" fillId="33" borderId="3" xfId="1450" applyFont="1" applyFill="1" applyBorder="1" applyAlignment="1">
      <alignment horizontal="center"/>
    </xf>
    <xf numFmtId="0" fontId="160" fillId="33" borderId="39" xfId="1450" applyFont="1" applyFill="1" applyBorder="1" applyAlignment="1">
      <alignment horizontal="center"/>
    </xf>
    <xf numFmtId="0" fontId="110" fillId="33" borderId="0" xfId="1450" applyFont="1" applyFill="1" applyAlignment="1">
      <alignment horizontal="center"/>
    </xf>
    <xf numFmtId="0" fontId="163" fillId="33" borderId="0" xfId="1450" applyFont="1" applyFill="1" applyAlignment="1">
      <alignment horizontal="center"/>
    </xf>
    <xf numFmtId="0" fontId="164" fillId="33" borderId="28" xfId="1450" applyFont="1" applyFill="1" applyBorder="1" applyAlignment="1">
      <alignment horizontal="center"/>
    </xf>
    <xf numFmtId="0" fontId="164" fillId="33" borderId="0" xfId="1450" applyFont="1" applyFill="1" applyAlignment="1">
      <alignment horizontal="center"/>
    </xf>
    <xf numFmtId="0" fontId="160" fillId="33" borderId="38" xfId="1450" applyFont="1" applyFill="1" applyBorder="1" applyAlignment="1">
      <alignment horizontal="center"/>
    </xf>
    <xf numFmtId="0" fontId="166" fillId="33" borderId="81" xfId="1450" applyFont="1" applyFill="1" applyBorder="1" applyAlignment="1">
      <alignment horizontal="center" vertical="center"/>
    </xf>
    <xf numFmtId="0" fontId="166" fillId="33" borderId="82" xfId="1450" applyFont="1" applyFill="1" applyBorder="1" applyAlignment="1">
      <alignment horizontal="center" vertical="center"/>
    </xf>
    <xf numFmtId="0" fontId="160" fillId="33" borderId="3" xfId="1450" applyFont="1" applyFill="1" applyBorder="1" applyAlignment="1">
      <alignment horizontal="center" vertical="center"/>
    </xf>
    <xf numFmtId="0" fontId="160" fillId="33" borderId="39" xfId="1450" applyFont="1" applyFill="1" applyBorder="1" applyAlignment="1">
      <alignment horizontal="center" vertical="center"/>
    </xf>
    <xf numFmtId="0" fontId="169" fillId="33" borderId="85" xfId="1450" applyFont="1" applyFill="1" applyBorder="1" applyAlignment="1">
      <alignment horizontal="center" vertical="center"/>
    </xf>
    <xf numFmtId="0" fontId="166" fillId="33" borderId="90" xfId="1450" applyFont="1" applyFill="1" applyBorder="1" applyAlignment="1">
      <alignment horizontal="center" vertical="center"/>
    </xf>
    <xf numFmtId="0" fontId="168" fillId="33" borderId="0" xfId="1450" applyFont="1" applyFill="1" applyAlignment="1">
      <alignment horizontal="center"/>
    </xf>
    <xf numFmtId="49" fontId="160" fillId="33" borderId="7" xfId="1450" applyNumberFormat="1" applyFont="1" applyFill="1" applyBorder="1" applyAlignment="1">
      <alignment horizontal="center" vertical="top" wrapText="1"/>
    </xf>
    <xf numFmtId="49" fontId="160" fillId="33" borderId="77" xfId="1450" applyNumberFormat="1" applyFont="1" applyFill="1" applyBorder="1" applyAlignment="1">
      <alignment horizontal="center" vertical="top" wrapText="1"/>
    </xf>
    <xf numFmtId="0" fontId="160" fillId="33" borderId="3" xfId="1450" applyFont="1" applyFill="1" applyBorder="1" applyAlignment="1">
      <alignment vertical="top" wrapText="1"/>
    </xf>
    <xf numFmtId="0" fontId="160" fillId="33" borderId="39" xfId="1450" applyFont="1" applyFill="1" applyBorder="1" applyAlignment="1">
      <alignment vertical="top" wrapText="1"/>
    </xf>
    <xf numFmtId="0" fontId="169" fillId="33" borderId="86" xfId="1450" applyFont="1" applyFill="1" applyBorder="1" applyAlignment="1">
      <alignment horizontal="center" vertical="center"/>
    </xf>
    <xf numFmtId="0" fontId="160" fillId="33" borderId="7" xfId="1450" applyFont="1" applyFill="1" applyBorder="1" applyAlignment="1">
      <alignment horizontal="center" vertical="top" wrapText="1"/>
    </xf>
    <xf numFmtId="0" fontId="160" fillId="33" borderId="77" xfId="1450" applyFont="1" applyFill="1" applyBorder="1" applyAlignment="1">
      <alignment horizontal="center" vertical="top" wrapText="1"/>
    </xf>
    <xf numFmtId="0" fontId="170" fillId="33" borderId="97" xfId="1450" applyFont="1" applyFill="1" applyBorder="1" applyAlignment="1">
      <alignment horizontal="center" vertical="top" wrapText="1"/>
    </xf>
    <xf numFmtId="0" fontId="170" fillId="33" borderId="98" xfId="1450" applyFont="1" applyFill="1" applyBorder="1" applyAlignment="1">
      <alignment horizontal="center" vertical="top" wrapText="1"/>
    </xf>
    <xf numFmtId="0" fontId="160" fillId="33" borderId="40" xfId="1450" applyFont="1" applyFill="1" applyBorder="1" applyAlignment="1">
      <alignment horizontal="center"/>
    </xf>
    <xf numFmtId="0" fontId="160" fillId="33" borderId="41" xfId="1450" applyFont="1" applyFill="1" applyBorder="1" applyAlignment="1">
      <alignment vertical="top" wrapText="1"/>
    </xf>
    <xf numFmtId="0" fontId="160" fillId="33" borderId="42" xfId="1450" applyFont="1" applyFill="1" applyBorder="1" applyAlignment="1">
      <alignment vertical="top" wrapText="1"/>
    </xf>
    <xf numFmtId="0" fontId="160" fillId="33" borderId="76" xfId="1450" applyFont="1" applyFill="1" applyBorder="1" applyAlignment="1">
      <alignment vertical="top" wrapText="1"/>
    </xf>
    <xf numFmtId="0" fontId="170" fillId="33" borderId="28" xfId="1450" applyFont="1" applyFill="1" applyBorder="1" applyAlignment="1">
      <alignment horizontal="center"/>
    </xf>
    <xf numFmtId="0" fontId="170" fillId="33" borderId="0" xfId="1450" applyFont="1" applyFill="1" applyAlignment="1">
      <alignment horizontal="center"/>
    </xf>
    <xf numFmtId="20" fontId="160" fillId="33" borderId="39" xfId="1450" applyNumberFormat="1" applyFont="1" applyFill="1" applyBorder="1" applyAlignment="1">
      <alignment horizontal="center"/>
    </xf>
    <xf numFmtId="0" fontId="160" fillId="33" borderId="40" xfId="1450" applyFont="1" applyFill="1" applyBorder="1" applyAlignment="1">
      <alignment horizontal="center" vertical="center" wrapText="1"/>
    </xf>
    <xf numFmtId="0" fontId="160" fillId="33" borderId="0" xfId="1450" applyFont="1" applyFill="1" applyAlignment="1">
      <alignment vertical="center" wrapText="1"/>
    </xf>
    <xf numFmtId="0" fontId="160" fillId="33" borderId="37" xfId="1450" applyFont="1" applyFill="1" applyBorder="1" applyAlignment="1">
      <alignment vertical="center" wrapText="1"/>
    </xf>
    <xf numFmtId="0" fontId="160" fillId="33" borderId="42" xfId="1450" applyFont="1" applyFill="1" applyBorder="1" applyAlignment="1">
      <alignment vertical="center" wrapText="1"/>
    </xf>
    <xf numFmtId="0" fontId="160" fillId="33" borderId="76" xfId="1450" applyFont="1" applyFill="1" applyBorder="1" applyAlignment="1">
      <alignment vertical="center" wrapText="1"/>
    </xf>
    <xf numFmtId="0" fontId="170" fillId="33" borderId="34" xfId="1450" applyFont="1" applyFill="1" applyBorder="1" applyAlignment="1">
      <alignment horizontal="center"/>
    </xf>
    <xf numFmtId="0" fontId="170" fillId="33" borderId="19" xfId="1450" applyFont="1" applyFill="1" applyBorder="1" applyAlignment="1">
      <alignment horizontal="center"/>
    </xf>
    <xf numFmtId="0" fontId="160" fillId="33" borderId="19" xfId="1450" applyFont="1" applyFill="1" applyBorder="1" applyAlignment="1">
      <alignment horizontal="center"/>
    </xf>
    <xf numFmtId="0" fontId="160" fillId="33" borderId="87" xfId="1450" applyFont="1" applyFill="1" applyBorder="1" applyAlignment="1">
      <alignment horizontal="center"/>
    </xf>
    <xf numFmtId="0" fontId="111" fillId="0" borderId="26" xfId="1451" applyFont="1" applyBorder="1"/>
    <xf numFmtId="0" fontId="111" fillId="0" borderId="36" xfId="1451" applyFont="1" applyBorder="1"/>
    <xf numFmtId="0" fontId="111" fillId="0" borderId="43" xfId="1451" applyFont="1" applyBorder="1"/>
    <xf numFmtId="0" fontId="111" fillId="0" borderId="0" xfId="1451" applyFont="1"/>
    <xf numFmtId="0" fontId="111" fillId="0" borderId="28" xfId="1451" applyFont="1" applyBorder="1"/>
    <xf numFmtId="0" fontId="111" fillId="0" borderId="37" xfId="1451" applyFont="1" applyBorder="1"/>
    <xf numFmtId="0" fontId="113" fillId="35" borderId="0" xfId="1451" applyFont="1" applyFill="1" applyAlignment="1">
      <alignment vertical="center"/>
    </xf>
    <xf numFmtId="0" fontId="112" fillId="0" borderId="0" xfId="1451" applyFont="1" applyAlignment="1">
      <alignment vertical="center"/>
    </xf>
    <xf numFmtId="0" fontId="171" fillId="0" borderId="0" xfId="1451" applyFont="1"/>
    <xf numFmtId="0" fontId="113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5" fillId="0" borderId="0" xfId="1451" applyFont="1"/>
    <xf numFmtId="0" fontId="116" fillId="0" borderId="0" xfId="1451" applyFont="1"/>
    <xf numFmtId="0" fontId="110" fillId="0" borderId="0" xfId="1451" applyFont="1" applyAlignment="1">
      <alignment vertical="center"/>
    </xf>
    <xf numFmtId="0" fontId="110" fillId="0" borderId="37" xfId="1451" applyFont="1" applyBorder="1" applyAlignment="1">
      <alignment vertical="center"/>
    </xf>
    <xf numFmtId="0" fontId="111" fillId="0" borderId="34" xfId="1451" applyFont="1" applyBorder="1"/>
    <xf numFmtId="0" fontId="111" fillId="0" borderId="19" xfId="1451" applyFont="1" applyBorder="1"/>
    <xf numFmtId="0" fontId="116" fillId="0" borderId="19" xfId="1451" applyFont="1" applyBorder="1" applyAlignment="1">
      <alignment horizontal="center"/>
    </xf>
    <xf numFmtId="0" fontId="116" fillId="0" borderId="19" xfId="1451" applyFont="1" applyBorder="1"/>
    <xf numFmtId="0" fontId="110" fillId="0" borderId="19" xfId="1451" applyFont="1" applyBorder="1" applyAlignment="1">
      <alignment vertical="center"/>
    </xf>
    <xf numFmtId="0" fontId="110" fillId="0" borderId="19" xfId="1451" applyFont="1" applyBorder="1" applyAlignment="1">
      <alignment horizontal="center" vertical="center"/>
    </xf>
    <xf numFmtId="0" fontId="110" fillId="0" borderId="31" xfId="1451" applyFont="1" applyBorder="1" applyAlignment="1">
      <alignment vertical="center"/>
    </xf>
    <xf numFmtId="0" fontId="110" fillId="0" borderId="0" xfId="1451" applyFont="1" applyAlignment="1">
      <alignment horizontal="center" vertical="center"/>
    </xf>
    <xf numFmtId="0" fontId="111" fillId="0" borderId="0" xfId="1451" applyFont="1" applyAlignment="1">
      <alignment horizontal="center" vertical="center"/>
    </xf>
    <xf numFmtId="0" fontId="111" fillId="0" borderId="0" xfId="1451" applyFont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43" fontId="133" fillId="0" borderId="48" xfId="2673" applyNumberFormat="1" applyFont="1" applyBorder="1" applyAlignment="1">
      <alignment horizontal="center" vertical="center" wrapText="1"/>
    </xf>
    <xf numFmtId="0" fontId="133" fillId="0" borderId="49" xfId="2673" applyFont="1" applyBorder="1" applyAlignment="1">
      <alignment horizontal="center" vertical="center" wrapText="1"/>
    </xf>
    <xf numFmtId="43" fontId="133" fillId="44" borderId="48" xfId="2673" applyNumberFormat="1" applyFont="1" applyFill="1" applyBorder="1" applyAlignment="1">
      <alignment horizontal="center" vertical="center" wrapText="1"/>
    </xf>
    <xf numFmtId="0" fontId="133" fillId="44" borderId="49" xfId="2673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0" fontId="151" fillId="0" borderId="45" xfId="2673" applyFont="1" applyBorder="1" applyAlignment="1">
      <alignment horizontal="center" vertical="center" wrapText="1"/>
    </xf>
    <xf numFmtId="0" fontId="151" fillId="0" borderId="50" xfId="2673" applyFont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1" fontId="133" fillId="44" borderId="3" xfId="2673" applyNumberFormat="1" applyFont="1" applyFill="1" applyBorder="1" applyAlignment="1">
      <alignment horizontal="center" vertical="center" wrapText="1"/>
    </xf>
    <xf numFmtId="1" fontId="133" fillId="44" borderId="39" xfId="2673" applyNumberFormat="1" applyFont="1" applyFill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41" fillId="35" borderId="49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60" fillId="33" borderId="7" xfId="1450" applyFont="1" applyFill="1" applyBorder="1" applyAlignment="1">
      <alignment horizontal="center"/>
    </xf>
    <xf numFmtId="0" fontId="160" fillId="33" borderId="77" xfId="1450" applyFont="1" applyFill="1" applyBorder="1" applyAlignment="1">
      <alignment horizontal="center"/>
    </xf>
    <xf numFmtId="0" fontId="160" fillId="33" borderId="3" xfId="1450" applyFont="1" applyFill="1" applyBorder="1" applyAlignment="1">
      <alignment horizontal="center"/>
    </xf>
    <xf numFmtId="0" fontId="160" fillId="33" borderId="39" xfId="1450" applyFont="1" applyFill="1" applyBorder="1" applyAlignment="1">
      <alignment horizontal="center"/>
    </xf>
    <xf numFmtId="0" fontId="160" fillId="33" borderId="51" xfId="1450" applyFont="1" applyFill="1" applyBorder="1" applyAlignment="1">
      <alignment horizontal="center"/>
    </xf>
    <xf numFmtId="0" fontId="160" fillId="33" borderId="88" xfId="1450" applyFont="1" applyFill="1" applyBorder="1" applyAlignment="1">
      <alignment horizontal="center"/>
    </xf>
    <xf numFmtId="0" fontId="160" fillId="33" borderId="52" xfId="1450" applyFont="1" applyFill="1" applyBorder="1" applyAlignment="1">
      <alignment horizontal="center"/>
    </xf>
    <xf numFmtId="0" fontId="160" fillId="33" borderId="53" xfId="1450" applyFont="1" applyFill="1" applyBorder="1" applyAlignment="1">
      <alignment horizontal="center"/>
    </xf>
    <xf numFmtId="15" fontId="160" fillId="33" borderId="3" xfId="1450" applyNumberFormat="1" applyFont="1" applyFill="1" applyBorder="1" applyAlignment="1">
      <alignment horizontal="center"/>
    </xf>
    <xf numFmtId="0" fontId="160" fillId="33" borderId="78" xfId="1450" applyFont="1" applyFill="1" applyBorder="1" applyAlignment="1">
      <alignment horizontal="center" vertical="center"/>
    </xf>
    <xf numFmtId="0" fontId="160" fillId="33" borderId="79" xfId="1450" applyFont="1" applyFill="1" applyBorder="1" applyAlignment="1">
      <alignment horizontal="center" vertical="center"/>
    </xf>
    <xf numFmtId="0" fontId="160" fillId="33" borderId="18" xfId="1450" applyFont="1" applyFill="1" applyBorder="1" applyAlignment="1">
      <alignment horizontal="center" vertical="center" wrapText="1"/>
    </xf>
    <xf numFmtId="0" fontId="160" fillId="33" borderId="0" xfId="1450" applyFont="1" applyFill="1" applyAlignment="1">
      <alignment horizontal="center" vertical="center" wrapText="1"/>
    </xf>
    <xf numFmtId="0" fontId="160" fillId="33" borderId="37" xfId="1450" applyFont="1" applyFill="1" applyBorder="1" applyAlignment="1">
      <alignment horizontal="center" vertical="center" wrapText="1"/>
    </xf>
    <xf numFmtId="0" fontId="170" fillId="33" borderId="95" xfId="1450" applyFont="1" applyFill="1" applyBorder="1" applyAlignment="1">
      <alignment horizontal="center" vertical="center" wrapText="1"/>
    </xf>
    <xf numFmtId="0" fontId="170" fillId="33" borderId="96" xfId="1450" applyFont="1" applyFill="1" applyBorder="1" applyAlignment="1">
      <alignment horizontal="center" vertical="center" wrapText="1"/>
    </xf>
    <xf numFmtId="0" fontId="160" fillId="33" borderId="7" xfId="1450" applyFont="1" applyFill="1" applyBorder="1" applyAlignment="1">
      <alignment horizontal="center" vertical="top" wrapText="1"/>
    </xf>
    <xf numFmtId="0" fontId="160" fillId="33" borderId="77" xfId="1450" applyFont="1" applyFill="1" applyBorder="1" applyAlignment="1">
      <alignment horizontal="center" vertical="top" wrapText="1"/>
    </xf>
    <xf numFmtId="0" fontId="110" fillId="33" borderId="38" xfId="1450" applyFont="1" applyFill="1" applyBorder="1" applyAlignment="1">
      <alignment horizontal="left" vertical="top" wrapText="1"/>
    </xf>
    <xf numFmtId="0" fontId="110" fillId="33" borderId="78" xfId="1450" applyFont="1" applyFill="1" applyBorder="1" applyAlignment="1">
      <alignment horizontal="left" vertical="top" wrapText="1"/>
    </xf>
    <xf numFmtId="0" fontId="110" fillId="33" borderId="79" xfId="1450" applyFont="1" applyFill="1" applyBorder="1" applyAlignment="1">
      <alignment horizontal="left" vertical="top" wrapText="1"/>
    </xf>
    <xf numFmtId="0" fontId="169" fillId="33" borderId="93" xfId="1450" applyFont="1" applyFill="1" applyBorder="1" applyAlignment="1">
      <alignment horizontal="center" vertical="center"/>
    </xf>
    <xf numFmtId="0" fontId="169" fillId="33" borderId="94" xfId="1450" applyFont="1" applyFill="1" applyBorder="1" applyAlignment="1">
      <alignment horizontal="center" vertical="center"/>
    </xf>
    <xf numFmtId="49" fontId="160" fillId="33" borderId="7" xfId="1450" applyNumberFormat="1" applyFont="1" applyFill="1" applyBorder="1" applyAlignment="1">
      <alignment horizontal="center" vertical="top" wrapText="1"/>
    </xf>
    <xf numFmtId="49" fontId="160" fillId="33" borderId="77" xfId="1450" applyNumberFormat="1" applyFont="1" applyFill="1" applyBorder="1" applyAlignment="1">
      <alignment horizontal="center" vertical="top" wrapText="1"/>
    </xf>
    <xf numFmtId="0" fontId="166" fillId="33" borderId="80" xfId="1450" applyFont="1" applyFill="1" applyBorder="1" applyAlignment="1">
      <alignment horizontal="center" vertical="center"/>
    </xf>
    <xf numFmtId="0" fontId="166" fillId="33" borderId="81" xfId="1450" applyFont="1" applyFill="1" applyBorder="1" applyAlignment="1">
      <alignment horizontal="center" vertical="center"/>
    </xf>
    <xf numFmtId="0" fontId="166" fillId="33" borderId="83" xfId="1450" applyFont="1" applyFill="1" applyBorder="1" applyAlignment="1">
      <alignment horizontal="center" vertical="center"/>
    </xf>
    <xf numFmtId="0" fontId="166" fillId="33" borderId="89" xfId="1450" applyFont="1" applyFill="1" applyBorder="1" applyAlignment="1">
      <alignment horizontal="center" vertical="center"/>
    </xf>
    <xf numFmtId="49" fontId="160" fillId="33" borderId="45" xfId="1450" applyNumberFormat="1" applyFont="1" applyFill="1" applyBorder="1" applyAlignment="1">
      <alignment horizontal="center" vertical="center"/>
    </xf>
    <xf numFmtId="49" fontId="160" fillId="33" borderId="77" xfId="1450" applyNumberFormat="1" applyFont="1" applyFill="1" applyBorder="1" applyAlignment="1">
      <alignment horizontal="center" vertical="center"/>
    </xf>
    <xf numFmtId="0" fontId="166" fillId="33" borderId="91" xfId="1450" applyFont="1" applyFill="1" applyBorder="1" applyAlignment="1">
      <alignment horizontal="center" vertical="center"/>
    </xf>
    <xf numFmtId="0" fontId="166" fillId="33" borderId="92" xfId="1450" applyFont="1" applyFill="1" applyBorder="1" applyAlignment="1">
      <alignment horizontal="center" vertical="center"/>
    </xf>
    <xf numFmtId="49" fontId="160" fillId="33" borderId="7" xfId="1450" applyNumberFormat="1" applyFont="1" applyFill="1" applyBorder="1" applyAlignment="1">
      <alignment horizontal="center" vertical="center"/>
    </xf>
    <xf numFmtId="0" fontId="166" fillId="33" borderId="83" xfId="1450" applyFont="1" applyFill="1" applyBorder="1" applyAlignment="1">
      <alignment horizontal="left" vertical="center"/>
    </xf>
    <xf numFmtId="0" fontId="166" fillId="33" borderId="84" xfId="1450" applyFont="1" applyFill="1" applyBorder="1" applyAlignment="1">
      <alignment horizontal="left" vertical="center"/>
    </xf>
    <xf numFmtId="0" fontId="169" fillId="33" borderId="83" xfId="1450" applyFont="1" applyFill="1" applyBorder="1" applyAlignment="1">
      <alignment horizontal="left" vertical="center"/>
    </xf>
    <xf numFmtId="0" fontId="169" fillId="33" borderId="89" xfId="1450" applyFont="1" applyFill="1" applyBorder="1" applyAlignment="1">
      <alignment horizontal="left" vertical="center"/>
    </xf>
    <xf numFmtId="0" fontId="166" fillId="33" borderId="80" xfId="1450" applyFont="1" applyFill="1" applyBorder="1" applyAlignment="1">
      <alignment horizontal="left" vertical="center"/>
    </xf>
    <xf numFmtId="0" fontId="166" fillId="33" borderId="81" xfId="1450" applyFont="1" applyFill="1" applyBorder="1" applyAlignment="1">
      <alignment horizontal="left" vertical="center"/>
    </xf>
    <xf numFmtId="49" fontId="160" fillId="33" borderId="45" xfId="1450" applyNumberFormat="1" applyFont="1" applyFill="1" applyBorder="1" applyAlignment="1">
      <alignment horizontal="left" vertical="center"/>
    </xf>
    <xf numFmtId="49" fontId="160" fillId="33" borderId="77" xfId="1450" applyNumberFormat="1" applyFont="1" applyFill="1" applyBorder="1" applyAlignment="1">
      <alignment horizontal="left" vertical="center"/>
    </xf>
    <xf numFmtId="0" fontId="160" fillId="33" borderId="45" xfId="1450" applyFont="1" applyFill="1" applyBorder="1" applyAlignment="1">
      <alignment horizontal="center" vertical="center"/>
    </xf>
    <xf numFmtId="0" fontId="160" fillId="33" borderId="77" xfId="1450" applyFont="1" applyFill="1" applyBorder="1" applyAlignment="1">
      <alignment horizontal="center" vertical="center"/>
    </xf>
    <xf numFmtId="0" fontId="167" fillId="33" borderId="83" xfId="1450" applyFont="1" applyFill="1" applyBorder="1" applyAlignment="1">
      <alignment horizontal="left" vertical="center"/>
    </xf>
    <xf numFmtId="0" fontId="167" fillId="33" borderId="84" xfId="1450" applyFont="1" applyFill="1" applyBorder="1" applyAlignment="1">
      <alignment horizontal="left" vertical="center"/>
    </xf>
    <xf numFmtId="0" fontId="160" fillId="33" borderId="78" xfId="1450" applyFont="1" applyFill="1" applyBorder="1" applyAlignment="1">
      <alignment horizontal="center"/>
    </xf>
    <xf numFmtId="0" fontId="160" fillId="33" borderId="79" xfId="1450" applyFont="1" applyFill="1" applyBorder="1" applyAlignment="1">
      <alignment horizontal="center"/>
    </xf>
    <xf numFmtId="0" fontId="110" fillId="33" borderId="18" xfId="1450" applyFont="1" applyFill="1" applyBorder="1" applyAlignment="1">
      <alignment horizontal="left"/>
    </xf>
    <xf numFmtId="0" fontId="110" fillId="33" borderId="0" xfId="1450" applyFont="1" applyFill="1" applyAlignment="1">
      <alignment horizontal="left"/>
    </xf>
    <xf numFmtId="0" fontId="110" fillId="33" borderId="37" xfId="1450" applyFont="1" applyFill="1" applyBorder="1" applyAlignment="1">
      <alignment horizontal="left"/>
    </xf>
    <xf numFmtId="0" fontId="165" fillId="33" borderId="45" xfId="1450" applyFont="1" applyFill="1" applyBorder="1" applyAlignment="1">
      <alignment horizontal="center" vertical="center"/>
    </xf>
    <xf numFmtId="0" fontId="165" fillId="33" borderId="7" xfId="1450" applyFont="1" applyFill="1" applyBorder="1" applyAlignment="1">
      <alignment horizontal="center" vertical="center"/>
    </xf>
    <xf numFmtId="0" fontId="165" fillId="33" borderId="77" xfId="1450" applyFont="1" applyFill="1" applyBorder="1" applyAlignment="1">
      <alignment horizontal="center" vertical="center"/>
    </xf>
    <xf numFmtId="0" fontId="110" fillId="33" borderId="45" xfId="1450" applyFont="1" applyFill="1" applyBorder="1" applyAlignment="1">
      <alignment horizontal="center" vertical="center"/>
    </xf>
    <xf numFmtId="0" fontId="110" fillId="33" borderId="7" xfId="1450" applyFont="1" applyFill="1" applyBorder="1" applyAlignment="1">
      <alignment horizontal="center" vertical="center"/>
    </xf>
    <xf numFmtId="0" fontId="110" fillId="33" borderId="50" xfId="1450" applyFont="1" applyFill="1" applyBorder="1" applyAlignment="1">
      <alignment horizontal="center" vertical="center"/>
    </xf>
    <xf numFmtId="0" fontId="162" fillId="0" borderId="3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/>
    </xf>
    <xf numFmtId="0" fontId="162" fillId="0" borderId="77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 wrapText="1"/>
    </xf>
    <xf numFmtId="0" fontId="162" fillId="0" borderId="77" xfId="2669" applyFont="1" applyBorder="1" applyAlignment="1">
      <alignment horizontal="center" vertical="center" wrapText="1"/>
    </xf>
    <xf numFmtId="0" fontId="161" fillId="35" borderId="75" xfId="1450" applyFont="1" applyFill="1" applyBorder="1" applyAlignment="1">
      <alignment horizontal="center" vertical="center"/>
    </xf>
    <xf numFmtId="0" fontId="161" fillId="35" borderId="36" xfId="1450" applyFont="1" applyFill="1" applyBorder="1" applyAlignment="1">
      <alignment horizontal="center" vertical="center"/>
    </xf>
    <xf numFmtId="0" fontId="161" fillId="35" borderId="43" xfId="1450" applyFont="1" applyFill="1" applyBorder="1" applyAlignment="1">
      <alignment horizontal="center" vertical="center"/>
    </xf>
    <xf numFmtId="0" fontId="161" fillId="35" borderId="41" xfId="1450" applyFont="1" applyFill="1" applyBorder="1" applyAlignment="1">
      <alignment horizontal="center" vertical="center"/>
    </xf>
    <xf numFmtId="0" fontId="161" fillId="35" borderId="42" xfId="1450" applyFont="1" applyFill="1" applyBorder="1" applyAlignment="1">
      <alignment horizontal="center" vertical="center"/>
    </xf>
    <xf numFmtId="0" fontId="161" fillId="35" borderId="76" xfId="1450" applyFont="1" applyFill="1" applyBorder="1" applyAlignment="1">
      <alignment horizontal="center" vertical="center"/>
    </xf>
    <xf numFmtId="0" fontId="113" fillId="35" borderId="0" xfId="1451" applyFont="1" applyFill="1" applyAlignment="1">
      <alignment horizontal="center" vertical="center"/>
    </xf>
    <xf numFmtId="0" fontId="172" fillId="0" borderId="0" xfId="1451" applyFont="1" applyAlignment="1">
      <alignment horizontal="left"/>
    </xf>
    <xf numFmtId="0" fontId="113" fillId="35" borderId="26" xfId="1451" applyFont="1" applyFill="1" applyBorder="1" applyAlignment="1">
      <alignment horizontal="center" vertical="center"/>
    </xf>
    <xf numFmtId="0" fontId="113" fillId="35" borderId="36" xfId="1451" applyFont="1" applyFill="1" applyBorder="1" applyAlignment="1">
      <alignment horizontal="center" vertical="center"/>
    </xf>
    <xf numFmtId="0" fontId="113" fillId="35" borderId="43" xfId="1451" applyFont="1" applyFill="1" applyBorder="1" applyAlignment="1">
      <alignment horizontal="center" vertical="center"/>
    </xf>
    <xf numFmtId="0" fontId="113" fillId="35" borderId="28" xfId="1451" applyFont="1" applyFill="1" applyBorder="1" applyAlignment="1">
      <alignment horizontal="center" vertical="center"/>
    </xf>
    <xf numFmtId="0" fontId="113" fillId="35" borderId="37" xfId="1451" applyFont="1" applyFill="1" applyBorder="1" applyAlignment="1">
      <alignment horizontal="center" vertical="center"/>
    </xf>
    <xf numFmtId="0" fontId="113" fillId="35" borderId="34" xfId="1451" applyFont="1" applyFill="1" applyBorder="1" applyAlignment="1">
      <alignment horizontal="center" vertical="center"/>
    </xf>
    <xf numFmtId="0" fontId="113" fillId="35" borderId="19" xfId="1451" applyFont="1" applyFill="1" applyBorder="1" applyAlignment="1">
      <alignment horizontal="center" vertical="center"/>
    </xf>
    <xf numFmtId="0" fontId="113" fillId="35" borderId="31" xfId="1451" applyFont="1" applyFill="1" applyBorder="1" applyAlignment="1">
      <alignment horizontal="center" vertical="center"/>
    </xf>
    <xf numFmtId="0" fontId="166" fillId="33" borderId="89" xfId="1450" applyFont="1" applyFill="1" applyBorder="1" applyAlignment="1">
      <alignment horizontal="left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 2" xfId="1342" xr:uid="{00000000-0005-0000-0000-000040050000}"/>
    <cellStyle name="Hyperlink 3" xfId="1343" xr:uid="{00000000-0005-0000-0000-000041050000}"/>
    <cellStyle name="Hyperlink 4" xfId="1344" xr:uid="{00000000-0005-0000-0000-000042050000}"/>
    <cellStyle name="Input" xfId="1345" builtinId="20" customBuiltin="1"/>
    <cellStyle name="Input [yellow]" xfId="1346" xr:uid="{00000000-0005-0000-0000-000044050000}"/>
    <cellStyle name="Input [yellow] 2" xfId="1347" xr:uid="{00000000-0005-0000-0000-000045050000}"/>
    <cellStyle name="Input 10" xfId="1348" xr:uid="{00000000-0005-0000-0000-000046050000}"/>
    <cellStyle name="Input 10 2" xfId="1349" xr:uid="{00000000-0005-0000-0000-000047050000}"/>
    <cellStyle name="Input 11" xfId="1350" xr:uid="{00000000-0005-0000-0000-000048050000}"/>
    <cellStyle name="Input 11 2" xfId="1351" xr:uid="{00000000-0005-0000-0000-000049050000}"/>
    <cellStyle name="Input 12" xfId="1352" xr:uid="{00000000-0005-0000-0000-00004A050000}"/>
    <cellStyle name="Input 12 2" xfId="1353" xr:uid="{00000000-0005-0000-0000-00004B050000}"/>
    <cellStyle name="Input 13" xfId="1354" xr:uid="{00000000-0005-0000-0000-00004C050000}"/>
    <cellStyle name="Input 13 2" xfId="1355" xr:uid="{00000000-0005-0000-0000-00004D050000}"/>
    <cellStyle name="Input 14" xfId="1356" xr:uid="{00000000-0005-0000-0000-00004E050000}"/>
    <cellStyle name="Input 14 2" xfId="1357" xr:uid="{00000000-0005-0000-0000-00004F050000}"/>
    <cellStyle name="Input 15" xfId="1358" xr:uid="{00000000-0005-0000-0000-000050050000}"/>
    <cellStyle name="Input 15 2" xfId="1359" xr:uid="{00000000-0005-0000-0000-000051050000}"/>
    <cellStyle name="Input 16" xfId="1360" xr:uid="{00000000-0005-0000-0000-000052050000}"/>
    <cellStyle name="Input 16 2" xfId="1361" xr:uid="{00000000-0005-0000-0000-000053050000}"/>
    <cellStyle name="Input 17" xfId="1362" xr:uid="{00000000-0005-0000-0000-000054050000}"/>
    <cellStyle name="Input 17 2" xfId="1363" xr:uid="{00000000-0005-0000-0000-000055050000}"/>
    <cellStyle name="Input 18" xfId="1364" xr:uid="{00000000-0005-0000-0000-000056050000}"/>
    <cellStyle name="Input 18 2" xfId="1365" xr:uid="{00000000-0005-0000-0000-000057050000}"/>
    <cellStyle name="Input 19" xfId="1366" xr:uid="{00000000-0005-0000-0000-000058050000}"/>
    <cellStyle name="Input 19 2" xfId="1367" xr:uid="{00000000-0005-0000-0000-000059050000}"/>
    <cellStyle name="Input 2" xfId="1368" xr:uid="{00000000-0005-0000-0000-00005A050000}"/>
    <cellStyle name="Input 2 2" xfId="1369" xr:uid="{00000000-0005-0000-0000-00005B050000}"/>
    <cellStyle name="Input 2 2 2" xfId="1370" xr:uid="{00000000-0005-0000-0000-00005C050000}"/>
    <cellStyle name="Input 2 3" xfId="1371" xr:uid="{00000000-0005-0000-0000-00005D050000}"/>
    <cellStyle name="Input 2 3 2" xfId="1372" xr:uid="{00000000-0005-0000-0000-00005E050000}"/>
    <cellStyle name="Input 2 4" xfId="1373" xr:uid="{00000000-0005-0000-0000-00005F050000}"/>
    <cellStyle name="Input 20" xfId="1374" xr:uid="{00000000-0005-0000-0000-000060050000}"/>
    <cellStyle name="Input 20 2" xfId="1375" xr:uid="{00000000-0005-0000-0000-000061050000}"/>
    <cellStyle name="Input 21" xfId="1376" xr:uid="{00000000-0005-0000-0000-000062050000}"/>
    <cellStyle name="Input 21 2" xfId="1377" xr:uid="{00000000-0005-0000-0000-000063050000}"/>
    <cellStyle name="Input 3" xfId="1378" xr:uid="{00000000-0005-0000-0000-000064050000}"/>
    <cellStyle name="Input 3 2" xfId="1379" xr:uid="{00000000-0005-0000-0000-000065050000}"/>
    <cellStyle name="Input 3 2 2" xfId="1380" xr:uid="{00000000-0005-0000-0000-000066050000}"/>
    <cellStyle name="Input 3 3" xfId="1381" xr:uid="{00000000-0005-0000-0000-000067050000}"/>
    <cellStyle name="Input 4" xfId="1382" xr:uid="{00000000-0005-0000-0000-000068050000}"/>
    <cellStyle name="Input 4 2" xfId="1383" xr:uid="{00000000-0005-0000-0000-000069050000}"/>
    <cellStyle name="Input 4 2 2" xfId="1384" xr:uid="{00000000-0005-0000-0000-00006A050000}"/>
    <cellStyle name="Input 4 3" xfId="1385" xr:uid="{00000000-0005-0000-0000-00006B050000}"/>
    <cellStyle name="Input 5" xfId="1386" xr:uid="{00000000-0005-0000-0000-00006C050000}"/>
    <cellStyle name="Input 5 2" xfId="1387" xr:uid="{00000000-0005-0000-0000-00006D050000}"/>
    <cellStyle name="Input 6" xfId="1388" xr:uid="{00000000-0005-0000-0000-00006E050000}"/>
    <cellStyle name="Input 6 2" xfId="1389" xr:uid="{00000000-0005-0000-0000-00006F050000}"/>
    <cellStyle name="Input 7" xfId="1390" xr:uid="{00000000-0005-0000-0000-000070050000}"/>
    <cellStyle name="Input 7 2" xfId="1391" xr:uid="{00000000-0005-0000-0000-000071050000}"/>
    <cellStyle name="Input 8" xfId="1392" xr:uid="{00000000-0005-0000-0000-000072050000}"/>
    <cellStyle name="Input 8 2" xfId="1393" xr:uid="{00000000-0005-0000-0000-000073050000}"/>
    <cellStyle name="Input 9" xfId="1394" xr:uid="{00000000-0005-0000-0000-000074050000}"/>
    <cellStyle name="Input 9 2" xfId="1395" xr:uid="{00000000-0005-0000-0000-000075050000}"/>
    <cellStyle name="Link Currency (0)" xfId="1396" xr:uid="{00000000-0005-0000-0000-000076050000}"/>
    <cellStyle name="Link Currency (0) 2" xfId="1397" xr:uid="{00000000-0005-0000-0000-000077050000}"/>
    <cellStyle name="Link Currency (2)" xfId="1398" xr:uid="{00000000-0005-0000-0000-000078050000}"/>
    <cellStyle name="Link Currency (2) 2" xfId="1399" xr:uid="{00000000-0005-0000-0000-000079050000}"/>
    <cellStyle name="Link Units (0)" xfId="1400" xr:uid="{00000000-0005-0000-0000-00007A050000}"/>
    <cellStyle name="Link Units (0) 2" xfId="1401" xr:uid="{00000000-0005-0000-0000-00007B050000}"/>
    <cellStyle name="Link Units (1)" xfId="1402" xr:uid="{00000000-0005-0000-0000-00007C050000}"/>
    <cellStyle name="Link Units (1) 2" xfId="1403" xr:uid="{00000000-0005-0000-0000-00007D050000}"/>
    <cellStyle name="Link Units (2)" xfId="1404" xr:uid="{00000000-0005-0000-0000-00007E050000}"/>
    <cellStyle name="Link Units (2) 2" xfId="1405" xr:uid="{00000000-0005-0000-0000-00007F050000}"/>
    <cellStyle name="Linked Cell" xfId="1406" builtinId="24" customBuiltin="1"/>
    <cellStyle name="Linked Cell 10" xfId="1407" xr:uid="{00000000-0005-0000-0000-000081050000}"/>
    <cellStyle name="Linked Cell 11" xfId="1408" xr:uid="{00000000-0005-0000-0000-000082050000}"/>
    <cellStyle name="Linked Cell 12" xfId="1409" xr:uid="{00000000-0005-0000-0000-000083050000}"/>
    <cellStyle name="Linked Cell 13" xfId="1410" xr:uid="{00000000-0005-0000-0000-000084050000}"/>
    <cellStyle name="Linked Cell 14" xfId="1411" xr:uid="{00000000-0005-0000-0000-000085050000}"/>
    <cellStyle name="Linked Cell 15" xfId="1412" xr:uid="{00000000-0005-0000-0000-000086050000}"/>
    <cellStyle name="Linked Cell 16" xfId="1413" xr:uid="{00000000-0005-0000-0000-000087050000}"/>
    <cellStyle name="Linked Cell 2" xfId="1414" xr:uid="{00000000-0005-0000-0000-000088050000}"/>
    <cellStyle name="Linked Cell 2 2" xfId="1415" xr:uid="{00000000-0005-0000-0000-000089050000}"/>
    <cellStyle name="Linked Cell 2 3" xfId="1416" xr:uid="{00000000-0005-0000-0000-00008A050000}"/>
    <cellStyle name="Linked Cell 3" xfId="1417" xr:uid="{00000000-0005-0000-0000-00008B050000}"/>
    <cellStyle name="Linked Cell 3 2" xfId="1418" xr:uid="{00000000-0005-0000-0000-00008C050000}"/>
    <cellStyle name="Linked Cell 4" xfId="1419" xr:uid="{00000000-0005-0000-0000-00008D050000}"/>
    <cellStyle name="Linked Cell 4 2" xfId="1420" xr:uid="{00000000-0005-0000-0000-00008E050000}"/>
    <cellStyle name="Linked Cell 5" xfId="1421" xr:uid="{00000000-0005-0000-0000-00008F050000}"/>
    <cellStyle name="Linked Cell 5 2" xfId="1422" xr:uid="{00000000-0005-0000-0000-000090050000}"/>
    <cellStyle name="Linked Cell 6" xfId="1423" xr:uid="{00000000-0005-0000-0000-000091050000}"/>
    <cellStyle name="Linked Cell 7" xfId="1424" xr:uid="{00000000-0005-0000-0000-000092050000}"/>
    <cellStyle name="Linked Cell 8" xfId="1425" xr:uid="{00000000-0005-0000-0000-000093050000}"/>
    <cellStyle name="Linked Cell 9" xfId="1426" xr:uid="{00000000-0005-0000-0000-000094050000}"/>
    <cellStyle name="Milliers [0]_Modèle" xfId="1427" xr:uid="{00000000-0005-0000-0000-000095050000}"/>
    <cellStyle name="Neutral" xfId="1428" builtinId="28" customBuiltin="1"/>
    <cellStyle name="Neutral 10" xfId="1429" xr:uid="{00000000-0005-0000-0000-000097050000}"/>
    <cellStyle name="Neutral 11" xfId="1430" xr:uid="{00000000-0005-0000-0000-000098050000}"/>
    <cellStyle name="Neutral 12" xfId="1431" xr:uid="{00000000-0005-0000-0000-000099050000}"/>
    <cellStyle name="Neutral 13" xfId="1432" xr:uid="{00000000-0005-0000-0000-00009A050000}"/>
    <cellStyle name="Neutral 14" xfId="1433" xr:uid="{00000000-0005-0000-0000-00009B050000}"/>
    <cellStyle name="Neutral 15" xfId="1434" xr:uid="{00000000-0005-0000-0000-00009C050000}"/>
    <cellStyle name="Neutral 16" xfId="1435" xr:uid="{00000000-0005-0000-0000-00009D050000}"/>
    <cellStyle name="Neutral 2" xfId="1436" xr:uid="{00000000-0005-0000-0000-00009E050000}"/>
    <cellStyle name="Neutral 2 2" xfId="1437" xr:uid="{00000000-0005-0000-0000-00009F050000}"/>
    <cellStyle name="Neutral 2 3" xfId="1438" xr:uid="{00000000-0005-0000-0000-0000A0050000}"/>
    <cellStyle name="Neutral 3" xfId="1439" xr:uid="{00000000-0005-0000-0000-0000A1050000}"/>
    <cellStyle name="Neutral 4" xfId="1440" xr:uid="{00000000-0005-0000-0000-0000A2050000}"/>
    <cellStyle name="Neutral 5" xfId="1441" xr:uid="{00000000-0005-0000-0000-0000A3050000}"/>
    <cellStyle name="Neutral 6" xfId="1442" xr:uid="{00000000-0005-0000-0000-0000A4050000}"/>
    <cellStyle name="Neutral 7" xfId="1443" xr:uid="{00000000-0005-0000-0000-0000A5050000}"/>
    <cellStyle name="Neutral 8" xfId="1444" xr:uid="{00000000-0005-0000-0000-0000A6050000}"/>
    <cellStyle name="Neutral 9" xfId="1445" xr:uid="{00000000-0005-0000-0000-0000A7050000}"/>
    <cellStyle name="no dec" xfId="1446" xr:uid="{00000000-0005-0000-0000-0000A8050000}"/>
    <cellStyle name="Normal" xfId="0" builtinId="0"/>
    <cellStyle name="Normal - Style1" xfId="1447" xr:uid="{00000000-0005-0000-0000-0000AA050000}"/>
    <cellStyle name="Normal - Style1 10" xfId="2677" xr:uid="{00000000-0005-0000-0000-0000AB050000}"/>
    <cellStyle name="Normal - Style1 2" xfId="1448" xr:uid="{00000000-0005-0000-0000-0000AC050000}"/>
    <cellStyle name="Normal - Style1 2 2" xfId="1449" xr:uid="{00000000-0005-0000-0000-0000AD050000}"/>
    <cellStyle name="Normal - Style1 2 2 2" xfId="1450" xr:uid="{00000000-0005-0000-0000-0000AE050000}"/>
    <cellStyle name="Normal - Style1 2 3" xfId="1451" xr:uid="{00000000-0005-0000-0000-0000AF050000}"/>
    <cellStyle name="Normal - Style1 2 4" xfId="1452" xr:uid="{00000000-0005-0000-0000-0000B0050000}"/>
    <cellStyle name="Normal - Style1 3" xfId="1453" xr:uid="{00000000-0005-0000-0000-0000B1050000}"/>
    <cellStyle name="Normal - Style1 3 2" xfId="1454" xr:uid="{00000000-0005-0000-0000-0000B2050000}"/>
    <cellStyle name="Normal - Style1 4" xfId="1455" xr:uid="{00000000-0005-0000-0000-0000B3050000}"/>
    <cellStyle name="Normal - Style1 4 2" xfId="1456" xr:uid="{00000000-0005-0000-0000-0000B4050000}"/>
    <cellStyle name="Normal - Style1 5" xfId="1457" xr:uid="{00000000-0005-0000-0000-0000B5050000}"/>
    <cellStyle name="Normal - Style1 5 2" xfId="1458" xr:uid="{00000000-0005-0000-0000-0000B6050000}"/>
    <cellStyle name="Normal - Style1 6" xfId="1459" xr:uid="{00000000-0005-0000-0000-0000B7050000}"/>
    <cellStyle name="Normal - Style1_4_Pembangunan JTM Baru Penyulang CPU 5" xfId="1460" xr:uid="{00000000-0005-0000-0000-0000B8050000}"/>
    <cellStyle name="Normal - Style2" xfId="1461" xr:uid="{00000000-0005-0000-0000-0000B9050000}"/>
    <cellStyle name="Normal - Style3" xfId="1462" xr:uid="{00000000-0005-0000-0000-0000BA050000}"/>
    <cellStyle name="Normal - Style6" xfId="1463" xr:uid="{00000000-0005-0000-0000-0000BB050000}"/>
    <cellStyle name="Normal 10" xfId="1464" xr:uid="{00000000-0005-0000-0000-0000BC050000}"/>
    <cellStyle name="Normal 10 2" xfId="1465" xr:uid="{00000000-0005-0000-0000-0000BD050000}"/>
    <cellStyle name="Normal 10 2 2" xfId="1466" xr:uid="{00000000-0005-0000-0000-0000BE050000}"/>
    <cellStyle name="Normal 10 2 2 2" xfId="1467" xr:uid="{00000000-0005-0000-0000-0000BF050000}"/>
    <cellStyle name="Normal 10 3" xfId="1468" xr:uid="{00000000-0005-0000-0000-0000C0050000}"/>
    <cellStyle name="Normal 10_4_Pembangunan JTM Baru Penyulang CPU 5" xfId="1469" xr:uid="{00000000-0005-0000-0000-0000C1050000}"/>
    <cellStyle name="Normal 100" xfId="1470" xr:uid="{00000000-0005-0000-0000-0000C2050000}"/>
    <cellStyle name="Normal 100 2" xfId="1471" xr:uid="{00000000-0005-0000-0000-0000C3050000}"/>
    <cellStyle name="Normal 101" xfId="1472" xr:uid="{00000000-0005-0000-0000-0000C4050000}"/>
    <cellStyle name="Normal 101 2" xfId="1473" xr:uid="{00000000-0005-0000-0000-0000C5050000}"/>
    <cellStyle name="Normal 101 2 2" xfId="1474" xr:uid="{00000000-0005-0000-0000-0000C6050000}"/>
    <cellStyle name="Normal 101_FORMAT SKK luncuran" xfId="1475" xr:uid="{00000000-0005-0000-0000-0000C7050000}"/>
    <cellStyle name="Normal 102" xfId="1476" xr:uid="{00000000-0005-0000-0000-0000C8050000}"/>
    <cellStyle name="Normal 103" xfId="1477" xr:uid="{00000000-0005-0000-0000-0000C9050000}"/>
    <cellStyle name="Normal 104" xfId="1478" xr:uid="{00000000-0005-0000-0000-0000CA050000}"/>
    <cellStyle name="Normal 105" xfId="1479" xr:uid="{00000000-0005-0000-0000-0000CB050000}"/>
    <cellStyle name="Normal 106" xfId="1480" xr:uid="{00000000-0005-0000-0000-0000CC050000}"/>
    <cellStyle name="Normal 107" xfId="1481" xr:uid="{00000000-0005-0000-0000-0000CD050000}"/>
    <cellStyle name="Normal 108" xfId="1482" xr:uid="{00000000-0005-0000-0000-0000CE050000}"/>
    <cellStyle name="Normal 109" xfId="1483" xr:uid="{00000000-0005-0000-0000-0000CF050000}"/>
    <cellStyle name="Normal 11" xfId="1484" xr:uid="{00000000-0005-0000-0000-0000D0050000}"/>
    <cellStyle name="Normal 11 2" xfId="1485" xr:uid="{00000000-0005-0000-0000-0000D1050000}"/>
    <cellStyle name="Normal 11 2 2" xfId="1486" xr:uid="{00000000-0005-0000-0000-0000D2050000}"/>
    <cellStyle name="Normal 11 3" xfId="1487" xr:uid="{00000000-0005-0000-0000-0000D3050000}"/>
    <cellStyle name="Normal 11 3 2" xfId="1488" xr:uid="{00000000-0005-0000-0000-0000D4050000}"/>
    <cellStyle name="Normal 11 4" xfId="1489" xr:uid="{00000000-0005-0000-0000-0000D5050000}"/>
    <cellStyle name="Normal 11 4 2" xfId="1490" xr:uid="{00000000-0005-0000-0000-0000D6050000}"/>
    <cellStyle name="Normal 11 5" xfId="1491" xr:uid="{00000000-0005-0000-0000-0000D7050000}"/>
    <cellStyle name="Normal 11 5 2" xfId="1492" xr:uid="{00000000-0005-0000-0000-0000D8050000}"/>
    <cellStyle name="Normal 11 6" xfId="1493" xr:uid="{00000000-0005-0000-0000-0000D9050000}"/>
    <cellStyle name="Normal 11 6 2" xfId="1494" xr:uid="{00000000-0005-0000-0000-0000DA050000}"/>
    <cellStyle name="Normal 11_Book3" xfId="1495" xr:uid="{00000000-0005-0000-0000-0000DB050000}"/>
    <cellStyle name="Normal 110" xfId="1496" xr:uid="{00000000-0005-0000-0000-0000DC050000}"/>
    <cellStyle name="Normal 111" xfId="1497" xr:uid="{00000000-0005-0000-0000-0000DD050000}"/>
    <cellStyle name="Normal 112" xfId="1498" xr:uid="{00000000-0005-0000-0000-0000DE050000}"/>
    <cellStyle name="Normal 113" xfId="1499" xr:uid="{00000000-0005-0000-0000-0000DF050000}"/>
    <cellStyle name="Normal 114" xfId="1500" xr:uid="{00000000-0005-0000-0000-0000E0050000}"/>
    <cellStyle name="Normal 115" xfId="1501" xr:uid="{00000000-0005-0000-0000-0000E1050000}"/>
    <cellStyle name="Normal 116" xfId="1502" xr:uid="{00000000-0005-0000-0000-0000E2050000}"/>
    <cellStyle name="Normal 117" xfId="1503" xr:uid="{00000000-0005-0000-0000-0000E3050000}"/>
    <cellStyle name="Normal 117 2" xfId="1504" xr:uid="{00000000-0005-0000-0000-0000E4050000}"/>
    <cellStyle name="Normal 117 2 2" xfId="1505" xr:uid="{00000000-0005-0000-0000-0000E5050000}"/>
    <cellStyle name="Normal 118" xfId="1506" xr:uid="{00000000-0005-0000-0000-0000E6050000}"/>
    <cellStyle name="Normal 119" xfId="1507" xr:uid="{00000000-0005-0000-0000-0000E7050000}"/>
    <cellStyle name="Normal 12" xfId="1508" xr:uid="{00000000-0005-0000-0000-0000E8050000}"/>
    <cellStyle name="Normal 12 2" xfId="1509" xr:uid="{00000000-0005-0000-0000-0000E9050000}"/>
    <cellStyle name="Normal 12 2 2" xfId="1510" xr:uid="{00000000-0005-0000-0000-0000EA050000}"/>
    <cellStyle name="Normal 12 3" xfId="2669" xr:uid="{00000000-0005-0000-0000-0000EB050000}"/>
    <cellStyle name="Normal 12_Book3" xfId="1511" xr:uid="{00000000-0005-0000-0000-0000EC050000}"/>
    <cellStyle name="Normal 120" xfId="1512" xr:uid="{00000000-0005-0000-0000-0000ED050000}"/>
    <cellStyle name="Normal 121" xfId="1513" xr:uid="{00000000-0005-0000-0000-0000EE050000}"/>
    <cellStyle name="Normal 122" xfId="1514" xr:uid="{00000000-0005-0000-0000-0000EF050000}"/>
    <cellStyle name="Normal 123" xfId="1515" xr:uid="{00000000-0005-0000-0000-0000F0050000}"/>
    <cellStyle name="Normal 124" xfId="1516" xr:uid="{00000000-0005-0000-0000-0000F1050000}"/>
    <cellStyle name="Normal 125" xfId="1517" xr:uid="{00000000-0005-0000-0000-0000F2050000}"/>
    <cellStyle name="Normal 126" xfId="1518" xr:uid="{00000000-0005-0000-0000-0000F3050000}"/>
    <cellStyle name="Normal 126 2" xfId="1519" xr:uid="{00000000-0005-0000-0000-0000F4050000}"/>
    <cellStyle name="Normal 127" xfId="1520" xr:uid="{00000000-0005-0000-0000-0000F5050000}"/>
    <cellStyle name="Normal 128" xfId="1521" xr:uid="{00000000-0005-0000-0000-0000F6050000}"/>
    <cellStyle name="Normal 129" xfId="1522" xr:uid="{00000000-0005-0000-0000-0000F7050000}"/>
    <cellStyle name="Normal 13" xfId="1523" xr:uid="{00000000-0005-0000-0000-0000F8050000}"/>
    <cellStyle name="Normal 13 2" xfId="1524" xr:uid="{00000000-0005-0000-0000-0000F9050000}"/>
    <cellStyle name="Normal 13 2 2" xfId="1525" xr:uid="{00000000-0005-0000-0000-0000FA050000}"/>
    <cellStyle name="Normal 13 3" xfId="1526" xr:uid="{00000000-0005-0000-0000-0000FB050000}"/>
    <cellStyle name="Normal 13 3 2" xfId="1527" xr:uid="{00000000-0005-0000-0000-0000FC050000}"/>
    <cellStyle name="Normal 13 4" xfId="1528" xr:uid="{00000000-0005-0000-0000-0000FD050000}"/>
    <cellStyle name="Normal 13_Book3" xfId="1529" xr:uid="{00000000-0005-0000-0000-0000FE050000}"/>
    <cellStyle name="Normal 130" xfId="1530" xr:uid="{00000000-0005-0000-0000-0000FF050000}"/>
    <cellStyle name="Normal 131" xfId="1531" xr:uid="{00000000-0005-0000-0000-000000060000}"/>
    <cellStyle name="Normal 132" xfId="1532" xr:uid="{00000000-0005-0000-0000-000001060000}"/>
    <cellStyle name="Normal 133" xfId="1533" xr:uid="{00000000-0005-0000-0000-000002060000}"/>
    <cellStyle name="Normal 134" xfId="1534" xr:uid="{00000000-0005-0000-0000-000003060000}"/>
    <cellStyle name="Normal 134 2" xfId="1535" xr:uid="{00000000-0005-0000-0000-000004060000}"/>
    <cellStyle name="Normal 135" xfId="1536" xr:uid="{00000000-0005-0000-0000-000005060000}"/>
    <cellStyle name="Normal 136" xfId="1537" xr:uid="{00000000-0005-0000-0000-000006060000}"/>
    <cellStyle name="Normal 137" xfId="1538" xr:uid="{00000000-0005-0000-0000-000007060000}"/>
    <cellStyle name="Normal 137 2" xfId="1539" xr:uid="{00000000-0005-0000-0000-000008060000}"/>
    <cellStyle name="Normal 137 2 2" xfId="2673" xr:uid="{00000000-0005-0000-0000-000009060000}"/>
    <cellStyle name="Normal 137 3" xfId="2670" xr:uid="{00000000-0005-0000-0000-00000A060000}"/>
    <cellStyle name="Normal 138" xfId="2678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13" Type="http://schemas.openxmlformats.org/officeDocument/2006/relationships/externalLink" Target="externalLinks/externalLink100.xml"/><Relationship Id="rId11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11" Type="http://schemas.openxmlformats.org/officeDocument/2006/relationships/externalLink" Target="externalLinks/externalLink9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14" Type="http://schemas.openxmlformats.org/officeDocument/2006/relationships/externalLink" Target="externalLinks/externalLink101.xml"/><Relationship Id="rId119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22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22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111</xdr:row>
      <xdr:rowOff>81642</xdr:rowOff>
    </xdr:from>
    <xdr:to>
      <xdr:col>12</xdr:col>
      <xdr:colOff>41107</xdr:colOff>
      <xdr:row>114</xdr:row>
      <xdr:rowOff>172808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364DAC61-5E65-4D4A-B17B-FF3C39FE77CA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46FACCC-8DF7-4282-82AC-E63D8401FB1A}"/>
            </a:ext>
          </a:extLst>
        </xdr:cNvPr>
        <xdr:cNvGrpSpPr/>
      </xdr:nvGrpSpPr>
      <xdr:grpSpPr>
        <a:xfrm>
          <a:off x="9725141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C179AE18-82A0-25F9-AC89-B7AFAA43E60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C310F20C-0391-A067-DCFD-47C76508D44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70141D69-925E-115A-1BB9-0ABE48283092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E35DC321-97B4-908F-A974-70252A237BF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F5CD5F53-2823-0F18-5208-041DE471CFFA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761E26D7-1A82-B85E-8BFF-ECE569A54EF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DE154109-AB9F-3952-A711-997BA5D7BF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8FF867EF-24AE-4EA9-41FD-078A0FE2F3E3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B6614C72-B39D-766B-DD47-BB8D6CCF3B49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F6FAD6AE-ACA1-2EFE-C7B4-3F384009C67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880D2A1-8B09-7543-0A30-1910FF9038B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5E1840AD-DD43-750B-9CBE-9A4E87DF7E9A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5E406386-BA48-0DD2-4D4C-69EEC94579E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3230CC23-B56E-2BD5-0FB4-89C95FE2CCE4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5E41A2C-B6F5-2F1B-620C-A7FA86E3D43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600317B-157C-CE88-338B-2B79CD9E354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086CDEC-DEFA-EDC4-4B0E-09B3C9A80CC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E732F52D-A820-F1D5-F97A-37ABC8EE9E42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BCB4B47-4330-842E-048D-E8251214B69E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E9193C14-5A71-153D-3FA0-6E1B561AA5D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5C2EBCCE-C94E-8A2F-1B70-E125BF5DD6E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5D082485-1534-0245-59FC-BACA6F01CF05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C9B24AEE-C0A9-87A2-A444-9D4F895B1BF5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B09605F-C004-6EFB-6406-2FA30E5F777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E8C6673-8F99-8798-39E4-12B9D89E809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1EE28C9-8210-3107-FF2A-AB35C3E3D5D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59774F44-415A-C60C-A592-026DD1F080F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BEE9109-9DD9-F301-888A-3D4BA7F1F1C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3D74469-39FE-358A-1A59-E2219D0FBB9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683C569D-1D33-BCC8-C69C-1E21254D723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4C4AEFF6-F422-B855-B3BB-9D83BF72A36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B101B75-2649-FD29-BC96-1C51FF44522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4AB83F4D-1381-B9CE-0825-F36688BCC71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55227852-1AB9-DD5D-48FF-1DBC112DBC4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18C41BD6-1794-B9A7-F75A-066B69D5B223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41BA0BF8-7225-1E46-0DC6-CFA8BFE8917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BCDFAD82-90B5-D5E6-EA81-E6D45417F66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80C2B0CB-A7A8-EC34-7DAA-83BDA0EEB9F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47C54B35-F67A-A2FB-ECBA-EEA02AE2123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55E7F6AD-A8D0-FC76-63B9-796E7B35299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5614BA28-DDF4-AC6D-82A8-0B330ECA3065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84950EB1-F141-A882-2896-79596DF10BB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1D7CDF0A-9717-2AF3-C2C4-8EE1F0EC660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93284E44-1B43-B10B-2768-F573F405206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A2898F0C-8361-BF17-8DDF-4802B695796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2C4B468F-ED30-4D5C-A04E-1A48FB9BF60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9750438D-2D67-C0E7-3DDB-E20A5630AD3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1176296F-8F9A-1B1E-1088-09ACBC0F27D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B8197D94-FEF6-FC22-452D-18005BE904A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CF055A89-A395-3EF0-ACD2-E5EC21CEEF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DCB0DBDF-49E8-C026-4D29-CD9FAA8A4EB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7D94E8F-2C35-57FE-7B70-C107FF35A14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7C2701C8-F401-EE9C-75F5-A29F907D1852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A54AF04C-3A4C-7BE9-1488-DD95C1DDA65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6238E8DC-5F04-0EDE-E95E-C4AD55962D66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FBBF64E6-4E0F-860F-082C-0CCEA958C91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C3832F0D-2050-AC0F-7BDA-240431A8337B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7B9F7C77-C69E-5808-4306-2100EE168DC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1C26C0B6-A05C-6CFA-0D82-4FA7B4CCB7E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22309CC3-2B8A-74DD-0664-63C6903814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995B7B8B-EF23-B864-9AB6-E2B4582086C1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B2F13C5F-2823-F22D-4A74-EC94AF8F210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5658612-C308-4BAC-BA78-617DED86C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</xdr:col>
      <xdr:colOff>328611</xdr:colOff>
      <xdr:row>20</xdr:row>
      <xdr:rowOff>80963</xdr:rowOff>
    </xdr:from>
    <xdr:to>
      <xdr:col>18</xdr:col>
      <xdr:colOff>4762</xdr:colOff>
      <xdr:row>21</xdr:row>
      <xdr:rowOff>128588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A4B7CA9-16EC-4C85-A60D-411ACC3BDFAA}"/>
            </a:ext>
          </a:extLst>
        </xdr:cNvPr>
        <xdr:cNvSpPr/>
      </xdr:nvSpPr>
      <xdr:spPr>
        <a:xfrm>
          <a:off x="1014411" y="3157538"/>
          <a:ext cx="5391151" cy="2000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239806</xdr:colOff>
      <xdr:row>52</xdr:row>
      <xdr:rowOff>133350</xdr:rowOff>
    </xdr:from>
    <xdr:to>
      <xdr:col>34</xdr:col>
      <xdr:colOff>369502</xdr:colOff>
      <xdr:row>53</xdr:row>
      <xdr:rowOff>102836</xdr:rowOff>
    </xdr:to>
    <xdr:grpSp>
      <xdr:nvGrpSpPr>
        <xdr:cNvPr id="68" name="Group 682">
          <a:extLst>
            <a:ext uri="{FF2B5EF4-FFF2-40B4-BE49-F238E27FC236}">
              <a16:creationId xmlns:a16="http://schemas.microsoft.com/office/drawing/2014/main" id="{BA65D34D-E922-4091-BE99-E5ABC524BB55}"/>
            </a:ext>
          </a:extLst>
        </xdr:cNvPr>
        <xdr:cNvGrpSpPr>
          <a:grpSpLocks/>
        </xdr:cNvGrpSpPr>
      </xdr:nvGrpSpPr>
      <xdr:grpSpPr bwMode="auto">
        <a:xfrm>
          <a:off x="12936631" y="8201025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A36C92DC-DC2D-E548-BB3F-67C224C0D77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3FFF864-9AD2-E9E4-186A-5C0866E964CE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BE72E56-2D0F-A668-C7A7-BEB5AF8D6F0D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47626</xdr:colOff>
      <xdr:row>50</xdr:row>
      <xdr:rowOff>201706</xdr:rowOff>
    </xdr:from>
    <xdr:to>
      <xdr:col>34</xdr:col>
      <xdr:colOff>177322</xdr:colOff>
      <xdr:row>51</xdr:row>
      <xdr:rowOff>75942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4A8D7BE5-A909-494D-B3FD-D6AE85AC1620}"/>
            </a:ext>
          </a:extLst>
        </xdr:cNvPr>
        <xdr:cNvGrpSpPr>
          <a:grpSpLocks/>
        </xdr:cNvGrpSpPr>
      </xdr:nvGrpSpPr>
      <xdr:grpSpPr bwMode="auto">
        <a:xfrm>
          <a:off x="12744451" y="7869331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46DA75DA-96E4-C102-552E-2EA4E550F5F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4146EFB-D363-736A-2635-B99A30F323FB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5793EE1-E856-5FBB-1601-3B66D59E652D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68356</xdr:colOff>
      <xdr:row>43</xdr:row>
      <xdr:rowOff>49306</xdr:rowOff>
    </xdr:from>
    <xdr:to>
      <xdr:col>34</xdr:col>
      <xdr:colOff>198052</xdr:colOff>
      <xdr:row>44</xdr:row>
      <xdr:rowOff>18792</xdr:rowOff>
    </xdr:to>
    <xdr:grpSp>
      <xdr:nvGrpSpPr>
        <xdr:cNvPr id="76" name="Group 682">
          <a:extLst>
            <a:ext uri="{FF2B5EF4-FFF2-40B4-BE49-F238E27FC236}">
              <a16:creationId xmlns:a16="http://schemas.microsoft.com/office/drawing/2014/main" id="{4044F7F2-8D69-403B-9521-CB3AB18B16C6}"/>
            </a:ext>
          </a:extLst>
        </xdr:cNvPr>
        <xdr:cNvGrpSpPr>
          <a:grpSpLocks/>
        </xdr:cNvGrpSpPr>
      </xdr:nvGrpSpPr>
      <xdr:grpSpPr bwMode="auto">
        <a:xfrm>
          <a:off x="12765181" y="6640606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DF926D32-6F09-A4C4-E4CF-908B8F2209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3AFF9C40-BE9F-9068-DFFA-81C12278DD88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F458569D-92B3-FB31-2571-67FE8C406881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0" name="Group 2">
          <a:extLst>
            <a:ext uri="{FF2B5EF4-FFF2-40B4-BE49-F238E27FC236}">
              <a16:creationId xmlns:a16="http://schemas.microsoft.com/office/drawing/2014/main" id="{993A9B7B-71F1-44C7-89F5-F7762CB133DB}"/>
            </a:ext>
          </a:extLst>
        </xdr:cNvPr>
        <xdr:cNvGrpSpPr>
          <a:grpSpLocks/>
        </xdr:cNvGrpSpPr>
      </xdr:nvGrpSpPr>
      <xdr:grpSpPr bwMode="auto">
        <a:xfrm>
          <a:off x="12422548" y="942975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44152813-E24B-47F3-C0E2-6A5F1EE0038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A9C40057-4B9E-18F7-0CCE-5A20E2775CDE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9D4B26C5-A357-D41E-A5DF-5B3AF1A4BE1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4" name="Group 6">
          <a:extLst>
            <a:ext uri="{FF2B5EF4-FFF2-40B4-BE49-F238E27FC236}">
              <a16:creationId xmlns:a16="http://schemas.microsoft.com/office/drawing/2014/main" id="{4411DEBF-E13D-4AF4-873C-5FF34E4EFBA3}"/>
            </a:ext>
          </a:extLst>
        </xdr:cNvPr>
        <xdr:cNvGrpSpPr>
          <a:grpSpLocks/>
        </xdr:cNvGrpSpPr>
      </xdr:nvGrpSpPr>
      <xdr:grpSpPr bwMode="auto">
        <a:xfrm>
          <a:off x="12946423" y="933450"/>
          <a:ext cx="152400" cy="147358"/>
          <a:chOff x="3725636" y="1945820"/>
          <a:chExt cx="153760" cy="144237"/>
        </a:xfrm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44FFF35F-769F-AD23-15B8-6C1C7F9D01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95D7C722-DA8E-B601-4B16-DCC114EC8B12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87D8AB89-E500-9B3A-126D-ADE2B79DB714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8" name="Oval 87">
          <a:extLst>
            <a:ext uri="{FF2B5EF4-FFF2-40B4-BE49-F238E27FC236}">
              <a16:creationId xmlns:a16="http://schemas.microsoft.com/office/drawing/2014/main" id="{7F104599-09B2-4A6A-999D-5867185B398A}"/>
            </a:ext>
          </a:extLst>
        </xdr:cNvPr>
        <xdr:cNvSpPr/>
      </xdr:nvSpPr>
      <xdr:spPr>
        <a:xfrm>
          <a:off x="12415405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1ABD5758-861C-4288-8469-FD39B285CDEB}"/>
            </a:ext>
          </a:extLst>
        </xdr:cNvPr>
        <xdr:cNvSpPr/>
      </xdr:nvSpPr>
      <xdr:spPr>
        <a:xfrm>
          <a:off x="12936899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6656C2F7-2150-47E6-A8F3-0F8882B6CB32}"/>
            </a:ext>
          </a:extLst>
        </xdr:cNvPr>
        <xdr:cNvCxnSpPr/>
      </xdr:nvCxnSpPr>
      <xdr:spPr>
        <a:xfrm>
          <a:off x="12315825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5D0A002E-DB1E-40BB-9B11-919284DAE9ED}"/>
            </a:ext>
          </a:extLst>
        </xdr:cNvPr>
        <xdr:cNvCxnSpPr/>
      </xdr:nvCxnSpPr>
      <xdr:spPr>
        <a:xfrm>
          <a:off x="12329679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1EDA0A97-F64F-4404-86EB-37E4D8D70466}"/>
            </a:ext>
          </a:extLst>
        </xdr:cNvPr>
        <xdr:cNvCxnSpPr/>
      </xdr:nvCxnSpPr>
      <xdr:spPr>
        <a:xfrm>
          <a:off x="12325567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ED9799FA-2778-4014-A8F1-40F534F8249C}"/>
            </a:ext>
          </a:extLst>
        </xdr:cNvPr>
        <xdr:cNvCxnSpPr/>
      </xdr:nvCxnSpPr>
      <xdr:spPr>
        <a:xfrm>
          <a:off x="12339421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346DD3E7-E43D-48A5-9D2B-6920DF9D57FF}"/>
            </a:ext>
          </a:extLst>
        </xdr:cNvPr>
        <xdr:cNvCxnSpPr/>
      </xdr:nvCxnSpPr>
      <xdr:spPr>
        <a:xfrm>
          <a:off x="12339420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B4B74B4E-D387-422B-B3F5-A6A6C665DBBF}"/>
            </a:ext>
          </a:extLst>
        </xdr:cNvPr>
        <xdr:cNvCxnSpPr/>
      </xdr:nvCxnSpPr>
      <xdr:spPr>
        <a:xfrm>
          <a:off x="12325566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6" name="Group 18">
          <a:extLst>
            <a:ext uri="{FF2B5EF4-FFF2-40B4-BE49-F238E27FC236}">
              <a16:creationId xmlns:a16="http://schemas.microsoft.com/office/drawing/2014/main" id="{897248C9-3F9B-483E-A182-86001BAB0226}"/>
            </a:ext>
          </a:extLst>
        </xdr:cNvPr>
        <xdr:cNvGrpSpPr>
          <a:grpSpLocks/>
        </xdr:cNvGrpSpPr>
      </xdr:nvGrpSpPr>
      <xdr:grpSpPr bwMode="auto">
        <a:xfrm>
          <a:off x="12717823" y="2083734"/>
          <a:ext cx="152400" cy="104775"/>
          <a:chOff x="12269933" y="1884219"/>
          <a:chExt cx="148768" cy="97327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E0A0757E-285B-D266-5F6B-D4B3ADD3D9D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34E7BF5-041E-90A4-6ADB-5FB609814E02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F4047C0D-B9B9-CAB3-AD33-D88010DD91D6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0" name="Group 22">
          <a:extLst>
            <a:ext uri="{FF2B5EF4-FFF2-40B4-BE49-F238E27FC236}">
              <a16:creationId xmlns:a16="http://schemas.microsoft.com/office/drawing/2014/main" id="{F043F3DA-D69B-4C48-9748-3F57FA27BC45}"/>
            </a:ext>
          </a:extLst>
        </xdr:cNvPr>
        <xdr:cNvGrpSpPr>
          <a:grpSpLocks/>
        </xdr:cNvGrpSpPr>
      </xdr:nvGrpSpPr>
      <xdr:grpSpPr bwMode="auto">
        <a:xfrm>
          <a:off x="12708298" y="2250142"/>
          <a:ext cx="161925" cy="95250"/>
          <a:chOff x="12262141" y="2055842"/>
          <a:chExt cx="156559" cy="95595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5403D93C-4768-7224-D6BA-7514BD21EF0B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2B65BA66-1F59-ECD9-02C2-EE9408243049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5DFD8F9-CBA9-9251-89A0-3D95E8C1088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308FCF83-71ED-42EB-A8EE-8671BAB23C43}"/>
            </a:ext>
          </a:extLst>
        </xdr:cNvPr>
        <xdr:cNvCxnSpPr/>
      </xdr:nvCxnSpPr>
      <xdr:spPr>
        <a:xfrm>
          <a:off x="12330761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32B1A65-0204-49B8-A9C5-A5A4110D813B}"/>
            </a:ext>
          </a:extLst>
        </xdr:cNvPr>
        <xdr:cNvCxnSpPr/>
      </xdr:nvCxnSpPr>
      <xdr:spPr>
        <a:xfrm>
          <a:off x="12344615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6" name="Group 28">
          <a:extLst>
            <a:ext uri="{FF2B5EF4-FFF2-40B4-BE49-F238E27FC236}">
              <a16:creationId xmlns:a16="http://schemas.microsoft.com/office/drawing/2014/main" id="{14E620A7-5300-4E9D-8D89-972461F2BF38}"/>
            </a:ext>
          </a:extLst>
        </xdr:cNvPr>
        <xdr:cNvGrpSpPr>
          <a:grpSpLocks/>
        </xdr:cNvGrpSpPr>
      </xdr:nvGrpSpPr>
      <xdr:grpSpPr bwMode="auto">
        <a:xfrm>
          <a:off x="12717823" y="2416549"/>
          <a:ext cx="190500" cy="95250"/>
          <a:chOff x="12267508" y="2212225"/>
          <a:chExt cx="192931" cy="101137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BF0E9484-D6DF-AF63-E759-A4F5AACB10D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26C8C4D9-F426-AD52-1297-11C9FD9E8A9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7A5B3A02-5DB7-9C6E-28B2-B20AB47FC565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4774C221-AA90-9B52-4ED7-1B5DC1D830EC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1" name="Group 33">
          <a:extLst>
            <a:ext uri="{FF2B5EF4-FFF2-40B4-BE49-F238E27FC236}">
              <a16:creationId xmlns:a16="http://schemas.microsoft.com/office/drawing/2014/main" id="{C07FC6E4-9D3F-4482-8D25-93EF28A63379}"/>
            </a:ext>
          </a:extLst>
        </xdr:cNvPr>
        <xdr:cNvGrpSpPr>
          <a:grpSpLocks/>
        </xdr:cNvGrpSpPr>
      </xdr:nvGrpSpPr>
      <xdr:grpSpPr bwMode="auto">
        <a:xfrm>
          <a:off x="12717823" y="2582956"/>
          <a:ext cx="190500" cy="109258"/>
          <a:chOff x="12267336" y="2379518"/>
          <a:chExt cx="192062" cy="99752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A03260FB-883C-9B0D-BD61-D72D04932392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9E361FD3-CF39-EA47-2563-B409525AFC03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23D27E55-61CC-7833-93D8-C0926AA4826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A4FA926-0F9C-4EC7-56A8-C66E362F456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CBFAE710-AFB6-488B-8039-708F7EF96084}"/>
            </a:ext>
          </a:extLst>
        </xdr:cNvPr>
        <xdr:cNvCxnSpPr/>
      </xdr:nvCxnSpPr>
      <xdr:spPr>
        <a:xfrm>
          <a:off x="12341219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7158237F-652B-4EFC-89B9-693033EA7CAD}"/>
            </a:ext>
          </a:extLst>
        </xdr:cNvPr>
        <xdr:cNvCxnSpPr/>
      </xdr:nvCxnSpPr>
      <xdr:spPr>
        <a:xfrm>
          <a:off x="12341219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C6D364EA-3BE2-476E-9CE8-9748D2498AD7}"/>
            </a:ext>
          </a:extLst>
        </xdr:cNvPr>
        <xdr:cNvSpPr/>
      </xdr:nvSpPr>
      <xdr:spPr>
        <a:xfrm>
          <a:off x="12509738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9" name="Isosceles Triangle 118">
          <a:extLst>
            <a:ext uri="{FF2B5EF4-FFF2-40B4-BE49-F238E27FC236}">
              <a16:creationId xmlns:a16="http://schemas.microsoft.com/office/drawing/2014/main" id="{053F0B33-7693-4992-9905-D8BB1984EAF9}"/>
            </a:ext>
          </a:extLst>
        </xdr:cNvPr>
        <xdr:cNvSpPr/>
      </xdr:nvSpPr>
      <xdr:spPr>
        <a:xfrm>
          <a:off x="12969868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0" name="Group 467">
          <a:extLst>
            <a:ext uri="{FF2B5EF4-FFF2-40B4-BE49-F238E27FC236}">
              <a16:creationId xmlns:a16="http://schemas.microsoft.com/office/drawing/2014/main" id="{62740339-7FCB-46B7-B809-6E4D0F8331D5}"/>
            </a:ext>
          </a:extLst>
        </xdr:cNvPr>
        <xdr:cNvGrpSpPr>
          <a:grpSpLocks/>
        </xdr:cNvGrpSpPr>
      </xdr:nvGrpSpPr>
      <xdr:grpSpPr bwMode="auto">
        <a:xfrm>
          <a:off x="12498748" y="3543300"/>
          <a:ext cx="685800" cy="304240"/>
          <a:chOff x="1312712" y="2025839"/>
          <a:chExt cx="1349013" cy="348901"/>
        </a:xfrm>
      </xdr:grpSpPr>
      <xdr:sp macro="" textlink="">
        <xdr:nvSpPr>
          <xdr:cNvPr id="121" name="Freeform 44">
            <a:extLst>
              <a:ext uri="{FF2B5EF4-FFF2-40B4-BE49-F238E27FC236}">
                <a16:creationId xmlns:a16="http://schemas.microsoft.com/office/drawing/2014/main" id="{55A90C37-73AD-3A1A-AE26-3681968BBFC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6E853B23-57FF-90CC-5FD8-2294F51631D3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1251F75-E784-4F18-8FA3-AADD6656AA8C}"/>
            </a:ext>
          </a:extLst>
        </xdr:cNvPr>
        <xdr:cNvSpPr txBox="1"/>
      </xdr:nvSpPr>
      <xdr:spPr>
        <a:xfrm>
          <a:off x="12429143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F9E5BF1-B36D-4B0A-A725-01F79A11752C}"/>
            </a:ext>
          </a:extLst>
        </xdr:cNvPr>
        <xdr:cNvSpPr txBox="1"/>
      </xdr:nvSpPr>
      <xdr:spPr>
        <a:xfrm>
          <a:off x="12976464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AEF2FF21-1F08-4885-B746-E99CCE364EF6}"/>
            </a:ext>
          </a:extLst>
        </xdr:cNvPr>
        <xdr:cNvCxnSpPr/>
      </xdr:nvCxnSpPr>
      <xdr:spPr>
        <a:xfrm flipV="1">
          <a:off x="12553699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ABD68C1D-8C8A-44B6-B666-7747F45ADC6B}"/>
            </a:ext>
          </a:extLst>
        </xdr:cNvPr>
        <xdr:cNvCxnSpPr/>
      </xdr:nvCxnSpPr>
      <xdr:spPr>
        <a:xfrm flipV="1">
          <a:off x="13050465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192447</xdr:colOff>
      <xdr:row>11</xdr:row>
      <xdr:rowOff>115981</xdr:rowOff>
    </xdr:from>
    <xdr:to>
      <xdr:col>9</xdr:col>
      <xdr:colOff>9524</xdr:colOff>
      <xdr:row>19</xdr:row>
      <xdr:rowOff>95250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263B8AB-3865-41FB-94C8-EDBA38C22A56}"/>
            </a:ext>
          </a:extLst>
        </xdr:cNvPr>
        <xdr:cNvSpPr txBox="1"/>
      </xdr:nvSpPr>
      <xdr:spPr>
        <a:xfrm>
          <a:off x="1640247" y="1811431"/>
          <a:ext cx="1341077" cy="120799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MGN06-295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CG136 50 KVA</a:t>
          </a:r>
        </a:p>
        <a:p>
          <a:pPr algn="ctr"/>
          <a:r>
            <a:rPr lang="en-US" sz="800">
              <a:solidFill>
                <a:srgbClr val="FF0000"/>
              </a:solidFill>
            </a:rPr>
            <a:t>2 CM2-11M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SJ6</a:t>
          </a:r>
        </a:p>
        <a:p>
          <a:pPr algn="ctr"/>
          <a:r>
            <a:rPr lang="en-US" sz="800">
              <a:solidFill>
                <a:srgbClr val="FF0000"/>
              </a:solidFill>
            </a:rPr>
            <a:t>30 LVTC 2X70+NX50 mm2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F265A9-ED0E-4617-B4A1-32EB4BBC0592}"/>
            </a:ext>
          </a:extLst>
        </xdr:cNvPr>
        <xdr:cNvSpPr txBox="1"/>
      </xdr:nvSpPr>
      <xdr:spPr>
        <a:xfrm>
          <a:off x="13994173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9" name="Group 114">
          <a:extLst>
            <a:ext uri="{FF2B5EF4-FFF2-40B4-BE49-F238E27FC236}">
              <a16:creationId xmlns:a16="http://schemas.microsoft.com/office/drawing/2014/main" id="{51F45C58-1E31-4CBB-A8B6-873EFAFF5139}"/>
            </a:ext>
          </a:extLst>
        </xdr:cNvPr>
        <xdr:cNvGrpSpPr>
          <a:grpSpLocks/>
        </xdr:cNvGrpSpPr>
      </xdr:nvGrpSpPr>
      <xdr:grpSpPr bwMode="auto">
        <a:xfrm>
          <a:off x="12451123" y="4541745"/>
          <a:ext cx="266700" cy="147357"/>
          <a:chOff x="12001500" y="4327373"/>
          <a:chExt cx="262305" cy="151942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28554BF4-A549-555A-70AB-429EF067035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4B23FA2B-C8B1-8CA7-060F-D0F859DDC438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5CEF7FE8-0021-D050-94F1-684C9018C8EC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3" name="Group 118">
          <a:extLst>
            <a:ext uri="{FF2B5EF4-FFF2-40B4-BE49-F238E27FC236}">
              <a16:creationId xmlns:a16="http://schemas.microsoft.com/office/drawing/2014/main" id="{B86D5913-1853-44EC-B43D-42C7E7F82F4C}"/>
            </a:ext>
          </a:extLst>
        </xdr:cNvPr>
        <xdr:cNvGrpSpPr>
          <a:grpSpLocks/>
        </xdr:cNvGrpSpPr>
      </xdr:nvGrpSpPr>
      <xdr:grpSpPr bwMode="auto">
        <a:xfrm>
          <a:off x="12994048" y="4565277"/>
          <a:ext cx="247650" cy="142875"/>
          <a:chOff x="12446976" y="4345782"/>
          <a:chExt cx="251864" cy="151026"/>
        </a:xfrm>
      </xdr:grpSpPr>
      <xdr:sp macro="" textlink="">
        <xdr:nvSpPr>
          <xdr:cNvPr id="134" name="Isosceles Triangle 133">
            <a:extLst>
              <a:ext uri="{FF2B5EF4-FFF2-40B4-BE49-F238E27FC236}">
                <a16:creationId xmlns:a16="http://schemas.microsoft.com/office/drawing/2014/main" id="{15D96A45-03DF-6DF0-63F1-05C752D041B3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5" name="Isosceles Triangle 134">
            <a:extLst>
              <a:ext uri="{FF2B5EF4-FFF2-40B4-BE49-F238E27FC236}">
                <a16:creationId xmlns:a16="http://schemas.microsoft.com/office/drawing/2014/main" id="{E39ED3BE-347C-6B32-0480-99B6CF19F77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6" name="Isosceles Triangle 135">
            <a:extLst>
              <a:ext uri="{FF2B5EF4-FFF2-40B4-BE49-F238E27FC236}">
                <a16:creationId xmlns:a16="http://schemas.microsoft.com/office/drawing/2014/main" id="{8F484E0D-AA3B-04EA-29E8-8041C2D27CF3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74DCF96-D1F0-4C30-BD6E-0D7E81FF91C2}"/>
            </a:ext>
          </a:extLst>
        </xdr:cNvPr>
        <xdr:cNvSpPr txBox="1"/>
      </xdr:nvSpPr>
      <xdr:spPr>
        <a:xfrm>
          <a:off x="12946423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53E66AB8-12D0-49BB-9D9F-284759DC6764}"/>
            </a:ext>
          </a:extLst>
        </xdr:cNvPr>
        <xdr:cNvSpPr txBox="1"/>
      </xdr:nvSpPr>
      <xdr:spPr>
        <a:xfrm>
          <a:off x="12384448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9" name="Group 821">
          <a:extLst>
            <a:ext uri="{FF2B5EF4-FFF2-40B4-BE49-F238E27FC236}">
              <a16:creationId xmlns:a16="http://schemas.microsoft.com/office/drawing/2014/main" id="{C619F6C6-BF02-4EAD-9C56-97798AF5C9A8}"/>
            </a:ext>
          </a:extLst>
        </xdr:cNvPr>
        <xdr:cNvGrpSpPr>
          <a:grpSpLocks/>
        </xdr:cNvGrpSpPr>
      </xdr:nvGrpSpPr>
      <xdr:grpSpPr bwMode="auto">
        <a:xfrm>
          <a:off x="12479698" y="5240431"/>
          <a:ext cx="200025" cy="137833"/>
          <a:chOff x="11451638" y="1557067"/>
          <a:chExt cx="197304" cy="138098"/>
        </a:xfrm>
      </xdr:grpSpPr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81FD4719-69E9-1187-AEDA-59C2BE20608F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882F33BD-E56D-B8CB-1D22-597E804C03B9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42" name="Group 827">
          <a:extLst>
            <a:ext uri="{FF2B5EF4-FFF2-40B4-BE49-F238E27FC236}">
              <a16:creationId xmlns:a16="http://schemas.microsoft.com/office/drawing/2014/main" id="{10FC2E1A-6973-4C17-8D3E-B3CC7E347445}"/>
            </a:ext>
          </a:extLst>
        </xdr:cNvPr>
        <xdr:cNvGrpSpPr>
          <a:grpSpLocks/>
        </xdr:cNvGrpSpPr>
      </xdr:nvGrpSpPr>
      <xdr:grpSpPr bwMode="auto">
        <a:xfrm>
          <a:off x="13041673" y="5230906"/>
          <a:ext cx="190500" cy="137833"/>
          <a:chOff x="11451638" y="1557067"/>
          <a:chExt cx="197304" cy="138098"/>
        </a:xfrm>
      </xdr:grpSpPr>
      <xdr:sp macro="" textlink="">
        <xdr:nvSpPr>
          <xdr:cNvPr id="143" name="TextBox 142">
            <a:extLst>
              <a:ext uri="{FF2B5EF4-FFF2-40B4-BE49-F238E27FC236}">
                <a16:creationId xmlns:a16="http://schemas.microsoft.com/office/drawing/2014/main" id="{EF8C26A5-8F57-B6C9-9BBC-6E1D4992EFB5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367DE22-BB05-C30C-A854-5634576091B1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5BD61A3C-184D-4879-9C8F-F956C82EF120}"/>
            </a:ext>
          </a:extLst>
        </xdr:cNvPr>
        <xdr:cNvSpPr txBox="1"/>
      </xdr:nvSpPr>
      <xdr:spPr>
        <a:xfrm>
          <a:off x="13065229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89266273-479C-46CB-9BF7-F7FB02F76428}"/>
            </a:ext>
          </a:extLst>
        </xdr:cNvPr>
        <xdr:cNvSpPr txBox="1"/>
      </xdr:nvSpPr>
      <xdr:spPr>
        <a:xfrm>
          <a:off x="12492265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36</xdr:col>
      <xdr:colOff>49306</xdr:colOff>
      <xdr:row>52</xdr:row>
      <xdr:rowOff>45384</xdr:rowOff>
    </xdr:from>
    <xdr:to>
      <xdr:col>38</xdr:col>
      <xdr:colOff>180975</xdr:colOff>
      <xdr:row>55</xdr:row>
      <xdr:rowOff>76200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3F83D02-9596-4E86-BB17-3FAD267C2784}"/>
            </a:ext>
          </a:extLst>
        </xdr:cNvPr>
        <xdr:cNvSpPr txBox="1"/>
      </xdr:nvSpPr>
      <xdr:spPr>
        <a:xfrm>
          <a:off x="13508131" y="8113059"/>
          <a:ext cx="893669" cy="49754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35</xdr:col>
      <xdr:colOff>91327</xdr:colOff>
      <xdr:row>52</xdr:row>
      <xdr:rowOff>121584</xdr:rowOff>
    </xdr:from>
    <xdr:to>
      <xdr:col>35</xdr:col>
      <xdr:colOff>358027</xdr:colOff>
      <xdr:row>53</xdr:row>
      <xdr:rowOff>114861</xdr:rowOff>
    </xdr:to>
    <xdr:grpSp>
      <xdr:nvGrpSpPr>
        <xdr:cNvPr id="148" name="Group 114">
          <a:extLst>
            <a:ext uri="{FF2B5EF4-FFF2-40B4-BE49-F238E27FC236}">
              <a16:creationId xmlns:a16="http://schemas.microsoft.com/office/drawing/2014/main" id="{823C5D47-C70A-4EBB-93BB-9DB116A17681}"/>
            </a:ext>
          </a:extLst>
        </xdr:cNvPr>
        <xdr:cNvGrpSpPr>
          <a:grpSpLocks/>
        </xdr:cNvGrpSpPr>
      </xdr:nvGrpSpPr>
      <xdr:grpSpPr bwMode="auto">
        <a:xfrm>
          <a:off x="13169152" y="8189259"/>
          <a:ext cx="266700" cy="145677"/>
          <a:chOff x="12001500" y="4327373"/>
          <a:chExt cx="262305" cy="151942"/>
        </a:xfrm>
      </xdr:grpSpPr>
      <xdr:sp macro="" textlink="">
        <xdr:nvSpPr>
          <xdr:cNvPr id="149" name="Isosceles Triangle 148">
            <a:extLst>
              <a:ext uri="{FF2B5EF4-FFF2-40B4-BE49-F238E27FC236}">
                <a16:creationId xmlns:a16="http://schemas.microsoft.com/office/drawing/2014/main" id="{F1D57DAD-7AEE-8882-E18E-3BFF6A3B3FAD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0" name="Isosceles Triangle 149">
            <a:extLst>
              <a:ext uri="{FF2B5EF4-FFF2-40B4-BE49-F238E27FC236}">
                <a16:creationId xmlns:a16="http://schemas.microsoft.com/office/drawing/2014/main" id="{8EA063E9-48C5-8A2A-E328-D479D761B5A2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1" name="Isosceles Triangle 150">
            <a:extLst>
              <a:ext uri="{FF2B5EF4-FFF2-40B4-BE49-F238E27FC236}">
                <a16:creationId xmlns:a16="http://schemas.microsoft.com/office/drawing/2014/main" id="{63E29C42-C1F0-0503-0E5F-2A51C1D6CDE6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38100</xdr:colOff>
      <xdr:row>21</xdr:row>
      <xdr:rowOff>28576</xdr:rowOff>
    </xdr:from>
    <xdr:to>
      <xdr:col>18</xdr:col>
      <xdr:colOff>4762</xdr:colOff>
      <xdr:row>21</xdr:row>
      <xdr:rowOff>38100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750B4C05-B007-429A-8B74-4637136A3128}"/>
            </a:ext>
          </a:extLst>
        </xdr:cNvPr>
        <xdr:cNvCxnSpPr>
          <a:stCxn id="67" idx="3"/>
        </xdr:cNvCxnSpPr>
      </xdr:nvCxnSpPr>
      <xdr:spPr>
        <a:xfrm flipH="1">
          <a:off x="1104900" y="3257551"/>
          <a:ext cx="5300662" cy="9524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66620</xdr:colOff>
      <xdr:row>51</xdr:row>
      <xdr:rowOff>58092</xdr:rowOff>
    </xdr:from>
    <xdr:to>
      <xdr:col>34</xdr:col>
      <xdr:colOff>247504</xdr:colOff>
      <xdr:row>53</xdr:row>
      <xdr:rowOff>76200</xdr:rowOff>
    </xdr:to>
    <xdr:cxnSp macro="">
      <xdr:nvCxnSpPr>
        <xdr:cNvPr id="153" name="Straight Connector 152">
          <a:extLst>
            <a:ext uri="{FF2B5EF4-FFF2-40B4-BE49-F238E27FC236}">
              <a16:creationId xmlns:a16="http://schemas.microsoft.com/office/drawing/2014/main" id="{BD364473-104A-471B-8E1A-606607254388}"/>
            </a:ext>
          </a:extLst>
        </xdr:cNvPr>
        <xdr:cNvCxnSpPr>
          <a:stCxn id="73" idx="3"/>
        </xdr:cNvCxnSpPr>
      </xdr:nvCxnSpPr>
      <xdr:spPr>
        <a:xfrm>
          <a:off x="12763445" y="7973367"/>
          <a:ext cx="180884" cy="32290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28577</xdr:colOff>
      <xdr:row>48</xdr:row>
      <xdr:rowOff>1</xdr:rowOff>
    </xdr:from>
    <xdr:to>
      <xdr:col>34</xdr:col>
      <xdr:colOff>123827</xdr:colOff>
      <xdr:row>49</xdr:row>
      <xdr:rowOff>38101</xdr:rowOff>
    </xdr:to>
    <xdr:grpSp>
      <xdr:nvGrpSpPr>
        <xdr:cNvPr id="154" name="Group 28">
          <a:extLst>
            <a:ext uri="{FF2B5EF4-FFF2-40B4-BE49-F238E27FC236}">
              <a16:creationId xmlns:a16="http://schemas.microsoft.com/office/drawing/2014/main" id="{D859BF70-1374-48DF-A6B3-6EDCDA3A2EB3}"/>
            </a:ext>
          </a:extLst>
        </xdr:cNvPr>
        <xdr:cNvGrpSpPr>
          <a:grpSpLocks/>
        </xdr:cNvGrpSpPr>
      </xdr:nvGrpSpPr>
      <xdr:grpSpPr bwMode="auto">
        <a:xfrm rot="16535410">
          <a:off x="12677777" y="7410451"/>
          <a:ext cx="190500" cy="95250"/>
          <a:chOff x="12267508" y="2212225"/>
          <a:chExt cx="192931" cy="101137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A7801156-6511-31D1-250E-651A7520997F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5DF50D76-410C-518C-CEF6-4F5414184E9D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4A86BEC-5686-57CD-AE59-2D6007439FF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F29181B1-D5E5-1D7B-A6E7-97FAE3819702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288272</xdr:colOff>
      <xdr:row>39</xdr:row>
      <xdr:rowOff>7004</xdr:rowOff>
    </xdr:from>
    <xdr:to>
      <xdr:col>33</xdr:col>
      <xdr:colOff>121305</xdr:colOff>
      <xdr:row>42</xdr:row>
      <xdr:rowOff>73679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E99E0C57-4CE5-4388-949C-8CC2C82A829A}"/>
            </a:ext>
          </a:extLst>
        </xdr:cNvPr>
        <xdr:cNvSpPr txBox="1"/>
      </xdr:nvSpPr>
      <xdr:spPr>
        <a:xfrm rot="4201087">
          <a:off x="12068176" y="6143625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60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244702</xdr:colOff>
      <xdr:row>41</xdr:row>
      <xdr:rowOff>72731</xdr:rowOff>
    </xdr:from>
    <xdr:to>
      <xdr:col>35</xdr:col>
      <xdr:colOff>103265</xdr:colOff>
      <xdr:row>48</xdr:row>
      <xdr:rowOff>58561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F48ED563-34DA-4ACF-8A21-7A4ECCFC27B3}"/>
            </a:ext>
          </a:extLst>
        </xdr:cNvPr>
        <xdr:cNvSpPr txBox="1"/>
      </xdr:nvSpPr>
      <xdr:spPr>
        <a:xfrm rot="5184179">
          <a:off x="12530231" y="6770527"/>
          <a:ext cx="1062155" cy="2395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3x70+N70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352425</xdr:colOff>
      <xdr:row>33</xdr:row>
      <xdr:rowOff>114300</xdr:rowOff>
    </xdr:from>
    <xdr:to>
      <xdr:col>37</xdr:col>
      <xdr:colOff>372596</xdr:colOff>
      <xdr:row>40</xdr:row>
      <xdr:rowOff>93567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7B717AE-5DB1-46EE-8113-E3BCFF5BB8FA}"/>
            </a:ext>
          </a:extLst>
        </xdr:cNvPr>
        <xdr:cNvSpPr txBox="1"/>
      </xdr:nvSpPr>
      <xdr:spPr>
        <a:xfrm>
          <a:off x="13430250" y="5162550"/>
          <a:ext cx="782171" cy="106511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133350</xdr:colOff>
      <xdr:row>36</xdr:row>
      <xdr:rowOff>104775</xdr:rowOff>
    </xdr:from>
    <xdr:to>
      <xdr:col>35</xdr:col>
      <xdr:colOff>257175</xdr:colOff>
      <xdr:row>36</xdr:row>
      <xdr:rowOff>149879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A3417819-F7CB-453C-B7B8-DAA80C076502}"/>
            </a:ext>
          </a:extLst>
        </xdr:cNvPr>
        <xdr:cNvCxnSpPr/>
      </xdr:nvCxnSpPr>
      <xdr:spPr>
        <a:xfrm flipV="1">
          <a:off x="12449175" y="5610225"/>
          <a:ext cx="885825" cy="451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104775</xdr:colOff>
      <xdr:row>36</xdr:row>
      <xdr:rowOff>47625</xdr:rowOff>
    </xdr:from>
    <xdr:to>
      <xdr:col>34</xdr:col>
      <xdr:colOff>200025</xdr:colOff>
      <xdr:row>37</xdr:row>
      <xdr:rowOff>76200</xdr:rowOff>
    </xdr:to>
    <xdr:grpSp>
      <xdr:nvGrpSpPr>
        <xdr:cNvPr id="163" name="Group 28">
          <a:extLst>
            <a:ext uri="{FF2B5EF4-FFF2-40B4-BE49-F238E27FC236}">
              <a16:creationId xmlns:a16="http://schemas.microsoft.com/office/drawing/2014/main" id="{5F529BF6-7B2C-4020-B4E0-6EC5B7D40D51}"/>
            </a:ext>
          </a:extLst>
        </xdr:cNvPr>
        <xdr:cNvGrpSpPr>
          <a:grpSpLocks/>
        </xdr:cNvGrpSpPr>
      </xdr:nvGrpSpPr>
      <xdr:grpSpPr bwMode="auto">
        <a:xfrm rot="16535410">
          <a:off x="12753975" y="5600700"/>
          <a:ext cx="190500" cy="95250"/>
          <a:chOff x="12267508" y="2212225"/>
          <a:chExt cx="192931" cy="101137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1E6CE9C-613E-9387-3A63-248AC3ACEDC9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AD97AF94-0FCB-0E9F-A239-98D0EDFD6D1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A1C03C67-1DD8-FDAB-1EF5-476F25AA7CD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C0A4FB7-7068-6F7C-4F1A-20F2C4C36665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266700</xdr:colOff>
      <xdr:row>36</xdr:row>
      <xdr:rowOff>0</xdr:rowOff>
    </xdr:from>
    <xdr:to>
      <xdr:col>35</xdr:col>
      <xdr:colOff>352425</xdr:colOff>
      <xdr:row>37</xdr:row>
      <xdr:rowOff>14008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E45025C4-D27B-4D64-87C3-5DCA24B97B14}"/>
            </a:ext>
          </a:extLst>
        </xdr:cNvPr>
        <xdr:cNvSpPr txBox="1"/>
      </xdr:nvSpPr>
      <xdr:spPr>
        <a:xfrm>
          <a:off x="13344525" y="5505450"/>
          <a:ext cx="85725" cy="1759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33</xdr:col>
      <xdr:colOff>66675</xdr:colOff>
      <xdr:row>35</xdr:row>
      <xdr:rowOff>38100</xdr:rowOff>
    </xdr:from>
    <xdr:to>
      <xdr:col>35</xdr:col>
      <xdr:colOff>366830</xdr:colOff>
      <xdr:row>36</xdr:row>
      <xdr:rowOff>125263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F2E36761-55DB-434D-8E2D-1CEBA2D7565C}"/>
            </a:ext>
          </a:extLst>
        </xdr:cNvPr>
        <xdr:cNvSpPr txBox="1"/>
      </xdr:nvSpPr>
      <xdr:spPr>
        <a:xfrm rot="21283869">
          <a:off x="12382500" y="5391150"/>
          <a:ext cx="1062155" cy="2395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3x35+N35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0</xdr:colOff>
      <xdr:row>37</xdr:row>
      <xdr:rowOff>28575</xdr:rowOff>
    </xdr:from>
    <xdr:to>
      <xdr:col>39</xdr:col>
      <xdr:colOff>123825</xdr:colOff>
      <xdr:row>40</xdr:row>
      <xdr:rowOff>21826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C2BC4872-E5B0-4027-8321-9F02942F657A}"/>
            </a:ext>
          </a:extLst>
        </xdr:cNvPr>
        <xdr:cNvSpPr txBox="1"/>
      </xdr:nvSpPr>
      <xdr:spPr>
        <a:xfrm>
          <a:off x="13458825" y="5695950"/>
          <a:ext cx="1266825" cy="4599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PASKABAYAR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4X35 mm2 = 45M</a:t>
          </a:r>
        </a:p>
      </xdr:txBody>
    </xdr:sp>
    <xdr:clientData/>
  </xdr:twoCellAnchor>
  <xdr:twoCellAnchor>
    <xdr:from>
      <xdr:col>34</xdr:col>
      <xdr:colOff>66620</xdr:colOff>
      <xdr:row>44</xdr:row>
      <xdr:rowOff>942</xdr:rowOff>
    </xdr:from>
    <xdr:to>
      <xdr:col>34</xdr:col>
      <xdr:colOff>87350</xdr:colOff>
      <xdr:row>50</xdr:row>
      <xdr:rowOff>219556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EFE5862E-9A75-4960-85A9-D2BF84C6346E}"/>
            </a:ext>
          </a:extLst>
        </xdr:cNvPr>
        <xdr:cNvCxnSpPr>
          <a:stCxn id="77" idx="3"/>
          <a:endCxn id="73" idx="1"/>
        </xdr:cNvCxnSpPr>
      </xdr:nvCxnSpPr>
      <xdr:spPr>
        <a:xfrm flipH="1">
          <a:off x="12763445" y="6744642"/>
          <a:ext cx="20730" cy="11425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171451</xdr:colOff>
      <xdr:row>39</xdr:row>
      <xdr:rowOff>123824</xdr:rowOff>
    </xdr:from>
    <xdr:to>
      <xdr:col>33</xdr:col>
      <xdr:colOff>266701</xdr:colOff>
      <xdr:row>41</xdr:row>
      <xdr:rowOff>9524</xdr:rowOff>
    </xdr:to>
    <xdr:grpSp>
      <xdr:nvGrpSpPr>
        <xdr:cNvPr id="172" name="Group 28">
          <a:extLst>
            <a:ext uri="{FF2B5EF4-FFF2-40B4-BE49-F238E27FC236}">
              <a16:creationId xmlns:a16="http://schemas.microsoft.com/office/drawing/2014/main" id="{1CF48350-B7FB-4A8A-9D6E-2EFD94DB1495}"/>
            </a:ext>
          </a:extLst>
        </xdr:cNvPr>
        <xdr:cNvGrpSpPr>
          <a:grpSpLocks/>
        </xdr:cNvGrpSpPr>
      </xdr:nvGrpSpPr>
      <xdr:grpSpPr bwMode="auto">
        <a:xfrm rot="14279658">
          <a:off x="12439651" y="6153149"/>
          <a:ext cx="190500" cy="95250"/>
          <a:chOff x="12267508" y="2212225"/>
          <a:chExt cx="192931" cy="101137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4FFDEC8-14E2-1121-5A24-7384E7643EF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1752336-22D9-568E-0FE1-FC9B27D92DB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503B651-6B06-4DDE-0494-CBC3D8EEF049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C73CA2A-EF24-93AE-1896-F0391C56F9E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123826</xdr:colOff>
      <xdr:row>43</xdr:row>
      <xdr:rowOff>19050</xdr:rowOff>
    </xdr:from>
    <xdr:to>
      <xdr:col>33</xdr:col>
      <xdr:colOff>333376</xdr:colOff>
      <xdr:row>44</xdr:row>
      <xdr:rowOff>142875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A095200E-9793-4FFA-9FDB-8DE0E35E29B1}"/>
            </a:ext>
          </a:extLst>
        </xdr:cNvPr>
        <xdr:cNvSpPr txBox="1"/>
      </xdr:nvSpPr>
      <xdr:spPr>
        <a:xfrm>
          <a:off x="12058651" y="6610350"/>
          <a:ext cx="5905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31</xdr:col>
      <xdr:colOff>66675</xdr:colOff>
      <xdr:row>36</xdr:row>
      <xdr:rowOff>47625</xdr:rowOff>
    </xdr:from>
    <xdr:to>
      <xdr:col>32</xdr:col>
      <xdr:colOff>276225</xdr:colOff>
      <xdr:row>38</xdr:row>
      <xdr:rowOff>0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D7E049B2-E697-47BA-A80C-EED4F2D9261B}"/>
            </a:ext>
          </a:extLst>
        </xdr:cNvPr>
        <xdr:cNvSpPr txBox="1"/>
      </xdr:nvSpPr>
      <xdr:spPr>
        <a:xfrm>
          <a:off x="11620500" y="5553075"/>
          <a:ext cx="5905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34</xdr:col>
      <xdr:colOff>177322</xdr:colOff>
      <xdr:row>44</xdr:row>
      <xdr:rowOff>942</xdr:rowOff>
    </xdr:from>
    <xdr:to>
      <xdr:col>34</xdr:col>
      <xdr:colOff>179058</xdr:colOff>
      <xdr:row>51</xdr:row>
      <xdr:rowOff>14999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F1A5BFC0-34B2-4974-9F49-F1C7D4494B00}"/>
            </a:ext>
          </a:extLst>
        </xdr:cNvPr>
        <xdr:cNvCxnSpPr>
          <a:stCxn id="77" idx="5"/>
          <a:endCxn id="73" idx="6"/>
        </xdr:cNvCxnSpPr>
      </xdr:nvCxnSpPr>
      <xdr:spPr>
        <a:xfrm flipH="1">
          <a:off x="12874147" y="6744642"/>
          <a:ext cx="1736" cy="118563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180975</xdr:colOff>
      <xdr:row>51</xdr:row>
      <xdr:rowOff>0</xdr:rowOff>
    </xdr:from>
    <xdr:to>
      <xdr:col>34</xdr:col>
      <xdr:colOff>350508</xdr:colOff>
      <xdr:row>52</xdr:row>
      <xdr:rowOff>151200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10929528-9717-4F4E-9B9B-8107C545236B}"/>
            </a:ext>
          </a:extLst>
        </xdr:cNvPr>
        <xdr:cNvCxnSpPr>
          <a:endCxn id="69" idx="7"/>
        </xdr:cNvCxnSpPr>
      </xdr:nvCxnSpPr>
      <xdr:spPr>
        <a:xfrm>
          <a:off x="12877800" y="7915275"/>
          <a:ext cx="169533" cy="3036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144611</xdr:colOff>
      <xdr:row>36</xdr:row>
      <xdr:rowOff>152400</xdr:rowOff>
    </xdr:from>
    <xdr:to>
      <xdr:col>34</xdr:col>
      <xdr:colOff>179058</xdr:colOff>
      <xdr:row>43</xdr:row>
      <xdr:rowOff>67156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BD7B4A60-092E-466F-B2DB-7B322746CAFC}"/>
            </a:ext>
          </a:extLst>
        </xdr:cNvPr>
        <xdr:cNvCxnSpPr>
          <a:endCxn id="77" idx="7"/>
        </xdr:cNvCxnSpPr>
      </xdr:nvCxnSpPr>
      <xdr:spPr>
        <a:xfrm>
          <a:off x="12460436" y="5657850"/>
          <a:ext cx="415447" cy="100060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361950</xdr:colOff>
      <xdr:row>31</xdr:row>
      <xdr:rowOff>28575</xdr:rowOff>
    </xdr:from>
    <xdr:to>
      <xdr:col>33</xdr:col>
      <xdr:colOff>133350</xdr:colOff>
      <xdr:row>32</xdr:row>
      <xdr:rowOff>23533</xdr:rowOff>
    </xdr:to>
    <xdr:grpSp>
      <xdr:nvGrpSpPr>
        <xdr:cNvPr id="182" name="Group 6">
          <a:extLst>
            <a:ext uri="{FF2B5EF4-FFF2-40B4-BE49-F238E27FC236}">
              <a16:creationId xmlns:a16="http://schemas.microsoft.com/office/drawing/2014/main" id="{8C6BABB2-0B6E-4B7B-B04C-4FAE5B48828E}"/>
            </a:ext>
          </a:extLst>
        </xdr:cNvPr>
        <xdr:cNvGrpSpPr>
          <a:grpSpLocks/>
        </xdr:cNvGrpSpPr>
      </xdr:nvGrpSpPr>
      <xdr:grpSpPr bwMode="auto">
        <a:xfrm>
          <a:off x="12296775" y="4772025"/>
          <a:ext cx="152400" cy="147358"/>
          <a:chOff x="3725636" y="1945820"/>
          <a:chExt cx="153760" cy="144237"/>
        </a:xfrm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2D5B8362-8378-6BA2-A156-308032800B7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79F4B17-831D-A24B-CFB5-C411544EBA9B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0CFC8203-C81B-D950-DF2E-EB780837CB54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111032</xdr:colOff>
      <xdr:row>31</xdr:row>
      <xdr:rowOff>85725</xdr:rowOff>
    </xdr:from>
    <xdr:to>
      <xdr:col>33</xdr:col>
      <xdr:colOff>133350</xdr:colOff>
      <xdr:row>36</xdr:row>
      <xdr:rowOff>97780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F20CBE01-C2ED-4FC3-A0EE-45E2C4396EFE}"/>
            </a:ext>
          </a:extLst>
        </xdr:cNvPr>
        <xdr:cNvCxnSpPr/>
      </xdr:nvCxnSpPr>
      <xdr:spPr>
        <a:xfrm flipH="1">
          <a:off x="12426857" y="4829175"/>
          <a:ext cx="22318" cy="7740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171450</xdr:colOff>
      <xdr:row>30</xdr:row>
      <xdr:rowOff>114300</xdr:rowOff>
    </xdr:from>
    <xdr:to>
      <xdr:col>32</xdr:col>
      <xdr:colOff>339970</xdr:colOff>
      <xdr:row>31</xdr:row>
      <xdr:rowOff>111456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1878992E-8413-4813-8F45-31301389B954}"/>
            </a:ext>
          </a:extLst>
        </xdr:cNvPr>
        <xdr:cNvSpPr/>
      </xdr:nvSpPr>
      <xdr:spPr>
        <a:xfrm>
          <a:off x="12106275" y="4705350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71158</xdr:colOff>
      <xdr:row>23</xdr:row>
      <xdr:rowOff>66675</xdr:rowOff>
    </xdr:from>
    <xdr:to>
      <xdr:col>12</xdr:col>
      <xdr:colOff>214033</xdr:colOff>
      <xdr:row>23</xdr:row>
      <xdr:rowOff>85725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7A11D878-BFD5-41F1-88C0-E202F5580F74}"/>
            </a:ext>
          </a:extLst>
        </xdr:cNvPr>
        <xdr:cNvCxnSpPr>
          <a:stCxn id="212" idx="0"/>
          <a:endCxn id="204" idx="0"/>
        </xdr:cNvCxnSpPr>
      </xdr:nvCxnSpPr>
      <xdr:spPr>
        <a:xfrm flipH="1">
          <a:off x="2280958" y="3600450"/>
          <a:ext cx="204787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57</xdr:row>
      <xdr:rowOff>66675</xdr:rowOff>
    </xdr:from>
    <xdr:to>
      <xdr:col>35</xdr:col>
      <xdr:colOff>0</xdr:colOff>
      <xdr:row>58</xdr:row>
      <xdr:rowOff>61633</xdr:rowOff>
    </xdr:to>
    <xdr:grpSp>
      <xdr:nvGrpSpPr>
        <xdr:cNvPr id="189" name="Group 6">
          <a:extLst>
            <a:ext uri="{FF2B5EF4-FFF2-40B4-BE49-F238E27FC236}">
              <a16:creationId xmlns:a16="http://schemas.microsoft.com/office/drawing/2014/main" id="{DA53A8E0-D152-48CF-BBCE-EAEB3E552743}"/>
            </a:ext>
          </a:extLst>
        </xdr:cNvPr>
        <xdr:cNvGrpSpPr>
          <a:grpSpLocks/>
        </xdr:cNvGrpSpPr>
      </xdr:nvGrpSpPr>
      <xdr:grpSpPr bwMode="auto">
        <a:xfrm>
          <a:off x="12925425" y="8905875"/>
          <a:ext cx="152400" cy="147358"/>
          <a:chOff x="3725636" y="1945820"/>
          <a:chExt cx="153760" cy="144237"/>
        </a:xfrm>
      </xdr:grpSpPr>
      <xdr:sp macro="" textlink="">
        <xdr:nvSpPr>
          <xdr:cNvPr id="190" name="Oval 189">
            <a:extLst>
              <a:ext uri="{FF2B5EF4-FFF2-40B4-BE49-F238E27FC236}">
                <a16:creationId xmlns:a16="http://schemas.microsoft.com/office/drawing/2014/main" id="{7C73ACBB-2F90-483C-DD18-6216C83005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FCF8845F-67B3-E35B-BD6D-C8AFBC250AF3}"/>
              </a:ext>
            </a:extLst>
          </xdr:cNvPr>
          <xdr:cNvCxnSpPr>
            <a:stCxn id="190" idx="1"/>
            <a:endCxn id="19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53C59CB4-3630-B1F3-9871-BFB58B1DBDC0}"/>
              </a:ext>
            </a:extLst>
          </xdr:cNvPr>
          <xdr:cNvCxnSpPr>
            <a:stCxn id="190" idx="3"/>
            <a:endCxn id="19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85726</xdr:colOff>
      <xdr:row>51</xdr:row>
      <xdr:rowOff>114300</xdr:rowOff>
    </xdr:from>
    <xdr:to>
      <xdr:col>34</xdr:col>
      <xdr:colOff>180976</xdr:colOff>
      <xdr:row>53</xdr:row>
      <xdr:rowOff>0</xdr:rowOff>
    </xdr:to>
    <xdr:grpSp>
      <xdr:nvGrpSpPr>
        <xdr:cNvPr id="193" name="Group 28">
          <a:extLst>
            <a:ext uri="{FF2B5EF4-FFF2-40B4-BE49-F238E27FC236}">
              <a16:creationId xmlns:a16="http://schemas.microsoft.com/office/drawing/2014/main" id="{B47B6D02-F7E3-4811-873E-06775A319F6B}"/>
            </a:ext>
          </a:extLst>
        </xdr:cNvPr>
        <xdr:cNvGrpSpPr>
          <a:grpSpLocks/>
        </xdr:cNvGrpSpPr>
      </xdr:nvGrpSpPr>
      <xdr:grpSpPr bwMode="auto">
        <a:xfrm rot="13874859">
          <a:off x="12734926" y="8077200"/>
          <a:ext cx="190500" cy="95250"/>
          <a:chOff x="12267508" y="2212225"/>
          <a:chExt cx="192931" cy="101137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F5A4DFA5-56CF-25AE-586D-A99C3A9DE04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6377B098-53F2-0DA3-AD75-B83E4D4016E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0A955C59-B4F0-8D66-A9F5-8B234128059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E9E0D92B-718C-07F5-415F-5D0990E5D477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95250</xdr:colOff>
      <xdr:row>50</xdr:row>
      <xdr:rowOff>142875</xdr:rowOff>
    </xdr:from>
    <xdr:to>
      <xdr:col>33</xdr:col>
      <xdr:colOff>304800</xdr:colOff>
      <xdr:row>52</xdr:row>
      <xdr:rowOff>19050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2D43F604-CC84-4DDF-B353-F59CDBB885AD}"/>
            </a:ext>
          </a:extLst>
        </xdr:cNvPr>
        <xdr:cNvSpPr txBox="1"/>
      </xdr:nvSpPr>
      <xdr:spPr>
        <a:xfrm>
          <a:off x="12030075" y="7810500"/>
          <a:ext cx="5905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15</xdr:col>
      <xdr:colOff>342898</xdr:colOff>
      <xdr:row>8</xdr:row>
      <xdr:rowOff>123826</xdr:rowOff>
    </xdr:from>
    <xdr:to>
      <xdr:col>16</xdr:col>
      <xdr:colOff>200024</xdr:colOff>
      <xdr:row>38</xdr:row>
      <xdr:rowOff>66676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80EBCD78-0B2A-4C85-B286-CD43B96FA0AA}"/>
            </a:ext>
          </a:extLst>
        </xdr:cNvPr>
        <xdr:cNvSpPr/>
      </xdr:nvSpPr>
      <xdr:spPr>
        <a:xfrm rot="5400000">
          <a:off x="3452811" y="3509963"/>
          <a:ext cx="4533900" cy="238126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80961</xdr:colOff>
      <xdr:row>8</xdr:row>
      <xdr:rowOff>123826</xdr:rowOff>
    </xdr:from>
    <xdr:to>
      <xdr:col>16</xdr:col>
      <xdr:colOff>80961</xdr:colOff>
      <xdr:row>38</xdr:row>
      <xdr:rowOff>66676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61830BE-BADA-461E-B942-CE00069C5BC3}"/>
            </a:ext>
          </a:extLst>
        </xdr:cNvPr>
        <xdr:cNvCxnSpPr>
          <a:stCxn id="199" idx="3"/>
          <a:endCxn id="199" idx="1"/>
        </xdr:cNvCxnSpPr>
      </xdr:nvCxnSpPr>
      <xdr:spPr>
        <a:xfrm flipV="1">
          <a:off x="5719761" y="1362076"/>
          <a:ext cx="0" cy="45339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24</xdr:row>
      <xdr:rowOff>80683</xdr:rowOff>
    </xdr:from>
    <xdr:to>
      <xdr:col>7</xdr:col>
      <xdr:colOff>71158</xdr:colOff>
      <xdr:row>28</xdr:row>
      <xdr:rowOff>114300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6307029-9E61-48C5-805F-11D34890AED4}"/>
            </a:ext>
          </a:extLst>
        </xdr:cNvPr>
        <xdr:cNvCxnSpPr>
          <a:stCxn id="204" idx="4"/>
          <a:endCxn id="221" idx="0"/>
        </xdr:cNvCxnSpPr>
      </xdr:nvCxnSpPr>
      <xdr:spPr>
        <a:xfrm flipH="1">
          <a:off x="2266950" y="3766858"/>
          <a:ext cx="14008" cy="64321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216554</xdr:colOff>
      <xdr:row>26</xdr:row>
      <xdr:rowOff>73678</xdr:rowOff>
    </xdr:from>
    <xdr:to>
      <xdr:col>8</xdr:col>
      <xdr:colOff>49587</xdr:colOff>
      <xdr:row>29</xdr:row>
      <xdr:rowOff>140353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44BCFC76-603F-4F9B-A231-BFB0D771B6A9}"/>
            </a:ext>
          </a:extLst>
        </xdr:cNvPr>
        <xdr:cNvSpPr txBox="1"/>
      </xdr:nvSpPr>
      <xdr:spPr>
        <a:xfrm rot="5400000">
          <a:off x="2271433" y="4219574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30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375958</xdr:colOff>
      <xdr:row>23</xdr:row>
      <xdr:rowOff>85725</xdr:rowOff>
    </xdr:from>
    <xdr:to>
      <xdr:col>7</xdr:col>
      <xdr:colOff>147358</xdr:colOff>
      <xdr:row>24</xdr:row>
      <xdr:rowOff>80683</xdr:rowOff>
    </xdr:to>
    <xdr:grpSp>
      <xdr:nvGrpSpPr>
        <xdr:cNvPr id="203" name="Group 6">
          <a:extLst>
            <a:ext uri="{FF2B5EF4-FFF2-40B4-BE49-F238E27FC236}">
              <a16:creationId xmlns:a16="http://schemas.microsoft.com/office/drawing/2014/main" id="{E570DE15-A7B8-47D9-B121-2804478EA6A2}"/>
            </a:ext>
          </a:extLst>
        </xdr:cNvPr>
        <xdr:cNvGrpSpPr>
          <a:grpSpLocks/>
        </xdr:cNvGrpSpPr>
      </xdr:nvGrpSpPr>
      <xdr:grpSpPr bwMode="auto">
        <a:xfrm>
          <a:off x="2204758" y="3619500"/>
          <a:ext cx="152400" cy="147358"/>
          <a:chOff x="3725636" y="1945820"/>
          <a:chExt cx="153760" cy="144237"/>
        </a:xfrm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08FC09EE-1C1F-7D43-F156-A3A82FA8EC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4319759D-D3E9-E520-71BF-A40FFD29C445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726BE816-31E0-9D48-C176-E1CECAF69EE7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109258</xdr:colOff>
      <xdr:row>23</xdr:row>
      <xdr:rowOff>95250</xdr:rowOff>
    </xdr:from>
    <xdr:to>
      <xdr:col>10</xdr:col>
      <xdr:colOff>261658</xdr:colOff>
      <xdr:row>24</xdr:row>
      <xdr:rowOff>90208</xdr:rowOff>
    </xdr:to>
    <xdr:grpSp>
      <xdr:nvGrpSpPr>
        <xdr:cNvPr id="207" name="Group 6">
          <a:extLst>
            <a:ext uri="{FF2B5EF4-FFF2-40B4-BE49-F238E27FC236}">
              <a16:creationId xmlns:a16="http://schemas.microsoft.com/office/drawing/2014/main" id="{D8D7292D-3A3F-4F6D-9EDC-89C0ACE85A24}"/>
            </a:ext>
          </a:extLst>
        </xdr:cNvPr>
        <xdr:cNvGrpSpPr>
          <a:grpSpLocks/>
        </xdr:cNvGrpSpPr>
      </xdr:nvGrpSpPr>
      <xdr:grpSpPr bwMode="auto">
        <a:xfrm>
          <a:off x="3462058" y="3629025"/>
          <a:ext cx="152400" cy="147358"/>
          <a:chOff x="3725636" y="1945820"/>
          <a:chExt cx="153760" cy="144237"/>
        </a:xfrm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C1B51338-E396-620C-66AA-32AAF46757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466AE882-28DA-458C-D47B-A835D3E09F6D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76FF30C-3B55-2579-3575-444348EA1CBD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137833</xdr:colOff>
      <xdr:row>23</xdr:row>
      <xdr:rowOff>66675</xdr:rowOff>
    </xdr:from>
    <xdr:to>
      <xdr:col>12</xdr:col>
      <xdr:colOff>290233</xdr:colOff>
      <xdr:row>24</xdr:row>
      <xdr:rowOff>61633</xdr:rowOff>
    </xdr:to>
    <xdr:grpSp>
      <xdr:nvGrpSpPr>
        <xdr:cNvPr id="211" name="Group 6">
          <a:extLst>
            <a:ext uri="{FF2B5EF4-FFF2-40B4-BE49-F238E27FC236}">
              <a16:creationId xmlns:a16="http://schemas.microsoft.com/office/drawing/2014/main" id="{650AF630-CB78-42F6-AB3A-A597DFDB3565}"/>
            </a:ext>
          </a:extLst>
        </xdr:cNvPr>
        <xdr:cNvGrpSpPr>
          <a:grpSpLocks/>
        </xdr:cNvGrpSpPr>
      </xdr:nvGrpSpPr>
      <xdr:grpSpPr bwMode="auto">
        <a:xfrm>
          <a:off x="4252633" y="3600450"/>
          <a:ext cx="152400" cy="147358"/>
          <a:chOff x="3725636" y="1945820"/>
          <a:chExt cx="153760" cy="144237"/>
        </a:xfrm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C545AB27-0D9B-A848-C141-E075AEC4E0F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91D01505-A0CF-1078-7493-AFE8279494BD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496DCD57-27F9-89A5-F3B1-A74C52525FCC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120643</xdr:colOff>
      <xdr:row>21</xdr:row>
      <xdr:rowOff>136842</xdr:rowOff>
    </xdr:from>
    <xdr:to>
      <xdr:col>12</xdr:col>
      <xdr:colOff>289163</xdr:colOff>
      <xdr:row>22</xdr:row>
      <xdr:rowOff>133998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720CF962-5766-41AF-A2D6-10493D346191}"/>
            </a:ext>
          </a:extLst>
        </xdr:cNvPr>
        <xdr:cNvSpPr/>
      </xdr:nvSpPr>
      <xdr:spPr>
        <a:xfrm>
          <a:off x="4235443" y="336581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4762</xdr:colOff>
      <xdr:row>27</xdr:row>
      <xdr:rowOff>42863</xdr:rowOff>
    </xdr:from>
    <xdr:to>
      <xdr:col>7</xdr:col>
      <xdr:colOff>109537</xdr:colOff>
      <xdr:row>28</xdr:row>
      <xdr:rowOff>42863</xdr:rowOff>
    </xdr:to>
    <xdr:grpSp>
      <xdr:nvGrpSpPr>
        <xdr:cNvPr id="216" name="Group 18">
          <a:extLst>
            <a:ext uri="{FF2B5EF4-FFF2-40B4-BE49-F238E27FC236}">
              <a16:creationId xmlns:a16="http://schemas.microsoft.com/office/drawing/2014/main" id="{9C52D1E4-1545-4BBE-8D9E-6AE99F4890B3}"/>
            </a:ext>
          </a:extLst>
        </xdr:cNvPr>
        <xdr:cNvGrpSpPr>
          <a:grpSpLocks/>
        </xdr:cNvGrpSpPr>
      </xdr:nvGrpSpPr>
      <xdr:grpSpPr bwMode="auto">
        <a:xfrm rot="5098170">
          <a:off x="2190750" y="4210050"/>
          <a:ext cx="152400" cy="104775"/>
          <a:chOff x="12269933" y="1884219"/>
          <a:chExt cx="148768" cy="97327"/>
        </a:xfrm>
      </xdr:grpSpPr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D444B2B4-8ECE-3312-BB8E-AC6197D61AC4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6492E693-2EE6-F0BB-CAC0-06C27122C5F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9AF91C3A-71D2-71B0-00AB-8A7E9BEBE1B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361950</xdr:colOff>
      <xdr:row>28</xdr:row>
      <xdr:rowOff>114300</xdr:rowOff>
    </xdr:from>
    <xdr:to>
      <xdr:col>7</xdr:col>
      <xdr:colOff>133350</xdr:colOff>
      <xdr:row>29</xdr:row>
      <xdr:rowOff>109258</xdr:rowOff>
    </xdr:to>
    <xdr:grpSp>
      <xdr:nvGrpSpPr>
        <xdr:cNvPr id="220" name="Group 2">
          <a:extLst>
            <a:ext uri="{FF2B5EF4-FFF2-40B4-BE49-F238E27FC236}">
              <a16:creationId xmlns:a16="http://schemas.microsoft.com/office/drawing/2014/main" id="{9829E0A5-0F90-492C-BA2C-90A15992B99D}"/>
            </a:ext>
          </a:extLst>
        </xdr:cNvPr>
        <xdr:cNvGrpSpPr>
          <a:grpSpLocks/>
        </xdr:cNvGrpSpPr>
      </xdr:nvGrpSpPr>
      <xdr:grpSpPr bwMode="auto">
        <a:xfrm>
          <a:off x="2190750" y="4410075"/>
          <a:ext cx="152400" cy="147358"/>
          <a:chOff x="3725636" y="1945820"/>
          <a:chExt cx="153760" cy="144237"/>
        </a:xfrm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C908B77B-47A1-E741-D2B7-A47AC2B144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5EEB5216-7CF4-2081-E495-9DEFDDDAB4DA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472F48D1-5F63-23AC-D640-2EA9024EB387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38100</xdr:colOff>
      <xdr:row>29</xdr:row>
      <xdr:rowOff>109258</xdr:rowOff>
    </xdr:from>
    <xdr:to>
      <xdr:col>7</xdr:col>
      <xdr:colOff>57150</xdr:colOff>
      <xdr:row>32</xdr:row>
      <xdr:rowOff>28575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957893A4-4053-4AFA-A2B0-290178AF5393}"/>
            </a:ext>
          </a:extLst>
        </xdr:cNvPr>
        <xdr:cNvCxnSpPr>
          <a:stCxn id="221" idx="4"/>
        </xdr:cNvCxnSpPr>
      </xdr:nvCxnSpPr>
      <xdr:spPr>
        <a:xfrm flipH="1">
          <a:off x="2247900" y="4557433"/>
          <a:ext cx="19050" cy="3669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71158</xdr:colOff>
      <xdr:row>22</xdr:row>
      <xdr:rowOff>28575</xdr:rowOff>
    </xdr:from>
    <xdr:to>
      <xdr:col>7</xdr:col>
      <xdr:colOff>85725</xdr:colOff>
      <xdr:row>23</xdr:row>
      <xdr:rowOff>85725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025C541F-C47F-4C1D-BA77-3682C33A054A}"/>
            </a:ext>
          </a:extLst>
        </xdr:cNvPr>
        <xdr:cNvCxnSpPr>
          <a:stCxn id="204" idx="0"/>
        </xdr:cNvCxnSpPr>
      </xdr:nvCxnSpPr>
      <xdr:spPr>
        <a:xfrm flipV="1">
          <a:off x="2280958" y="3409950"/>
          <a:ext cx="14567" cy="2095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180975</xdr:colOff>
      <xdr:row>24</xdr:row>
      <xdr:rowOff>95250</xdr:rowOff>
    </xdr:from>
    <xdr:to>
      <xdr:col>7</xdr:col>
      <xdr:colOff>349495</xdr:colOff>
      <xdr:row>25</xdr:row>
      <xdr:rowOff>92406</xdr:rowOff>
    </xdr:to>
    <xdr:sp macro="" textlink="">
      <xdr:nvSpPr>
        <xdr:cNvPr id="226" name="Isosceles Triangle 225">
          <a:extLst>
            <a:ext uri="{FF2B5EF4-FFF2-40B4-BE49-F238E27FC236}">
              <a16:creationId xmlns:a16="http://schemas.microsoft.com/office/drawing/2014/main" id="{E1E12A62-2319-4495-9326-4526950EA91B}"/>
            </a:ext>
          </a:extLst>
        </xdr:cNvPr>
        <xdr:cNvSpPr/>
      </xdr:nvSpPr>
      <xdr:spPr>
        <a:xfrm>
          <a:off x="2390775" y="378142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5</xdr:col>
      <xdr:colOff>259123</xdr:colOff>
      <xdr:row>33</xdr:row>
      <xdr:rowOff>1681</xdr:rowOff>
    </xdr:from>
    <xdr:to>
      <xdr:col>8</xdr:col>
      <xdr:colOff>38101</xdr:colOff>
      <xdr:row>39</xdr:row>
      <xdr:rowOff>95250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AB0C7C2-7484-4F7E-87F1-8F754147C3C4}"/>
            </a:ext>
          </a:extLst>
        </xdr:cNvPr>
        <xdr:cNvSpPr txBox="1"/>
      </xdr:nvSpPr>
      <xdr:spPr>
        <a:xfrm>
          <a:off x="1706923" y="5049931"/>
          <a:ext cx="921978" cy="102701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MGN06-295A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SJ6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MJ6-T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277091</xdr:colOff>
      <xdr:row>8</xdr:row>
      <xdr:rowOff>34636</xdr:rowOff>
    </xdr:from>
    <xdr:to>
      <xdr:col>22</xdr:col>
      <xdr:colOff>121226</xdr:colOff>
      <xdr:row>51</xdr:row>
      <xdr:rowOff>121227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39CD83-9287-2232-F2CA-1AA95E8A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8" y="1437409"/>
          <a:ext cx="12191999" cy="67887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4E236F8E/OPDIST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DUNGREJO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DIANA%20HK%20EDOK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hmatikaqoyum/Downloads/KKO%20KKF%20PB%20B2%2053KVA%20BENDUNGAN%20GLAPAN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2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2" t="s">
        <v>1105</v>
      </c>
      <c r="C4" s="522"/>
      <c r="D4" s="522"/>
      <c r="E4" s="522"/>
      <c r="F4" s="522"/>
      <c r="G4" s="522"/>
      <c r="H4" s="52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3" t="s">
        <v>0</v>
      </c>
      <c r="C7" s="523" t="s">
        <v>1</v>
      </c>
      <c r="D7" s="524" t="s">
        <v>32</v>
      </c>
      <c r="E7" s="524" t="s">
        <v>33</v>
      </c>
      <c r="F7" s="524" t="s">
        <v>1106</v>
      </c>
      <c r="G7" s="525" t="s">
        <v>31</v>
      </c>
      <c r="H7" s="521" t="s">
        <v>1013</v>
      </c>
      <c r="I7" s="521" t="s">
        <v>1108</v>
      </c>
      <c r="J7" s="521" t="s">
        <v>997</v>
      </c>
      <c r="K7" s="515" t="s">
        <v>995</v>
      </c>
      <c r="L7" s="516"/>
    </row>
    <row r="8" spans="1:12" ht="15" customHeight="1">
      <c r="B8" s="523"/>
      <c r="C8" s="523"/>
      <c r="D8" s="524"/>
      <c r="E8" s="524"/>
      <c r="F8" s="524"/>
      <c r="G8" s="525"/>
      <c r="H8" s="521"/>
      <c r="I8" s="521"/>
      <c r="J8" s="521"/>
      <c r="K8" s="517"/>
      <c r="L8" s="518"/>
    </row>
    <row r="9" spans="1:12" ht="15" customHeight="1">
      <c r="B9" s="523"/>
      <c r="C9" s="523"/>
      <c r="D9" s="524"/>
      <c r="E9" s="524"/>
      <c r="F9" s="524"/>
      <c r="G9" s="525"/>
      <c r="H9" s="521"/>
      <c r="I9" s="521"/>
      <c r="J9" s="521"/>
      <c r="K9" s="519"/>
      <c r="L9" s="52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20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SUMIFS(RAB!$F$14:$F$95,RAB!$C$14:$C$95,C714)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SUMIFS(RAB!$F$14:$F$95,RAB!$C$14:$C$95,C715)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SUMIFS(RAB!$F$14:$F$95,RAB!$C$14:$C$95,C716)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SUMIFS(RAB!$F$14:$F$95,RAB!$C$14:$C$95,C717)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SUMIFS(RAB!$F$14:$F$95,RAB!$C$14:$C$95,C718)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SUMIFS(RAB!$F$14:$F$95,RAB!$C$14:$C$95,C719)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SUMIFS(RAB!$F$14:$F$95,RAB!$C$14:$C$95,C720)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SUMIFS(RAB!$F$14:$F$95,RAB!$C$14:$C$95,C721)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SUMIFS(RAB!$F$14:$F$95,RAB!$C$14:$C$95,C722)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SUMIFS(RAB!$F$14:$F$95,RAB!$C$14:$C$95,C723)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SUMIFS(RAB!$F$14:$F$95,RAB!$C$14:$C$95,C724)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SUMIFS(RAB!$F$14:$F$95,RAB!$C$14:$C$95,C725)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SUMIFS(RAB!$F$14:$F$95,RAB!$C$14:$C$95,C726)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SUMIFS(RAB!$F$14:$F$95,RAB!$C$14:$C$95,C727)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SUMIFS(RAB!$F$14:$F$95,RAB!$C$14:$C$95,C728)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SUMIFS(RAB!$F$14:$F$95,RAB!$C$14:$C$95,C729)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SUMIFS(RAB!$F$14:$F$95,RAB!$C$14:$C$95,C730)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SUMIFS(RAB!$F$14:$F$95,RAB!$C$14:$C$95,C731)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SUMIFS(RAB!$F$14:$F$95,RAB!$C$14:$C$95,C732)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SUMIFS(RAB!$F$14:$F$95,RAB!$C$14:$C$95,C733)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SUMIFS(RAB!$F$14:$F$95,RAB!$C$14:$C$95,C734)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SUMIFS(RAB!$F$14:$F$95,RAB!$C$14:$C$95,C735)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SUMIFS(RAB!$F$14:$F$95,RAB!$C$14:$C$95,C736)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SUMIFS(RAB!$F$14:$F$95,RAB!$C$14:$C$95,C737)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SUMIFS(RAB!$F$14:$F$95,RAB!$C$14:$C$95,C738)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SUMIFS(RAB!$F$14:$F$95,RAB!$C$14:$C$95,C739)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SUMIFS(RAB!$F$14:$F$95,RAB!$C$14:$C$95,C740)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SUMIFS(RAB!$F$14:$F$95,RAB!$C$14:$C$95,C741)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SUMIFS(RAB!$F$14:$F$95,RAB!$C$14:$C$95,C742)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SUMIFS(RAB!$F$14:$F$95,RAB!$C$14:$C$95,C743)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SUMIFS(RAB!$F$14:$F$95,RAB!$C$14:$C$95,C744)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SUMIFS(RAB!$F$14:$F$95,RAB!$C$14:$C$95,C745)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SUMIFS(RAB!$F$14:$F$95,RAB!$C$14:$C$95,C746)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SUMIFS(RAB!$F$14:$F$95,RAB!$C$14:$C$95,C747)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SUMIFS(RAB!$F$14:$F$95,RAB!$C$14:$C$95,C748)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SUMIFS(RAB!$F$14:$F$95,RAB!$C$14:$C$95,C749)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SUMIFS(RAB!$F$14:$F$95,RAB!$C$14:$C$95,C750)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SUMIFS(RAB!$F$14:$F$95,RAB!$C$14:$C$95,C751)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SUMIFS(RAB!$F$14:$F$95,RAB!$C$14:$C$95,C752)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SUMIFS(RAB!$F$14:$F$95,RAB!$C$14:$C$95,C753)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SUMIFS(RAB!$F$14:$F$95,RAB!$C$14:$C$95,C754)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SUMIFS(RAB!$F$14:$F$95,RAB!$C$14:$C$95,C755)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SUMIFS(RAB!$F$14:$F$95,RAB!$C$14:$C$95,C756)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SUMIFS(RAB!$F$14:$F$95,RAB!$C$14:$C$95,C757)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SUMIFS(RAB!$F$14:$F$95,RAB!$C$14:$C$95,C758)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SUMIFS(RAB!$F$14:$F$95,RAB!$C$14:$C$95,C759)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SUMIFS(RAB!$F$14:$F$95,RAB!$C$14:$C$95,C760)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SUMIFS(RAB!$F$14:$F$95,RAB!$C$14:$C$95,C761)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SUMIFS(RAB!$F$14:$F$95,RAB!$C$14:$C$95,C762)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SUMIFS(RAB!$F$14:$F$95,RAB!$C$14:$C$95,C763)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SUMIFS(RAB!$F$14:$F$95,RAB!$C$14:$C$95,C764)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SUMIFS(RAB!$F$14:$F$95,RAB!$C$14:$C$95,C765)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SUMIFS(RAB!$F$14:$F$95,RAB!$C$14:$C$95,C766)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SUMIFS(RAB!$F$14:$F$95,RAB!$C$14:$C$95,C767)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SUMIFS(RAB!$F$14:$F$95,RAB!$C$14:$C$95,C768)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SUMIFS(RAB!$F$14:$F$95,RAB!$C$14:$C$95,C769)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SUMIFS(RAB!$F$14:$F$95,RAB!$C$14:$C$95,C770)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SUMIFS(RAB!$F$14:$F$95,RAB!$C$14:$C$95,C771)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SUMIFS(RAB!$F$14:$F$95,RAB!$C$14:$C$95,C772)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SUMIFS(RAB!$F$14:$F$95,RAB!$C$14:$C$95,C773)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SUMIFS(RAB!$F$14:$F$95,RAB!$C$14:$C$95,C774)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SUMIFS(RAB!$F$14:$F$95,RAB!$C$14:$C$95,C775)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SUMIFS(RAB!$F$14:$F$95,RAB!$C$14:$C$95,C776)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SUMIFS(RAB!$F$14:$F$95,RAB!$C$14:$C$95,C777)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SUMIFS(RAB!$F$14:$F$95,RAB!$C$14:$C$95,C778)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SUMIFS(RAB!$F$14:$F$95,RAB!$C$14:$C$95,C779)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SUMIFS(RAB!$F$14:$F$95,RAB!$C$14:$C$95,C780)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SUMIFS(RAB!$F$14:$F$95,RAB!$C$14:$C$95,C781)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SUMIFS(RAB!$F$14:$F$95,RAB!$C$14:$C$95,C782)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SUMIFS(RAB!$F$14:$F$95,RAB!$C$14:$C$95,C783)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SUMIFS(RAB!$F$14:$F$95,RAB!$C$14:$C$95,C784)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SUMIFS(RAB!$F$14:$F$95,RAB!$C$14:$C$95,C785)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SUMIFS(RAB!$F$14:$F$95,RAB!$C$14:$C$95,C786)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SUMIFS(RAB!$F$14:$F$95,RAB!$C$14:$C$95,C787)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SUMIFS(RAB!$F$14:$F$95,RAB!$C$14:$C$95,C788)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SUMIFS(RAB!$F$14:$F$95,RAB!$C$14:$C$95,C789)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SUMIFS(RAB!$F$14:$F$95,RAB!$C$14:$C$95,C790)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SUMIFS(RAB!$F$14:$F$95,RAB!$C$14:$C$95,C791)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SUMIFS(RAB!$F$14:$F$95,RAB!$C$14:$C$95,C792)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SUMIFS(RAB!$F$14:$F$95,RAB!$C$14:$C$95,C793)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SUMIFS(RAB!$F$14:$F$95,RAB!$C$14:$C$95,C794)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SUMIFS(RAB!$F$14:$F$95,RAB!$C$14:$C$95,C795)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SUMIFS(RAB!$F$14:$F$95,RAB!$C$14:$C$95,C796)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SUMIFS(RAB!$F$14:$F$95,RAB!$C$14:$C$95,C797)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SUMIFS(RAB!$F$14:$F$95,RAB!$C$14:$C$95,C798)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SUMIFS(RAB!$F$14:$F$95,RAB!$C$14:$C$95,C799)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SUMIFS(RAB!$F$14:$F$95,RAB!$C$14:$C$95,C800)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SUMIFS(RAB!$F$14:$F$95,RAB!$C$14:$C$95,C801)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SUMIFS(RAB!$F$14:$F$95,RAB!$C$14:$C$95,C802)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SUMIFS(RAB!$F$14:$F$95,RAB!$C$14:$C$95,C803)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SUMIFS(RAB!$F$14:$F$95,RAB!$C$14:$C$95,C804)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SUMIFS(RAB!$F$14:$F$95,RAB!$C$14:$C$95,C805)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SUMIFS(RAB!$F$14:$F$95,RAB!$C$14:$C$95,C806)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SUMIFS(RAB!$F$14:$F$95,RAB!$C$14:$C$95,C807)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SUMIFS(RAB!$F$14:$F$95,RAB!$C$14:$C$95,C808)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SUMIFS(RAB!$F$14:$F$95,RAB!$C$14:$C$95,C809)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SUMIFS(RAB!$F$14:$F$95,RAB!$C$14:$C$95,C810)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SUMIFS(RAB!$F$14:$F$95,RAB!$C$14:$C$95,C811)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SUMIFS(RAB!$F$14:$F$95,RAB!$C$14:$C$95,C812)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SUMIFS(RAB!$F$14:$F$95,RAB!$C$14:$C$95,C813)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SUMIFS(RAB!$F$14:$F$95,RAB!$C$14:$C$95,C814)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SUMIFS(RAB!$F$14:$F$95,RAB!$C$14:$C$95,C815)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SUMIFS(RAB!$F$14:$F$95,RAB!$C$14:$C$95,C816)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SUMIFS(RAB!$F$14:$F$95,RAB!$C$14:$C$95,C817)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SUMIFS(RAB!$F$14:$F$95,RAB!$C$14:$C$95,C818)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SUMIFS(RAB!$F$14:$F$95,RAB!$C$14:$C$95,C819)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SUMIFS(RAB!$F$14:$F$95,RAB!$C$14:$C$95,C820)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SUMIFS(RAB!$F$14:$F$95,RAB!$C$14:$C$95,C821)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SUMIFS(RAB!$F$14:$F$95,RAB!$C$14:$C$95,C822)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SUMIFS(RAB!$F$14:$F$95,RAB!$C$14:$C$95,C823)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SUMIFS(RAB!$F$14:$F$95,RAB!$C$14:$C$95,C824)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SUMIFS(RAB!$F$14:$F$95,RAB!$C$14:$C$95,C825)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SUMIFS(RAB!$F$14:$F$95,RAB!$C$14:$C$95,C826)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SUMIFS(RAB!$F$14:$F$95,RAB!$C$14:$C$95,C827)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SUMIFS(RAB!$F$14:$F$95,RAB!$C$14:$C$95,C828)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SUMIFS(RAB!$F$14:$F$95,RAB!$C$14:$C$95,C829)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SUMIFS(RAB!$F$14:$F$95,RAB!$C$14:$C$95,C830)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SUMIFS(RAB!$F$14:$F$95,RAB!$C$14:$C$95,C831)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SUMIFS(RAB!$F$14:$F$95,RAB!$C$14:$C$95,C832)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SUMIFS(RAB!$F$14:$F$95,RAB!$C$14:$C$95,C833)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SUMIFS(RAB!$F$14:$F$95,RAB!$C$14:$C$95,C834)</f>
        <v>30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SUMIFS(RAB!$F$14:$F$95,RAB!$C$14:$C$95,C835)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SUMIFS(RAB!$F$14:$F$95,RAB!$C$14:$C$95,C836)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SUMIFS(RAB!$F$14:$F$95,RAB!$C$14:$C$95,C837)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SUMIFS(RAB!$F$14:$F$95,RAB!$C$14:$C$95,C838)</f>
        <v>20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SUMIFS(RAB!$F$14:$F$95,RAB!$C$14:$C$95,C839)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SUMIFS(RAB!$F$14:$F$95,RAB!$C$14:$C$95,C840)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SUMIFS(RAB!$F$14:$F$95,RAB!$C$14:$C$95,C841)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SUMIFS(RAB!$F$14:$F$95,RAB!$C$14:$C$95,C842)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SUMIFS(RAB!$F$14:$F$95,RAB!$C$14:$C$95,C843)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SUMIFS(RAB!$F$14:$F$95,RAB!$C$14:$C$95,C844)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SUMIFS(RAB!$F$14:$F$95,RAB!$C$14:$C$95,C845)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SUMIFS(RAB!$F$14:$F$95,RAB!$C$14:$C$95,C846)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SUMIFS(RAB!$F$14:$F$95,RAB!$C$14:$C$95,C847)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SUMIFS(RAB!$F$14:$F$95,RAB!$C$14:$C$95,C848)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SUMIFS(RAB!$F$14:$F$95,RAB!$C$14:$C$95,C849)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SUMIFS(RAB!$F$14:$F$95,RAB!$C$14:$C$95,C850)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SUMIFS(RAB!$F$14:$F$95,RAB!$C$14:$C$95,C851)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SUMIFS(RAB!$F$14:$F$95,RAB!$C$14:$C$95,C852)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SUMIFS(RAB!$F$14:$F$95,RAB!$C$14:$C$95,C853)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SUMIFS(RAB!$F$14:$F$95,RAB!$C$14:$C$95,C854)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SUMIFS(RAB!$F$14:$F$95,RAB!$C$14:$C$95,C855)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SUMIFS(RAB!$F$14:$F$95,RAB!$C$14:$C$95,C856)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SUMIFS(RAB!$F$14:$F$95,RAB!$C$14:$C$95,C857)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SUMIFS(RAB!$F$14:$F$95,RAB!$C$14:$C$95,C858)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SUMIFS(RAB!$F$14:$F$95,RAB!$C$14:$C$95,C859)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SUMIFS(RAB!$F$14:$F$95,RAB!$C$14:$C$95,C860)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SUMIFS(RAB!$F$14:$F$95,RAB!$C$14:$C$95,C861)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SUMIFS(RAB!$F$14:$F$95,RAB!$C$14:$C$95,C862)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SUMIFS(RAB!$F$14:$F$95,RAB!$C$14:$C$95,C863)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SUMIFS(RAB!$F$14:$F$95,RAB!$C$14:$C$95,C864)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SUMIFS(RAB!$F$14:$F$95,RAB!$C$14:$C$95,C865)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SUMIFS(RAB!$F$14:$F$95,RAB!$C$14:$C$95,C866)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SUMIFS(RAB!$F$14:$F$95,RAB!$C$14:$C$95,C867)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SUMIFS(RAB!$F$14:$F$95,RAB!$C$14:$C$95,C868)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SUMIFS(RAB!$F$14:$F$95,RAB!$C$14:$C$95,C869)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SUMIFS(RAB!$F$14:$F$95,RAB!$C$14:$C$95,C870)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SUMIFS(RAB!$F$14:$F$95,RAB!$C$14:$C$95,C871)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SUMIFS(RAB!$F$14:$F$95,RAB!$C$14:$C$95,C872)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SUMIFS(RAB!$F$14:$F$95,RAB!$C$14:$C$95,C873)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SUMIFS(RAB!$F$14:$F$95,RAB!$C$14:$C$95,C874)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SUMIFS(RAB!$F$14:$F$95,RAB!$C$14:$C$95,C875)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SUMIFS(RAB!$F$14:$F$95,RAB!$C$14:$C$95,C876)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SUMIFS(RAB!$F$14:$F$95,RAB!$C$14:$C$95,C877)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SUMIFS(RAB!$F$14:$F$95,RAB!$C$14:$C$95,C878)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SUMIFS(RAB!$F$14:$F$95,RAB!$C$14:$C$95,C879)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SUMIFS(RAB!$F$14:$F$95,RAB!$C$14:$C$95,C880)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SUMIFS(RAB!$F$14:$F$95,RAB!$C$14:$C$95,C881)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SUMIFS(RAB!$F$14:$F$95,RAB!$C$14:$C$95,C882)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SUMIFS(RAB!$F$14:$F$95,RAB!$C$14:$C$95,C883)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SUMIFS(RAB!$F$14:$F$95,RAB!$C$14:$C$95,C884)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SUMIFS(RAB!$F$14:$F$95,RAB!$C$14:$C$95,C885)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SUMIFS(RAB!$F$14:$F$95,RAB!$C$14:$C$95,C886)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SUMIFS(RAB!$F$14:$F$95,RAB!$C$14:$C$95,C887)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SUMIFS(RAB!$F$14:$F$95,RAB!$C$14:$C$95,C888)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SUMIFS(RAB!$F$14:$F$95,RAB!$C$14:$C$95,C889)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SUMIFS(RAB!$F$14:$F$95,RAB!$C$14:$C$95,C890)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SUMIFS(RAB!$F$14:$F$95,RAB!$C$14:$C$95,C891)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SUMIFS(RAB!$F$14:$F$95,RAB!$C$14:$C$95,C892)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SUMIFS(RAB!$F$14:$F$95,RAB!$C$14:$C$95,C893)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SUMIFS(RAB!$F$14:$F$95,RAB!$C$14:$C$95,C894)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SUMIFS(RAB!$F$14:$F$95,RAB!$C$14:$C$95,C895)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SUMIFS(RAB!$F$14:$F$95,RAB!$C$14:$C$95,C896)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SUMIFS(RAB!$F$14:$F$95,RAB!$C$14:$C$95,C897)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SUMIFS(RAB!$F$14:$F$95,RAB!$C$14:$C$95,C898)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SUMIFS(RAB!$F$14:$F$95,RAB!$C$14:$C$95,C899)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SUMIFS(RAB!$F$14:$F$95,RAB!$C$14:$C$95,C900)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SUMIFS(RAB!$F$14:$F$95,RAB!$C$14:$C$95,C901)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SUMIFS(RAB!$F$14:$F$95,RAB!$C$14:$C$95,C902)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SUMIFS(RAB!$F$14:$F$95,RAB!$C$14:$C$95,C903)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SUMIFS(RAB!$F$14:$F$95,RAB!$C$14:$C$95,C904)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SUMIFS(RAB!$F$14:$F$95,RAB!$C$14:$C$95,C905)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SUMIFS(RAB!$F$14:$F$95,RAB!$C$14:$C$95,C906)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SUMIFS(RAB!$F$14:$F$95,RAB!$C$14:$C$95,C907)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SUMIFS(RAB!$F$14:$F$95,RAB!$C$14:$C$95,C908)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SUMIFS(RAB!$F$14:$F$95,RAB!$C$14:$C$95,C909)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SUMIFS(RAB!$F$14:$F$95,RAB!$C$14:$C$95,C910)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SUMIFS(RAB!$F$14:$F$95,RAB!$C$14:$C$95,C911)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SUMIFS(RAB!$F$14:$F$95,RAB!$C$14:$C$95,C912)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SUMIFS(RAB!$F$14:$F$95,RAB!$C$14:$C$95,C913)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SUMIFS(RAB!$F$14:$F$95,RAB!$C$14:$C$95,C914)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SUMIFS(RAB!$F$14:$F$95,RAB!$C$14:$C$95,C915)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SUMIFS(RAB!$F$14:$F$95,RAB!$C$14:$C$95,C916)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SUMIFS(RAB!$F$14:$F$95,RAB!$C$14:$C$95,C917)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SUMIFS(RAB!$F$14:$F$95,RAB!$C$14:$C$95,C918)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SUMIFS(RAB!$F$14:$F$95,RAB!$C$14:$C$95,C919)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SUMIFS(RAB!$F$14:$F$95,RAB!$C$14:$C$95,C920)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SUMIFS(RAB!$F$14:$F$95,RAB!$C$14:$C$95,C921)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SUMIFS(RAB!$F$14:$F$95,RAB!$C$14:$C$95,C922)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SUMIFS(RAB!$F$14:$F$95,RAB!$C$14:$C$95,C923)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SUMIFS(RAB!$F$14:$F$95,RAB!$C$14:$C$95,C924)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SUMIFS(RAB!$F$14:$F$95,RAB!$C$14:$C$95,C925)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SUMIFS(RAB!$F$14:$F$95,RAB!$C$14:$C$95,C926)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SUMIFS(RAB!$F$14:$F$95,RAB!$C$14:$C$95,C927)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SUMIFS(RAB!$F$14:$F$95,RAB!$C$14:$C$95,C928)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SUMIFS(RAB!$F$14:$F$95,RAB!$C$14:$C$95,C929)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SUMIFS(RAB!$F$14:$F$95,RAB!$C$14:$C$95,C930)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SUMIFS(RAB!$F$14:$F$95,RAB!$C$14:$C$95,C931)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SUMIFS(RAB!$F$14:$F$95,RAB!$C$14:$C$95,C932)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SUMIFS(RAB!$F$14:$F$95,RAB!$C$14:$C$95,C933)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SUMIFS(RAB!$F$14:$F$95,RAB!$C$14:$C$95,C934)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SUMIFS(RAB!$F$14:$F$95,RAB!$C$14:$C$95,C935)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SUMIFS(RAB!$F$14:$F$95,RAB!$C$14:$C$95,C936)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SUMIFS(RAB!$F$14:$F$95,RAB!$C$14:$C$95,C937)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SUMIFS(RAB!$F$14:$F$95,RAB!$C$14:$C$95,C938)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SUMIFS(RAB!$F$14:$F$95,RAB!$C$14:$C$95,C939)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SUMIFS(RAB!$F$14:$F$95,RAB!$C$14:$C$95,C940)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SUMIFS(RAB!$F$14:$F$95,RAB!$C$14:$C$95,C941)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SUMIFS(RAB!$F$14:$F$95,RAB!$C$14:$C$95,C942)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SUMIFS(RAB!$F$14:$F$95,RAB!$C$14:$C$95,C943)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SUMIFS(RAB!$F$14:$F$95,RAB!$C$14:$C$95,C944)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SUMIFS(RAB!$F$14:$F$95,RAB!$C$14:$C$95,C945)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SUMIFS(RAB!$F$14:$F$95,RAB!$C$14:$C$95,C946)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SUMIFS(RAB!$F$14:$F$95,RAB!$C$14:$C$95,C947)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SUMIFS(RAB!$F$14:$F$95,RAB!$C$14:$C$95,C948)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SUMIFS(RAB!$F$14:$F$95,RAB!$C$14:$C$95,C949)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SUMIFS(RAB!$F$14:$F$95,RAB!$C$14:$C$95,C950)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SUMIFS(RAB!$F$14:$F$95,RAB!$C$14:$C$95,C951)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SUMIFS(RAB!$F$14:$F$95,RAB!$C$14:$C$95,C952)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SUMIFS(RAB!$F$14:$F$95,RAB!$C$14:$C$95,C953)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SUMIFS(RAB!$F$14:$F$95,RAB!$C$14:$C$95,C954)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SUMIFS(RAB!$F$14:$F$95,RAB!$C$14:$C$95,C955)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SUMIFS(RAB!$F$14:$F$95,RAB!$C$14:$C$95,C956)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SUMIFS(RAB!$F$14:$F$95,RAB!$C$14:$C$95,C957)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SUMIFS(RAB!$F$14:$F$95,RAB!$C$14:$C$95,C958)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SUMIFS(RAB!$F$14:$F$95,RAB!$C$14:$C$95,C959)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SUMIFS(RAB!$F$14:$F$95,RAB!$C$14:$C$95,C960)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SUMIFS(RAB!$F$14:$F$95,RAB!$C$14:$C$95,C961)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SUMIFS(RAB!$F$14:$F$95,RAB!$C$14:$C$95,C962)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SUMIFS(RAB!$F$14:$F$95,RAB!$C$14:$C$95,C963)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SUMIFS(RAB!$F$14:$F$95,RAB!$C$14:$C$95,C964)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SUMIFS(RAB!$F$14:$F$95,RAB!$C$14:$C$95,C965)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SUMIFS(RAB!$F$14:$F$95,RAB!$C$14:$C$95,C966)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SUMIFS(RAB!$F$14:$F$95,RAB!$C$14:$C$95,C967)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SUMIFS(RAB!$F$14:$F$95,RAB!$C$14:$C$95,C968)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SUMIFS(RAB!$F$14:$F$95,RAB!$C$14:$C$95,C969)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SUMIFS(RAB!$F$14:$F$95,RAB!$C$14:$C$95,C970)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SUMIFS(RAB!$F$14:$F$95,RAB!$C$14:$C$95,C971)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SUMIFS(RAB!$F$14:$F$95,RAB!$C$14:$C$95,C972)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SUMIFS(RAB!$F$14:$F$95,RAB!$C$14:$C$95,C973)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SUMIFS(RAB!$F$14:$F$95,RAB!$C$14:$C$95,C974)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SUMIFS(RAB!$F$14:$F$95,RAB!$C$14:$C$95,C975)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SUMIFS(RAB!$F$14:$F$95,RAB!$C$14:$C$95,C976)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SUMIFS(RAB!$F$14:$F$95,RAB!$C$14:$C$95,C977)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SUMIFS(RAB!$F$14:$F$95,RAB!$C$14:$C$95,C978)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SUMIFS(RAB!$F$14:$F$95,RAB!$C$14:$C$95,C979)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SUMIFS(RAB!$F$14:$F$95,RAB!$C$14:$C$95,C980)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SUMIFS(RAB!$F$14:$F$95,RAB!$C$14:$C$95,C981)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SUMIFS(RAB!$F$14:$F$95,RAB!$C$14:$C$95,C982)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SUMIFS(RAB!$F$14:$F$95,RAB!$C$14:$C$95,C983)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SUMIFS(RAB!$F$14:$F$95,RAB!$C$14:$C$95,C984)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SUMIFS(RAB!$F$14:$F$95,RAB!$C$14:$C$95,C985)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SUMIFS(RAB!$F$14:$F$95,RAB!$C$14:$C$95,C986)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SUMIFS(RAB!$F$14:$F$95,RAB!$C$14:$C$95,C987)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SUMIFS(RAB!$F$14:$F$95,RAB!$C$14:$C$95,C988)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SUMIFS(RAB!$F$14:$F$95,RAB!$C$14:$C$95,C989)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SUMIFS(RAB!$F$14:$F$95,RAB!$C$14:$C$95,C990)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SUMIFS(RAB!$F$14:$F$95,RAB!$C$14:$C$95,C991)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SUMIFS(RAB!$F$14:$F$95,RAB!$C$14:$C$95,C992)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SUMIFS(RAB!$F$14:$F$95,RAB!$C$14:$C$95,C993)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SUMIFS(RAB!$F$14:$F$95,RAB!$C$14:$C$95,C994)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SUMIFS(RAB!$F$14:$F$95,RAB!$C$14:$C$95,C995)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SUMIFS(RAB!$F$14:$F$95,RAB!$C$14:$C$95,C996)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SUMIFS(RAB!$F$14:$F$95,RAB!$C$14:$C$95,C997)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SUMIFS(RAB!$F$14:$F$95,RAB!$C$14:$C$95,C998)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SUMIFS(RAB!$F$14:$F$95,RAB!$C$14:$C$95,C999)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SUMIFS(RAB!$F$14:$F$95,RAB!$C$14:$C$95,C1000)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SUMIFS(RAB!$F$14:$F$95,RAB!$C$14:$C$95,C1001)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SUMIFS(RAB!$F$14:$F$95,RAB!$C$14:$C$95,C1002)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SUMIFS(RAB!$F$14:$F$95,RAB!$C$14:$C$95,C1003)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SUMIFS(RAB!$F$14:$F$95,RAB!$C$14:$C$95,C1004)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SUMIFS(RAB!$F$14:$F$95,RAB!$C$14:$C$95,C1005)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SUMIFS(RAB!$F$14:$F$95,RAB!$C$14:$C$95,C1006)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SUMIFS(RAB!$F$14:$F$95,RAB!$C$14:$C$95,C1007)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SUMIFS(RAB!$F$14:$F$95,RAB!$C$14:$C$95,C1008)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SUMIFS(RAB!$F$14:$F$95,RAB!$C$14:$C$95,C1009)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SUMIFS(RAB!$F$14:$F$95,RAB!$C$14:$C$95,C1010)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SUMIFS(RAB!$F$14:$F$95,RAB!$C$14:$C$95,C1011)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SUMIFS(RAB!$F$14:$F$95,RAB!$C$14:$C$95,C1012)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SUMIFS(RAB!$F$14:$F$95,RAB!$C$14:$C$95,C1013)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SUMIFS(RAB!$F$14:$F$95,RAB!$C$14:$C$95,C1014)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SUMIFS(RAB!$F$14:$F$95,RAB!$C$14:$C$95,C1015)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SUMIFS(RAB!$F$14:$F$95,RAB!$C$14:$C$95,C1016)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SUMIFS(RAB!$F$14:$F$95,RAB!$C$14:$C$95,C1017)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SUMIFS(RAB!$F$14:$F$95,RAB!$C$14:$C$95,C1018)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SUMIFS(RAB!$F$14:$F$95,RAB!$C$14:$C$95,C1019)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SUMIFS(RAB!$F$14:$F$95,RAB!$C$14:$C$95,C1020)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SUMIFS(RAB!$F$14:$F$95,RAB!$C$14:$C$95,C1021)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SUMIFS(RAB!$F$14:$F$95,RAB!$C$14:$C$95,C1022)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SUMIFS(RAB!$F$14:$F$95,RAB!$C$14:$C$95,C1023)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SUMIFS(RAB!$F$14:$F$95,RAB!$C$14:$C$95,C1024)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SUMIFS(RAB!$F$14:$F$95,RAB!$C$14:$C$95,C1025)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SUMIFS(RAB!$F$14:$F$95,RAB!$C$14:$C$95,C1026)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SUMIFS(RAB!$F$14:$F$95,RAB!$C$14:$C$95,C1027)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SUMIFS(RAB!$F$14:$F$95,RAB!$C$14:$C$95,C1028)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SUMIFS(RAB!$F$14:$F$95,RAB!$C$14:$C$95,C1029)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SUMIFS(RAB!$F$14:$F$95,RAB!$C$14:$C$95,C1030)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SUMIFS(RAB!$F$14:$F$95,RAB!$C$14:$C$95,C1031)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SUMIFS(RAB!$F$14:$F$95,RAB!$C$14:$C$95,C1032)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SUMIFS(RAB!$F$14:$F$95,RAB!$C$14:$C$95,C1033)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SUMIFS(RAB!$F$14:$F$95,RAB!$C$14:$C$95,C1034)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SUMIFS(RAB!$F$14:$F$95,RAB!$C$14:$C$95,C1035)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SUMIFS(RAB!$F$14:$F$95,RAB!$C$14:$C$95,C1036)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SUMIFS(RAB!$F$14:$F$95,RAB!$C$14:$C$95,C1037)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SUMIFS(RAB!$F$14:$F$95,RAB!$C$14:$C$95,C1038)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SUMIFS(RAB!$F$14:$F$95,RAB!$C$14:$C$95,C1039)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SUMIFS(RAB!$F$14:$F$95,RAB!$C$14:$C$95,C1040)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SUMIFS(RAB!$F$14:$F$95,RAB!$C$14:$C$95,C1041)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SUMIFS(RAB!$F$14:$F$95,RAB!$C$14:$C$95,C1042)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SUMIFS(RAB!$F$14:$F$95,RAB!$C$14:$C$95,C1043)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SUMIFS(RAB!$F$14:$F$95,RAB!$C$14:$C$95,C1044)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SUMIFS(RAB!$F$14:$F$95,RAB!$C$14:$C$95,C1045)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SUMIFS(RAB!$F$14:$F$95,RAB!$C$14:$C$95,C1046)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SUMIFS(RAB!$F$14:$F$95,RAB!$C$14:$C$95,C1047)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SUMIFS(RAB!$F$14:$F$95,RAB!$C$14:$C$95,C1048)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SUMIFS(RAB!$F$14:$F$95,RAB!$C$14:$C$95,C1049)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SUMIFS(RAB!$F$14:$F$95,RAB!$C$14:$C$95,C1050)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SUMIFS(RAB!$F$14:$F$95,RAB!$C$14:$C$95,C1051)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SUMIFS(RAB!$F$14:$F$95,RAB!$C$14:$C$95,C1052)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SUMIFS(RAB!$F$14:$F$95,RAB!$C$14:$C$95,C1053)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SUMIFS(RAB!$F$14:$F$95,RAB!$C$14:$C$95,C1054)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SUMIFS(RAB!$F$14:$F$95,RAB!$C$14:$C$95,C1055)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SUMIFS(RAB!$F$14:$F$95,RAB!$C$14:$C$95,C1056)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SUMIFS(RAB!$F$14:$F$95,RAB!$C$14:$C$95,C1057)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SUMIFS(RAB!$F$14:$F$95,RAB!$C$14:$C$95,C1058)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SUMIFS(RAB!$F$14:$F$95,RAB!$C$14:$C$95,C1059)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SUMIFS(RAB!$F$14:$F$95,RAB!$C$14:$C$95,C1060)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SUMIFS(RAB!$F$14:$F$95,RAB!$C$14:$C$95,C1061)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SUMIFS(RAB!$F$14:$F$95,RAB!$C$14:$C$95,C1062)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SUMIFS(RAB!$F$14:$F$95,RAB!$C$14:$C$95,C1063)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SUMIFS(RAB!$F$14:$F$95,RAB!$C$14:$C$95,C1064)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SUMIFS(RAB!$F$14:$F$95,RAB!$C$14:$C$95,C1065)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SUMIFS(RAB!$F$14:$F$95,RAB!$C$14:$C$95,C1066)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SUMIFS(RAB!$F$14:$F$95,RAB!$C$14:$C$95,C1067)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SUMIFS(RAB!$F$14:$F$95,RAB!$C$14:$C$95,C1068)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SUMIFS(RAB!$F$14:$F$95,RAB!$C$14:$C$95,C1069)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SUMIFS(RAB!$F$14:$F$95,RAB!$C$14:$C$95,C1070)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SUMIFS(RAB!$F$14:$F$95,RAB!$C$14:$C$95,C1071)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SUMIFS(RAB!$F$14:$F$95,RAB!$C$14:$C$95,C1072)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SUMIFS(RAB!$F$14:$F$95,RAB!$C$14:$C$95,C1073)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SUMIFS(RAB!$F$14:$F$95,RAB!$C$14:$C$95,C1074)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SUMIFS(RAB!$F$14:$F$95,RAB!$C$14:$C$95,C1075)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SUMIFS(RAB!$F$14:$F$95,RAB!$C$14:$C$95,C1076)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SUMIFS(RAB!$F$14:$F$95,RAB!$C$14:$C$95,C1077)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SUMIFS(RAB!$F$14:$F$95,RAB!$C$14:$C$95,C1078)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SUMIFS(RAB!$F$14:$F$95,RAB!$C$14:$C$95,C1079)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SUMIFS(RAB!$F$14:$F$95,RAB!$C$14:$C$95,C1080)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SUMIFS(RAB!$F$14:$F$95,RAB!$C$14:$C$95,C1081)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SUMIFS(RAB!$F$14:$F$95,RAB!$C$14:$C$95,C1082)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SUMIFS(RAB!$F$14:$F$95,RAB!$C$14:$C$95,C1083)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SUMIFS(RAB!$F$14:$F$95,RAB!$C$14:$C$95,C1084)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SUMIFS(RAB!$F$14:$F$95,RAB!$C$14:$C$95,C1085)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SUMIFS(RAB!$F$14:$F$95,RAB!$C$14:$C$95,C1086)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SUMIFS(RAB!$F$14:$F$95,RAB!$C$14:$C$95,C1087)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SUMIFS(RAB!$F$14:$F$95,RAB!$C$14:$C$95,C1088)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SUMIFS(RAB!$F$14:$F$95,RAB!$C$14:$C$95,C1089)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SUMIFS(RAB!$F$14:$F$95,RAB!$C$14:$C$95,C1090)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SUMIFS(RAB!$F$14:$F$95,RAB!$C$14:$C$95,C1091)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SUMIFS(RAB!$F$14:$F$95,RAB!$C$14:$C$95,C1092)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SUMIFS(RAB!$F$14:$F$95,RAB!$C$14:$C$95,C1093)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SUMIFS(RAB!$F$14:$F$95,RAB!$C$14:$C$95,C1094)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SUMIFS(RAB!$F$14:$F$95,RAB!$C$14:$C$95,C1095)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SUMIFS(RAB!$F$14:$F$95,RAB!$C$14:$C$95,C1096)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SUMIFS(RAB!$F$14:$F$95,RAB!$C$14:$C$95,C1097)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SUMIFS(RAB!$F$14:$F$95,RAB!$C$14:$C$95,C1098)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SUMIFS(RAB!$F$14:$F$95,RAB!$C$14:$C$95,C1099)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SUMIFS(RAB!$F$14:$F$95,RAB!$C$14:$C$95,C1100)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SUMIFS(RAB!$F$14:$F$95,RAB!$C$14:$C$95,C1101)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SUMIFS(RAB!$F$14:$F$95,RAB!$C$14:$C$95,C1102)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SUMIFS(RAB!$F$14:$F$95,RAB!$C$14:$C$95,C1103)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SUMIFS(RAB!$F$14:$F$95,RAB!$C$14:$C$95,C1104)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SUMIFS(RAB!$F$14:$F$95,RAB!$C$14:$C$95,C1105)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SUMIFS(RAB!$F$14:$F$95,RAB!$C$14:$C$95,C1106)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SUMIFS(RAB!$F$14:$F$95,RAB!$C$14:$C$95,C1107)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SUMIFS(RAB!$F$14:$F$95,RAB!$C$14:$C$95,C1108)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SUMIFS(RAB!$F$14:$F$95,RAB!$C$14:$C$95,C1109)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SUMIFS(RAB!$F$14:$F$95,RAB!$C$14:$C$95,C1110)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SUMIFS(RAB!$F$14:$F$95,RAB!$C$14:$C$95,C1111)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SUMIFS(RAB!$F$14:$F$95,RAB!$C$14:$C$95,C1112)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SUMIFS(RAB!$F$14:$F$95,RAB!$C$14:$C$95,C1113)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SUMIFS(RAB!$F$14:$F$95,RAB!$C$14:$C$95,C1114)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SUMIFS(RAB!$F$14:$F$95,RAB!$C$14:$C$95,C1115)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SUMIFS(RAB!$F$14:$F$95,RAB!$C$14:$C$95,C1116)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SUMIFS(RAB!$F$14:$F$95,RAB!$C$14:$C$95,C1117)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SUMIFS(RAB!$F$14:$F$95,RAB!$C$14:$C$95,C1118)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SUMIFS(RAB!$F$14:$F$95,RAB!$C$14:$C$95,C1119)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SUMIFS(RAB!$F$14:$F$95,RAB!$C$14:$C$95,C1120)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SUMIFS(RAB!$F$14:$F$95,RAB!$C$14:$C$95,C1121)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SUMIFS(RAB!$F$14:$F$95,RAB!$C$14:$C$95,C1122)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SUMIFS(RAB!$F$14:$F$95,RAB!$C$14:$C$95,C1123)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SUMIFS(RAB!$F$14:$F$95,RAB!$C$14:$C$95,C1124)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SUMIFS(RAB!$F$14:$F$95,RAB!$C$14:$C$95,C1125)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SUMIFS(RAB!$F$14:$F$95,RAB!$C$14:$C$95,C1126)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SUMIFS(RAB!$F$14:$F$95,RAB!$C$14:$C$95,C1127)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SUMIFS(RAB!$F$14:$F$95,RAB!$C$14:$C$95,C1128)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SUMIFS(RAB!$F$14:$F$95,RAB!$C$14:$C$95,C1129)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SUMIFS(RAB!$F$14:$F$95,RAB!$C$14:$C$95,C1130)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SUMIFS(RAB!$F$14:$F$95,RAB!$C$14:$C$95,C1131)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SUMIFS(RAB!$F$14:$F$95,RAB!$C$14:$C$95,C1132)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SUMIFS(RAB!$F$14:$F$95,RAB!$C$14:$C$95,C1133)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SUMIFS(RAB!$F$14:$F$95,RAB!$C$14:$C$95,C1134)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SUMIFS(RAB!$F$14:$F$95,RAB!$C$14:$C$95,C1135)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SUMIFS(RAB!$F$14:$F$95,RAB!$C$14:$C$95,C1136)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SUMIFS(RAB!$F$14:$F$95,RAB!$C$14:$C$95,C1137)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SUMIFS(RAB!$F$14:$F$95,RAB!$C$14:$C$95,C1138)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SUMIFS(RAB!$F$14:$F$95,RAB!$C$14:$C$95,C1139)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SUMIFS(RAB!$F$14:$F$95,RAB!$C$14:$C$95,C1140)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SUMIFS(RAB!$F$14:$F$95,RAB!$C$14:$C$95,C1141)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SUMIFS(RAB!$F$14:$F$95,RAB!$C$14:$C$95,C1142)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SUMIFS(RAB!$F$14:$F$95,RAB!$C$14:$C$95,C1143)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SUMIFS(RAB!$F$14:$F$95,RAB!$C$14:$C$95,C1144)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SUMIFS(RAB!$F$14:$F$95,RAB!$C$14:$C$95,C1145)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SUMIFS(RAB!$F$14:$F$95,RAB!$C$14:$C$95,C1146)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SUMIFS(RAB!$F$14:$F$95,RAB!$C$14:$C$95,C1147)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SUMIFS(RAB!$F$14:$F$95,RAB!$C$14:$C$95,C1148)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SUMIFS(RAB!$F$14:$F$95,RAB!$C$14:$C$95,C1149)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SUMIFS(RAB!$F$14:$F$95,RAB!$C$14:$C$95,C1150)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SUMIFS(RAB!$F$14:$F$95,RAB!$C$14:$C$95,C1151)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SUMIFS(RAB!$F$14:$F$95,RAB!$C$14:$C$95,C1152)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SUMIFS(RAB!$F$14:$F$95,RAB!$C$14:$C$95,C1153)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SUMIFS(RAB!$F$14:$F$95,RAB!$C$14:$C$95,C1154)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SUMIFS(RAB!$F$14:$F$95,RAB!$C$14:$C$95,C1155)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SUMIFS(RAB!$F$14:$F$95,RAB!$C$14:$C$95,C1156)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SUMIFS(RAB!$F$14:$F$95,RAB!$C$14:$C$95,C1157)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SUMIFS(RAB!$F$14:$F$95,RAB!$C$14:$C$95,C1158)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SUMIFS(RAB!$F$14:$F$95,RAB!$C$14:$C$95,C1159)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SUMIFS(RAB!$F$14:$F$95,RAB!$C$14:$C$95,C1160)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SUMIFS(RAB!$F$14:$F$95,RAB!$C$14:$C$95,C1161)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SUMIFS(RAB!$F$14:$F$95,RAB!$C$14:$C$95,C1162)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SUMIFS(RAB!$F$14:$F$95,RAB!$C$14:$C$95,C1163)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SUMIFS(RAB!$F$14:$F$95,RAB!$C$14:$C$95,C1164)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SUMIFS(RAB!$F$14:$F$95,RAB!$C$14:$C$95,C1165)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SUMIFS(RAB!$F$14:$F$95,RAB!$C$14:$C$95,C1166)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SUMIFS(RAB!$F$14:$F$95,RAB!$C$14:$C$95,C1167)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SUMIFS(RAB!$F$14:$F$95,RAB!$C$14:$C$95,C1168)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SUMIFS(RAB!$F$14:$F$95,RAB!$C$14:$C$95,C1169)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SUMIFS(RAB!$F$14:$F$95,RAB!$C$14:$C$95,C1170)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SUMIFS(RAB!$F$14:$F$95,RAB!$C$14:$C$95,C1171)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SUMIFS(RAB!$F$14:$F$95,RAB!$C$14:$C$95,C1172)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SUMIFS(RAB!$F$14:$F$95,RAB!$C$14:$C$95,C1173)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SUMIFS(RAB!$F$14:$F$95,RAB!$C$14:$C$95,C1174)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SUMIFS(RAB!$F$14:$F$95,RAB!$C$14:$C$95,C1175)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SUMIFS(RAB!$F$14:$F$95,RAB!$C$14:$C$95,C1176)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SUMIFS(RAB!$F$14:$F$95,RAB!$C$14:$C$95,C1177)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SUMIFS(RAB!$F$14:$F$95,RAB!$C$14:$C$95,C1178)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SUMIFS(RAB!$F$14:$F$95,RAB!$C$14:$C$95,C1179)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SUMIFS(RAB!$F$14:$F$95,RAB!$C$14:$C$95,C1180)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SUMIFS(RAB!$F$14:$F$95,RAB!$C$14:$C$95,C1181)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SUMIFS(RAB!$F$14:$F$95,RAB!$C$14:$C$95,C1182)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SUMIFS(RAB!$F$14:$F$95,RAB!$C$14:$C$95,C1183)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SUMIFS(RAB!$F$14:$F$95,RAB!$C$14:$C$95,C1184)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SUMIFS(RAB!$F$14:$F$95,RAB!$C$14:$C$95,C1185)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SUMIFS(RAB!$F$14:$F$95,RAB!$C$14:$C$95,C1186)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SUMIFS(RAB!$F$14:$F$95,RAB!$C$14:$C$95,C1187)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SUMIFS(RAB!$F$14:$F$95,RAB!$C$14:$C$95,C1188)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SUMIFS(RAB!$F$14:$F$95,RAB!$C$14:$C$95,C1189)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SUMIFS(RAB!$F$14:$F$95,RAB!$C$14:$C$95,C1190)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SUMIFS(RAB!$F$14:$F$95,RAB!$C$14:$C$95,C1191)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SUMIFS(RAB!$F$14:$F$95,RAB!$C$14:$C$95,C1192)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SUMIFS(RAB!$F$14:$F$95,RAB!$C$14:$C$95,C1193)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SUMIFS(RAB!$F$14:$F$95,RAB!$C$14:$C$95,C1194)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SUMIFS(RAB!$F$14:$F$95,RAB!$C$14:$C$95,C1195)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SUMIFS(RAB!$F$14:$F$95,RAB!$C$14:$C$95,C1196)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SUMIFS(RAB!$F$14:$F$95,RAB!$C$14:$C$95,C1197)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SUMIFS(RAB!$F$14:$F$95,RAB!$C$14:$C$95,C1198)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SUMIFS(RAB!$F$14:$F$95,RAB!$C$14:$C$95,C1199)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SUMIFS(RAB!$F$14:$F$95,RAB!$C$14:$C$95,C1200)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SUMIFS(RAB!$F$14:$F$95,RAB!$C$14:$C$95,C1201)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SUMIFS(RAB!$F$14:$F$95,RAB!$C$14:$C$95,C1202)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SUMIFS(RAB!$F$14:$F$95,RAB!$C$14:$C$95,C1203)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SUMIFS(RAB!$F$14:$F$95,RAB!$C$14:$C$95,C1204)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SUMIFS(RAB!$F$14:$F$95,RAB!$C$14:$C$95,C1205)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SUMIFS(RAB!$F$14:$F$95,RAB!$C$14:$C$95,C1206)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SUMIFS(RAB!$F$14:$F$95,RAB!$C$14:$C$95,C1207)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SUMIFS(RAB!$F$14:$F$95,RAB!$C$14:$C$95,C1208)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SUMIFS(RAB!$F$14:$F$95,RAB!$C$14:$C$95,C1209)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SUMIFS(RAB!$F$14:$F$95,RAB!$C$14:$C$95,C1210)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SUMIFS(RAB!$F$14:$F$95,RAB!$C$14:$C$95,C1211)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SUMIFS(RAB!$F$14:$F$95,RAB!$C$14:$C$95,C1212)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SUMIFS(RAB!$F$14:$F$95,RAB!$C$14:$C$95,C1213)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SUMIFS(RAB!$F$14:$F$95,RAB!$C$14:$C$95,C1214)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SUMIFS(RAB!$F$14:$F$95,RAB!$C$14:$C$95,C1215)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SUMIFS(RAB!$F$14:$F$95,RAB!$C$14:$C$95,C1216)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SUMIFS(RAB!$F$14:$F$95,RAB!$C$14:$C$95,C1217)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SUMIFS(RAB!$F$14:$F$95,RAB!$C$14:$C$95,C1218)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SUMIFS(RAB!$F$14:$F$95,RAB!$C$14:$C$95,C1219)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SUMIFS(RAB!$F$14:$F$95,RAB!$C$14:$C$95,C1220)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SUMIFS(RAB!$F$14:$F$95,RAB!$C$14:$C$95,C1221)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SUMIFS(RAB!$F$14:$F$95,RAB!$C$14:$C$95,C1222)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SUMIFS(RAB!$F$14:$F$95,RAB!$C$14:$C$95,C1223)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SUMIFS(RAB!$F$14:$F$95,RAB!$C$14:$C$95,C1224)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SUMIFS(RAB!$F$14:$F$95,RAB!$C$14:$C$95,C1225)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SUMIFS(RAB!$F$14:$F$95,RAB!$C$14:$C$95,C1226)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SUMIFS(RAB!$F$14:$F$95,RAB!$C$14:$C$95,C1227)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SUMIFS(RAB!$F$14:$F$95,RAB!$C$14:$C$95,C1228)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SUMIFS(RAB!$F$14:$F$95,RAB!$C$14:$C$95,C1229)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SUMIFS(RAB!$F$14:$F$95,RAB!$C$14:$C$95,C1230)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SUMIFS(RAB!$F$14:$F$95,RAB!$C$14:$C$95,C1231)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SUMIFS(RAB!$F$14:$F$95,RAB!$C$14:$C$95,C1232)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SUMIFS(RAB!$F$14:$F$95,RAB!$C$14:$C$95,C1233)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SUMIFS(RAB!$F$14:$F$95,RAB!$C$14:$C$95,C1234)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SUMIFS(RAB!$F$14:$F$95,RAB!$C$14:$C$95,C1235)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SUMIFS(RAB!$F$14:$F$95,RAB!$C$14:$C$95,C1236)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SUMIFS(RAB!$F$14:$F$95,RAB!$C$14:$C$95,C1237)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SUMIFS(RAB!$F$14:$F$95,RAB!$C$14:$C$95,C1238)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SUMIFS(RAB!$F$14:$F$95,RAB!$C$14:$C$95,C1239)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SUMIFS(RAB!$F$14:$F$95,RAB!$C$14:$C$95,C1240)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SUMIFS(RAB!$F$14:$F$95,RAB!$C$14:$C$95,C1241)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SUMIFS(RAB!$F$14:$F$95,RAB!$C$14:$C$95,C1242)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SUMIFS(RAB!$F$14:$F$95,RAB!$C$14:$C$95,C1243)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SUMIFS(RAB!$F$14:$F$95,RAB!$C$14:$C$95,C1244)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SUMIFS(RAB!$F$14:$F$95,RAB!$C$14:$C$95,C1245)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SUMIFS(RAB!$F$14:$F$95,RAB!$C$14:$C$95,C1246)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SUMIFS(RAB!$F$14:$F$95,RAB!$C$14:$C$95,C1247)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SUMIFS(RAB!$F$14:$F$95,RAB!$C$14:$C$95,C1248)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SUMIFS(RAB!$F$14:$F$95,RAB!$C$14:$C$95,C1249)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SUMIFS(RAB!$F$14:$F$95,RAB!$C$14:$C$95,C1250)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SUMIFS(RAB!$F$14:$F$95,RAB!$C$14:$C$95,C1251)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SUMIFS(RAB!$F$14:$F$95,RAB!$C$14:$C$95,C1252)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SUMIFS(RAB!$F$14:$F$95,RAB!$C$14:$C$95,C1253)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SUMIFS(RAB!$F$14:$F$95,RAB!$C$14:$C$95,C1254)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SUMIFS(RAB!$F$14:$F$95,RAB!$C$14:$C$95,C1255)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SUMIFS(RAB!$F$14:$F$95,RAB!$C$14:$C$95,C1256)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SUMIFS(RAB!$F$14:$F$95,RAB!$C$14:$C$95,C1257)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SUMIFS(RAB!$F$14:$F$95,RAB!$C$14:$C$95,C1258)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SUMIFS(RAB!$F$14:$F$95,RAB!$C$14:$C$95,C1259)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SUMIFS(RAB!$F$14:$F$95,RAB!$C$14:$C$95,C1260)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SUMIFS(RAB!$F$14:$F$95,RAB!$C$14:$C$95,C1261)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SUMIFS(RAB!$F$14:$F$95,RAB!$C$14:$C$95,C1262)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SUMIFS(RAB!$F$14:$F$95,RAB!$C$14:$C$95,C1263)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SUMIFS(RAB!$F$14:$F$95,RAB!$C$14:$C$95,C1264)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SUMIFS(RAB!$F$14:$F$95,RAB!$C$14:$C$95,C1265)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SUMIFS(RAB!$F$14:$F$95,RAB!$C$14:$C$95,C1266)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SUMIFS(RAB!$F$14:$F$95,RAB!$C$14:$C$95,C1267)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SUMIFS(RAB!$F$14:$F$95,RAB!$C$14:$C$95,C1268)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SUMIFS(RAB!$F$14:$F$95,RAB!$C$14:$C$95,C1269)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SUMIFS(RAB!$F$14:$F$95,RAB!$C$14:$C$95,C1270)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SUMIFS(RAB!$F$14:$F$95,RAB!$C$14:$C$95,C1271)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SUMIFS(RAB!$F$14:$F$95,RAB!$C$14:$C$95,C1272)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SUMIFS(RAB!$F$14:$F$95,RAB!$C$14:$C$95,C1273)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SUMIFS(RAB!$F$14:$F$95,RAB!$C$14:$C$95,C1274)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SUMIFS(RAB!$F$14:$F$95,RAB!$C$14:$C$95,C1275)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SUMIFS(RAB!$F$14:$F$95,RAB!$C$14:$C$95,C1276)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SUMIFS(RAB!$F$14:$F$95,RAB!$C$14:$C$95,C1277)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SUMIFS(RAB!$F$14:$F$95,RAB!$C$14:$C$95,C1278)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SUMIFS(RAB!$F$14:$F$95,RAB!$C$14:$C$95,C1279)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SUMIFS(RAB!$F$14:$F$95,RAB!$C$14:$C$95,C1280)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SUMIFS(RAB!$F$14:$F$95,RAB!$C$14:$C$95,C1281)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SUMIFS(RAB!$F$14:$F$95,RAB!$C$14:$C$95,C1282)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SUMIFS(RAB!$F$14:$F$95,RAB!$C$14:$C$95,C1283)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SUMIFS(RAB!$F$14:$F$95,RAB!$C$14:$C$95,C1284)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SUMIFS(RAB!$F$14:$F$95,RAB!$C$14:$C$95,C1285)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SUMIFS(RAB!$F$14:$F$95,RAB!$C$14:$C$95,C1286)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SUMIFS(RAB!$F$14:$F$95,RAB!$C$14:$C$95,C1287)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SUMIFS(RAB!$F$14:$F$95,RAB!$C$14:$C$95,C1288)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SUMIFS(RAB!$F$14:$F$95,RAB!$C$14:$C$95,C1289)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SUMIFS(RAB!$F$14:$F$95,RAB!$C$14:$C$95,C1290)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SUMIFS(RAB!$F$14:$F$95,RAB!$C$14:$C$95,C1291)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SUMIFS(RAB!$F$14:$F$95,RAB!$C$14:$C$95,C1292)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SUMIFS(RAB!$F$14:$F$95,RAB!$C$14:$C$95,C1293)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SUMIFS(RAB!$F$14:$F$95,RAB!$C$14:$C$95,C1294)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SUMIFS(RAB!$F$14:$F$95,RAB!$C$14:$C$95,C1295)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SUMIFS(RAB!$F$14:$F$95,RAB!$C$14:$C$95,C1296)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SUMIFS(RAB!$F$14:$F$95,RAB!$C$14:$C$95,C1297)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SUMIFS(RAB!$F$14:$F$95,RAB!$C$14:$C$95,C1298)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SUMIFS(RAB!$F$14:$F$95,RAB!$C$14:$C$95,C1299)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SUMIFS(RAB!$F$14:$F$95,RAB!$C$14:$C$95,C1300)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SUMIFS(RAB!$F$14:$F$95,RAB!$C$14:$C$95,C1301)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SUMIFS(RAB!$F$14:$F$95,RAB!$C$14:$C$95,C1302)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SUMIFS(RAB!$F$14:$F$95,RAB!$C$14:$C$95,C1303)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SUMIFS(RAB!$F$14:$F$95,RAB!$C$14:$C$95,C1304)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SUMIFS(RAB!$F$14:$F$95,RAB!$C$14:$C$95,C1305)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SUMIFS(RAB!$F$14:$F$95,RAB!$C$14:$C$95,C1306)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SUMIFS(RAB!$F$14:$F$95,RAB!$C$14:$C$95,C1307)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SUMIFS(RAB!$F$14:$F$95,RAB!$C$14:$C$95,C1308)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SUMIFS(RAB!$F$14:$F$95,RAB!$C$14:$C$95,C1309)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SUMIFS(RAB!$F$14:$F$95,RAB!$C$14:$C$95,C1310)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SUMIFS(RAB!$F$14:$F$95,RAB!$C$14:$C$95,C1311)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SUMIFS(RAB!$F$14:$F$95,RAB!$C$14:$C$95,C1312)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SUMIFS(RAB!$F$14:$F$95,RAB!$C$14:$C$95,C1313)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SUMIFS(RAB!$F$14:$F$95,RAB!$C$14:$C$95,C1314)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SUMIFS(RAB!$F$14:$F$95,RAB!$C$14:$C$95,C1315)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SUMIFS(RAB!$F$14:$F$95,RAB!$C$14:$C$95,C1316)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SUMIFS(RAB!$F$14:$F$95,RAB!$C$14:$C$95,C1317)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SUMIFS(RAB!$F$14:$F$95,RAB!$C$14:$C$95,C1318)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SUMIFS(RAB!$F$14:$F$95,RAB!$C$14:$C$95,C1319)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SUMIFS(RAB!$F$14:$F$95,RAB!$C$14:$C$95,C1320)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1098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5" t="str">
        <f>RAB!G6</f>
        <v>SITI SUMINI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JL. RAYA SEMARANG - PURWODADI KM. 27 DESA MANGUNSARI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32</v>
      </c>
      <c r="E11" s="548" t="s">
        <v>33</v>
      </c>
      <c r="F11" s="548" t="s">
        <v>2</v>
      </c>
      <c r="G11" s="549" t="s">
        <v>31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36</v>
      </c>
      <c r="I12" s="540" t="s">
        <v>5</v>
      </c>
      <c r="J12" s="538" t="s">
        <v>37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6" t="s">
        <v>981</v>
      </c>
      <c r="D38" s="536"/>
      <c r="E38" s="536"/>
      <c r="F38" s="536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7" t="s">
        <v>452</v>
      </c>
      <c r="D39" s="537"/>
      <c r="E39" s="537"/>
      <c r="F39" s="537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6" t="s">
        <v>453</v>
      </c>
      <c r="D40" s="526"/>
      <c r="E40" s="526"/>
      <c r="F40" s="526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29" t="e">
        <f ca="1">"Terbilang : ( "&amp;L42&amp;" Rupiah )"</f>
        <v>#NAME?</v>
      </c>
      <c r="C41" s="530"/>
      <c r="D41" s="530"/>
      <c r="E41" s="530"/>
      <c r="F41" s="530"/>
      <c r="G41" s="530"/>
      <c r="H41" s="530"/>
      <c r="I41" s="530"/>
      <c r="J41" s="530"/>
      <c r="K41" s="531"/>
      <c r="L41" s="44"/>
      <c r="R41" s="58"/>
      <c r="S41" s="58"/>
      <c r="T41" s="58"/>
    </row>
    <row r="42" spans="1:20" s="36" customFormat="1">
      <c r="A42" s="30"/>
      <c r="B42" s="532"/>
      <c r="C42" s="533"/>
      <c r="D42" s="533"/>
      <c r="E42" s="533"/>
      <c r="F42" s="533"/>
      <c r="G42" s="533"/>
      <c r="H42" s="533"/>
      <c r="I42" s="533"/>
      <c r="J42" s="533"/>
      <c r="K42" s="534"/>
      <c r="L42" s="62" t="e">
        <f ca="1">PROPER([102]!terbilang(K40))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7"/>
      <c r="I45" s="527"/>
      <c r="J45" s="528"/>
      <c r="K45" s="52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7"/>
      <c r="I46" s="527"/>
      <c r="J46" s="528"/>
      <c r="K46" s="52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7"/>
      <c r="I47" s="527"/>
      <c r="J47" s="528"/>
      <c r="K47" s="52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7"/>
      <c r="I52" s="527"/>
      <c r="J52" s="528"/>
      <c r="K52" s="52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SUMIFS(RAB!$F$14:$F$95,RAB!$C$14:$C$95,'REKAP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SUMIFS(RAB!$F$14:$F$95,RAB!$C$14:$C$95,'REKAP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SUMIFS(RAB!$F$14:$F$95,RAB!$C$14:$C$95,'REKAP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SUMIFS(RAB!$F$14:$F$95,RAB!$C$14:$C$95,'REKAP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SUMIFS(RAB!$F$14:$F$95,RAB!$C$14:$C$95,'REKAP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SUMIFS(RAB!$F$14:$F$95,RAB!$C$14:$C$95,'REKAP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SUMIFS(RAB!$F$14:$F$95,RAB!$C$14:$C$95,'REKAP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SUMIFS(RAB!$F$14:$F$95,RAB!$C$14:$C$95,'REKAP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SUMIFS(RAB!$F$14:$F$95,RAB!$C$14:$C$95,'REKAP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SUMIFS(RAB!$F$14:$F$95,RAB!$C$14:$C$95,'REKAP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SUMIFS(RAB!$F$14:$F$95,RAB!$C$14:$C$95,'REKAP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SUMIFS(RAB!$F$14:$F$95,RAB!$C$14:$C$95,'REKAP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SUMIFS(RAB!$F$14:$F$95,RAB!$C$14:$C$95,'REKAP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SUMIFS(RAB!$F$14:$F$95,RAB!$C$14:$C$95,'REKAP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SUMIFS(RAB!$F$14:$F$95,RAB!$C$14:$C$95,'REKAP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SUMIFS(RAB!$F$14:$F$95,RAB!$C$14:$C$95,'REKAP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SUMIFS(RAB!$F$14:$F$95,RAB!$C$14:$C$95,'REKAP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SUMIFS(RAB!$F$14:$F$95,RAB!$C$14:$C$95,'REKAP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SUMIFS(RAB!$F$14:$F$95,RAB!$C$14:$C$95,'REKAP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SUMIFS(RAB!$F$14:$F$95,RAB!$C$14:$C$95,'REKAP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1005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5" t="str">
        <f>RAB!G6</f>
        <v>SITI SUMINI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JL. RAYA SEMARANG - PURWODADI KM. 27 DESA MANGUNSARI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32</v>
      </c>
      <c r="E11" s="548" t="s">
        <v>33</v>
      </c>
      <c r="F11" s="548" t="s">
        <v>2</v>
      </c>
      <c r="G11" s="549" t="s">
        <v>31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36</v>
      </c>
      <c r="I12" s="540" t="s">
        <v>5</v>
      </c>
      <c r="J12" s="538" t="s">
        <v>37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1599000</v>
      </c>
      <c r="I20" s="42">
        <f t="shared" ca="1" si="2"/>
        <v>0</v>
      </c>
      <c r="J20" s="42">
        <f t="shared" ca="1" si="3"/>
        <v>0</v>
      </c>
      <c r="K20" s="43">
        <f t="shared" ca="1" si="0"/>
        <v>1599000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20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132000</v>
      </c>
      <c r="I21" s="42">
        <f t="shared" ca="1" si="2"/>
        <v>0</v>
      </c>
      <c r="J21" s="42">
        <f t="shared" ca="1" si="3"/>
        <v>0</v>
      </c>
      <c r="K21" s="43">
        <f t="shared" ca="1" si="0"/>
        <v>132000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6" t="s">
        <v>981</v>
      </c>
      <c r="D168" s="536"/>
      <c r="E168" s="536"/>
      <c r="F168" s="536"/>
      <c r="G168" s="77" t="s">
        <v>9</v>
      </c>
      <c r="H168" s="55">
        <f ca="1">SUM(H14:H167)</f>
        <v>29971400</v>
      </c>
      <c r="I168" s="55">
        <f ca="1">SUM(I14:I167)</f>
        <v>0</v>
      </c>
      <c r="J168" s="55">
        <f ca="1">SUM(J14:J167)</f>
        <v>0</v>
      </c>
      <c r="K168" s="55">
        <f ca="1">SUM(K14:K167)</f>
        <v>29971400</v>
      </c>
      <c r="L168" s="44"/>
      <c r="R168" s="99"/>
      <c r="S168" s="99"/>
      <c r="T168" s="99"/>
    </row>
    <row r="169" spans="1:20" s="36" customFormat="1">
      <c r="A169" s="30"/>
      <c r="B169" s="56"/>
      <c r="C169" s="537" t="s">
        <v>452</v>
      </c>
      <c r="D169" s="537"/>
      <c r="E169" s="537"/>
      <c r="F169" s="537"/>
      <c r="G169" s="59" t="s">
        <v>9</v>
      </c>
      <c r="H169" s="60">
        <f ca="1">H168*0.1</f>
        <v>2997140</v>
      </c>
      <c r="I169" s="60">
        <f ca="1">I168*0.1</f>
        <v>0</v>
      </c>
      <c r="J169" s="60">
        <f ca="1">J168*0.1</f>
        <v>0</v>
      </c>
      <c r="K169" s="60">
        <f ca="1">K168*0.1</f>
        <v>2997140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6" t="s">
        <v>453</v>
      </c>
      <c r="D170" s="526"/>
      <c r="E170" s="526"/>
      <c r="F170" s="526"/>
      <c r="G170" s="61" t="s">
        <v>9</v>
      </c>
      <c r="H170" s="78">
        <f ca="1">SUM(H168:H169)</f>
        <v>32968540</v>
      </c>
      <c r="I170" s="78">
        <f ca="1">SUM(I168:I169)</f>
        <v>0</v>
      </c>
      <c r="J170" s="61">
        <f ca="1">SUM(J168:J169)</f>
        <v>0</v>
      </c>
      <c r="K170" s="61">
        <f ca="1">SUM(K168:K169)</f>
        <v>32968540</v>
      </c>
      <c r="L170" s="44"/>
      <c r="R170" s="99"/>
      <c r="S170" s="99"/>
      <c r="T170" s="99"/>
    </row>
    <row r="171" spans="1:20" s="36" customFormat="1">
      <c r="A171" s="30"/>
      <c r="B171" s="529" t="e">
        <f ca="1">"Terbilang : ( "&amp;L172&amp;" Rupiah )"</f>
        <v>#NAME?</v>
      </c>
      <c r="C171" s="530"/>
      <c r="D171" s="530"/>
      <c r="E171" s="530"/>
      <c r="F171" s="530"/>
      <c r="G171" s="530"/>
      <c r="H171" s="530"/>
      <c r="I171" s="530"/>
      <c r="J171" s="530"/>
      <c r="K171" s="531"/>
      <c r="L171" s="44"/>
      <c r="R171" s="58"/>
      <c r="S171" s="58"/>
      <c r="T171" s="58"/>
    </row>
    <row r="172" spans="1:20" s="36" customFormat="1">
      <c r="A172" s="30"/>
      <c r="B172" s="532"/>
      <c r="C172" s="533"/>
      <c r="D172" s="533"/>
      <c r="E172" s="533"/>
      <c r="F172" s="533"/>
      <c r="G172" s="533"/>
      <c r="H172" s="533"/>
      <c r="I172" s="533"/>
      <c r="J172" s="533"/>
      <c r="K172" s="534"/>
      <c r="L172" s="62" t="e">
        <f ca="1">PROPER([102]!terbilang(K170))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7"/>
      <c r="I175" s="527"/>
      <c r="J175" s="528"/>
      <c r="K175" s="52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7"/>
      <c r="I176" s="527"/>
      <c r="J176" s="528"/>
      <c r="K176" s="52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7"/>
      <c r="I177" s="527"/>
      <c r="J177" s="528"/>
      <c r="K177" s="52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7"/>
      <c r="I182" s="527"/>
      <c r="J182" s="528"/>
      <c r="K182" s="52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SUMIFS(RAB!$F$14:$F$95,RAB!$C$14:$C$95,C224)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SUMIFS(RAB!$F$14:$F$95,RAB!$C$14:$C$95,C225)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SUMIFS(RAB!$F$14:$F$95,RAB!$C$14:$C$95,C226)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SUMIFS(RAB!$F$14:$F$95,RAB!$C$14:$C$95,C227)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SUMIFS(RAB!$F$14:$F$95,RAB!$C$14:$C$95,C228)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SUMIFS(RAB!$F$14:$F$95,RAB!$C$14:$C$95,C229)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SUMIFS(RAB!$F$14:$F$95,RAB!$C$14:$C$95,C230)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SUMIFS(RAB!$F$14:$F$95,RAB!$C$14:$C$95,C231)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SUMIFS(RAB!$F$14:$F$95,RAB!$C$14:$C$95,C232)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SUMIFS(RAB!$F$14:$F$95,RAB!$C$14:$C$95,C233)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SUMIFS(RAB!$F$14:$F$95,RAB!$C$14:$C$95,C234)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SUMIFS(RAB!$F$14:$F$95,RAB!$C$14:$C$95,C235)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SUMIFS(RAB!$F$14:$F$95,RAB!$C$14:$C$95,C236)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SUMIFS(RAB!$F$14:$F$95,RAB!$C$14:$C$95,C237)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SUMIFS(RAB!$F$14:$F$95,RAB!$C$14:$C$95,C238)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SUMIFS(RAB!$F$14:$F$95,RAB!$C$14:$C$95,C239)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SUMIFS(RAB!$F$14:$F$95,RAB!$C$14:$C$95,C240)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SUMIFS(RAB!$F$14:$F$95,RAB!$C$14:$C$95,C241)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SUMIFS(RAB!$F$14:$F$95,RAB!$C$14:$C$95,C242)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SUMIFS(RAB!$F$14:$F$95,RAB!$C$14:$C$95,C243)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SUMIFS(RAB!$F$14:$F$95,RAB!$C$14:$C$95,C244)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SUMIFS(RAB!$F$14:$F$95,RAB!$C$14:$C$95,C245)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SUMIFS(RAB!$F$14:$F$95,RAB!$C$14:$C$95,C246)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SUMIFS(RAB!$F$14:$F$95,RAB!$C$14:$C$95,C247)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SUMIFS(RAB!$F$14:$F$95,RAB!$C$14:$C$95,C248)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SUMIFS(RAB!$F$14:$F$95,RAB!$C$14:$C$95,C249)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SUMIFS(RAB!$F$14:$F$95,RAB!$C$14:$C$95,C250)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SUMIFS(RAB!$F$14:$F$95,RAB!$C$14:$C$95,C251)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SUMIFS(RAB!$F$14:$F$95,RAB!$C$14:$C$95,C252)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SUMIFS(RAB!$F$14:$F$95,RAB!$C$14:$C$95,C253)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SUMIFS(RAB!$F$14:$F$95,RAB!$C$14:$C$95,C254)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SUMIFS(RAB!$F$14:$F$95,RAB!$C$14:$C$95,C255)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SUMIFS(RAB!$F$14:$F$95,RAB!$C$14:$C$95,C256)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SUMIFS(RAB!$F$14:$F$95,RAB!$C$14:$C$95,C257)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SUMIFS(RAB!$F$14:$F$95,RAB!$C$14:$C$95,C258)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SUMIFS(RAB!$F$14:$F$95,RAB!$C$14:$C$95,C259)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SUMIFS(RAB!$F$14:$F$95,RAB!$C$14:$C$95,C260)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SUMIFS(RAB!$F$14:$F$95,RAB!$C$14:$C$95,C261)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SUMIFS(RAB!$F$14:$F$95,RAB!$C$14:$C$95,C262)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SUMIFS(RAB!$F$14:$F$95,RAB!$C$14:$C$95,C263)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SUMIFS(RAB!$F$14:$F$95,RAB!$C$14:$C$95,C264)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SUMIFS(RAB!$F$14:$F$95,RAB!$C$14:$C$95,C265)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SUMIFS(RAB!$F$14:$F$95,RAB!$C$14:$C$95,C266)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SUMIFS(RAB!$F$14:$F$95,RAB!$C$14:$C$95,C267)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SUMIFS(RAB!$F$14:$F$95,RAB!$C$14:$C$95,C268)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SUMIFS(RAB!$F$14:$F$95,RAB!$C$14:$C$95,C269)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SUMIFS(RAB!$F$14:$F$95,RAB!$C$14:$C$95,C270)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SUMIFS(RAB!$F$14:$F$95,RAB!$C$14:$C$95,C271)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SUMIFS(RAB!$F$14:$F$95,RAB!$C$14:$C$95,C272)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SUMIFS(RAB!$F$14:$F$95,RAB!$C$14:$C$95,C273)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SUMIFS(RAB!$F$14:$F$95,RAB!$C$14:$C$95,C274)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SUMIFS(RAB!$F$14:$F$95,RAB!$C$14:$C$95,C275)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SUMIFS(RAB!$F$14:$F$95,RAB!$C$14:$C$95,C276)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SUMIFS(RAB!$F$14:$F$95,RAB!$C$14:$C$95,C277)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SUMIFS(RAB!$F$14:$F$95,RAB!$C$14:$C$95,C278)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SUMIFS(RAB!$F$14:$F$95,RAB!$C$14:$C$95,C279)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SUMIFS(RAB!$F$14:$F$95,RAB!$C$14:$C$95,C280)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SUMIFS(RAB!$F$14:$F$95,RAB!$C$14:$C$95,C281)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SUMIFS(RAB!$F$14:$F$95,RAB!$C$14:$C$95,C282)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SUMIFS(RAB!$F$14:$F$95,RAB!$C$14:$C$95,C283)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SUMIFS(RAB!$F$14:$F$95,RAB!$C$14:$C$95,C284)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SUMIFS(RAB!$F$14:$F$95,RAB!$C$14:$C$95,C285)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SUMIFS(RAB!$F$14:$F$95,RAB!$C$14:$C$95,C286)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SUMIFS(RAB!$F$14:$F$95,RAB!$C$14:$C$95,C287)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SUMIFS(RAB!$F$14:$F$95,RAB!$C$14:$C$95,C288)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SUMIFS(RAB!$F$14:$F$95,RAB!$C$14:$C$95,C289)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SUMIFS(RAB!$F$14:$F$95,RAB!$C$14:$C$95,C290)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SUMIFS(RAB!$F$14:$F$95,RAB!$C$14:$C$95,C291)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SUMIFS(RAB!$F$14:$F$95,RAB!$C$14:$C$95,C292)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SUMIFS(RAB!$F$14:$F$95,RAB!$C$14:$C$95,C293)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SUMIFS(RAB!$F$14:$F$95,RAB!$C$14:$C$95,C294)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SUMIFS(RAB!$F$14:$F$95,RAB!$C$14:$C$95,C295)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SUMIFS(RAB!$F$14:$F$95,RAB!$C$14:$C$95,C296)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SUMIFS(RAB!$F$14:$F$95,RAB!$C$14:$C$95,C297)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SUMIFS(RAB!$F$14:$F$95,RAB!$C$14:$C$95,C298)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SUMIFS(RAB!$F$14:$F$95,RAB!$C$14:$C$95,C299)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SUMIFS(RAB!$F$14:$F$95,RAB!$C$14:$C$95,C300)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SUMIFS(RAB!$F$14:$F$95,RAB!$C$14:$C$95,C301)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SUMIFS(RAB!$F$14:$F$95,RAB!$C$14:$C$95,C302)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SUMIFS(RAB!$F$14:$F$95,RAB!$C$14:$C$95,C303)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SUMIFS(RAB!$F$14:$F$95,RAB!$C$14:$C$95,C304)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SUMIFS(RAB!$F$14:$F$95,RAB!$C$14:$C$95,C305)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SUMIFS(RAB!$F$14:$F$95,RAB!$C$14:$C$95,C306)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SUMIFS(RAB!$F$14:$F$95,RAB!$C$14:$C$95,C307)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SUMIFS(RAB!$F$14:$F$95,RAB!$C$14:$C$95,C308)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SUMIFS(RAB!$F$14:$F$95,RAB!$C$14:$C$95,C309)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SUMIFS(RAB!$F$14:$F$95,RAB!$C$14:$C$95,C310)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SUMIFS(RAB!$F$14:$F$95,RAB!$C$14:$C$95,C311)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SUMIFS(RAB!$F$14:$F$95,RAB!$C$14:$C$95,C312)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SUMIFS(RAB!$F$14:$F$95,RAB!$C$14:$C$95,C313)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SUMIFS(RAB!$F$14:$F$95,RAB!$C$14:$C$95,C314)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SUMIFS(RAB!$F$14:$F$95,RAB!$C$14:$C$95,C315)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SUMIFS(RAB!$F$14:$F$95,RAB!$C$14:$C$95,C316)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SUMIFS(RAB!$F$14:$F$95,RAB!$C$14:$C$95,C317)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SUMIFS(RAB!$F$14:$F$95,RAB!$C$14:$C$95,C318)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SUMIFS(RAB!$F$14:$F$95,RAB!$C$14:$C$95,C319)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SUMIFS(RAB!$F$14:$F$95,RAB!$C$14:$C$95,C320)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SUMIFS(RAB!$F$14:$F$95,RAB!$C$14:$C$95,C321)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SUMIFS(RAB!$F$14:$F$95,RAB!$C$14:$C$95,C322)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SUMIFS(RAB!$F$14:$F$95,RAB!$C$14:$C$95,C323)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SUMIFS(RAB!$F$14:$F$95,RAB!$C$14:$C$95,C324)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SUMIFS(RAB!$F$14:$F$95,RAB!$C$14:$C$95,C325)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SUMIFS(RAB!$F$14:$F$95,RAB!$C$14:$C$95,C326)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SUMIFS(RAB!$F$14:$F$95,RAB!$C$14:$C$95,C327)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SUMIFS(RAB!$F$14:$F$95,RAB!$C$14:$C$95,C328)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SUMIFS(RAB!$F$14:$F$95,RAB!$C$14:$C$95,C329)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SUMIFS(RAB!$F$14:$F$95,RAB!$C$14:$C$95,C330)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SUMIFS(RAB!$F$14:$F$95,RAB!$C$14:$C$95,C331)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SUMIFS(RAB!$F$14:$F$95,RAB!$C$14:$C$95,C332)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SUMIFS(RAB!$F$14:$F$95,RAB!$C$14:$C$95,C333)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SUMIFS(RAB!$F$14:$F$95,RAB!$C$14:$C$95,C334)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SUMIFS(RAB!$F$14:$F$95,RAB!$C$14:$C$95,C335)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SUMIFS(RAB!$F$14:$F$95,RAB!$C$14:$C$95,C336)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SUMIFS(RAB!$F$14:$F$95,RAB!$C$14:$C$95,C337)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SUMIFS(RAB!$F$14:$F$95,RAB!$C$14:$C$95,C338)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SUMIFS(RAB!$F$14:$F$95,RAB!$C$14:$C$95,C339)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SUMIFS(RAB!$F$14:$F$95,RAB!$C$14:$C$95,C340)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SUMIFS(RAB!$F$14:$F$95,RAB!$C$14:$C$95,C341)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SUMIFS(RAB!$F$14:$F$95,RAB!$C$14:$C$95,C342)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SUMIFS(RAB!$F$14:$F$95,RAB!$C$14:$C$95,C343)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SUMIFS(RAB!$F$14:$F$95,RAB!$C$14:$C$95,C344)</f>
        <v>30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SUMIFS(RAB!$F$14:$F$95,RAB!$C$14:$C$95,C345)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SUMIFS(RAB!$F$14:$F$95,RAB!$C$14:$C$95,C346)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SUMIFS(RAB!$F$14:$F$95,RAB!$C$14:$C$95,C347)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SUMIFS(RAB!$F$14:$F$95,RAB!$C$14:$C$95,C348)</f>
        <v>20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SUMIFS(RAB!$F$14:$F$95,RAB!$C$14:$C$95,C349)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SUMIFS(RAB!$F$14:$F$95,RAB!$C$14:$C$95,C350)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SUMIFS(RAB!$F$14:$F$95,RAB!$C$14:$C$95,C351)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SUMIFS(RAB!$F$14:$F$95,RAB!$C$14:$C$95,C352)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SUMIFS(RAB!$F$14:$F$95,RAB!$C$14:$C$95,C353)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SUMIFS(RAB!$F$14:$F$95,RAB!$C$14:$C$95,C354)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SUMIFS(RAB!$F$14:$F$95,RAB!$C$14:$C$95,C355)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SUMIFS(RAB!$F$14:$F$95,RAB!$C$14:$C$95,C356)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SUMIFS(RAB!$F$14:$F$95,RAB!$C$14:$C$95,C357)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SUMIFS(RAB!$F$14:$F$95,RAB!$C$14:$C$95,C358)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SUMIFS(RAB!$F$14:$F$95,RAB!$C$14:$C$95,C359)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SUMIFS(RAB!$F$14:$F$95,RAB!$C$14:$C$95,C360)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SUMIFS(RAB!$F$14:$F$95,RAB!$C$14:$C$95,C361)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SUMIFS(RAB!$F$14:$F$95,RAB!$C$14:$C$95,C362)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SUMIFS(RAB!$F$14:$F$95,RAB!$C$14:$C$95,C363)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SUMIFS(RAB!$F$14:$F$95,RAB!$C$14:$C$95,C364)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SUMIFS(RAB!$F$14:$F$95,RAB!$C$14:$C$95,C365)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SUMIFS(RAB!$F$14:$F$95,RAB!$C$14:$C$95,C366)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SUMIFS(RAB!$F$14:$F$95,RAB!$C$14:$C$95,C367)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SUMIFS(RAB!$F$14:$F$95,RAB!$C$14:$C$95,C368)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SUMIFS(RAB!$F$14:$F$95,RAB!$C$14:$C$95,C369)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SUMIFS(RAB!$F$14:$F$95,RAB!$C$14:$C$95,C370)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SUMIFS(RAB!$F$14:$F$95,RAB!$C$14:$C$95,C371)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SUMIFS(RAB!$F$14:$F$95,RAB!$C$14:$C$95,C372)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SUMIFS(RAB!$F$14:$F$95,RAB!$C$14:$C$95,C373)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389"/>
    </row>
    <row r="4" spans="4:4" ht="57" customHeight="1">
      <c r="D4" s="389">
        <v>3</v>
      </c>
    </row>
    <row r="5" spans="4:4" ht="57" customHeight="1">
      <c r="D5" s="38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8" activePane="bottomRight" state="frozen"/>
      <selection activeCell="D209" sqref="D209"/>
      <selection pane="topRight" activeCell="D209" sqref="D209"/>
      <selection pane="bottomLeft" activeCell="D209" sqref="D209"/>
      <selection pane="bottomRight" activeCell="H229" sqref="H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4" t="s">
        <v>31</v>
      </c>
      <c r="C2" s="55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5" t="s">
        <v>13</v>
      </c>
      <c r="C4" s="556" t="s">
        <v>983</v>
      </c>
      <c r="D4" s="556" t="s">
        <v>32</v>
      </c>
      <c r="E4" s="555" t="s">
        <v>33</v>
      </c>
      <c r="F4" s="108" t="s">
        <v>1575</v>
      </c>
      <c r="G4" s="108" t="s">
        <v>1574</v>
      </c>
      <c r="H4" s="553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5"/>
      <c r="C5" s="556"/>
      <c r="D5" s="556"/>
      <c r="E5" s="555"/>
      <c r="F5" s="93"/>
      <c r="G5" s="93"/>
      <c r="H5" s="553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26"/>
      <c r="E8" s="227"/>
      <c r="F8" s="176">
        <f>(IF(D8="JASA",G8*'[103]DETAIL USULAN'!$K$58,0))+(IF(D8="HDW",G8*'[103]DETAIL USULAN'!$J$58,0))+(IF(D8="MDU",G8*'[103]DETAIL USULAN'!$I$58,0))+(IF(D8="MDU-KD",G8*'[103]DETAIL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26" t="s">
        <v>34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26" t="s">
        <v>35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26" t="s">
        <v>34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26" t="s">
        <v>34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26" t="s">
        <v>34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26" t="s">
        <v>34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26" t="s">
        <v>34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26" t="s">
        <v>34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26" t="s">
        <v>35</v>
      </c>
      <c r="E17" s="227" t="s">
        <v>11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26" t="s">
        <v>34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26" t="s">
        <v>34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26" t="s">
        <v>34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26" t="s">
        <v>34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26" t="s">
        <v>34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26" t="s">
        <v>34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26" t="s">
        <v>34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26" t="s">
        <v>34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26" t="s">
        <v>34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26" t="s">
        <v>34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26" t="s">
        <v>34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26" t="s">
        <v>34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26" t="s">
        <v>34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26" t="s">
        <v>34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26" t="s">
        <v>35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26" t="s">
        <v>35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26" t="s">
        <v>35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26" t="s">
        <v>35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26" t="s">
        <v>35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26" t="s">
        <v>35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26" t="s">
        <v>35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26" t="s">
        <v>35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26" t="s">
        <v>35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26" t="s">
        <v>35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26" t="s">
        <v>35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26" t="s">
        <v>35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26" t="s">
        <v>35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26" t="s">
        <v>35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26" t="s">
        <v>34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26" t="s">
        <v>34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26" t="s">
        <v>34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26" t="s">
        <v>34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26" t="s">
        <v>34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26" t="s">
        <v>34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26" t="s">
        <v>34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26" t="s">
        <v>34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26" t="s">
        <v>34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26" t="s">
        <v>34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26" t="s">
        <v>34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26" t="s">
        <v>34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26" t="s">
        <v>34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26" t="s">
        <v>34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26" t="s">
        <v>34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26" t="s">
        <v>34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26" t="s">
        <v>34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26" t="s">
        <v>34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26" t="s">
        <v>34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26" t="s">
        <v>34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26" t="s">
        <v>34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26" t="s">
        <v>34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26" t="s">
        <v>34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26" t="s">
        <v>34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26" t="s">
        <v>34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26" t="s">
        <v>34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26" t="s">
        <v>34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26" t="s">
        <v>34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26" t="s">
        <v>34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26" t="s">
        <v>34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26" t="s">
        <v>34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26" t="s">
        <v>34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26" t="s">
        <v>34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26" t="s">
        <v>34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26" t="s">
        <v>34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26" t="s">
        <v>34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26" t="s">
        <v>34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26" t="s">
        <v>34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26" t="s">
        <v>34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26" t="s">
        <v>34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38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26" t="s">
        <v>38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26" t="s">
        <v>34</v>
      </c>
      <c r="E88" s="227" t="s">
        <v>11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26" t="s">
        <v>34</v>
      </c>
      <c r="E89" s="227" t="s">
        <v>11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26" t="s">
        <v>34</v>
      </c>
      <c r="E90" s="227" t="s">
        <v>11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26" t="s">
        <v>34</v>
      </c>
      <c r="E91" s="227" t="s">
        <v>11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26" t="s">
        <v>34</v>
      </c>
      <c r="E92" s="227" t="s">
        <v>11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26" t="s">
        <v>34</v>
      </c>
      <c r="E93" s="227" t="s">
        <v>11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26" t="s">
        <v>34</v>
      </c>
      <c r="E94" s="227" t="s">
        <v>11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26" t="s">
        <v>34</v>
      </c>
      <c r="E95" s="227" t="s">
        <v>11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26" t="s">
        <v>34</v>
      </c>
      <c r="E96" s="227" t="s">
        <v>11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26" t="s">
        <v>34</v>
      </c>
      <c r="E97" s="227" t="s">
        <v>11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26" t="s">
        <v>34</v>
      </c>
      <c r="E98" s="227" t="s">
        <v>11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26" t="s">
        <v>34</v>
      </c>
      <c r="E99" s="227" t="s">
        <v>11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26" t="s">
        <v>34</v>
      </c>
      <c r="E100" s="227" t="s">
        <v>11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26" t="s">
        <v>34</v>
      </c>
      <c r="E101" s="227" t="s">
        <v>11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26" t="s">
        <v>34</v>
      </c>
      <c r="E102" s="227" t="s">
        <v>11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26" t="s">
        <v>34</v>
      </c>
      <c r="E103" s="227" t="s">
        <v>11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26" t="s">
        <v>34</v>
      </c>
      <c r="E104" s="227" t="s">
        <v>11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26" t="s">
        <v>35</v>
      </c>
      <c r="E105" s="227" t="s">
        <v>14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26" t="s">
        <v>35</v>
      </c>
      <c r="E106" s="227" t="s">
        <v>14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26" t="s">
        <v>35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26" t="s">
        <v>35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26" t="s">
        <v>35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26" t="s">
        <v>35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26" t="s">
        <v>35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26" t="s">
        <v>35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38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26" t="s">
        <v>38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26" t="s">
        <v>35</v>
      </c>
      <c r="E115" s="227" t="s">
        <v>11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26" t="s">
        <v>34</v>
      </c>
      <c r="E116" s="227" t="s">
        <v>515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26" t="s">
        <v>34</v>
      </c>
      <c r="E117" s="227" t="s">
        <v>515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26" t="s">
        <v>34</v>
      </c>
      <c r="E118" s="227" t="s">
        <v>515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26" t="s">
        <v>34</v>
      </c>
      <c r="E119" s="227" t="s">
        <v>515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26" t="s">
        <v>34</v>
      </c>
      <c r="E120" s="227" t="s">
        <v>515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26" t="s">
        <v>34</v>
      </c>
      <c r="E121" s="227" t="s">
        <v>515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26" t="s">
        <v>38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26" t="s">
        <v>34</v>
      </c>
      <c r="E123" s="227" t="s">
        <v>515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26" t="s">
        <v>34</v>
      </c>
      <c r="E124" s="227" t="s">
        <v>11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26" t="s">
        <v>38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26" t="s">
        <v>34</v>
      </c>
      <c r="E127" s="227" t="s">
        <v>515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26" t="s">
        <v>34</v>
      </c>
      <c r="E128" s="227" t="s">
        <v>515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26" t="s">
        <v>35</v>
      </c>
      <c r="E129" s="227" t="s">
        <v>515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26" t="s">
        <v>35</v>
      </c>
      <c r="E130" s="227" t="s">
        <v>11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26" t="s">
        <v>35</v>
      </c>
      <c r="E131" s="227" t="s">
        <v>14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38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26" t="s">
        <v>38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26" t="s">
        <v>34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26" t="s">
        <v>34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26" t="s">
        <v>34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26" t="s">
        <v>34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26" t="s">
        <v>34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26" t="s">
        <v>34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26" t="s">
        <v>34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26" t="s">
        <v>34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26" t="s">
        <v>34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26" t="s">
        <v>34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26" t="s">
        <v>34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26" t="s">
        <v>34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26" t="s">
        <v>34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26" t="s">
        <v>34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26" t="s">
        <v>34</v>
      </c>
      <c r="E148" s="227" t="s">
        <v>11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26" t="s">
        <v>38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26" t="s">
        <v>34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26" t="s">
        <v>35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26" t="s">
        <v>35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26" t="s">
        <v>35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26" t="s">
        <v>35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26" t="s">
        <v>35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26" t="s">
        <v>35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26" t="s">
        <v>35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26" t="s">
        <v>35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26" t="s">
        <v>35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26" t="s">
        <v>35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26" t="s">
        <v>35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26" t="s">
        <v>35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26" t="s">
        <v>35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26" t="s">
        <v>35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26" t="s">
        <v>35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26" t="s">
        <v>35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26" t="s">
        <v>35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26" t="s">
        <v>35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26" t="s">
        <v>35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26" t="s">
        <v>35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26" t="s">
        <v>35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26" t="s">
        <v>35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26" t="s">
        <v>35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26" t="s">
        <v>35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26" t="s">
        <v>35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26" t="s">
        <v>35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26" t="s">
        <v>35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26" t="s">
        <v>35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26" t="s">
        <v>35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26" t="s">
        <v>35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26" t="s">
        <v>35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26" t="s">
        <v>38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26" t="s">
        <v>38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26" t="s">
        <v>35</v>
      </c>
      <c r="E185" s="227" t="s">
        <v>14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26" t="s">
        <v>34</v>
      </c>
      <c r="E186" s="227" t="s">
        <v>14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26" t="s">
        <v>34</v>
      </c>
      <c r="E187" s="227" t="s">
        <v>14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26" t="s">
        <v>34</v>
      </c>
      <c r="E188" s="227" t="s">
        <v>14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26" t="s">
        <v>34</v>
      </c>
      <c r="E189" s="227" t="s">
        <v>14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26" t="s">
        <v>38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26" t="s">
        <v>34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26" t="s">
        <v>34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26" t="s">
        <v>35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26" t="s">
        <v>35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26" t="s">
        <v>35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38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26" t="s">
        <v>38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26" t="s">
        <v>35</v>
      </c>
      <c r="E199" s="227" t="s">
        <v>14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26" t="s">
        <v>35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26" t="s">
        <v>35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26" t="s">
        <v>38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26" t="s">
        <v>38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26" t="s">
        <v>35</v>
      </c>
      <c r="E204" s="227" t="s">
        <v>90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26" t="s">
        <v>35</v>
      </c>
      <c r="E205" s="229" t="s">
        <v>90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26" t="s">
        <v>35</v>
      </c>
      <c r="E206" s="227" t="s">
        <v>90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26" t="s">
        <v>35</v>
      </c>
      <c r="E207" s="227" t="s">
        <v>90</v>
      </c>
      <c r="F207" s="228">
        <v>5453270</v>
      </c>
      <c r="G207" s="22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26" t="s">
        <v>35</v>
      </c>
      <c r="E208" s="227" t="s">
        <v>90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26" t="s">
        <v>35</v>
      </c>
      <c r="E209" s="227" t="s">
        <v>90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37</v>
      </c>
      <c r="E210" s="227" t="s">
        <v>90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26" t="s">
        <v>35</v>
      </c>
      <c r="E211" s="227" t="s">
        <v>14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26" t="s">
        <v>38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26" t="s">
        <v>38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26" t="s">
        <v>34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26" t="s">
        <v>34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26" t="s">
        <v>34</v>
      </c>
      <c r="E216" s="227" t="s">
        <v>14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26" t="s">
        <v>34</v>
      </c>
      <c r="E217" s="227" t="s">
        <v>14</v>
      </c>
      <c r="F217" s="228">
        <v>220800</v>
      </c>
      <c r="G217" s="22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26"/>
      <c r="E218" s="227"/>
      <c r="F218" s="228"/>
      <c r="G218" s="22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26" t="s">
        <v>38</v>
      </c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26" t="s">
        <v>34</v>
      </c>
      <c r="E220" s="227" t="s">
        <v>7</v>
      </c>
      <c r="F220" s="228">
        <v>9831</v>
      </c>
      <c r="G220" s="22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26" t="s">
        <v>34</v>
      </c>
      <c r="E221" s="227" t="s">
        <v>7</v>
      </c>
      <c r="F221" s="228">
        <v>19368</v>
      </c>
      <c r="G221" s="22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26" t="s">
        <v>34</v>
      </c>
      <c r="E222" s="227" t="s">
        <v>7</v>
      </c>
      <c r="F222" s="228">
        <v>32428</v>
      </c>
      <c r="G222" s="22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26" t="s">
        <v>34</v>
      </c>
      <c r="E223" s="227" t="s">
        <v>7</v>
      </c>
      <c r="F223" s="228">
        <v>13740</v>
      </c>
      <c r="G223" s="22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26" t="s">
        <v>34</v>
      </c>
      <c r="E224" s="227" t="s">
        <v>7</v>
      </c>
      <c r="F224" s="228">
        <v>24590</v>
      </c>
      <c r="G224" s="22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26" t="s">
        <v>34</v>
      </c>
      <c r="E225" s="227" t="s">
        <v>7</v>
      </c>
      <c r="F225" s="228">
        <v>39175</v>
      </c>
      <c r="G225" s="22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26" t="s">
        <v>38</v>
      </c>
      <c r="E226" s="227"/>
      <c r="F226" s="228"/>
      <c r="G226" s="22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26" t="s">
        <v>38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26" t="s">
        <v>34</v>
      </c>
      <c r="E228" s="227" t="s">
        <v>7</v>
      </c>
      <c r="F228" s="228">
        <v>47850</v>
      </c>
      <c r="G228" s="22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26" t="s">
        <v>34</v>
      </c>
      <c r="E229" s="227" t="s">
        <v>7</v>
      </c>
      <c r="F229" s="228">
        <v>27280</v>
      </c>
      <c r="G229" s="22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26" t="s">
        <v>34</v>
      </c>
      <c r="E230" s="227" t="s">
        <v>7</v>
      </c>
      <c r="F230" s="228">
        <v>48905</v>
      </c>
      <c r="G230" s="22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26" t="s">
        <v>34</v>
      </c>
      <c r="E231" s="227" t="s">
        <v>7</v>
      </c>
      <c r="F231" s="228">
        <v>3780</v>
      </c>
      <c r="G231" s="22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26" t="s">
        <v>34</v>
      </c>
      <c r="E232" s="227" t="s">
        <v>7</v>
      </c>
      <c r="F232" s="228">
        <v>5890</v>
      </c>
      <c r="G232" s="22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26" t="s">
        <v>35</v>
      </c>
      <c r="E233" s="227" t="s">
        <v>7</v>
      </c>
      <c r="F233" s="228">
        <v>8900</v>
      </c>
      <c r="G233" s="22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26" t="s">
        <v>35</v>
      </c>
      <c r="E234" s="227" t="s">
        <v>7</v>
      </c>
      <c r="F234" s="228">
        <v>10000</v>
      </c>
      <c r="G234" s="22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26" t="s">
        <v>34</v>
      </c>
      <c r="E235" s="227" t="s">
        <v>7</v>
      </c>
      <c r="F235" s="228">
        <v>12120</v>
      </c>
      <c r="G235" s="22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26" t="s">
        <v>35</v>
      </c>
      <c r="E236" s="227" t="s">
        <v>7</v>
      </c>
      <c r="F236" s="228">
        <v>23600</v>
      </c>
      <c r="G236" s="22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26" t="s">
        <v>34</v>
      </c>
      <c r="E237" s="227" t="s">
        <v>7</v>
      </c>
      <c r="F237" s="228">
        <v>290975</v>
      </c>
      <c r="G237" s="22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26" t="s">
        <v>35</v>
      </c>
      <c r="E238" s="227" t="s">
        <v>7</v>
      </c>
      <c r="F238" s="228">
        <v>62800</v>
      </c>
      <c r="G238" s="22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26" t="s">
        <v>35</v>
      </c>
      <c r="E239" s="227" t="s">
        <v>7</v>
      </c>
      <c r="F239" s="228">
        <v>107300</v>
      </c>
      <c r="G239" s="22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26" t="s">
        <v>35</v>
      </c>
      <c r="E240" s="227" t="s">
        <v>7</v>
      </c>
      <c r="F240" s="228">
        <v>468300</v>
      </c>
      <c r="G240" s="22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26" t="s">
        <v>35</v>
      </c>
      <c r="E241" s="227" t="s">
        <v>7</v>
      </c>
      <c r="F241" s="228">
        <v>633500</v>
      </c>
      <c r="G241" s="22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26" t="s">
        <v>35</v>
      </c>
      <c r="E242" s="227" t="s">
        <v>7</v>
      </c>
      <c r="F242" s="228">
        <v>983500</v>
      </c>
      <c r="G242" s="22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26" t="s">
        <v>34</v>
      </c>
      <c r="E243" s="227" t="s">
        <v>7</v>
      </c>
      <c r="F243" s="228">
        <v>84991</v>
      </c>
      <c r="G243" s="22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26" t="s">
        <v>34</v>
      </c>
      <c r="E244" s="227" t="s">
        <v>7</v>
      </c>
      <c r="F244" s="228">
        <v>125850</v>
      </c>
      <c r="G244" s="22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26" t="s">
        <v>34</v>
      </c>
      <c r="E245" s="227" t="s">
        <v>7</v>
      </c>
      <c r="F245" s="228">
        <v>196270</v>
      </c>
      <c r="G245" s="22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26" t="s">
        <v>34</v>
      </c>
      <c r="E246" s="227" t="s">
        <v>7</v>
      </c>
      <c r="F246" s="228">
        <v>318390</v>
      </c>
      <c r="G246" s="22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26" t="s">
        <v>35</v>
      </c>
      <c r="E247" s="227" t="s">
        <v>7</v>
      </c>
      <c r="F247" s="228">
        <v>121560.8</v>
      </c>
      <c r="G247" s="22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26" t="s">
        <v>35</v>
      </c>
      <c r="E248" s="227" t="s">
        <v>7</v>
      </c>
      <c r="F248" s="228">
        <v>164883</v>
      </c>
      <c r="G248" s="22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26" t="s">
        <v>34</v>
      </c>
      <c r="E249" s="227" t="s">
        <v>7</v>
      </c>
      <c r="F249" s="228">
        <v>378330</v>
      </c>
      <c r="G249" s="22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26" t="s">
        <v>35</v>
      </c>
      <c r="E250" s="227" t="s">
        <v>7</v>
      </c>
      <c r="F250" s="228">
        <v>417044.06800000003</v>
      </c>
      <c r="G250" s="22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26" t="s">
        <v>35</v>
      </c>
      <c r="E251" s="227" t="s">
        <v>7</v>
      </c>
      <c r="F251" s="228">
        <v>82600</v>
      </c>
      <c r="G251" s="22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26" t="s">
        <v>35</v>
      </c>
      <c r="E252" s="227" t="s">
        <v>7</v>
      </c>
      <c r="F252" s="228">
        <v>116300</v>
      </c>
      <c r="G252" s="22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26" t="s">
        <v>35</v>
      </c>
      <c r="E253" s="227" t="s">
        <v>7</v>
      </c>
      <c r="F253" s="228">
        <v>139900</v>
      </c>
      <c r="G253" s="22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26" t="s">
        <v>35</v>
      </c>
      <c r="E254" s="227" t="s">
        <v>7</v>
      </c>
      <c r="F254" s="228">
        <v>154600</v>
      </c>
      <c r="G254" s="22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26" t="s">
        <v>35</v>
      </c>
      <c r="E255" s="227" t="s">
        <v>7</v>
      </c>
      <c r="F255" s="228">
        <v>103500</v>
      </c>
      <c r="G255" s="22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26" t="s">
        <v>35</v>
      </c>
      <c r="E256" s="227" t="s">
        <v>7</v>
      </c>
      <c r="F256" s="228">
        <v>106000</v>
      </c>
      <c r="G256" s="22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26" t="s">
        <v>35</v>
      </c>
      <c r="E257" s="227" t="s">
        <v>7</v>
      </c>
      <c r="F257" s="228">
        <v>135900</v>
      </c>
      <c r="G257" s="22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26" t="s">
        <v>35</v>
      </c>
      <c r="E258" s="227" t="s">
        <v>7</v>
      </c>
      <c r="F258" s="228">
        <v>160100</v>
      </c>
      <c r="G258" s="22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26" t="s">
        <v>34</v>
      </c>
      <c r="E259" s="227" t="s">
        <v>7</v>
      </c>
      <c r="F259" s="228">
        <v>362130</v>
      </c>
      <c r="G259" s="22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26" t="s">
        <v>34</v>
      </c>
      <c r="E260" s="227" t="s">
        <v>7</v>
      </c>
      <c r="F260" s="228">
        <v>418580</v>
      </c>
      <c r="G260" s="22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26" t="s">
        <v>34</v>
      </c>
      <c r="E261" s="227" t="s">
        <v>7</v>
      </c>
      <c r="F261" s="228">
        <v>447280</v>
      </c>
      <c r="G261" s="22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26" t="s">
        <v>35</v>
      </c>
      <c r="E262" s="227" t="s">
        <v>7</v>
      </c>
      <c r="F262" s="228">
        <v>3200</v>
      </c>
      <c r="G262" s="22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26" t="s">
        <v>35</v>
      </c>
      <c r="E263" s="227" t="s">
        <v>7</v>
      </c>
      <c r="F263" s="228">
        <v>4100</v>
      </c>
      <c r="G263" s="22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26" t="s">
        <v>35</v>
      </c>
      <c r="E264" s="227" t="s">
        <v>7</v>
      </c>
      <c r="F264" s="228">
        <v>6500</v>
      </c>
      <c r="G264" s="22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26" t="s">
        <v>35</v>
      </c>
      <c r="E265" s="227" t="s">
        <v>7</v>
      </c>
      <c r="F265" s="228">
        <v>11400</v>
      </c>
      <c r="G265" s="22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26" t="s">
        <v>35</v>
      </c>
      <c r="E266" s="227" t="s">
        <v>7</v>
      </c>
      <c r="F266" s="228">
        <v>16700</v>
      </c>
      <c r="G266" s="22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26" t="s">
        <v>35</v>
      </c>
      <c r="E267" s="227" t="s">
        <v>7</v>
      </c>
      <c r="F267" s="228">
        <v>9600</v>
      </c>
      <c r="G267" s="22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26" t="s">
        <v>35</v>
      </c>
      <c r="E268" s="227" t="s">
        <v>7</v>
      </c>
      <c r="F268" s="228">
        <v>11700</v>
      </c>
      <c r="G268" s="22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26" t="s">
        <v>35</v>
      </c>
      <c r="E269" s="227" t="s">
        <v>7</v>
      </c>
      <c r="F269" s="228">
        <v>13300</v>
      </c>
      <c r="G269" s="22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26" t="s">
        <v>35</v>
      </c>
      <c r="E270" s="227" t="s">
        <v>7</v>
      </c>
      <c r="F270" s="228">
        <v>17000</v>
      </c>
      <c r="G270" s="22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26" t="s">
        <v>34</v>
      </c>
      <c r="E271" s="227" t="s">
        <v>7</v>
      </c>
      <c r="F271" s="228">
        <v>297630</v>
      </c>
      <c r="G271" s="22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26" t="s">
        <v>34</v>
      </c>
      <c r="E272" s="227" t="s">
        <v>7</v>
      </c>
      <c r="F272" s="228">
        <v>361430</v>
      </c>
      <c r="G272" s="22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26" t="s">
        <v>38</v>
      </c>
      <c r="E273" s="227"/>
      <c r="F273" s="228"/>
      <c r="G273" s="22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26" t="s">
        <v>38</v>
      </c>
      <c r="E274" s="227"/>
      <c r="F274" s="228"/>
      <c r="G274" s="22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26" t="s">
        <v>35</v>
      </c>
      <c r="E275" s="227" t="s">
        <v>8</v>
      </c>
      <c r="F275" s="228">
        <v>34700</v>
      </c>
      <c r="G275" s="22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26" t="s">
        <v>35</v>
      </c>
      <c r="E276" s="227" t="s">
        <v>8</v>
      </c>
      <c r="F276" s="228">
        <v>40300</v>
      </c>
      <c r="G276" s="22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26" t="s">
        <v>35</v>
      </c>
      <c r="E277" s="227" t="s">
        <v>8</v>
      </c>
      <c r="F277" s="228">
        <v>44000</v>
      </c>
      <c r="G277" s="22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26" t="s">
        <v>35</v>
      </c>
      <c r="E278" s="227" t="s">
        <v>8</v>
      </c>
      <c r="F278" s="228">
        <v>57700</v>
      </c>
      <c r="G278" s="22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26" t="s">
        <v>35</v>
      </c>
      <c r="E279" s="227" t="s">
        <v>8</v>
      </c>
      <c r="F279" s="228">
        <v>83000</v>
      </c>
      <c r="G279" s="22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26" t="s">
        <v>35</v>
      </c>
      <c r="E280" s="227" t="s">
        <v>8</v>
      </c>
      <c r="F280" s="228">
        <v>90450</v>
      </c>
      <c r="G280" s="22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26" t="s">
        <v>35</v>
      </c>
      <c r="E281" s="227" t="s">
        <v>8</v>
      </c>
      <c r="F281" s="228">
        <v>106000</v>
      </c>
      <c r="G281" s="22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26" t="s">
        <v>35</v>
      </c>
      <c r="E282" s="227" t="s">
        <v>8</v>
      </c>
      <c r="F282" s="228">
        <v>115650</v>
      </c>
      <c r="G282" s="22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26" t="s">
        <v>35</v>
      </c>
      <c r="E283" s="227" t="s">
        <v>8</v>
      </c>
      <c r="F283" s="228">
        <v>159200</v>
      </c>
      <c r="G283" s="22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26" t="s">
        <v>35</v>
      </c>
      <c r="E284" s="227" t="s">
        <v>8</v>
      </c>
      <c r="F284" s="228">
        <v>49900</v>
      </c>
      <c r="G284" s="22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26" t="s">
        <v>35</v>
      </c>
      <c r="E285" s="227" t="s">
        <v>8</v>
      </c>
      <c r="F285" s="228">
        <v>62200</v>
      </c>
      <c r="G285" s="22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26" t="s">
        <v>35</v>
      </c>
      <c r="E286" s="227" t="s">
        <v>8</v>
      </c>
      <c r="F286" s="228">
        <v>65800</v>
      </c>
      <c r="G286" s="22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26" t="s">
        <v>35</v>
      </c>
      <c r="E287" s="227" t="s">
        <v>8</v>
      </c>
      <c r="F287" s="228">
        <v>69100</v>
      </c>
      <c r="G287" s="22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26" t="s">
        <v>35</v>
      </c>
      <c r="E288" s="227" t="s">
        <v>8</v>
      </c>
      <c r="F288" s="228">
        <v>87100</v>
      </c>
      <c r="G288" s="22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26" t="s">
        <v>35</v>
      </c>
      <c r="E289" s="227" t="s">
        <v>8</v>
      </c>
      <c r="F289" s="228">
        <v>98500</v>
      </c>
      <c r="G289" s="22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26" t="s">
        <v>35</v>
      </c>
      <c r="E290" s="227" t="s">
        <v>8</v>
      </c>
      <c r="F290" s="228">
        <v>137700</v>
      </c>
      <c r="G290" s="22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26" t="s">
        <v>35</v>
      </c>
      <c r="E291" s="227" t="s">
        <v>8</v>
      </c>
      <c r="F291" s="228">
        <v>124300</v>
      </c>
      <c r="G291" s="22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26" t="s">
        <v>35</v>
      </c>
      <c r="E292" s="227" t="s">
        <v>8</v>
      </c>
      <c r="F292" s="228">
        <v>114000</v>
      </c>
      <c r="G292" s="22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26" t="s">
        <v>35</v>
      </c>
      <c r="E293" s="227" t="s">
        <v>8</v>
      </c>
      <c r="F293" s="228">
        <v>146000</v>
      </c>
      <c r="G293" s="22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26" t="s">
        <v>35</v>
      </c>
      <c r="E294" s="227" t="s">
        <v>8</v>
      </c>
      <c r="F294" s="228">
        <v>156000</v>
      </c>
      <c r="G294" s="22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26" t="s">
        <v>35</v>
      </c>
      <c r="E295" s="227" t="s">
        <v>8</v>
      </c>
      <c r="F295" s="228">
        <v>17200</v>
      </c>
      <c r="G295" s="22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26" t="s">
        <v>35</v>
      </c>
      <c r="E296" s="227" t="s">
        <v>8</v>
      </c>
      <c r="F296" s="228">
        <v>21900</v>
      </c>
      <c r="G296" s="22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26" t="s">
        <v>35</v>
      </c>
      <c r="E297" s="227" t="s">
        <v>8</v>
      </c>
      <c r="F297" s="228">
        <v>21900</v>
      </c>
      <c r="G297" s="22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26" t="s">
        <v>35</v>
      </c>
      <c r="E298" s="227" t="s">
        <v>8</v>
      </c>
      <c r="F298" s="228">
        <v>23500</v>
      </c>
      <c r="G298" s="22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26" t="s">
        <v>35</v>
      </c>
      <c r="E299" s="227" t="s">
        <v>8</v>
      </c>
      <c r="F299" s="228">
        <v>26100</v>
      </c>
      <c r="G299" s="22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26" t="s">
        <v>35</v>
      </c>
      <c r="E300" s="227" t="s">
        <v>8</v>
      </c>
      <c r="F300" s="228">
        <v>35500</v>
      </c>
      <c r="G300" s="22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26" t="s">
        <v>35</v>
      </c>
      <c r="E301" s="227" t="s">
        <v>8</v>
      </c>
      <c r="F301" s="228">
        <v>46200</v>
      </c>
      <c r="G301" s="22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26" t="s">
        <v>35</v>
      </c>
      <c r="E302" s="227" t="s">
        <v>8</v>
      </c>
      <c r="F302" s="228">
        <v>68700</v>
      </c>
      <c r="G302" s="22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26" t="s">
        <v>35</v>
      </c>
      <c r="E303" s="227" t="s">
        <v>8</v>
      </c>
      <c r="F303" s="228">
        <v>76800</v>
      </c>
      <c r="G303" s="22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26" t="s">
        <v>35</v>
      </c>
      <c r="E304" s="227" t="s">
        <v>8</v>
      </c>
      <c r="F304" s="228">
        <v>23000</v>
      </c>
      <c r="G304" s="22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26" t="s">
        <v>35</v>
      </c>
      <c r="E305" s="227" t="s">
        <v>8</v>
      </c>
      <c r="F305" s="228">
        <v>25700</v>
      </c>
      <c r="G305" s="22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26" t="s">
        <v>35</v>
      </c>
      <c r="E306" s="227" t="s">
        <v>8</v>
      </c>
      <c r="F306" s="228">
        <v>38100</v>
      </c>
      <c r="G306" s="22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26" t="s">
        <v>35</v>
      </c>
      <c r="E307" s="227" t="s">
        <v>8</v>
      </c>
      <c r="F307" s="228">
        <v>48000</v>
      </c>
      <c r="G307" s="22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26" t="s">
        <v>35</v>
      </c>
      <c r="E308" s="227" t="s">
        <v>8</v>
      </c>
      <c r="F308" s="228">
        <v>60000</v>
      </c>
      <c r="G308" s="22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26" t="s">
        <v>35</v>
      </c>
      <c r="E309" s="227" t="s">
        <v>8</v>
      </c>
      <c r="F309" s="228">
        <v>79000</v>
      </c>
      <c r="G309" s="22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26" t="s">
        <v>35</v>
      </c>
      <c r="E310" s="227" t="s">
        <v>8</v>
      </c>
      <c r="F310" s="228">
        <v>99600</v>
      </c>
      <c r="G310" s="22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26" t="s">
        <v>35</v>
      </c>
      <c r="E311" s="227" t="s">
        <v>8</v>
      </c>
      <c r="F311" s="228">
        <v>170800</v>
      </c>
      <c r="G311" s="22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26" t="s">
        <v>35</v>
      </c>
      <c r="E312" s="227" t="s">
        <v>8</v>
      </c>
      <c r="F312" s="228">
        <v>197400</v>
      </c>
      <c r="G312" s="22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26" t="s">
        <v>35</v>
      </c>
      <c r="E313" s="227" t="s">
        <v>8</v>
      </c>
      <c r="F313" s="228">
        <v>158100</v>
      </c>
      <c r="G313" s="22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26" t="s">
        <v>38</v>
      </c>
      <c r="E314" s="227"/>
      <c r="F314" s="228"/>
      <c r="G314" s="22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26" t="s">
        <v>38</v>
      </c>
      <c r="E315" s="227"/>
      <c r="F315" s="228"/>
      <c r="G315" s="22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26" t="s">
        <v>35</v>
      </c>
      <c r="E316" s="227" t="s">
        <v>102</v>
      </c>
      <c r="F316" s="228">
        <v>125000</v>
      </c>
      <c r="G316" s="22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26" t="s">
        <v>35</v>
      </c>
      <c r="E317" s="227" t="s">
        <v>104</v>
      </c>
      <c r="F317" s="228">
        <v>74000</v>
      </c>
      <c r="G317" s="22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26" t="s">
        <v>35</v>
      </c>
      <c r="E318" s="227" t="s">
        <v>8</v>
      </c>
      <c r="F318" s="228">
        <v>4500</v>
      </c>
      <c r="G318" s="22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26" t="s">
        <v>35</v>
      </c>
      <c r="E319" s="227" t="s">
        <v>14</v>
      </c>
      <c r="F319" s="228">
        <v>3888</v>
      </c>
      <c r="G319" s="22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26" t="s">
        <v>35</v>
      </c>
      <c r="E320" s="227" t="s">
        <v>14</v>
      </c>
      <c r="F320" s="228">
        <v>2900</v>
      </c>
      <c r="G320" s="22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26" t="s">
        <v>35</v>
      </c>
      <c r="E321" s="227" t="s">
        <v>14</v>
      </c>
      <c r="F321" s="228">
        <v>11500</v>
      </c>
      <c r="G321" s="22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26" t="s">
        <v>35</v>
      </c>
      <c r="E322" s="227" t="s">
        <v>14</v>
      </c>
      <c r="F322" s="228">
        <v>6100</v>
      </c>
      <c r="G322" s="22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26" t="s">
        <v>35</v>
      </c>
      <c r="E323" s="227" t="s">
        <v>8</v>
      </c>
      <c r="F323" s="228">
        <v>58600</v>
      </c>
      <c r="G323" s="22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26" t="s">
        <v>35</v>
      </c>
      <c r="E324" s="227" t="s">
        <v>14</v>
      </c>
      <c r="F324" s="228">
        <v>15400</v>
      </c>
      <c r="G324" s="22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26" t="s">
        <v>35</v>
      </c>
      <c r="E325" s="227" t="s">
        <v>14</v>
      </c>
      <c r="F325" s="228">
        <v>5300</v>
      </c>
      <c r="G325" s="22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26" t="s">
        <v>35</v>
      </c>
      <c r="E326" s="227" t="s">
        <v>14</v>
      </c>
      <c r="F326" s="228">
        <v>8900</v>
      </c>
      <c r="G326" s="22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26" t="s">
        <v>35</v>
      </c>
      <c r="E327" s="227" t="s">
        <v>14</v>
      </c>
      <c r="F327" s="228">
        <v>15800</v>
      </c>
      <c r="G327" s="22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26" t="s">
        <v>35</v>
      </c>
      <c r="E328" s="227" t="s">
        <v>14</v>
      </c>
      <c r="F328" s="228">
        <v>13800</v>
      </c>
      <c r="G328" s="22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26" t="s">
        <v>35</v>
      </c>
      <c r="E329" s="227" t="s">
        <v>14</v>
      </c>
      <c r="F329" s="228">
        <v>18080</v>
      </c>
      <c r="G329" s="22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26" t="s">
        <v>35</v>
      </c>
      <c r="E330" s="227" t="s">
        <v>14</v>
      </c>
      <c r="F330" s="228">
        <v>19700</v>
      </c>
      <c r="G330" s="22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26" t="s">
        <v>35</v>
      </c>
      <c r="E331" s="227" t="s">
        <v>14</v>
      </c>
      <c r="F331" s="228">
        <v>23000</v>
      </c>
      <c r="G331" s="22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26" t="s">
        <v>35</v>
      </c>
      <c r="E332" s="227" t="s">
        <v>14</v>
      </c>
      <c r="F332" s="228">
        <v>38400</v>
      </c>
      <c r="G332" s="22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26" t="s">
        <v>35</v>
      </c>
      <c r="E333" s="227" t="s">
        <v>14</v>
      </c>
      <c r="F333" s="228">
        <v>22900</v>
      </c>
      <c r="G333" s="22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26" t="s">
        <v>35</v>
      </c>
      <c r="E334" s="227" t="s">
        <v>14</v>
      </c>
      <c r="F334" s="228">
        <v>25000</v>
      </c>
      <c r="G334" s="22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26" t="s">
        <v>35</v>
      </c>
      <c r="E335" s="227" t="s">
        <v>14</v>
      </c>
      <c r="F335" s="228">
        <v>25000</v>
      </c>
      <c r="G335" s="22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26" t="s">
        <v>35</v>
      </c>
      <c r="E336" s="227" t="s">
        <v>14</v>
      </c>
      <c r="F336" s="228">
        <v>18400</v>
      </c>
      <c r="G336" s="22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26" t="s">
        <v>35</v>
      </c>
      <c r="E337" s="227" t="s">
        <v>14</v>
      </c>
      <c r="F337" s="228">
        <v>18400</v>
      </c>
      <c r="G337" s="22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26" t="s">
        <v>35</v>
      </c>
      <c r="E338" s="227" t="s">
        <v>14</v>
      </c>
      <c r="F338" s="228">
        <v>18400</v>
      </c>
      <c r="G338" s="22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26" t="s">
        <v>35</v>
      </c>
      <c r="E339" s="227" t="s">
        <v>14</v>
      </c>
      <c r="F339" s="228">
        <v>61300</v>
      </c>
      <c r="G339" s="22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26" t="s">
        <v>35</v>
      </c>
      <c r="E340" s="227" t="s">
        <v>14</v>
      </c>
      <c r="F340" s="228">
        <v>61300</v>
      </c>
      <c r="G340" s="22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26" t="s">
        <v>35</v>
      </c>
      <c r="E341" s="227" t="s">
        <v>14</v>
      </c>
      <c r="F341" s="228">
        <v>61300</v>
      </c>
      <c r="G341" s="22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26" t="s">
        <v>35</v>
      </c>
      <c r="E342" s="227" t="s">
        <v>14</v>
      </c>
      <c r="F342" s="228">
        <v>64500</v>
      </c>
      <c r="G342" s="22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26" t="s">
        <v>35</v>
      </c>
      <c r="E343" s="227" t="s">
        <v>14</v>
      </c>
      <c r="F343" s="228">
        <v>69000</v>
      </c>
      <c r="G343" s="22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26" t="s">
        <v>35</v>
      </c>
      <c r="E344" s="227" t="s">
        <v>14</v>
      </c>
      <c r="F344" s="228">
        <v>82500</v>
      </c>
      <c r="G344" s="22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26" t="s">
        <v>35</v>
      </c>
      <c r="E345" s="227" t="s">
        <v>14</v>
      </c>
      <c r="F345" s="228">
        <v>79800</v>
      </c>
      <c r="G345" s="22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26" t="s">
        <v>35</v>
      </c>
      <c r="E346" s="227" t="s">
        <v>14</v>
      </c>
      <c r="F346" s="228">
        <v>72100</v>
      </c>
      <c r="G346" s="22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26" t="s">
        <v>35</v>
      </c>
      <c r="E347" s="227" t="s">
        <v>14</v>
      </c>
      <c r="F347" s="228">
        <v>86800</v>
      </c>
      <c r="G347" s="22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26" t="s">
        <v>35</v>
      </c>
      <c r="E348" s="227" t="s">
        <v>14</v>
      </c>
      <c r="F348" s="228">
        <v>105600</v>
      </c>
      <c r="G348" s="22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26" t="s">
        <v>35</v>
      </c>
      <c r="E349" s="227" t="s">
        <v>14</v>
      </c>
      <c r="F349" s="228">
        <v>491900</v>
      </c>
      <c r="G349" s="22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26" t="s">
        <v>35</v>
      </c>
      <c r="E350" s="227" t="s">
        <v>14</v>
      </c>
      <c r="F350" s="228">
        <v>29555</v>
      </c>
      <c r="G350" s="22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26" t="s">
        <v>35</v>
      </c>
      <c r="E351" s="227" t="s">
        <v>14</v>
      </c>
      <c r="F351" s="228">
        <v>37200</v>
      </c>
      <c r="G351" s="22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26" t="s">
        <v>35</v>
      </c>
      <c r="E352" s="227" t="s">
        <v>14</v>
      </c>
      <c r="F352" s="228">
        <v>29600</v>
      </c>
      <c r="G352" s="22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26" t="s">
        <v>35</v>
      </c>
      <c r="E353" s="227" t="s">
        <v>14</v>
      </c>
      <c r="F353" s="228">
        <v>37144</v>
      </c>
      <c r="G353" s="22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26" t="s">
        <v>35</v>
      </c>
      <c r="E354" s="227" t="s">
        <v>14</v>
      </c>
      <c r="F354" s="228">
        <v>5700</v>
      </c>
      <c r="G354" s="22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26" t="s">
        <v>35</v>
      </c>
      <c r="E355" s="227" t="s">
        <v>14</v>
      </c>
      <c r="F355" s="228">
        <v>5700</v>
      </c>
      <c r="G355" s="22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26" t="s">
        <v>35</v>
      </c>
      <c r="E356" s="227" t="s">
        <v>14</v>
      </c>
      <c r="F356" s="228">
        <v>10700</v>
      </c>
      <c r="G356" s="22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26" t="s">
        <v>35</v>
      </c>
      <c r="E357" s="227" t="s">
        <v>14</v>
      </c>
      <c r="F357" s="228">
        <v>6200</v>
      </c>
      <c r="G357" s="22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26" t="s">
        <v>35</v>
      </c>
      <c r="E358" s="227" t="s">
        <v>90</v>
      </c>
      <c r="F358" s="228">
        <v>446100</v>
      </c>
      <c r="G358" s="22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26" t="s">
        <v>35</v>
      </c>
      <c r="E359" s="227" t="s">
        <v>90</v>
      </c>
      <c r="F359" s="228">
        <v>45796</v>
      </c>
      <c r="G359" s="22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26" t="s">
        <v>38</v>
      </c>
      <c r="E360" s="227"/>
      <c r="F360" s="228"/>
      <c r="G360" s="22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26" t="s">
        <v>38</v>
      </c>
      <c r="E361" s="227"/>
      <c r="F361" s="228"/>
      <c r="G361" s="22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26" t="s">
        <v>35</v>
      </c>
      <c r="E362" s="227" t="s">
        <v>14</v>
      </c>
      <c r="F362" s="228">
        <v>37000</v>
      </c>
      <c r="G362" s="22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26" t="s">
        <v>35</v>
      </c>
      <c r="E363" s="227" t="s">
        <v>14</v>
      </c>
      <c r="F363" s="228">
        <v>55500</v>
      </c>
      <c r="G363" s="22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26" t="s">
        <v>35</v>
      </c>
      <c r="E364" s="227" t="s">
        <v>14</v>
      </c>
      <c r="F364" s="228">
        <v>67800</v>
      </c>
      <c r="G364" s="22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26" t="s">
        <v>35</v>
      </c>
      <c r="E365" s="227" t="s">
        <v>14</v>
      </c>
      <c r="F365" s="228">
        <v>98600</v>
      </c>
      <c r="G365" s="22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26" t="s">
        <v>35</v>
      </c>
      <c r="E366" s="227" t="s">
        <v>14</v>
      </c>
      <c r="F366" s="228">
        <v>135199</v>
      </c>
      <c r="G366" s="22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26" t="s">
        <v>35</v>
      </c>
      <c r="E367" s="227" t="s">
        <v>7</v>
      </c>
      <c r="F367" s="228">
        <v>7789</v>
      </c>
      <c r="G367" s="22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26" t="s">
        <v>35</v>
      </c>
      <c r="E368" s="227" t="s">
        <v>8</v>
      </c>
      <c r="F368" s="228">
        <v>47459</v>
      </c>
      <c r="G368" s="22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26" t="s">
        <v>35</v>
      </c>
      <c r="E369" s="227" t="s">
        <v>8</v>
      </c>
      <c r="F369" s="228">
        <v>112500</v>
      </c>
      <c r="G369" s="22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26" t="s">
        <v>35</v>
      </c>
      <c r="E370" s="227" t="s">
        <v>8</v>
      </c>
      <c r="F370" s="228">
        <v>35800</v>
      </c>
      <c r="G370" s="22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26" t="s">
        <v>35</v>
      </c>
      <c r="E371" s="227" t="s">
        <v>8</v>
      </c>
      <c r="F371" s="228">
        <v>36000</v>
      </c>
      <c r="G371" s="22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26" t="s">
        <v>35</v>
      </c>
      <c r="E372" s="227" t="s">
        <v>8</v>
      </c>
      <c r="F372" s="228">
        <v>36000</v>
      </c>
      <c r="G372" s="22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26" t="s">
        <v>35</v>
      </c>
      <c r="E373" s="227" t="s">
        <v>8</v>
      </c>
      <c r="F373" s="228">
        <v>40000</v>
      </c>
      <c r="G373" s="22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26" t="s">
        <v>35</v>
      </c>
      <c r="E374" s="227" t="s">
        <v>8</v>
      </c>
      <c r="F374" s="228">
        <v>55000</v>
      </c>
      <c r="G374" s="22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26" t="s">
        <v>35</v>
      </c>
      <c r="E375" s="227" t="s">
        <v>8</v>
      </c>
      <c r="F375" s="228">
        <v>45500</v>
      </c>
      <c r="G375" s="22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26" t="s">
        <v>35</v>
      </c>
      <c r="E376" s="227" t="s">
        <v>8</v>
      </c>
      <c r="F376" s="228">
        <v>45500</v>
      </c>
      <c r="G376" s="22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26" t="s">
        <v>35</v>
      </c>
      <c r="E377" s="227" t="s">
        <v>8</v>
      </c>
      <c r="F377" s="228">
        <v>45500</v>
      </c>
      <c r="G377" s="22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26" t="s">
        <v>35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26" t="s">
        <v>35</v>
      </c>
      <c r="E379" s="227" t="s">
        <v>8</v>
      </c>
      <c r="F379" s="228">
        <v>7938</v>
      </c>
      <c r="G379" s="22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26" t="s">
        <v>35</v>
      </c>
      <c r="E380" s="227" t="s">
        <v>8</v>
      </c>
      <c r="F380" s="228">
        <v>30000</v>
      </c>
      <c r="G380" s="22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26" t="s">
        <v>35</v>
      </c>
      <c r="E381" s="227" t="s">
        <v>8</v>
      </c>
      <c r="F381" s="228">
        <v>26500</v>
      </c>
      <c r="G381" s="22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26" t="s">
        <v>35</v>
      </c>
      <c r="E382" s="227" t="s">
        <v>8</v>
      </c>
      <c r="F382" s="228">
        <v>26500</v>
      </c>
      <c r="G382" s="22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26" t="s">
        <v>35</v>
      </c>
      <c r="E383" s="227" t="s">
        <v>8</v>
      </c>
      <c r="F383" s="228">
        <v>26500</v>
      </c>
      <c r="G383" s="22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26" t="s">
        <v>35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26" t="s">
        <v>35</v>
      </c>
      <c r="E385" s="227" t="s">
        <v>8</v>
      </c>
      <c r="F385" s="228">
        <v>33600</v>
      </c>
      <c r="G385" s="22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26" t="s">
        <v>35</v>
      </c>
      <c r="E386" s="227" t="s">
        <v>8</v>
      </c>
      <c r="F386" s="228">
        <v>33600</v>
      </c>
      <c r="G386" s="22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26" t="s">
        <v>35</v>
      </c>
      <c r="E387" s="227" t="s">
        <v>8</v>
      </c>
      <c r="F387" s="228">
        <v>33600</v>
      </c>
      <c r="G387" s="22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26" t="s">
        <v>35</v>
      </c>
      <c r="E388" s="227" t="s">
        <v>8</v>
      </c>
      <c r="F388" s="228">
        <v>33600</v>
      </c>
      <c r="G388" s="22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26" t="s">
        <v>35</v>
      </c>
      <c r="E389" s="227" t="s">
        <v>8</v>
      </c>
      <c r="F389" s="228">
        <v>32600</v>
      </c>
      <c r="G389" s="22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26" t="s">
        <v>35</v>
      </c>
      <c r="E390" s="227" t="s">
        <v>8</v>
      </c>
      <c r="F390" s="228">
        <v>45000</v>
      </c>
      <c r="G390" s="22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26" t="s">
        <v>35</v>
      </c>
      <c r="E391" s="227" t="s">
        <v>8</v>
      </c>
      <c r="F391" s="228">
        <v>92500</v>
      </c>
      <c r="G391" s="22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26" t="s">
        <v>35</v>
      </c>
      <c r="E392" s="227" t="s">
        <v>8</v>
      </c>
      <c r="F392" s="228">
        <v>67700</v>
      </c>
      <c r="G392" s="22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26" t="s">
        <v>35</v>
      </c>
      <c r="E393" s="227" t="s">
        <v>8</v>
      </c>
      <c r="F393" s="228">
        <v>13100</v>
      </c>
      <c r="G393" s="22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26" t="s">
        <v>35</v>
      </c>
      <c r="E394" s="227" t="s">
        <v>8</v>
      </c>
      <c r="F394" s="228">
        <v>404600</v>
      </c>
      <c r="G394" s="22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26" t="s">
        <v>35</v>
      </c>
      <c r="E395" s="227" t="s">
        <v>8</v>
      </c>
      <c r="F395" s="228">
        <v>445573.55999999994</v>
      </c>
      <c r="G395" s="22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26" t="s">
        <v>35</v>
      </c>
      <c r="E396" s="227" t="s">
        <v>8</v>
      </c>
      <c r="F396" s="228">
        <v>89200</v>
      </c>
      <c r="G396" s="22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26" t="s">
        <v>35</v>
      </c>
      <c r="E397" s="227" t="s">
        <v>8</v>
      </c>
      <c r="F397" s="228">
        <v>95000</v>
      </c>
      <c r="G397" s="22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26" t="s">
        <v>35</v>
      </c>
      <c r="E398" s="227" t="s">
        <v>8</v>
      </c>
      <c r="F398" s="228">
        <v>15500</v>
      </c>
      <c r="G398" s="22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26" t="s">
        <v>35</v>
      </c>
      <c r="E399" s="227" t="s">
        <v>8</v>
      </c>
      <c r="F399" s="228">
        <v>37700</v>
      </c>
      <c r="G399" s="22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26" t="s">
        <v>35</v>
      </c>
      <c r="E400" s="227" t="s">
        <v>8</v>
      </c>
      <c r="F400" s="228">
        <v>28000</v>
      </c>
      <c r="G400" s="22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26" t="s">
        <v>35</v>
      </c>
      <c r="E401" s="227" t="s">
        <v>8</v>
      </c>
      <c r="F401" s="228">
        <v>22400</v>
      </c>
      <c r="G401" s="22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26" t="s">
        <v>35</v>
      </c>
      <c r="E402" s="227" t="s">
        <v>8</v>
      </c>
      <c r="F402" s="228">
        <v>15800</v>
      </c>
      <c r="G402" s="22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26" t="s">
        <v>35</v>
      </c>
      <c r="E403" s="227" t="s">
        <v>8</v>
      </c>
      <c r="F403" s="228">
        <v>22400</v>
      </c>
      <c r="G403" s="22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26" t="s">
        <v>35</v>
      </c>
      <c r="E404" s="227" t="s">
        <v>8</v>
      </c>
      <c r="F404" s="228">
        <v>36500</v>
      </c>
      <c r="G404" s="22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26" t="s">
        <v>35</v>
      </c>
      <c r="E405" s="227" t="s">
        <v>8</v>
      </c>
      <c r="F405" s="228">
        <v>10800</v>
      </c>
      <c r="G405" s="22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26" t="s">
        <v>35</v>
      </c>
      <c r="E406" s="227" t="s">
        <v>8</v>
      </c>
      <c r="F406" s="228">
        <v>13600</v>
      </c>
      <c r="G406" s="22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26" t="s">
        <v>35</v>
      </c>
      <c r="E407" s="227" t="s">
        <v>8</v>
      </c>
      <c r="F407" s="228">
        <v>17100</v>
      </c>
      <c r="G407" s="22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26" t="s">
        <v>35</v>
      </c>
      <c r="E408" s="227" t="s">
        <v>8</v>
      </c>
      <c r="F408" s="228">
        <v>32400</v>
      </c>
      <c r="G408" s="22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26" t="s">
        <v>35</v>
      </c>
      <c r="E409" s="227" t="s">
        <v>8</v>
      </c>
      <c r="F409" s="228">
        <v>40400</v>
      </c>
      <c r="G409" s="22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26" t="s">
        <v>35</v>
      </c>
      <c r="E410" s="227" t="s">
        <v>8</v>
      </c>
      <c r="F410" s="228">
        <v>282000</v>
      </c>
      <c r="G410" s="22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26" t="s">
        <v>35</v>
      </c>
      <c r="E411" s="227" t="s">
        <v>8</v>
      </c>
      <c r="F411" s="228">
        <v>379000</v>
      </c>
      <c r="G411" s="22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26" t="s">
        <v>35</v>
      </c>
      <c r="E412" s="227" t="s">
        <v>8</v>
      </c>
      <c r="F412" s="228">
        <v>557000</v>
      </c>
      <c r="G412" s="22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26" t="s">
        <v>35</v>
      </c>
      <c r="E413" s="227" t="s">
        <v>8</v>
      </c>
      <c r="F413" s="228">
        <v>41800</v>
      </c>
      <c r="G413" s="22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26" t="s">
        <v>35</v>
      </c>
      <c r="E414" s="227" t="s">
        <v>8</v>
      </c>
      <c r="F414" s="228">
        <v>78500</v>
      </c>
      <c r="G414" s="22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26" t="s">
        <v>35</v>
      </c>
      <c r="E415" s="227" t="s">
        <v>8</v>
      </c>
      <c r="F415" s="228">
        <v>120000</v>
      </c>
      <c r="G415" s="22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26" t="s">
        <v>35</v>
      </c>
      <c r="E416" s="227" t="s">
        <v>8</v>
      </c>
      <c r="F416" s="228">
        <v>120900</v>
      </c>
      <c r="G416" s="22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26" t="s">
        <v>35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26" t="s">
        <v>35</v>
      </c>
      <c r="E418" s="227" t="s">
        <v>8</v>
      </c>
      <c r="F418" s="228">
        <v>85300</v>
      </c>
      <c r="G418" s="22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26" t="s">
        <v>35</v>
      </c>
      <c r="E419" s="227" t="s">
        <v>8</v>
      </c>
      <c r="F419" s="228">
        <v>107300</v>
      </c>
      <c r="G419" s="22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26" t="s">
        <v>35</v>
      </c>
      <c r="E420" s="227" t="s">
        <v>8</v>
      </c>
      <c r="F420" s="228">
        <v>112100</v>
      </c>
      <c r="G420" s="22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26" t="s">
        <v>35</v>
      </c>
      <c r="E421" s="227" t="s">
        <v>8</v>
      </c>
      <c r="F421" s="228">
        <v>75400</v>
      </c>
      <c r="G421" s="22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26" t="s">
        <v>35</v>
      </c>
      <c r="E422" s="227" t="s">
        <v>8</v>
      </c>
      <c r="F422" s="228">
        <v>23500</v>
      </c>
      <c r="G422" s="22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26" t="s">
        <v>35</v>
      </c>
      <c r="E423" s="227" t="s">
        <v>8</v>
      </c>
      <c r="F423" s="228">
        <v>26500</v>
      </c>
      <c r="G423" s="22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26" t="s">
        <v>35</v>
      </c>
      <c r="E424" s="227" t="s">
        <v>8</v>
      </c>
      <c r="F424" s="228">
        <v>34000</v>
      </c>
      <c r="G424" s="22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26" t="s">
        <v>35</v>
      </c>
      <c r="E425" s="227" t="s">
        <v>8</v>
      </c>
      <c r="F425" s="228">
        <v>49600</v>
      </c>
      <c r="G425" s="22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26" t="s">
        <v>35</v>
      </c>
      <c r="E426" s="227" t="s">
        <v>8</v>
      </c>
      <c r="F426" s="228">
        <v>56300</v>
      </c>
      <c r="G426" s="22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26" t="s">
        <v>35</v>
      </c>
      <c r="E427" s="227" t="s">
        <v>7</v>
      </c>
      <c r="F427" s="228">
        <v>33800</v>
      </c>
      <c r="G427" s="22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26" t="s">
        <v>35</v>
      </c>
      <c r="E428" s="227" t="s">
        <v>7</v>
      </c>
      <c r="F428" s="228">
        <v>40200</v>
      </c>
      <c r="G428" s="22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26" t="s">
        <v>35</v>
      </c>
      <c r="E429" s="227" t="s">
        <v>7</v>
      </c>
      <c r="F429" s="228">
        <v>46800</v>
      </c>
      <c r="G429" s="22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26" t="s">
        <v>35</v>
      </c>
      <c r="E430" s="227" t="s">
        <v>8</v>
      </c>
      <c r="F430" s="228">
        <v>9500</v>
      </c>
      <c r="G430" s="22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26" t="s">
        <v>35</v>
      </c>
      <c r="E431" s="227" t="s">
        <v>8</v>
      </c>
      <c r="F431" s="228">
        <v>184500</v>
      </c>
      <c r="G431" s="22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26" t="s">
        <v>35</v>
      </c>
      <c r="E432" s="227" t="s">
        <v>8</v>
      </c>
      <c r="F432" s="228">
        <v>175000</v>
      </c>
      <c r="G432" s="22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26" t="s">
        <v>35</v>
      </c>
      <c r="E433" s="227" t="s">
        <v>7</v>
      </c>
      <c r="F433" s="228">
        <v>30000</v>
      </c>
      <c r="G433" s="22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26" t="s">
        <v>35</v>
      </c>
      <c r="E434" s="227" t="s">
        <v>7</v>
      </c>
      <c r="F434" s="228">
        <v>49500</v>
      </c>
      <c r="G434" s="22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26" t="s">
        <v>35</v>
      </c>
      <c r="E435" s="227" t="s">
        <v>7</v>
      </c>
      <c r="F435" s="228">
        <v>120000</v>
      </c>
      <c r="G435" s="22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26" t="s">
        <v>35</v>
      </c>
      <c r="E436" s="227" t="s">
        <v>8</v>
      </c>
      <c r="F436" s="228">
        <v>4880</v>
      </c>
      <c r="G436" s="22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26" t="s">
        <v>35</v>
      </c>
      <c r="E437" s="227" t="s">
        <v>8</v>
      </c>
      <c r="F437" s="228">
        <v>1308700</v>
      </c>
      <c r="G437" s="22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26" t="s">
        <v>35</v>
      </c>
      <c r="E438" s="227" t="s">
        <v>8</v>
      </c>
      <c r="F438" s="228">
        <v>12500</v>
      </c>
      <c r="G438" s="22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26" t="s">
        <v>35</v>
      </c>
      <c r="E439" s="227" t="s">
        <v>7</v>
      </c>
      <c r="F439" s="228">
        <v>9700</v>
      </c>
      <c r="G439" s="22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26" t="s">
        <v>35</v>
      </c>
      <c r="E440" s="227" t="s">
        <v>7</v>
      </c>
      <c r="F440" s="228">
        <v>24300</v>
      </c>
      <c r="G440" s="22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26" t="s">
        <v>35</v>
      </c>
      <c r="E441" s="227" t="s">
        <v>7</v>
      </c>
      <c r="F441" s="228">
        <v>39204</v>
      </c>
      <c r="G441" s="22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26" t="s">
        <v>35</v>
      </c>
      <c r="E442" s="227" t="s">
        <v>7</v>
      </c>
      <c r="F442" s="228">
        <v>491900</v>
      </c>
      <c r="G442" s="22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26" t="s">
        <v>35</v>
      </c>
      <c r="E443" s="227" t="s">
        <v>8</v>
      </c>
      <c r="F443" s="228">
        <v>78069</v>
      </c>
      <c r="G443" s="22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26" t="s">
        <v>35</v>
      </c>
      <c r="E444" s="227" t="s">
        <v>8</v>
      </c>
      <c r="F444" s="228">
        <v>155631</v>
      </c>
      <c r="G444" s="22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13" t="s">
        <v>589</v>
      </c>
      <c r="D445" s="226" t="s">
        <v>35</v>
      </c>
      <c r="E445" s="227" t="s">
        <v>8</v>
      </c>
      <c r="F445" s="228">
        <v>3965</v>
      </c>
      <c r="G445" s="22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26" t="s">
        <v>35</v>
      </c>
      <c r="E446" s="227" t="s">
        <v>8</v>
      </c>
      <c r="F446" s="228">
        <v>31800</v>
      </c>
      <c r="G446" s="22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26" t="s">
        <v>35</v>
      </c>
      <c r="E447" s="227" t="s">
        <v>8</v>
      </c>
      <c r="F447" s="228">
        <v>33800</v>
      </c>
      <c r="G447" s="22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26" t="s">
        <v>35</v>
      </c>
      <c r="E448" s="227" t="s">
        <v>8</v>
      </c>
      <c r="F448" s="228">
        <v>38500</v>
      </c>
      <c r="G448" s="22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26" t="s">
        <v>35</v>
      </c>
      <c r="E449" s="227" t="s">
        <v>8</v>
      </c>
      <c r="F449" s="228">
        <v>76000</v>
      </c>
      <c r="G449" s="22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26" t="s">
        <v>35</v>
      </c>
      <c r="E450" s="227" t="s">
        <v>8</v>
      </c>
      <c r="F450" s="228">
        <v>97000</v>
      </c>
      <c r="G450" s="22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26" t="s">
        <v>35</v>
      </c>
      <c r="E451" s="227" t="s">
        <v>7</v>
      </c>
      <c r="F451" s="228">
        <v>4520</v>
      </c>
      <c r="G451" s="22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26" t="s">
        <v>35</v>
      </c>
      <c r="E452" s="227" t="s">
        <v>8</v>
      </c>
      <c r="F452" s="228">
        <v>7290</v>
      </c>
      <c r="G452" s="22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26" t="s">
        <v>35</v>
      </c>
      <c r="E453" s="227" t="s">
        <v>8</v>
      </c>
      <c r="F453" s="228">
        <v>4500</v>
      </c>
      <c r="G453" s="22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26" t="s">
        <v>35</v>
      </c>
      <c r="E454" s="227" t="s">
        <v>8</v>
      </c>
      <c r="F454" s="228">
        <v>106300</v>
      </c>
      <c r="G454" s="22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26" t="s">
        <v>35</v>
      </c>
      <c r="E455" s="227" t="s">
        <v>8</v>
      </c>
      <c r="F455" s="228">
        <v>116800</v>
      </c>
      <c r="G455" s="22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26" t="s">
        <v>35</v>
      </c>
      <c r="E456" s="227" t="s">
        <v>8</v>
      </c>
      <c r="F456" s="228">
        <v>11400</v>
      </c>
      <c r="G456" s="22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26" t="s">
        <v>35</v>
      </c>
      <c r="E457" s="227" t="s">
        <v>8</v>
      </c>
      <c r="F457" s="228">
        <v>29600</v>
      </c>
      <c r="G457" s="22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26" t="s">
        <v>35</v>
      </c>
      <c r="E458" s="227" t="s">
        <v>8</v>
      </c>
      <c r="F458" s="228">
        <v>290142</v>
      </c>
      <c r="G458" s="22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26" t="s">
        <v>35</v>
      </c>
      <c r="E459" s="227" t="s">
        <v>8</v>
      </c>
      <c r="F459" s="228">
        <v>265680</v>
      </c>
      <c r="G459" s="22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26" t="s">
        <v>35</v>
      </c>
      <c r="E460" s="227" t="s">
        <v>8</v>
      </c>
      <c r="F460" s="228">
        <v>265680</v>
      </c>
      <c r="G460" s="22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26" t="s">
        <v>35</v>
      </c>
      <c r="E461" s="227" t="s">
        <v>8</v>
      </c>
      <c r="F461" s="228">
        <v>20898</v>
      </c>
      <c r="G461" s="22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26" t="s">
        <v>35</v>
      </c>
      <c r="E462" s="227" t="s">
        <v>8</v>
      </c>
      <c r="F462" s="228">
        <v>20700</v>
      </c>
      <c r="G462" s="22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26" t="s">
        <v>35</v>
      </c>
      <c r="E463" s="227" t="s">
        <v>8</v>
      </c>
      <c r="F463" s="228">
        <v>13600</v>
      </c>
      <c r="G463" s="22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26" t="s">
        <v>35</v>
      </c>
      <c r="E464" s="227" t="s">
        <v>8</v>
      </c>
      <c r="F464" s="228">
        <v>27900</v>
      </c>
      <c r="G464" s="22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26" t="s">
        <v>35</v>
      </c>
      <c r="E465" s="227" t="s">
        <v>8</v>
      </c>
      <c r="F465" s="228">
        <v>27815</v>
      </c>
      <c r="G465" s="22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26" t="s">
        <v>35</v>
      </c>
      <c r="E466" s="227" t="s">
        <v>8</v>
      </c>
      <c r="F466" s="228">
        <v>20800</v>
      </c>
      <c r="G466" s="22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26" t="s">
        <v>35</v>
      </c>
      <c r="E467" s="227" t="s">
        <v>8</v>
      </c>
      <c r="F467" s="228">
        <v>23936</v>
      </c>
      <c r="G467" s="22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26" t="s">
        <v>35</v>
      </c>
      <c r="E468" s="227" t="s">
        <v>8</v>
      </c>
      <c r="F468" s="228">
        <v>31590</v>
      </c>
      <c r="G468" s="22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26" t="s">
        <v>35</v>
      </c>
      <c r="E469" s="227" t="s">
        <v>8</v>
      </c>
      <c r="F469" s="228">
        <v>32500</v>
      </c>
      <c r="G469" s="22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26" t="s">
        <v>35</v>
      </c>
      <c r="E470" s="227" t="s">
        <v>8</v>
      </c>
      <c r="F470" s="228">
        <v>47300</v>
      </c>
      <c r="G470" s="22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26" t="s">
        <v>35</v>
      </c>
      <c r="E471" s="227" t="s">
        <v>8</v>
      </c>
      <c r="F471" s="228">
        <v>61560</v>
      </c>
      <c r="G471" s="22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26" t="s">
        <v>35</v>
      </c>
      <c r="E472" s="227" t="s">
        <v>8</v>
      </c>
      <c r="F472" s="228">
        <v>79056</v>
      </c>
      <c r="G472" s="22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26" t="s">
        <v>35</v>
      </c>
      <c r="E473" s="227" t="s">
        <v>8</v>
      </c>
      <c r="F473" s="228">
        <v>81984</v>
      </c>
      <c r="G473" s="22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26" t="s">
        <v>35</v>
      </c>
      <c r="E474" s="227" t="s">
        <v>8</v>
      </c>
      <c r="F474" s="228">
        <v>7320</v>
      </c>
      <c r="G474" s="22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26" t="s">
        <v>35</v>
      </c>
      <c r="E475" s="227" t="s">
        <v>8</v>
      </c>
      <c r="F475" s="228">
        <v>8784</v>
      </c>
      <c r="G475" s="22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26" t="s">
        <v>35</v>
      </c>
      <c r="E476" s="227" t="s">
        <v>8</v>
      </c>
      <c r="F476" s="228">
        <v>52704</v>
      </c>
      <c r="G476" s="22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26" t="s">
        <v>35</v>
      </c>
      <c r="E477" s="227" t="s">
        <v>8</v>
      </c>
      <c r="F477" s="228">
        <v>67344</v>
      </c>
      <c r="G477" s="22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26" t="s">
        <v>35</v>
      </c>
      <c r="E478" s="227" t="s">
        <v>8</v>
      </c>
      <c r="F478" s="228">
        <v>40000</v>
      </c>
      <c r="G478" s="22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26" t="s">
        <v>35</v>
      </c>
      <c r="E479" s="227" t="s">
        <v>8</v>
      </c>
      <c r="F479" s="228">
        <v>150000</v>
      </c>
      <c r="G479" s="22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26" t="s">
        <v>35</v>
      </c>
      <c r="E480" s="227" t="s">
        <v>8</v>
      </c>
      <c r="F480" s="228">
        <v>4212</v>
      </c>
      <c r="G480" s="22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26" t="s">
        <v>35</v>
      </c>
      <c r="E481" s="227" t="s">
        <v>8</v>
      </c>
      <c r="F481" s="228">
        <v>50000</v>
      </c>
      <c r="G481" s="22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26" t="s">
        <v>35</v>
      </c>
      <c r="E482" s="227" t="s">
        <v>8</v>
      </c>
      <c r="F482" s="228">
        <v>32500</v>
      </c>
      <c r="G482" s="22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26" t="s">
        <v>35</v>
      </c>
      <c r="E483" s="227" t="s">
        <v>8</v>
      </c>
      <c r="F483" s="228">
        <v>37500</v>
      </c>
      <c r="G483" s="22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26" t="s">
        <v>35</v>
      </c>
      <c r="E484" s="227" t="s">
        <v>8</v>
      </c>
      <c r="F484" s="228">
        <v>47800</v>
      </c>
      <c r="G484" s="22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26" t="s">
        <v>35</v>
      </c>
      <c r="E485" s="227" t="s">
        <v>8</v>
      </c>
      <c r="F485" s="228">
        <v>52500</v>
      </c>
      <c r="G485" s="22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26" t="s">
        <v>35</v>
      </c>
      <c r="E486" s="227" t="s">
        <v>8</v>
      </c>
      <c r="F486" s="228">
        <v>63500</v>
      </c>
      <c r="G486" s="22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26" t="s">
        <v>35</v>
      </c>
      <c r="E487" s="227" t="s">
        <v>8</v>
      </c>
      <c r="F487" s="228">
        <v>67500</v>
      </c>
      <c r="G487" s="22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26" t="s">
        <v>35</v>
      </c>
      <c r="E488" s="227" t="s">
        <v>8</v>
      </c>
      <c r="F488" s="228">
        <v>53000</v>
      </c>
      <c r="G488" s="22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26" t="s">
        <v>35</v>
      </c>
      <c r="E489" s="227" t="s">
        <v>8</v>
      </c>
      <c r="F489" s="228">
        <v>34000</v>
      </c>
      <c r="G489" s="22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26" t="s">
        <v>35</v>
      </c>
      <c r="E490" s="227" t="s">
        <v>8</v>
      </c>
      <c r="F490" s="228">
        <v>39500</v>
      </c>
      <c r="G490" s="22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26" t="s">
        <v>35</v>
      </c>
      <c r="E491" s="227" t="s">
        <v>8</v>
      </c>
      <c r="F491" s="228">
        <v>41900</v>
      </c>
      <c r="G491" s="22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26" t="s">
        <v>35</v>
      </c>
      <c r="E492" s="227" t="s">
        <v>8</v>
      </c>
      <c r="F492" s="228">
        <v>44400</v>
      </c>
      <c r="G492" s="22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26" t="s">
        <v>35</v>
      </c>
      <c r="E493" s="227" t="s">
        <v>8</v>
      </c>
      <c r="F493" s="228">
        <v>61800</v>
      </c>
      <c r="G493" s="22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26" t="s">
        <v>35</v>
      </c>
      <c r="E494" s="227" t="s">
        <v>8</v>
      </c>
      <c r="F494" s="228">
        <v>68600</v>
      </c>
      <c r="G494" s="22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26" t="s">
        <v>35</v>
      </c>
      <c r="E495" s="227" t="s">
        <v>8</v>
      </c>
      <c r="F495" s="228">
        <v>68600</v>
      </c>
      <c r="G495" s="22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26" t="s">
        <v>35</v>
      </c>
      <c r="E496" s="227" t="s">
        <v>8</v>
      </c>
      <c r="F496" s="228">
        <v>29600</v>
      </c>
      <c r="G496" s="22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26" t="s">
        <v>35</v>
      </c>
      <c r="E497" s="227" t="s">
        <v>8</v>
      </c>
      <c r="F497" s="228">
        <v>34500</v>
      </c>
      <c r="G497" s="22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26" t="s">
        <v>35</v>
      </c>
      <c r="E498" s="227" t="s">
        <v>8</v>
      </c>
      <c r="F498" s="228">
        <v>44800</v>
      </c>
      <c r="G498" s="22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26" t="s">
        <v>35</v>
      </c>
      <c r="E499" s="227" t="s">
        <v>8</v>
      </c>
      <c r="F499" s="228">
        <v>49500</v>
      </c>
      <c r="G499" s="22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26" t="s">
        <v>35</v>
      </c>
      <c r="E500" s="227" t="s">
        <v>8</v>
      </c>
      <c r="F500" s="228">
        <v>57690</v>
      </c>
      <c r="G500" s="22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26" t="s">
        <v>35</v>
      </c>
      <c r="E501" s="227" t="s">
        <v>8</v>
      </c>
      <c r="F501" s="228">
        <v>60300</v>
      </c>
      <c r="G501" s="22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26" t="s">
        <v>35</v>
      </c>
      <c r="E502" s="227" t="s">
        <v>8</v>
      </c>
      <c r="F502" s="228">
        <v>39900</v>
      </c>
      <c r="G502" s="22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26" t="s">
        <v>35</v>
      </c>
      <c r="E503" s="227" t="s">
        <v>8</v>
      </c>
      <c r="F503" s="228">
        <v>34500</v>
      </c>
      <c r="G503" s="22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26" t="s">
        <v>35</v>
      </c>
      <c r="E504" s="227" t="s">
        <v>8</v>
      </c>
      <c r="F504" s="228">
        <v>37000</v>
      </c>
      <c r="G504" s="22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26" t="s">
        <v>35</v>
      </c>
      <c r="E505" s="227" t="s">
        <v>8</v>
      </c>
      <c r="F505" s="228">
        <v>39500</v>
      </c>
      <c r="G505" s="22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26" t="s">
        <v>35</v>
      </c>
      <c r="E506" s="227" t="s">
        <v>8</v>
      </c>
      <c r="F506" s="228">
        <v>41900</v>
      </c>
      <c r="G506" s="22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26" t="s">
        <v>35</v>
      </c>
      <c r="E507" s="227" t="s">
        <v>8</v>
      </c>
      <c r="F507" s="228">
        <v>51100</v>
      </c>
      <c r="G507" s="22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26" t="s">
        <v>35</v>
      </c>
      <c r="E508" s="227" t="s">
        <v>8</v>
      </c>
      <c r="F508" s="228">
        <v>51800</v>
      </c>
      <c r="G508" s="22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26" t="s">
        <v>35</v>
      </c>
      <c r="E509" s="227" t="s">
        <v>8</v>
      </c>
      <c r="F509" s="228">
        <v>51800</v>
      </c>
      <c r="G509" s="22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26" t="s">
        <v>35</v>
      </c>
      <c r="E510" s="227" t="s">
        <v>8</v>
      </c>
      <c r="F510" s="228">
        <v>75420</v>
      </c>
      <c r="G510" s="22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26" t="s">
        <v>35</v>
      </c>
      <c r="E511" s="227" t="s">
        <v>8</v>
      </c>
      <c r="F511" s="228">
        <v>118440</v>
      </c>
      <c r="G511" s="22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26" t="s">
        <v>35</v>
      </c>
      <c r="E512" s="227" t="s">
        <v>8</v>
      </c>
      <c r="F512" s="228">
        <v>136980</v>
      </c>
      <c r="G512" s="22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26" t="s">
        <v>35</v>
      </c>
      <c r="E513" s="227" t="s">
        <v>8</v>
      </c>
      <c r="F513" s="228">
        <v>172350</v>
      </c>
      <c r="G513" s="22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26" t="s">
        <v>35</v>
      </c>
      <c r="E514" s="227" t="s">
        <v>8</v>
      </c>
      <c r="F514" s="228">
        <v>180000</v>
      </c>
      <c r="G514" s="22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26" t="s">
        <v>35</v>
      </c>
      <c r="E515" s="227" t="s">
        <v>8</v>
      </c>
      <c r="F515" s="228">
        <v>135800</v>
      </c>
      <c r="G515" s="22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26" t="s">
        <v>35</v>
      </c>
      <c r="E516" s="227" t="s">
        <v>8</v>
      </c>
      <c r="F516" s="228">
        <v>104200</v>
      </c>
      <c r="G516" s="22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26" t="s">
        <v>35</v>
      </c>
      <c r="E517" s="227" t="s">
        <v>8</v>
      </c>
      <c r="F517" s="228">
        <v>16000</v>
      </c>
      <c r="G517" s="22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26" t="s">
        <v>35</v>
      </c>
      <c r="E518" s="227" t="s">
        <v>8</v>
      </c>
      <c r="F518" s="228">
        <v>118530</v>
      </c>
      <c r="G518" s="22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13" t="s">
        <v>464</v>
      </c>
      <c r="D519" s="226" t="s">
        <v>35</v>
      </c>
      <c r="E519" s="227" t="s">
        <v>8</v>
      </c>
      <c r="F519" s="228">
        <v>3711.24</v>
      </c>
      <c r="G519" s="22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26" t="s">
        <v>35</v>
      </c>
      <c r="E520" s="227" t="s">
        <v>8</v>
      </c>
      <c r="F520" s="228">
        <v>28000</v>
      </c>
      <c r="G520" s="22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26" t="s">
        <v>35</v>
      </c>
      <c r="E521" s="227" t="s">
        <v>8</v>
      </c>
      <c r="F521" s="228">
        <v>33501.866666666669</v>
      </c>
      <c r="G521" s="22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26" t="s">
        <v>35</v>
      </c>
      <c r="E522" s="227" t="s">
        <v>7</v>
      </c>
      <c r="F522" s="228">
        <v>23310</v>
      </c>
      <c r="G522" s="22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26" t="s">
        <v>35</v>
      </c>
      <c r="E523" s="227" t="s">
        <v>8</v>
      </c>
      <c r="F523" s="228">
        <v>129000</v>
      </c>
      <c r="G523" s="22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26" t="s">
        <v>35</v>
      </c>
      <c r="E524" s="227" t="s">
        <v>8</v>
      </c>
      <c r="F524" s="228">
        <v>145400</v>
      </c>
      <c r="G524" s="22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26" t="s">
        <v>35</v>
      </c>
      <c r="E525" s="227" t="s">
        <v>8</v>
      </c>
      <c r="F525" s="228">
        <v>351751.73281450948</v>
      </c>
      <c r="G525" s="22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26" t="s">
        <v>35</v>
      </c>
      <c r="E526" s="227" t="s">
        <v>8</v>
      </c>
      <c r="F526" s="228">
        <v>250000</v>
      </c>
      <c r="G526" s="22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26" t="s">
        <v>35</v>
      </c>
      <c r="E527" s="227" t="s">
        <v>8</v>
      </c>
      <c r="F527" s="228">
        <v>485097.76536861184</v>
      </c>
      <c r="G527" s="22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26" t="s">
        <v>35</v>
      </c>
      <c r="E528" s="227" t="s">
        <v>8</v>
      </c>
      <c r="F528" s="228">
        <v>423009.82499999995</v>
      </c>
      <c r="G528" s="22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26" t="s">
        <v>35</v>
      </c>
      <c r="E529" s="227" t="s">
        <v>8</v>
      </c>
      <c r="F529" s="228">
        <v>302149.875</v>
      </c>
      <c r="G529" s="22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26" t="s">
        <v>35</v>
      </c>
      <c r="E530" s="227" t="s">
        <v>8</v>
      </c>
      <c r="F530" s="228">
        <v>335990.66099999991</v>
      </c>
      <c r="G530" s="22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26" t="s">
        <v>35</v>
      </c>
      <c r="E531" s="227" t="s">
        <v>8</v>
      </c>
      <c r="F531" s="228">
        <v>2300</v>
      </c>
      <c r="G531" s="22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26" t="s">
        <v>35</v>
      </c>
      <c r="E532" s="227" t="s">
        <v>8</v>
      </c>
      <c r="F532" s="228">
        <v>88000</v>
      </c>
      <c r="G532" s="22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26" t="s">
        <v>35</v>
      </c>
      <c r="E533" s="227" t="s">
        <v>8</v>
      </c>
      <c r="F533" s="228">
        <v>72400</v>
      </c>
      <c r="G533" s="22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26" t="s">
        <v>35</v>
      </c>
      <c r="E534" s="227" t="s">
        <v>8</v>
      </c>
      <c r="F534" s="228">
        <v>123500</v>
      </c>
      <c r="G534" s="22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26" t="s">
        <v>35</v>
      </c>
      <c r="E535" s="227" t="s">
        <v>8</v>
      </c>
      <c r="F535" s="228">
        <v>225000</v>
      </c>
      <c r="G535" s="22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26" t="s">
        <v>35</v>
      </c>
      <c r="E536" s="227" t="s">
        <v>8</v>
      </c>
      <c r="F536" s="228">
        <v>71000</v>
      </c>
      <c r="G536" s="22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26" t="s">
        <v>35</v>
      </c>
      <c r="E537" s="227" t="s">
        <v>8</v>
      </c>
      <c r="F537" s="228">
        <v>36000</v>
      </c>
      <c r="G537" s="22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26" t="s">
        <v>35</v>
      </c>
      <c r="E538" s="227" t="s">
        <v>8</v>
      </c>
      <c r="F538" s="228">
        <v>17820</v>
      </c>
      <c r="G538" s="22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26" t="s">
        <v>35</v>
      </c>
      <c r="E539" s="227" t="s">
        <v>8</v>
      </c>
      <c r="F539" s="228">
        <v>22900</v>
      </c>
      <c r="G539" s="22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26" t="s">
        <v>35</v>
      </c>
      <c r="E540" s="227" t="s">
        <v>8</v>
      </c>
      <c r="F540" s="228">
        <v>30800</v>
      </c>
      <c r="G540" s="22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26" t="s">
        <v>35</v>
      </c>
      <c r="E541" s="227" t="s">
        <v>8</v>
      </c>
      <c r="F541" s="228">
        <v>33900</v>
      </c>
      <c r="G541" s="22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26" t="s">
        <v>35</v>
      </c>
      <c r="E542" s="227" t="s">
        <v>8</v>
      </c>
      <c r="F542" s="228">
        <v>30800</v>
      </c>
      <c r="G542" s="22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26" t="s">
        <v>35</v>
      </c>
      <c r="E543" s="227" t="s">
        <v>8</v>
      </c>
      <c r="F543" s="228">
        <v>33900</v>
      </c>
      <c r="G543" s="22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26" t="s">
        <v>35</v>
      </c>
      <c r="E544" s="227" t="s">
        <v>8</v>
      </c>
      <c r="F544" s="228">
        <v>12510</v>
      </c>
      <c r="G544" s="22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26" t="s">
        <v>35</v>
      </c>
      <c r="E545" s="227" t="s">
        <v>8</v>
      </c>
      <c r="F545" s="228">
        <v>15500</v>
      </c>
      <c r="G545" s="22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26" t="s">
        <v>35</v>
      </c>
      <c r="E546" s="227" t="s">
        <v>8</v>
      </c>
      <c r="F546" s="228">
        <v>19500</v>
      </c>
      <c r="G546" s="22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26" t="s">
        <v>35</v>
      </c>
      <c r="E547" s="227" t="s">
        <v>8</v>
      </c>
      <c r="F547" s="228">
        <v>28400</v>
      </c>
      <c r="G547" s="22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26" t="s">
        <v>35</v>
      </c>
      <c r="E548" s="227" t="s">
        <v>8</v>
      </c>
      <c r="F548" s="228">
        <v>28314</v>
      </c>
      <c r="G548" s="22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26" t="s">
        <v>35</v>
      </c>
      <c r="E549" s="227" t="s">
        <v>8</v>
      </c>
      <c r="F549" s="228">
        <v>3510</v>
      </c>
      <c r="G549" s="22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26" t="s">
        <v>35</v>
      </c>
      <c r="E550" s="227" t="s">
        <v>8</v>
      </c>
      <c r="F550" s="228">
        <v>2100</v>
      </c>
      <c r="G550" s="22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26" t="s">
        <v>35</v>
      </c>
      <c r="E551" s="227" t="s">
        <v>8</v>
      </c>
      <c r="F551" s="228">
        <v>40000</v>
      </c>
      <c r="G551" s="22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26" t="s">
        <v>35</v>
      </c>
      <c r="E552" s="227" t="s">
        <v>7</v>
      </c>
      <c r="F552" s="228">
        <v>8550</v>
      </c>
      <c r="G552" s="22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26" t="s">
        <v>35</v>
      </c>
      <c r="E553" s="227" t="s">
        <v>8</v>
      </c>
      <c r="F553" s="228">
        <v>45000</v>
      </c>
      <c r="G553" s="22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26" t="s">
        <v>35</v>
      </c>
      <c r="E554" s="227" t="s">
        <v>8</v>
      </c>
      <c r="F554" s="228">
        <v>2500</v>
      </c>
      <c r="G554" s="22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26" t="s">
        <v>35</v>
      </c>
      <c r="E555" s="227" t="s">
        <v>8</v>
      </c>
      <c r="F555" s="228">
        <v>2500</v>
      </c>
      <c r="G555" s="22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26" t="s">
        <v>38</v>
      </c>
      <c r="E556" s="227"/>
      <c r="F556" s="228"/>
      <c r="G556" s="22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26" t="s">
        <v>38</v>
      </c>
      <c r="E557" s="227"/>
      <c r="F557" s="228"/>
      <c r="G557" s="22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26" t="s">
        <v>35</v>
      </c>
      <c r="E558" s="227" t="s">
        <v>14</v>
      </c>
      <c r="F558" s="228">
        <v>5950800</v>
      </c>
      <c r="G558" s="22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26" t="s">
        <v>35</v>
      </c>
      <c r="E559" s="227" t="s">
        <v>14</v>
      </c>
      <c r="F559" s="228">
        <v>5950800</v>
      </c>
      <c r="G559" s="22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26" t="s">
        <v>35</v>
      </c>
      <c r="E560" s="227" t="s">
        <v>14</v>
      </c>
      <c r="F560" s="228">
        <v>5950800</v>
      </c>
      <c r="G560" s="22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26" t="s">
        <v>35</v>
      </c>
      <c r="E561" s="227" t="s">
        <v>14</v>
      </c>
      <c r="F561" s="228">
        <v>6374600</v>
      </c>
      <c r="G561" s="22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26" t="s">
        <v>35</v>
      </c>
      <c r="E562" s="227" t="s">
        <v>14</v>
      </c>
      <c r="F562" s="228">
        <v>6374600</v>
      </c>
      <c r="G562" s="22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26" t="s">
        <v>35</v>
      </c>
      <c r="E563" s="227" t="s">
        <v>14</v>
      </c>
      <c r="F563" s="228">
        <v>6374600</v>
      </c>
      <c r="G563" s="22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26" t="s">
        <v>35</v>
      </c>
      <c r="E564" s="227" t="s">
        <v>14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26" t="s">
        <v>35</v>
      </c>
      <c r="E565" s="227" t="s">
        <v>14</v>
      </c>
      <c r="F565" s="228">
        <v>4927200</v>
      </c>
      <c r="G565" s="22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26" t="s">
        <v>35</v>
      </c>
      <c r="E566" s="227" t="s">
        <v>14</v>
      </c>
      <c r="F566" s="228">
        <v>4927200</v>
      </c>
      <c r="G566" s="22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26" t="s">
        <v>35</v>
      </c>
      <c r="E567" s="227" t="s">
        <v>14</v>
      </c>
      <c r="F567" s="228">
        <v>4927200</v>
      </c>
      <c r="G567" s="22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26" t="s">
        <v>35</v>
      </c>
      <c r="E568" s="227" t="s">
        <v>14</v>
      </c>
      <c r="F568" s="228">
        <v>5602300</v>
      </c>
      <c r="G568" s="22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26" t="s">
        <v>35</v>
      </c>
      <c r="E569" s="227" t="s">
        <v>14</v>
      </c>
      <c r="F569" s="228">
        <v>5602300</v>
      </c>
      <c r="G569" s="22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26" t="s">
        <v>35</v>
      </c>
      <c r="E570" s="227" t="s">
        <v>14</v>
      </c>
      <c r="F570" s="228">
        <v>5602300</v>
      </c>
      <c r="G570" s="22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26" t="s">
        <v>35</v>
      </c>
      <c r="E571" s="227" t="s">
        <v>14</v>
      </c>
      <c r="F571" s="228">
        <v>5529300</v>
      </c>
      <c r="G571" s="22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26" t="s">
        <v>35</v>
      </c>
      <c r="E572" s="227" t="s">
        <v>14</v>
      </c>
      <c r="F572" s="228">
        <v>5529300</v>
      </c>
      <c r="G572" s="22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26" t="s">
        <v>35</v>
      </c>
      <c r="E573" s="227" t="s">
        <v>14</v>
      </c>
      <c r="F573" s="228">
        <v>5529300</v>
      </c>
      <c r="G573" s="22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26" t="s">
        <v>35</v>
      </c>
      <c r="E574" s="227" t="s">
        <v>14</v>
      </c>
      <c r="F574" s="228">
        <v>5030000</v>
      </c>
      <c r="G574" s="22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26" t="s">
        <v>35</v>
      </c>
      <c r="E575" s="227" t="s">
        <v>14</v>
      </c>
      <c r="F575" s="228">
        <v>7223500</v>
      </c>
      <c r="G575" s="22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26" t="s">
        <v>35</v>
      </c>
      <c r="E576" s="227" t="s">
        <v>14</v>
      </c>
      <c r="F576" s="230">
        <v>7275900</v>
      </c>
      <c r="G576" s="23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26" t="s">
        <v>35</v>
      </c>
      <c r="E577" s="227" t="s">
        <v>14</v>
      </c>
      <c r="F577" s="228">
        <v>7275900</v>
      </c>
      <c r="G577" s="22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26" t="s">
        <v>35</v>
      </c>
      <c r="E578" s="227" t="s">
        <v>14</v>
      </c>
      <c r="F578" s="228">
        <v>5224600</v>
      </c>
      <c r="G578" s="22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26" t="s">
        <v>35</v>
      </c>
      <c r="E579" s="227" t="s">
        <v>14</v>
      </c>
      <c r="F579" s="228">
        <v>5224600</v>
      </c>
      <c r="G579" s="22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26" t="s">
        <v>35</v>
      </c>
      <c r="E580" s="227" t="s">
        <v>14</v>
      </c>
      <c r="F580" s="228">
        <v>2857700</v>
      </c>
      <c r="G580" s="22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26" t="s">
        <v>35</v>
      </c>
      <c r="E581" s="227" t="s">
        <v>14</v>
      </c>
      <c r="F581" s="228">
        <v>2857700</v>
      </c>
      <c r="G581" s="22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26" t="s">
        <v>35</v>
      </c>
      <c r="E582" s="227" t="s">
        <v>14</v>
      </c>
      <c r="F582" s="228">
        <v>3401800</v>
      </c>
      <c r="G582" s="22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26" t="s">
        <v>35</v>
      </c>
      <c r="E583" s="227" t="s">
        <v>14</v>
      </c>
      <c r="F583" s="228">
        <v>2935500</v>
      </c>
      <c r="G583" s="22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26" t="s">
        <v>35</v>
      </c>
      <c r="E584" s="227" t="s">
        <v>14</v>
      </c>
      <c r="F584" s="228">
        <v>4180700</v>
      </c>
      <c r="G584" s="22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26" t="s">
        <v>35</v>
      </c>
      <c r="E585" s="227" t="s">
        <v>14</v>
      </c>
      <c r="F585" s="228">
        <v>7316100</v>
      </c>
      <c r="G585" s="22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26" t="s">
        <v>35</v>
      </c>
      <c r="E586" s="227" t="s">
        <v>8</v>
      </c>
      <c r="F586" s="228">
        <v>34800</v>
      </c>
      <c r="G586" s="22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26" t="s">
        <v>35</v>
      </c>
      <c r="E587" s="227" t="s">
        <v>8</v>
      </c>
      <c r="F587" s="228">
        <v>11200</v>
      </c>
      <c r="G587" s="22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26" t="s">
        <v>35</v>
      </c>
      <c r="E588" s="227" t="s">
        <v>8</v>
      </c>
      <c r="F588" s="228">
        <v>6100</v>
      </c>
      <c r="G588" s="22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26" t="s">
        <v>35</v>
      </c>
      <c r="E589" s="227" t="s">
        <v>8</v>
      </c>
      <c r="F589" s="228">
        <v>18200</v>
      </c>
      <c r="G589" s="22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26" t="s">
        <v>35</v>
      </c>
      <c r="E590" s="227" t="s">
        <v>8</v>
      </c>
      <c r="F590" s="228">
        <v>83900</v>
      </c>
      <c r="G590" s="22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26" t="s">
        <v>35</v>
      </c>
      <c r="E591" s="227" t="s">
        <v>8</v>
      </c>
      <c r="F591" s="228">
        <v>148000</v>
      </c>
      <c r="G591" s="22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26" t="s">
        <v>35</v>
      </c>
      <c r="E592" s="227" t="s">
        <v>8</v>
      </c>
      <c r="F592" s="228">
        <v>1000000</v>
      </c>
      <c r="G592" s="22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26" t="s">
        <v>35</v>
      </c>
      <c r="E593" s="227" t="s">
        <v>8</v>
      </c>
      <c r="F593" s="228">
        <v>22500</v>
      </c>
      <c r="G593" s="22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26" t="s">
        <v>35</v>
      </c>
      <c r="E594" s="227" t="s">
        <v>8</v>
      </c>
      <c r="F594" s="228">
        <v>8000</v>
      </c>
      <c r="G594" s="22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26" t="s">
        <v>35</v>
      </c>
      <c r="E595" s="227" t="s">
        <v>8</v>
      </c>
      <c r="F595" s="228">
        <v>3700</v>
      </c>
      <c r="G595" s="22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26" t="s">
        <v>35</v>
      </c>
      <c r="E596" s="227" t="s">
        <v>8</v>
      </c>
      <c r="F596" s="228">
        <v>200000</v>
      </c>
      <c r="G596" s="22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26" t="s">
        <v>38</v>
      </c>
      <c r="E597" s="227"/>
      <c r="F597" s="228"/>
      <c r="G597" s="22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26" t="s">
        <v>38</v>
      </c>
      <c r="E598" s="227"/>
      <c r="F598" s="228"/>
      <c r="G598" s="22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26" t="s">
        <v>35</v>
      </c>
      <c r="E599" s="227" t="s">
        <v>1061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26" t="s">
        <v>35</v>
      </c>
      <c r="E600" s="227" t="s">
        <v>1061</v>
      </c>
      <c r="F600" s="228">
        <v>2172500</v>
      </c>
      <c r="G600" s="22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26" t="s">
        <v>35</v>
      </c>
      <c r="E601" s="227" t="s">
        <v>1061</v>
      </c>
      <c r="F601" s="228">
        <v>700000</v>
      </c>
      <c r="G601" s="22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26" t="s">
        <v>35</v>
      </c>
      <c r="E602" s="227" t="s">
        <v>1061</v>
      </c>
      <c r="F602" s="228">
        <v>490000</v>
      </c>
      <c r="G602" s="22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26" t="s">
        <v>35</v>
      </c>
      <c r="E603" s="227" t="s">
        <v>1061</v>
      </c>
      <c r="F603" s="228">
        <v>224000</v>
      </c>
      <c r="G603" s="22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26" t="s">
        <v>35</v>
      </c>
      <c r="E604" s="227" t="s">
        <v>11</v>
      </c>
      <c r="F604" s="228">
        <v>15000</v>
      </c>
      <c r="G604" s="22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26" t="s">
        <v>35</v>
      </c>
      <c r="E605" s="227" t="s">
        <v>1061</v>
      </c>
      <c r="F605" s="228">
        <v>1510245</v>
      </c>
      <c r="G605" s="22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26" t="s">
        <v>38</v>
      </c>
      <c r="E606" s="227"/>
      <c r="F606" s="228"/>
      <c r="G606" s="22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26" t="s">
        <v>38</v>
      </c>
      <c r="E607" s="227"/>
      <c r="F607" s="228"/>
      <c r="G607" s="22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26" t="s">
        <v>35</v>
      </c>
      <c r="E608" s="227" t="s">
        <v>8</v>
      </c>
      <c r="F608" s="228">
        <v>16226</v>
      </c>
      <c r="G608" s="22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26" t="s">
        <v>35</v>
      </c>
      <c r="E609" s="227" t="s">
        <v>8</v>
      </c>
      <c r="F609" s="228">
        <v>19947</v>
      </c>
      <c r="G609" s="22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26" t="s">
        <v>35</v>
      </c>
      <c r="E610" s="227" t="s">
        <v>8</v>
      </c>
      <c r="F610" s="228">
        <v>26711.899999999998</v>
      </c>
      <c r="G610" s="22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26" t="s">
        <v>35</v>
      </c>
      <c r="E611" s="227" t="s">
        <v>8</v>
      </c>
      <c r="F611" s="228">
        <v>84820.5</v>
      </c>
      <c r="G611" s="22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26" t="s">
        <v>35</v>
      </c>
      <c r="E612" s="227" t="s">
        <v>8</v>
      </c>
      <c r="F612" s="228">
        <v>33550</v>
      </c>
      <c r="G612" s="22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26" t="s">
        <v>35</v>
      </c>
      <c r="E613" s="227" t="s">
        <v>8</v>
      </c>
      <c r="F613" s="228">
        <v>16833.560000000001</v>
      </c>
      <c r="G613" s="22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26" t="s">
        <v>35</v>
      </c>
      <c r="E614" s="227" t="s">
        <v>8</v>
      </c>
      <c r="F614" s="228">
        <v>72742.5</v>
      </c>
      <c r="G614" s="22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26" t="s">
        <v>35</v>
      </c>
      <c r="E615" s="227" t="s">
        <v>8</v>
      </c>
      <c r="F615" s="228">
        <v>45445</v>
      </c>
      <c r="G615" s="22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26" t="s">
        <v>35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26" t="s">
        <v>35</v>
      </c>
      <c r="E617" s="227" t="s">
        <v>8</v>
      </c>
      <c r="F617" s="228">
        <v>53866.659999999996</v>
      </c>
      <c r="G617" s="22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26" t="s">
        <v>35</v>
      </c>
      <c r="E618" s="227" t="s">
        <v>8</v>
      </c>
      <c r="F618" s="228">
        <v>38499.54</v>
      </c>
      <c r="G618" s="22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26" t="s">
        <v>35</v>
      </c>
      <c r="E619" s="227" t="s">
        <v>7</v>
      </c>
      <c r="F619" s="228">
        <v>31720</v>
      </c>
      <c r="G619" s="22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26" t="s">
        <v>35</v>
      </c>
      <c r="E620" s="227" t="s">
        <v>7</v>
      </c>
      <c r="F620" s="228">
        <v>51240</v>
      </c>
      <c r="G620" s="22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26" t="s">
        <v>35</v>
      </c>
      <c r="E621" s="227" t="s">
        <v>8</v>
      </c>
      <c r="F621" s="228">
        <v>3477</v>
      </c>
      <c r="G621" s="22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26" t="s">
        <v>35</v>
      </c>
      <c r="E622" s="227" t="s">
        <v>8</v>
      </c>
      <c r="F622" s="228">
        <v>3477</v>
      </c>
      <c r="G622" s="22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26" t="s">
        <v>35</v>
      </c>
      <c r="E623" s="22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26" t="s">
        <v>35</v>
      </c>
      <c r="E624" s="22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26" t="s">
        <v>35</v>
      </c>
      <c r="E625" s="227" t="s">
        <v>8</v>
      </c>
      <c r="F625" s="228">
        <v>154106.74</v>
      </c>
      <c r="G625" s="22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26" t="s">
        <v>35</v>
      </c>
      <c r="E626" s="227" t="s">
        <v>8</v>
      </c>
      <c r="F626" s="228">
        <v>16226</v>
      </c>
      <c r="G626" s="22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26" t="s">
        <v>35</v>
      </c>
      <c r="E627" s="227" t="s">
        <v>8</v>
      </c>
      <c r="F627" s="228">
        <v>61732</v>
      </c>
      <c r="G627" s="22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26" t="s">
        <v>35</v>
      </c>
      <c r="E628" s="227" t="s">
        <v>8</v>
      </c>
      <c r="F628" s="228">
        <v>34299.08</v>
      </c>
      <c r="G628" s="22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26" t="s">
        <v>35</v>
      </c>
      <c r="E629" s="227" t="s">
        <v>8</v>
      </c>
      <c r="F629" s="228">
        <v>19825</v>
      </c>
      <c r="G629" s="22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26" t="s">
        <v>35</v>
      </c>
      <c r="E630" s="227" t="s">
        <v>8</v>
      </c>
      <c r="F630" s="228">
        <v>5874300</v>
      </c>
      <c r="G630" s="22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26" t="s">
        <v>35</v>
      </c>
      <c r="E631" s="227" t="s">
        <v>8</v>
      </c>
      <c r="F631" s="228">
        <v>23180</v>
      </c>
      <c r="G631" s="22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26" t="s">
        <v>35</v>
      </c>
      <c r="E632" s="227" t="s">
        <v>8</v>
      </c>
      <c r="F632" s="228">
        <v>482893.08</v>
      </c>
      <c r="G632" s="22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26" t="s">
        <v>38</v>
      </c>
      <c r="E633" s="227"/>
      <c r="F633" s="228"/>
      <c r="G633" s="22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26" t="s">
        <v>38</v>
      </c>
      <c r="E634" s="227"/>
      <c r="F634" s="228" t="s">
        <v>38</v>
      </c>
      <c r="G634" s="228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26" t="s">
        <v>38</v>
      </c>
      <c r="E635" s="227"/>
      <c r="F635" s="228" t="s">
        <v>38</v>
      </c>
      <c r="G635" s="228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26" t="s">
        <v>37</v>
      </c>
      <c r="E636" s="227" t="s">
        <v>1092</v>
      </c>
      <c r="F636" s="228">
        <v>300000</v>
      </c>
      <c r="G636" s="22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26" t="s">
        <v>37</v>
      </c>
      <c r="E637" s="227" t="s">
        <v>1093</v>
      </c>
      <c r="F637" s="228">
        <v>95147.5</v>
      </c>
      <c r="G637" s="22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26" t="s">
        <v>37</v>
      </c>
      <c r="E638" s="227" t="s">
        <v>1094</v>
      </c>
      <c r="F638" s="228">
        <v>74125</v>
      </c>
      <c r="G638" s="22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26" t="s">
        <v>37</v>
      </c>
      <c r="E639" s="227" t="s">
        <v>1094</v>
      </c>
      <c r="F639" s="228">
        <v>150000</v>
      </c>
      <c r="G639" s="22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26" t="s">
        <v>35</v>
      </c>
      <c r="E640" s="227" t="s">
        <v>1094</v>
      </c>
      <c r="F640" s="228">
        <v>242999.99999999997</v>
      </c>
      <c r="G640" s="22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26" t="s">
        <v>35</v>
      </c>
      <c r="E641" s="227" t="s">
        <v>1094</v>
      </c>
      <c r="F641" s="228">
        <v>1124962.5</v>
      </c>
      <c r="G641" s="22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26" t="s">
        <v>35</v>
      </c>
      <c r="E642" s="227" t="s">
        <v>1094</v>
      </c>
      <c r="F642" s="228">
        <v>5065452.75</v>
      </c>
      <c r="G642" s="22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26" t="s">
        <v>35</v>
      </c>
      <c r="E643" s="227" t="s">
        <v>1094</v>
      </c>
      <c r="F643" s="228">
        <v>5065452.75</v>
      </c>
      <c r="G643" s="22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26" t="s">
        <v>35</v>
      </c>
      <c r="E644" s="227" t="s">
        <v>1095</v>
      </c>
      <c r="F644" s="228">
        <v>185000</v>
      </c>
      <c r="G644" s="22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26" t="s">
        <v>38</v>
      </c>
      <c r="E645" s="227"/>
      <c r="F645" s="228"/>
      <c r="G645" s="22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26" t="s">
        <v>38</v>
      </c>
      <c r="E646" s="227"/>
      <c r="F646" s="228"/>
      <c r="G646" s="22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26" t="s">
        <v>37</v>
      </c>
      <c r="E647" s="227" t="s">
        <v>7</v>
      </c>
      <c r="F647" s="228">
        <v>200000</v>
      </c>
      <c r="G647" s="22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26" t="s">
        <v>37</v>
      </c>
      <c r="E648" s="227" t="s">
        <v>1094</v>
      </c>
      <c r="F648" s="228">
        <v>230000</v>
      </c>
      <c r="G648" s="22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26" t="s">
        <v>37</v>
      </c>
      <c r="E649" s="227" t="s">
        <v>1094</v>
      </c>
      <c r="F649" s="228">
        <v>55000</v>
      </c>
      <c r="G649" s="22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26" t="s">
        <v>37</v>
      </c>
      <c r="E650" s="227" t="s">
        <v>7</v>
      </c>
      <c r="F650" s="228">
        <v>93000</v>
      </c>
      <c r="G650" s="22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26" t="s">
        <v>37</v>
      </c>
      <c r="E651" s="227" t="s">
        <v>7</v>
      </c>
      <c r="F651" s="228">
        <v>85000</v>
      </c>
      <c r="G651" s="22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26" t="s">
        <v>38</v>
      </c>
      <c r="E652" s="227"/>
      <c r="F652" s="228"/>
      <c r="G652" s="22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26" t="s">
        <v>35</v>
      </c>
      <c r="E653" s="227" t="s">
        <v>8</v>
      </c>
      <c r="F653" s="228">
        <v>12000</v>
      </c>
      <c r="G653" s="22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26" t="s">
        <v>38</v>
      </c>
      <c r="E654" s="227"/>
      <c r="F654" s="228"/>
      <c r="G654" s="22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26" t="s">
        <v>38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26" t="s">
        <v>38</v>
      </c>
      <c r="E656" s="227"/>
      <c r="F656" s="228"/>
      <c r="G656" s="22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26" t="s">
        <v>37</v>
      </c>
      <c r="E657" s="227" t="s">
        <v>11</v>
      </c>
      <c r="F657" s="228">
        <v>19800</v>
      </c>
      <c r="G657" s="22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26" t="s">
        <v>37</v>
      </c>
      <c r="E658" s="227" t="s">
        <v>11</v>
      </c>
      <c r="F658" s="228">
        <v>20500</v>
      </c>
      <c r="G658" s="22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26" t="s">
        <v>37</v>
      </c>
      <c r="E659" s="227" t="s">
        <v>11</v>
      </c>
      <c r="F659" s="228">
        <v>27500</v>
      </c>
      <c r="G659" s="22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26" t="s">
        <v>37</v>
      </c>
      <c r="E660" s="227" t="s">
        <v>11</v>
      </c>
      <c r="F660" s="228">
        <v>14900</v>
      </c>
      <c r="G660" s="22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26" t="s">
        <v>37</v>
      </c>
      <c r="E661" s="227" t="s">
        <v>11</v>
      </c>
      <c r="F661" s="228">
        <v>27900</v>
      </c>
      <c r="G661" s="22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26" t="s">
        <v>37</v>
      </c>
      <c r="E662" s="227" t="s">
        <v>11</v>
      </c>
      <c r="F662" s="228">
        <v>33000</v>
      </c>
      <c r="G662" s="22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26" t="s">
        <v>37</v>
      </c>
      <c r="E663" s="227" t="s">
        <v>11</v>
      </c>
      <c r="F663" s="228">
        <v>27900</v>
      </c>
      <c r="G663" s="22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26" t="s">
        <v>37</v>
      </c>
      <c r="E664" s="227" t="s">
        <v>11</v>
      </c>
      <c r="F664" s="228">
        <v>37600</v>
      </c>
      <c r="G664" s="22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26" t="s">
        <v>37</v>
      </c>
      <c r="E665" s="227" t="s">
        <v>11</v>
      </c>
      <c r="F665" s="228">
        <v>27900</v>
      </c>
      <c r="G665" s="22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26" t="s">
        <v>37</v>
      </c>
      <c r="E666" s="227" t="s">
        <v>11</v>
      </c>
      <c r="F666" s="228">
        <v>39800</v>
      </c>
      <c r="G666" s="22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26" t="s">
        <v>37</v>
      </c>
      <c r="E667" s="227" t="s">
        <v>11</v>
      </c>
      <c r="F667" s="228">
        <v>24700</v>
      </c>
      <c r="G667" s="22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26" t="s">
        <v>37</v>
      </c>
      <c r="E668" s="227" t="s">
        <v>11</v>
      </c>
      <c r="F668" s="228">
        <v>33700</v>
      </c>
      <c r="G668" s="22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26" t="s">
        <v>37</v>
      </c>
      <c r="E669" s="227" t="s">
        <v>11</v>
      </c>
      <c r="F669" s="228">
        <v>25800</v>
      </c>
      <c r="G669" s="22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26" t="s">
        <v>37</v>
      </c>
      <c r="E670" s="227" t="s">
        <v>11</v>
      </c>
      <c r="F670" s="228">
        <v>19100</v>
      </c>
      <c r="G670" s="22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26" t="s">
        <v>37</v>
      </c>
      <c r="E671" s="227" t="s">
        <v>11</v>
      </c>
      <c r="F671" s="228">
        <v>19800</v>
      </c>
      <c r="G671" s="22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26" t="s">
        <v>37</v>
      </c>
      <c r="E672" s="227" t="s">
        <v>11</v>
      </c>
      <c r="F672" s="228">
        <v>19800</v>
      </c>
      <c r="G672" s="22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26" t="s">
        <v>37</v>
      </c>
      <c r="E673" s="227" t="s">
        <v>11</v>
      </c>
      <c r="F673" s="228">
        <v>20500</v>
      </c>
      <c r="G673" s="22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26" t="s">
        <v>37</v>
      </c>
      <c r="E674" s="227" t="s">
        <v>11</v>
      </c>
      <c r="F674" s="228">
        <v>20500</v>
      </c>
      <c r="G674" s="22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26" t="s">
        <v>37</v>
      </c>
      <c r="E675" s="227" t="s">
        <v>11</v>
      </c>
      <c r="F675" s="228">
        <v>27500</v>
      </c>
      <c r="G675" s="22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26" t="s">
        <v>37</v>
      </c>
      <c r="E676" s="227" t="s">
        <v>11</v>
      </c>
      <c r="F676" s="228">
        <v>27500</v>
      </c>
      <c r="G676" s="22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26" t="s">
        <v>37</v>
      </c>
      <c r="E677" s="227" t="s">
        <v>11</v>
      </c>
      <c r="F677" s="228">
        <v>22100</v>
      </c>
      <c r="G677" s="22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26" t="s">
        <v>38</v>
      </c>
      <c r="E678" s="227"/>
      <c r="F678" s="228"/>
      <c r="G678" s="22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26" t="s">
        <v>38</v>
      </c>
      <c r="E679" s="227"/>
      <c r="F679" s="228"/>
      <c r="G679" s="22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26" t="s">
        <v>37</v>
      </c>
      <c r="E680" s="227" t="s">
        <v>11</v>
      </c>
      <c r="F680" s="228">
        <v>53200</v>
      </c>
      <c r="G680" s="22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26" t="s">
        <v>37</v>
      </c>
      <c r="E681" s="227" t="s">
        <v>11</v>
      </c>
      <c r="F681" s="228">
        <v>57800</v>
      </c>
      <c r="G681" s="22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26" t="s">
        <v>37</v>
      </c>
      <c r="E682" s="227" t="s">
        <v>11</v>
      </c>
      <c r="F682" s="228">
        <v>57800</v>
      </c>
      <c r="G682" s="22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26" t="s">
        <v>37</v>
      </c>
      <c r="E683" s="227" t="s">
        <v>11</v>
      </c>
      <c r="F683" s="228">
        <v>80100</v>
      </c>
      <c r="G683" s="22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26" t="s">
        <v>37</v>
      </c>
      <c r="E684" s="227" t="s">
        <v>11</v>
      </c>
      <c r="F684" s="228">
        <v>30000</v>
      </c>
      <c r="G684" s="22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26" t="s">
        <v>37</v>
      </c>
      <c r="E685" s="227" t="s">
        <v>11</v>
      </c>
      <c r="F685" s="228">
        <v>80100</v>
      </c>
      <c r="G685" s="22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26" t="s">
        <v>37</v>
      </c>
      <c r="E686" s="227" t="s">
        <v>11</v>
      </c>
      <c r="F686" s="228">
        <v>84000</v>
      </c>
      <c r="G686" s="22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26" t="s">
        <v>37</v>
      </c>
      <c r="E687" s="227" t="s">
        <v>11</v>
      </c>
      <c r="F687" s="228">
        <v>44000</v>
      </c>
      <c r="G687" s="22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26" t="s">
        <v>37</v>
      </c>
      <c r="E688" s="227" t="s">
        <v>11</v>
      </c>
      <c r="F688" s="228">
        <v>70300</v>
      </c>
      <c r="G688" s="22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26" t="s">
        <v>37</v>
      </c>
      <c r="E689" s="227" t="s">
        <v>11</v>
      </c>
      <c r="F689" s="228">
        <v>70300</v>
      </c>
      <c r="G689" s="22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26" t="s">
        <v>37</v>
      </c>
      <c r="E690" s="227" t="s">
        <v>11</v>
      </c>
      <c r="F690" s="228">
        <v>45200</v>
      </c>
      <c r="G690" s="22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26" t="s">
        <v>37</v>
      </c>
      <c r="E691" s="227" t="s">
        <v>11</v>
      </c>
      <c r="F691" s="228">
        <v>80900</v>
      </c>
      <c r="G691" s="22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26" t="s">
        <v>37</v>
      </c>
      <c r="E692" s="227" t="s">
        <v>11</v>
      </c>
      <c r="F692" s="228">
        <v>80900</v>
      </c>
      <c r="G692" s="22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26" t="s">
        <v>37</v>
      </c>
      <c r="E693" s="227" t="s">
        <v>11</v>
      </c>
      <c r="F693" s="228">
        <v>82500</v>
      </c>
      <c r="G693" s="22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26" t="s">
        <v>37</v>
      </c>
      <c r="E694" s="227" t="s">
        <v>11</v>
      </c>
      <c r="F694" s="228">
        <v>42100</v>
      </c>
      <c r="G694" s="22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26" t="s">
        <v>37</v>
      </c>
      <c r="E695" s="227" t="s">
        <v>11</v>
      </c>
      <c r="F695" s="228">
        <v>42100</v>
      </c>
      <c r="G695" s="22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26" t="s">
        <v>37</v>
      </c>
      <c r="E696" s="227" t="s">
        <v>11</v>
      </c>
      <c r="F696" s="228">
        <v>45200</v>
      </c>
      <c r="G696" s="22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26" t="s">
        <v>37</v>
      </c>
      <c r="E697" s="227" t="s">
        <v>11</v>
      </c>
      <c r="F697" s="228">
        <v>45200</v>
      </c>
      <c r="G697" s="22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26" t="s">
        <v>37</v>
      </c>
      <c r="E698" s="227" t="s">
        <v>11</v>
      </c>
      <c r="F698" s="228">
        <v>45200</v>
      </c>
      <c r="G698" s="22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26" t="s">
        <v>37</v>
      </c>
      <c r="E699" s="227" t="s">
        <v>11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26" t="s">
        <v>37</v>
      </c>
      <c r="E700" s="227" t="s">
        <v>11</v>
      </c>
      <c r="F700" s="228">
        <v>40200</v>
      </c>
      <c r="G700" s="22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26" t="s">
        <v>37</v>
      </c>
      <c r="E701" s="227" t="s">
        <v>11</v>
      </c>
      <c r="F701" s="228">
        <v>37200</v>
      </c>
      <c r="G701" s="22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26" t="s">
        <v>37</v>
      </c>
      <c r="E702" s="227" t="s">
        <v>11</v>
      </c>
      <c r="F702" s="228">
        <v>37200</v>
      </c>
      <c r="G702" s="22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26" t="s">
        <v>37</v>
      </c>
      <c r="E703" s="227" t="s">
        <v>11</v>
      </c>
      <c r="F703" s="228">
        <v>37200</v>
      </c>
      <c r="G703" s="22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26" t="s">
        <v>37</v>
      </c>
      <c r="E704" s="227" t="s">
        <v>11</v>
      </c>
      <c r="F704" s="228">
        <v>326300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26" t="s">
        <v>37</v>
      </c>
      <c r="E705" s="227" t="s">
        <v>11</v>
      </c>
      <c r="F705" s="228">
        <v>78300</v>
      </c>
      <c r="G705" s="22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26" t="s">
        <v>37</v>
      </c>
      <c r="E706" s="227" t="s">
        <v>11</v>
      </c>
      <c r="F706" s="228">
        <v>78300</v>
      </c>
      <c r="G706" s="22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26" t="s">
        <v>37</v>
      </c>
      <c r="E707" s="227" t="s">
        <v>11</v>
      </c>
      <c r="F707" s="228">
        <v>74600</v>
      </c>
      <c r="G707" s="22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26" t="s">
        <v>37</v>
      </c>
      <c r="E708" s="227" t="s">
        <v>11</v>
      </c>
      <c r="F708" s="228">
        <v>51900</v>
      </c>
      <c r="G708" s="22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26" t="s">
        <v>37</v>
      </c>
      <c r="E709" s="227" t="s">
        <v>11</v>
      </c>
      <c r="F709" s="228">
        <v>51900</v>
      </c>
      <c r="G709" s="22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26" t="s">
        <v>37</v>
      </c>
      <c r="E710" s="227" t="s">
        <v>11</v>
      </c>
      <c r="F710" s="228">
        <v>75600</v>
      </c>
      <c r="G710" s="22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26" t="s">
        <v>37</v>
      </c>
      <c r="E711" s="227" t="s">
        <v>11</v>
      </c>
      <c r="F711" s="228">
        <v>75600</v>
      </c>
      <c r="G711" s="22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26" t="s">
        <v>37</v>
      </c>
      <c r="E712" s="227" t="s">
        <v>11</v>
      </c>
      <c r="F712" s="228">
        <v>66800</v>
      </c>
      <c r="G712" s="22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26" t="s">
        <v>37</v>
      </c>
      <c r="E713" s="227" t="s">
        <v>11</v>
      </c>
      <c r="F713" s="228">
        <v>62400</v>
      </c>
      <c r="G713" s="22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26" t="s">
        <v>37</v>
      </c>
      <c r="E714" s="227" t="s">
        <v>11</v>
      </c>
      <c r="F714" s="228">
        <v>81300</v>
      </c>
      <c r="G714" s="22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26" t="s">
        <v>37</v>
      </c>
      <c r="E715" s="227" t="s">
        <v>11</v>
      </c>
      <c r="F715" s="228">
        <v>94400</v>
      </c>
      <c r="G715" s="22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26" t="s">
        <v>37</v>
      </c>
      <c r="E716" s="227" t="s">
        <v>11</v>
      </c>
      <c r="F716" s="228">
        <v>82500</v>
      </c>
      <c r="G716" s="22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26" t="s">
        <v>37</v>
      </c>
      <c r="E717" s="227" t="s">
        <v>11</v>
      </c>
      <c r="F717" s="228">
        <v>109200</v>
      </c>
      <c r="G717" s="22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26" t="s">
        <v>37</v>
      </c>
      <c r="E718" s="227" t="s">
        <v>11</v>
      </c>
      <c r="F718" s="228">
        <v>106900</v>
      </c>
      <c r="G718" s="22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26" t="s">
        <v>37</v>
      </c>
      <c r="E719" s="227" t="s">
        <v>11</v>
      </c>
      <c r="F719" s="228">
        <v>104400</v>
      </c>
      <c r="G719" s="22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26" t="s">
        <v>37</v>
      </c>
      <c r="E720" s="227" t="s">
        <v>11</v>
      </c>
      <c r="F720" s="228">
        <v>103500</v>
      </c>
      <c r="G720" s="22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26" t="s">
        <v>37</v>
      </c>
      <c r="E721" s="227" t="s">
        <v>11</v>
      </c>
      <c r="F721" s="228">
        <v>111100</v>
      </c>
      <c r="G721" s="22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26" t="s">
        <v>37</v>
      </c>
      <c r="E722" s="227" t="s">
        <v>11</v>
      </c>
      <c r="F722" s="228">
        <v>108700</v>
      </c>
      <c r="G722" s="22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26" t="s">
        <v>37</v>
      </c>
      <c r="E723" s="227" t="s">
        <v>11</v>
      </c>
      <c r="F723" s="228">
        <v>218400</v>
      </c>
      <c r="G723" s="22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26" t="s">
        <v>37</v>
      </c>
      <c r="E724" s="227" t="s">
        <v>11</v>
      </c>
      <c r="F724" s="228">
        <v>222500</v>
      </c>
      <c r="G724" s="22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26" t="s">
        <v>37</v>
      </c>
      <c r="E725" s="227" t="s">
        <v>11</v>
      </c>
      <c r="F725" s="228">
        <v>173300</v>
      </c>
      <c r="G725" s="22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26" t="s">
        <v>37</v>
      </c>
      <c r="E726" s="227" t="s">
        <v>11</v>
      </c>
      <c r="F726" s="228">
        <v>279500</v>
      </c>
      <c r="G726" s="22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26" t="s">
        <v>37</v>
      </c>
      <c r="E727" s="227" t="s">
        <v>11</v>
      </c>
      <c r="F727" s="228">
        <v>89800</v>
      </c>
      <c r="G727" s="22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26" t="s">
        <v>37</v>
      </c>
      <c r="E728" s="227" t="s">
        <v>11</v>
      </c>
      <c r="F728" s="228">
        <v>102600</v>
      </c>
      <c r="G728" s="22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26" t="s">
        <v>37</v>
      </c>
      <c r="E729" s="227" t="s">
        <v>11</v>
      </c>
      <c r="F729" s="228">
        <v>109700</v>
      </c>
      <c r="G729" s="22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26" t="s">
        <v>38</v>
      </c>
      <c r="E730" s="227"/>
      <c r="F730" s="228"/>
      <c r="G730" s="22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26" t="s">
        <v>38</v>
      </c>
      <c r="E731" s="227"/>
      <c r="F731" s="228"/>
      <c r="G731" s="22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26" t="s">
        <v>37</v>
      </c>
      <c r="E732" s="227" t="s">
        <v>11</v>
      </c>
      <c r="F732" s="228">
        <v>71900</v>
      </c>
      <c r="G732" s="22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26" t="s">
        <v>37</v>
      </c>
      <c r="E733" s="227" t="s">
        <v>11</v>
      </c>
      <c r="F733" s="228">
        <v>64700</v>
      </c>
      <c r="G733" s="22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26" t="s">
        <v>37</v>
      </c>
      <c r="E734" s="227" t="s">
        <v>11</v>
      </c>
      <c r="F734" s="228">
        <v>88700</v>
      </c>
      <c r="G734" s="22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26" t="s">
        <v>37</v>
      </c>
      <c r="E735" s="227" t="s">
        <v>11</v>
      </c>
      <c r="F735" s="228">
        <v>92500</v>
      </c>
      <c r="G735" s="22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26" t="s">
        <v>37</v>
      </c>
      <c r="E736" s="227" t="s">
        <v>11</v>
      </c>
      <c r="F736" s="228">
        <v>119100</v>
      </c>
      <c r="G736" s="22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26" t="s">
        <v>37</v>
      </c>
      <c r="E737" s="227" t="s">
        <v>11</v>
      </c>
      <c r="F737" s="228">
        <v>202200</v>
      </c>
      <c r="G737" s="22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26" t="s">
        <v>38</v>
      </c>
      <c r="E738" s="227"/>
      <c r="F738" s="228"/>
      <c r="G738" s="22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26" t="s">
        <v>38</v>
      </c>
      <c r="E739" s="227"/>
      <c r="F739" s="228"/>
      <c r="G739" s="22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26" t="s">
        <v>37</v>
      </c>
      <c r="E740" s="227" t="s">
        <v>11</v>
      </c>
      <c r="F740" s="228">
        <v>83600</v>
      </c>
      <c r="G740" s="22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26" t="s">
        <v>37</v>
      </c>
      <c r="E741" s="227" t="s">
        <v>11</v>
      </c>
      <c r="F741" s="228">
        <v>83300</v>
      </c>
      <c r="G741" s="22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26" t="s">
        <v>37</v>
      </c>
      <c r="E742" s="227" t="s">
        <v>11</v>
      </c>
      <c r="F742" s="228">
        <v>83300</v>
      </c>
      <c r="G742" s="22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26" t="s">
        <v>37</v>
      </c>
      <c r="E743" s="227" t="s">
        <v>11</v>
      </c>
      <c r="F743" s="228">
        <v>88300</v>
      </c>
      <c r="G743" s="22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26" t="s">
        <v>37</v>
      </c>
      <c r="E744" s="227" t="s">
        <v>11</v>
      </c>
      <c r="F744" s="228">
        <v>93300</v>
      </c>
      <c r="G744" s="22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26" t="s">
        <v>37</v>
      </c>
      <c r="E745" s="227" t="s">
        <v>11</v>
      </c>
      <c r="F745" s="228">
        <v>81300</v>
      </c>
      <c r="G745" s="22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26" t="s">
        <v>37</v>
      </c>
      <c r="E746" s="227" t="s">
        <v>11</v>
      </c>
      <c r="F746" s="228">
        <v>84900</v>
      </c>
      <c r="G746" s="22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26" t="s">
        <v>37</v>
      </c>
      <c r="E747" s="227" t="s">
        <v>11</v>
      </c>
      <c r="F747" s="228">
        <v>94400</v>
      </c>
      <c r="G747" s="22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26" t="s">
        <v>37</v>
      </c>
      <c r="E748" s="227" t="s">
        <v>11</v>
      </c>
      <c r="F748" s="228">
        <v>89400</v>
      </c>
      <c r="G748" s="22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26" t="s">
        <v>37</v>
      </c>
      <c r="E749" s="227" t="s">
        <v>11</v>
      </c>
      <c r="F749" s="228">
        <v>87600</v>
      </c>
      <c r="G749" s="22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31" t="s">
        <v>1480</v>
      </c>
      <c r="D750" s="226" t="s">
        <v>37</v>
      </c>
      <c r="E750" s="227" t="s">
        <v>11</v>
      </c>
      <c r="F750" s="228">
        <v>87600</v>
      </c>
      <c r="G750" s="22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26" t="s">
        <v>37</v>
      </c>
      <c r="E751" s="227" t="s">
        <v>11</v>
      </c>
      <c r="F751" s="228">
        <v>111100</v>
      </c>
      <c r="G751" s="22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26" t="s">
        <v>37</v>
      </c>
      <c r="E752" s="227" t="s">
        <v>11</v>
      </c>
      <c r="F752" s="228">
        <v>102000</v>
      </c>
      <c r="G752" s="22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26" t="s">
        <v>37</v>
      </c>
      <c r="E753" s="227" t="s">
        <v>11</v>
      </c>
      <c r="F753" s="228">
        <v>82500</v>
      </c>
      <c r="G753" s="22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26" t="s">
        <v>37</v>
      </c>
      <c r="E754" s="227" t="s">
        <v>11</v>
      </c>
      <c r="F754" s="228">
        <v>106900</v>
      </c>
      <c r="G754" s="22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26" t="s">
        <v>37</v>
      </c>
      <c r="E755" s="227" t="s">
        <v>11</v>
      </c>
      <c r="F755" s="228">
        <v>109200</v>
      </c>
      <c r="G755" s="22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26" t="s">
        <v>37</v>
      </c>
      <c r="E756" s="227" t="s">
        <v>11</v>
      </c>
      <c r="F756" s="228">
        <v>96900</v>
      </c>
      <c r="G756" s="22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26" t="s">
        <v>37</v>
      </c>
      <c r="E757" s="227" t="s">
        <v>11</v>
      </c>
      <c r="F757" s="228">
        <v>107700</v>
      </c>
      <c r="G757" s="22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26" t="s">
        <v>37</v>
      </c>
      <c r="E758" s="227" t="s">
        <v>11</v>
      </c>
      <c r="F758" s="228">
        <v>104400</v>
      </c>
      <c r="G758" s="22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26" t="s">
        <v>37</v>
      </c>
      <c r="E759" s="227" t="s">
        <v>11</v>
      </c>
      <c r="F759" s="228">
        <v>194600</v>
      </c>
      <c r="G759" s="22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26" t="s">
        <v>37</v>
      </c>
      <c r="E760" s="227" t="s">
        <v>11</v>
      </c>
      <c r="F760" s="228">
        <v>106600</v>
      </c>
      <c r="G760" s="22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26" t="s">
        <v>37</v>
      </c>
      <c r="E761" s="227" t="s">
        <v>11</v>
      </c>
      <c r="F761" s="228">
        <v>113200</v>
      </c>
      <c r="G761" s="22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26" t="s">
        <v>37</v>
      </c>
      <c r="E762" s="227" t="s">
        <v>11</v>
      </c>
      <c r="F762" s="228">
        <v>133200</v>
      </c>
      <c r="G762" s="22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26" t="s">
        <v>37</v>
      </c>
      <c r="E763" s="227" t="s">
        <v>11</v>
      </c>
      <c r="F763" s="228">
        <v>113200</v>
      </c>
      <c r="G763" s="22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26" t="s">
        <v>37</v>
      </c>
      <c r="E764" s="227" t="s">
        <v>11</v>
      </c>
      <c r="F764" s="228">
        <v>103500</v>
      </c>
      <c r="G764" s="22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26" t="s">
        <v>37</v>
      </c>
      <c r="E765" s="227" t="s">
        <v>11</v>
      </c>
      <c r="F765" s="228">
        <v>108700</v>
      </c>
      <c r="G765" s="22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31" t="s">
        <v>1481</v>
      </c>
      <c r="D766" s="226" t="s">
        <v>37</v>
      </c>
      <c r="E766" s="227" t="s">
        <v>11</v>
      </c>
      <c r="F766" s="228">
        <v>111100</v>
      </c>
      <c r="G766" s="22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26" t="s">
        <v>37</v>
      </c>
      <c r="E767" s="227" t="s">
        <v>11</v>
      </c>
      <c r="F767" s="228">
        <v>214300</v>
      </c>
      <c r="G767" s="22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26" t="s">
        <v>37</v>
      </c>
      <c r="E768" s="227" t="s">
        <v>11</v>
      </c>
      <c r="F768" s="228">
        <v>197500</v>
      </c>
      <c r="G768" s="22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26" t="s">
        <v>37</v>
      </c>
      <c r="E769" s="227" t="s">
        <v>11</v>
      </c>
      <c r="F769" s="228">
        <v>219500</v>
      </c>
      <c r="G769" s="22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31" t="s">
        <v>1482</v>
      </c>
      <c r="D770" s="226" t="s">
        <v>37</v>
      </c>
      <c r="E770" s="227" t="s">
        <v>11</v>
      </c>
      <c r="F770" s="228">
        <v>197500</v>
      </c>
      <c r="G770" s="22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26" t="s">
        <v>37</v>
      </c>
      <c r="E771" s="227" t="s">
        <v>11</v>
      </c>
      <c r="F771" s="228">
        <v>218400</v>
      </c>
      <c r="G771" s="22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26" t="s">
        <v>37</v>
      </c>
      <c r="E772" s="227" t="s">
        <v>11</v>
      </c>
      <c r="F772" s="228">
        <v>222500</v>
      </c>
      <c r="G772" s="22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31" t="s">
        <v>1483</v>
      </c>
      <c r="D773" s="226" t="s">
        <v>37</v>
      </c>
      <c r="E773" s="227" t="s">
        <v>11</v>
      </c>
      <c r="F773" s="228">
        <v>173300</v>
      </c>
      <c r="G773" s="22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31" t="s">
        <v>1484</v>
      </c>
      <c r="D774" s="226" t="s">
        <v>37</v>
      </c>
      <c r="E774" s="227" t="s">
        <v>11</v>
      </c>
      <c r="F774" s="228">
        <v>279500</v>
      </c>
      <c r="G774" s="22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26" t="s">
        <v>37</v>
      </c>
      <c r="E775" s="227" t="s">
        <v>11</v>
      </c>
      <c r="F775" s="228">
        <v>93500</v>
      </c>
      <c r="G775" s="22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26" t="s">
        <v>37</v>
      </c>
      <c r="E776" s="227" t="s">
        <v>11</v>
      </c>
      <c r="F776" s="228">
        <v>93500</v>
      </c>
      <c r="G776" s="22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26" t="s">
        <v>37</v>
      </c>
      <c r="E777" s="227" t="s">
        <v>11</v>
      </c>
      <c r="F777" s="228">
        <v>89800</v>
      </c>
      <c r="G777" s="22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26" t="s">
        <v>37</v>
      </c>
      <c r="E778" s="227" t="s">
        <v>11</v>
      </c>
      <c r="F778" s="228">
        <v>113300</v>
      </c>
      <c r="G778" s="22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26" t="s">
        <v>37</v>
      </c>
      <c r="E779" s="227" t="s">
        <v>11</v>
      </c>
      <c r="F779" s="228">
        <v>113300</v>
      </c>
      <c r="G779" s="22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26" t="s">
        <v>37</v>
      </c>
      <c r="E780" s="227" t="s">
        <v>11</v>
      </c>
      <c r="F780" s="228">
        <v>102600</v>
      </c>
      <c r="G780" s="22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26" t="s">
        <v>37</v>
      </c>
      <c r="E781" s="227" t="s">
        <v>11</v>
      </c>
      <c r="F781" s="228">
        <v>114600</v>
      </c>
      <c r="G781" s="22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26" t="s">
        <v>37</v>
      </c>
      <c r="E782" s="227" t="s">
        <v>11</v>
      </c>
      <c r="F782" s="228">
        <v>118400</v>
      </c>
      <c r="G782" s="22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26" t="s">
        <v>37</v>
      </c>
      <c r="E783" s="227" t="s">
        <v>11</v>
      </c>
      <c r="F783" s="228">
        <v>109700</v>
      </c>
      <c r="G783" s="22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26" t="s">
        <v>38</v>
      </c>
      <c r="E784" s="227"/>
      <c r="F784" s="228"/>
      <c r="G784" s="22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26" t="s">
        <v>38</v>
      </c>
      <c r="E785" s="227"/>
      <c r="F785" s="228"/>
      <c r="G785" s="22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26" t="s">
        <v>37</v>
      </c>
      <c r="E786" s="227" t="s">
        <v>11</v>
      </c>
      <c r="F786" s="228">
        <v>166200</v>
      </c>
      <c r="G786" s="22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26" t="s">
        <v>37</v>
      </c>
      <c r="E787" s="227" t="s">
        <v>11</v>
      </c>
      <c r="F787" s="228">
        <v>169000</v>
      </c>
      <c r="G787" s="22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26" t="s">
        <v>37</v>
      </c>
      <c r="E788" s="227" t="s">
        <v>11</v>
      </c>
      <c r="F788" s="228">
        <v>169000</v>
      </c>
      <c r="G788" s="22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26" t="s">
        <v>37</v>
      </c>
      <c r="E789" s="227" t="s">
        <v>11</v>
      </c>
      <c r="F789" s="228">
        <v>177200</v>
      </c>
      <c r="G789" s="22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26" t="s">
        <v>37</v>
      </c>
      <c r="E790" s="227" t="s">
        <v>11</v>
      </c>
      <c r="F790" s="228">
        <v>177200</v>
      </c>
      <c r="G790" s="22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26" t="s">
        <v>37</v>
      </c>
      <c r="E791" s="227" t="s">
        <v>11</v>
      </c>
      <c r="F791" s="228">
        <v>215500</v>
      </c>
      <c r="G791" s="22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26" t="s">
        <v>37</v>
      </c>
      <c r="E792" s="227" t="s">
        <v>11</v>
      </c>
      <c r="F792" s="228">
        <v>213100</v>
      </c>
      <c r="G792" s="22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26" t="s">
        <v>37</v>
      </c>
      <c r="E793" s="227" t="s">
        <v>11</v>
      </c>
      <c r="F793" s="228">
        <v>213100</v>
      </c>
      <c r="G793" s="22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26" t="s">
        <v>37</v>
      </c>
      <c r="E794" s="227" t="s">
        <v>11</v>
      </c>
      <c r="F794" s="228">
        <v>213100</v>
      </c>
      <c r="G794" s="22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31" t="s">
        <v>1486</v>
      </c>
      <c r="D795" s="226" t="s">
        <v>37</v>
      </c>
      <c r="E795" s="227" t="s">
        <v>11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26" t="s">
        <v>37</v>
      </c>
      <c r="E796" s="227" t="s">
        <v>11</v>
      </c>
      <c r="F796" s="228">
        <v>218400</v>
      </c>
      <c r="G796" s="22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26" t="s">
        <v>37</v>
      </c>
      <c r="E797" s="227" t="s">
        <v>11</v>
      </c>
      <c r="F797" s="228">
        <v>253600</v>
      </c>
      <c r="G797" s="22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26" t="s">
        <v>37</v>
      </c>
      <c r="E798" s="227" t="s">
        <v>11</v>
      </c>
      <c r="F798" s="228">
        <v>404400</v>
      </c>
      <c r="G798" s="22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26" t="s">
        <v>37</v>
      </c>
      <c r="E799" s="227" t="s">
        <v>11</v>
      </c>
      <c r="F799" s="228">
        <v>404400</v>
      </c>
      <c r="G799" s="22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26" t="s">
        <v>38</v>
      </c>
      <c r="E800" s="227"/>
      <c r="F800" s="228"/>
      <c r="G800" s="22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26" t="s">
        <v>38</v>
      </c>
      <c r="E801" s="227"/>
      <c r="F801" s="228"/>
      <c r="G801" s="22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26" t="s">
        <v>37</v>
      </c>
      <c r="E802" s="227" t="s">
        <v>11</v>
      </c>
      <c r="F802" s="228">
        <v>36000</v>
      </c>
      <c r="G802" s="22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26" t="s">
        <v>37</v>
      </c>
      <c r="E803" s="227" t="s">
        <v>11</v>
      </c>
      <c r="F803" s="228">
        <v>48100</v>
      </c>
      <c r="G803" s="22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26" t="s">
        <v>37</v>
      </c>
      <c r="E804" s="227" t="s">
        <v>11</v>
      </c>
      <c r="F804" s="228">
        <v>55300</v>
      </c>
      <c r="G804" s="22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26" t="s">
        <v>37</v>
      </c>
      <c r="E805" s="227" t="s">
        <v>11</v>
      </c>
      <c r="F805" s="228">
        <v>51500</v>
      </c>
      <c r="G805" s="22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26" t="s">
        <v>37</v>
      </c>
      <c r="E806" s="227" t="s">
        <v>11</v>
      </c>
      <c r="F806" s="228">
        <v>67900</v>
      </c>
      <c r="G806" s="22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26" t="s">
        <v>37</v>
      </c>
      <c r="E807" s="227" t="s">
        <v>11</v>
      </c>
      <c r="F807" s="228">
        <v>56700</v>
      </c>
      <c r="G807" s="22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26" t="s">
        <v>37</v>
      </c>
      <c r="E808" s="227" t="s">
        <v>11</v>
      </c>
      <c r="F808" s="228">
        <v>596900</v>
      </c>
      <c r="G808" s="22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26" t="s">
        <v>37</v>
      </c>
      <c r="E809" s="227" t="s">
        <v>11</v>
      </c>
      <c r="F809" s="228">
        <v>401500</v>
      </c>
      <c r="G809" s="22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26" t="s">
        <v>38</v>
      </c>
      <c r="E810" s="227"/>
      <c r="F810" s="228"/>
      <c r="G810" s="22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26" t="s">
        <v>38</v>
      </c>
      <c r="E811" s="227"/>
      <c r="F811" s="228"/>
      <c r="G811" s="22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26" t="s">
        <v>37</v>
      </c>
      <c r="E812" s="227" t="s">
        <v>11</v>
      </c>
      <c r="F812" s="228">
        <v>56400</v>
      </c>
      <c r="G812" s="22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26" t="s">
        <v>37</v>
      </c>
      <c r="E813" s="227" t="s">
        <v>11</v>
      </c>
      <c r="F813" s="228">
        <v>65400</v>
      </c>
      <c r="G813" s="22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26" t="s">
        <v>37</v>
      </c>
      <c r="E814" s="227" t="s">
        <v>11</v>
      </c>
      <c r="F814" s="228">
        <v>13600</v>
      </c>
      <c r="G814" s="22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26" t="s">
        <v>37</v>
      </c>
      <c r="E815" s="227" t="s">
        <v>11</v>
      </c>
      <c r="F815" s="228">
        <v>17800</v>
      </c>
      <c r="G815" s="22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26" t="s">
        <v>37</v>
      </c>
      <c r="E816" s="227" t="s">
        <v>11</v>
      </c>
      <c r="F816" s="228">
        <v>173100</v>
      </c>
      <c r="G816" s="22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26" t="s">
        <v>37</v>
      </c>
      <c r="E817" s="227" t="s">
        <v>11</v>
      </c>
      <c r="F817" s="228">
        <v>1539900</v>
      </c>
      <c r="G817" s="22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26" t="s">
        <v>37</v>
      </c>
      <c r="E818" s="227" t="s">
        <v>11</v>
      </c>
      <c r="F818" s="228">
        <v>26200</v>
      </c>
      <c r="G818" s="22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26" t="s">
        <v>37</v>
      </c>
      <c r="E819" s="227" t="s">
        <v>11</v>
      </c>
      <c r="F819" s="228">
        <v>22300</v>
      </c>
      <c r="G819" s="22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26" t="s">
        <v>37</v>
      </c>
      <c r="E820" s="227" t="s">
        <v>11</v>
      </c>
      <c r="F820" s="228">
        <v>26200</v>
      </c>
      <c r="G820" s="22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26" t="s">
        <v>37</v>
      </c>
      <c r="E821" s="227" t="s">
        <v>11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26" t="s">
        <v>37</v>
      </c>
      <c r="E822" s="227" t="s">
        <v>11</v>
      </c>
      <c r="F822" s="228">
        <v>58400</v>
      </c>
      <c r="G822" s="22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26" t="s">
        <v>37</v>
      </c>
      <c r="E823" s="227" t="s">
        <v>11</v>
      </c>
      <c r="F823" s="228">
        <v>45900</v>
      </c>
      <c r="G823" s="22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26" t="s">
        <v>37</v>
      </c>
      <c r="E824" s="227" t="s">
        <v>11</v>
      </c>
      <c r="F824" s="228">
        <v>58400</v>
      </c>
      <c r="G824" s="22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26" t="s">
        <v>37</v>
      </c>
      <c r="E825" s="227" t="s">
        <v>11</v>
      </c>
      <c r="F825" s="228">
        <v>58400</v>
      </c>
      <c r="G825" s="22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26" t="s">
        <v>37</v>
      </c>
      <c r="E826" s="227" t="s">
        <v>11</v>
      </c>
      <c r="F826" s="228">
        <v>45900</v>
      </c>
      <c r="G826" s="22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26" t="s">
        <v>37</v>
      </c>
      <c r="E827" s="227" t="s">
        <v>11</v>
      </c>
      <c r="F827" s="228">
        <v>43100</v>
      </c>
      <c r="G827" s="22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26" t="s">
        <v>37</v>
      </c>
      <c r="E828" s="227" t="s">
        <v>11</v>
      </c>
      <c r="F828" s="228">
        <v>57400</v>
      </c>
      <c r="G828" s="22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26" t="s">
        <v>37</v>
      </c>
      <c r="E829" s="227" t="s">
        <v>11</v>
      </c>
      <c r="F829" s="228">
        <v>45900</v>
      </c>
      <c r="G829" s="22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26" t="s">
        <v>37</v>
      </c>
      <c r="E830" s="227" t="s">
        <v>11</v>
      </c>
      <c r="F830" s="228">
        <v>3843100</v>
      </c>
      <c r="G830" s="22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26" t="s">
        <v>37</v>
      </c>
      <c r="E831" s="227" t="s">
        <v>11</v>
      </c>
      <c r="F831" s="228">
        <v>39700</v>
      </c>
      <c r="G831" s="22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26" t="s">
        <v>37</v>
      </c>
      <c r="E832" s="227" t="s">
        <v>11</v>
      </c>
      <c r="F832" s="228">
        <v>58000</v>
      </c>
      <c r="G832" s="22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26" t="s">
        <v>37</v>
      </c>
      <c r="E833" s="227" t="s">
        <v>11</v>
      </c>
      <c r="F833" s="228">
        <v>31300</v>
      </c>
      <c r="G833" s="22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26" t="s">
        <v>37</v>
      </c>
      <c r="E834" s="227" t="s">
        <v>11</v>
      </c>
      <c r="F834" s="228">
        <v>45600</v>
      </c>
      <c r="G834" s="22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26" t="s">
        <v>37</v>
      </c>
      <c r="E835" s="227" t="s">
        <v>11</v>
      </c>
      <c r="F835" s="228">
        <v>36600</v>
      </c>
      <c r="G835" s="22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26" t="s">
        <v>37</v>
      </c>
      <c r="E836" s="227" t="s">
        <v>11</v>
      </c>
      <c r="F836" s="228">
        <v>36600</v>
      </c>
      <c r="G836" s="22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26" t="s">
        <v>37</v>
      </c>
      <c r="E837" s="227" t="s">
        <v>11</v>
      </c>
      <c r="F837" s="228">
        <v>36600</v>
      </c>
      <c r="G837" s="22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26" t="s">
        <v>37</v>
      </c>
      <c r="E838" s="227" t="s">
        <v>11</v>
      </c>
      <c r="F838" s="228">
        <v>50900</v>
      </c>
      <c r="G838" s="22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26" t="s">
        <v>37</v>
      </c>
      <c r="E839" s="227" t="s">
        <v>11</v>
      </c>
      <c r="F839" s="228">
        <v>50900</v>
      </c>
      <c r="G839" s="22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26" t="s">
        <v>37</v>
      </c>
      <c r="E840" s="227" t="s">
        <v>11</v>
      </c>
      <c r="F840" s="228">
        <v>50900</v>
      </c>
      <c r="G840" s="22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26" t="s">
        <v>37</v>
      </c>
      <c r="E841" s="227" t="s">
        <v>11</v>
      </c>
      <c r="F841" s="228">
        <v>142600</v>
      </c>
      <c r="G841" s="22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26" t="s">
        <v>37</v>
      </c>
      <c r="E842" s="227" t="s">
        <v>11</v>
      </c>
      <c r="F842" s="228">
        <v>142600</v>
      </c>
      <c r="G842" s="22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26" t="s">
        <v>37</v>
      </c>
      <c r="E843" s="227" t="s">
        <v>11</v>
      </c>
      <c r="F843" s="228">
        <v>54400</v>
      </c>
      <c r="G843" s="22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26" t="s">
        <v>37</v>
      </c>
      <c r="E844" s="227" t="s">
        <v>11</v>
      </c>
      <c r="F844" s="228">
        <v>50700</v>
      </c>
      <c r="G844" s="22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26" t="s">
        <v>37</v>
      </c>
      <c r="E845" s="227" t="s">
        <v>11</v>
      </c>
      <c r="F845" s="228">
        <v>50700</v>
      </c>
      <c r="G845" s="22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26" t="s">
        <v>37</v>
      </c>
      <c r="E846" s="227" t="s">
        <v>11</v>
      </c>
      <c r="F846" s="228">
        <v>762100</v>
      </c>
      <c r="G846" s="22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26" t="s">
        <v>37</v>
      </c>
      <c r="E847" s="227" t="s">
        <v>11</v>
      </c>
      <c r="F847" s="228">
        <v>13000</v>
      </c>
      <c r="G847" s="22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26" t="s">
        <v>37</v>
      </c>
      <c r="E848" s="227" t="s">
        <v>11</v>
      </c>
      <c r="F848" s="228">
        <v>614700</v>
      </c>
      <c r="G848" s="22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26" t="s">
        <v>37</v>
      </c>
      <c r="E849" s="227" t="s">
        <v>11</v>
      </c>
      <c r="F849" s="228">
        <v>829000</v>
      </c>
      <c r="G849" s="22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26" t="s">
        <v>37</v>
      </c>
      <c r="E850" s="227" t="s">
        <v>11</v>
      </c>
      <c r="F850" s="228">
        <v>179200</v>
      </c>
      <c r="G850" s="22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26" t="s">
        <v>37</v>
      </c>
      <c r="E851" s="227" t="s">
        <v>463</v>
      </c>
      <c r="F851" s="228">
        <v>14370.766666666666</v>
      </c>
      <c r="G851" s="22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26" t="s">
        <v>38</v>
      </c>
      <c r="E852" s="227"/>
      <c r="F852" s="228"/>
      <c r="G852" s="22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26" t="s">
        <v>38</v>
      </c>
      <c r="E853" s="227"/>
      <c r="F853" s="228"/>
      <c r="G853" s="22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26" t="s">
        <v>37</v>
      </c>
      <c r="E854" s="227" t="s">
        <v>11</v>
      </c>
      <c r="F854" s="228">
        <v>1568200</v>
      </c>
      <c r="G854" s="22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26" t="s">
        <v>37</v>
      </c>
      <c r="E855" s="227" t="s">
        <v>11</v>
      </c>
      <c r="F855" s="228">
        <v>3467100</v>
      </c>
      <c r="G855" s="22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26" t="s">
        <v>37</v>
      </c>
      <c r="E856" s="227" t="s">
        <v>11</v>
      </c>
      <c r="F856" s="228">
        <v>3467100</v>
      </c>
      <c r="G856" s="22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26" t="s">
        <v>37</v>
      </c>
      <c r="E857" s="227" t="s">
        <v>11</v>
      </c>
      <c r="F857" s="228">
        <v>1515700</v>
      </c>
      <c r="G857" s="22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26"/>
      <c r="E858" s="227"/>
      <c r="F858" s="228"/>
      <c r="G858" s="22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26" t="s">
        <v>38</v>
      </c>
      <c r="E859" s="227"/>
      <c r="F859" s="228"/>
      <c r="G859" s="22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26" t="s">
        <v>37</v>
      </c>
      <c r="E860" s="227" t="s">
        <v>287</v>
      </c>
      <c r="F860" s="228">
        <v>475700</v>
      </c>
      <c r="G860" s="22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26" t="s">
        <v>37</v>
      </c>
      <c r="E861" s="227" t="s">
        <v>287</v>
      </c>
      <c r="F861" s="228">
        <v>475700</v>
      </c>
      <c r="G861" s="22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26" t="s">
        <v>37</v>
      </c>
      <c r="E862" s="227" t="s">
        <v>287</v>
      </c>
      <c r="F862" s="228">
        <v>371300</v>
      </c>
      <c r="G862" s="22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26" t="s">
        <v>37</v>
      </c>
      <c r="E863" s="227" t="s">
        <v>287</v>
      </c>
      <c r="F863" s="228">
        <v>351700</v>
      </c>
      <c r="G863" s="22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26" t="s">
        <v>37</v>
      </c>
      <c r="E864" s="227" t="s">
        <v>287</v>
      </c>
      <c r="F864" s="228">
        <v>300100</v>
      </c>
      <c r="G864" s="22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26" t="s">
        <v>37</v>
      </c>
      <c r="E865" s="227" t="s">
        <v>287</v>
      </c>
      <c r="F865" s="228">
        <v>290900</v>
      </c>
      <c r="G865" s="22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26" t="s">
        <v>37</v>
      </c>
      <c r="E866" s="227" t="s">
        <v>287</v>
      </c>
      <c r="F866" s="228">
        <v>290600</v>
      </c>
      <c r="G866" s="22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26" t="s">
        <v>37</v>
      </c>
      <c r="E867" s="227" t="s">
        <v>287</v>
      </c>
      <c r="F867" s="228">
        <v>247000</v>
      </c>
      <c r="G867" s="22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26" t="s">
        <v>37</v>
      </c>
      <c r="E868" s="227" t="s">
        <v>287</v>
      </c>
      <c r="F868" s="228">
        <v>276000</v>
      </c>
      <c r="G868" s="22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26" t="s">
        <v>37</v>
      </c>
      <c r="E869" s="227" t="s">
        <v>287</v>
      </c>
      <c r="F869" s="228">
        <v>268100</v>
      </c>
      <c r="G869" s="22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26" t="s">
        <v>37</v>
      </c>
      <c r="E870" s="227" t="s">
        <v>287</v>
      </c>
      <c r="F870" s="228">
        <v>222400</v>
      </c>
      <c r="G870" s="22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26" t="s">
        <v>37</v>
      </c>
      <c r="E871" s="227" t="s">
        <v>287</v>
      </c>
      <c r="F871" s="228">
        <v>222400</v>
      </c>
      <c r="G871" s="22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26" t="s">
        <v>37</v>
      </c>
      <c r="E872" s="227" t="s">
        <v>287</v>
      </c>
      <c r="F872" s="228">
        <v>197300</v>
      </c>
      <c r="G872" s="22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26" t="s">
        <v>37</v>
      </c>
      <c r="E873" s="227" t="s">
        <v>287</v>
      </c>
      <c r="F873" s="228">
        <v>149200</v>
      </c>
      <c r="G873" s="22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26" t="s">
        <v>37</v>
      </c>
      <c r="E874" s="227" t="s">
        <v>287</v>
      </c>
      <c r="F874" s="228">
        <v>390200</v>
      </c>
      <c r="G874" s="22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26" t="s">
        <v>37</v>
      </c>
      <c r="E875" s="227" t="s">
        <v>287</v>
      </c>
      <c r="F875" s="228">
        <v>307600</v>
      </c>
      <c r="G875" s="22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26" t="s">
        <v>37</v>
      </c>
      <c r="E876" s="227" t="s">
        <v>287</v>
      </c>
      <c r="F876" s="228">
        <v>261600</v>
      </c>
      <c r="G876" s="22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26" t="s">
        <v>37</v>
      </c>
      <c r="E877" s="227" t="s">
        <v>287</v>
      </c>
      <c r="F877" s="228">
        <v>198700</v>
      </c>
      <c r="G877" s="22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26" t="s">
        <v>37</v>
      </c>
      <c r="E878" s="227" t="s">
        <v>287</v>
      </c>
      <c r="F878" s="228">
        <v>272600</v>
      </c>
      <c r="G878" s="22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26" t="s">
        <v>37</v>
      </c>
      <c r="E879" s="227" t="s">
        <v>287</v>
      </c>
      <c r="F879" s="228">
        <v>243400</v>
      </c>
      <c r="G879" s="22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26" t="s">
        <v>37</v>
      </c>
      <c r="E880" s="227" t="s">
        <v>287</v>
      </c>
      <c r="F880" s="228">
        <v>179300</v>
      </c>
      <c r="G880" s="22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26" t="s">
        <v>37</v>
      </c>
      <c r="E881" s="227" t="s">
        <v>287</v>
      </c>
      <c r="F881" s="228">
        <v>151900</v>
      </c>
      <c r="G881" s="22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26" t="s">
        <v>37</v>
      </c>
      <c r="E882" s="227" t="s">
        <v>287</v>
      </c>
      <c r="F882" s="228">
        <v>136485.10978061482</v>
      </c>
      <c r="G882" s="22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26" t="s">
        <v>37</v>
      </c>
      <c r="E883" s="227" t="s">
        <v>287</v>
      </c>
      <c r="F883" s="228">
        <v>125481.16630030893</v>
      </c>
      <c r="G883" s="22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26" t="s">
        <v>37</v>
      </c>
      <c r="E884" s="227" t="s">
        <v>287</v>
      </c>
      <c r="F884" s="228">
        <v>115200</v>
      </c>
      <c r="G884" s="22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26" t="s">
        <v>37</v>
      </c>
      <c r="E885" s="227" t="s">
        <v>287</v>
      </c>
      <c r="F885" s="228">
        <v>115000</v>
      </c>
      <c r="G885" s="22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26" t="s">
        <v>37</v>
      </c>
      <c r="E886" s="227" t="s">
        <v>287</v>
      </c>
      <c r="F886" s="228">
        <v>101800</v>
      </c>
      <c r="G886" s="22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26" t="s">
        <v>37</v>
      </c>
      <c r="E887" s="227" t="s">
        <v>287</v>
      </c>
      <c r="F887" s="228">
        <v>523270.00000000006</v>
      </c>
      <c r="G887" s="22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26" t="s">
        <v>37</v>
      </c>
      <c r="E888" s="227" t="s">
        <v>287</v>
      </c>
      <c r="F888" s="228">
        <v>523270.00000000006</v>
      </c>
      <c r="G888" s="22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26" t="s">
        <v>37</v>
      </c>
      <c r="E889" s="227" t="s">
        <v>287</v>
      </c>
      <c r="F889" s="228">
        <v>408430.00000000006</v>
      </c>
      <c r="G889" s="22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26" t="s">
        <v>37</v>
      </c>
      <c r="E890" s="227" t="s">
        <v>287</v>
      </c>
      <c r="F890" s="228">
        <v>386870.00000000006</v>
      </c>
      <c r="G890" s="22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26" t="s">
        <v>37</v>
      </c>
      <c r="E891" s="227" t="s">
        <v>287</v>
      </c>
      <c r="F891" s="228">
        <v>330110</v>
      </c>
      <c r="G891" s="22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26" t="s">
        <v>37</v>
      </c>
      <c r="E892" s="227" t="s">
        <v>287</v>
      </c>
      <c r="F892" s="228">
        <v>319990</v>
      </c>
      <c r="G892" s="22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26" t="s">
        <v>37</v>
      </c>
      <c r="E893" s="227" t="s">
        <v>287</v>
      </c>
      <c r="F893" s="228">
        <v>319660</v>
      </c>
      <c r="G893" s="22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26" t="s">
        <v>37</v>
      </c>
      <c r="E894" s="227" t="s">
        <v>287</v>
      </c>
      <c r="F894" s="228">
        <v>271700</v>
      </c>
      <c r="G894" s="22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26" t="s">
        <v>37</v>
      </c>
      <c r="E895" s="227" t="s">
        <v>287</v>
      </c>
      <c r="F895" s="228">
        <v>303600</v>
      </c>
      <c r="G895" s="22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26" t="s">
        <v>37</v>
      </c>
      <c r="E896" s="227" t="s">
        <v>287</v>
      </c>
      <c r="F896" s="228">
        <v>294910</v>
      </c>
      <c r="G896" s="22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26" t="s">
        <v>37</v>
      </c>
      <c r="E897" s="227" t="s">
        <v>287</v>
      </c>
      <c r="F897" s="228">
        <v>244640.00000000003</v>
      </c>
      <c r="G897" s="22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26" t="s">
        <v>37</v>
      </c>
      <c r="E898" s="227" t="s">
        <v>287</v>
      </c>
      <c r="F898" s="228">
        <v>244640.00000000003</v>
      </c>
      <c r="G898" s="22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26" t="s">
        <v>37</v>
      </c>
      <c r="E899" s="227" t="s">
        <v>287</v>
      </c>
      <c r="F899" s="228">
        <v>217030.00000000003</v>
      </c>
      <c r="G899" s="22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26" t="s">
        <v>37</v>
      </c>
      <c r="E900" s="227" t="s">
        <v>287</v>
      </c>
      <c r="F900" s="228">
        <v>164120</v>
      </c>
      <c r="G900" s="22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26" t="s">
        <v>37</v>
      </c>
      <c r="E901" s="227" t="s">
        <v>287</v>
      </c>
      <c r="F901" s="228">
        <v>429220.00000000006</v>
      </c>
      <c r="G901" s="22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26" t="s">
        <v>37</v>
      </c>
      <c r="E902" s="227" t="s">
        <v>287</v>
      </c>
      <c r="F902" s="228">
        <v>338360</v>
      </c>
      <c r="G902" s="22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26" t="s">
        <v>37</v>
      </c>
      <c r="E903" s="227" t="s">
        <v>287</v>
      </c>
      <c r="F903" s="228">
        <v>287760</v>
      </c>
      <c r="G903" s="22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26" t="s">
        <v>37</v>
      </c>
      <c r="E904" s="227" t="s">
        <v>287</v>
      </c>
      <c r="F904" s="228">
        <v>218570.00000000003</v>
      </c>
      <c r="G904" s="22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26" t="s">
        <v>37</v>
      </c>
      <c r="E905" s="227" t="s">
        <v>287</v>
      </c>
      <c r="F905" s="228">
        <v>299860</v>
      </c>
      <c r="G905" s="22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26" t="s">
        <v>37</v>
      </c>
      <c r="E906" s="227" t="s">
        <v>287</v>
      </c>
      <c r="F906" s="228">
        <v>267740</v>
      </c>
      <c r="G906" s="22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26" t="s">
        <v>37</v>
      </c>
      <c r="E907" s="227" t="s">
        <v>287</v>
      </c>
      <c r="F907" s="228">
        <v>197230.00000000003</v>
      </c>
      <c r="G907" s="22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26" t="s">
        <v>37</v>
      </c>
      <c r="E908" s="227" t="s">
        <v>287</v>
      </c>
      <c r="F908" s="228">
        <v>167090</v>
      </c>
      <c r="G908" s="22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26" t="s">
        <v>37</v>
      </c>
      <c r="E909" s="227" t="s">
        <v>287</v>
      </c>
      <c r="F909" s="228">
        <v>150133.62075867632</v>
      </c>
      <c r="G909" s="22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26" t="s">
        <v>37</v>
      </c>
      <c r="E910" s="227" t="s">
        <v>287</v>
      </c>
      <c r="F910" s="228">
        <v>138029.28293033983</v>
      </c>
      <c r="G910" s="22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26" t="s">
        <v>37</v>
      </c>
      <c r="E911" s="227" t="s">
        <v>287</v>
      </c>
      <c r="F911" s="228">
        <v>126720.00000000001</v>
      </c>
      <c r="G911" s="22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26" t="s">
        <v>37</v>
      </c>
      <c r="E912" s="227" t="s">
        <v>287</v>
      </c>
      <c r="F912" s="228">
        <v>126500.00000000001</v>
      </c>
      <c r="G912" s="22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26" t="s">
        <v>37</v>
      </c>
      <c r="E913" s="227" t="s">
        <v>287</v>
      </c>
      <c r="F913" s="228">
        <v>111980.00000000001</v>
      </c>
      <c r="G913" s="22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26" t="s">
        <v>37</v>
      </c>
      <c r="E914" s="227" t="s">
        <v>287</v>
      </c>
      <c r="F914" s="228">
        <v>382439</v>
      </c>
      <c r="G914" s="22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26" t="s">
        <v>37</v>
      </c>
      <c r="E915" s="227" t="s">
        <v>287</v>
      </c>
      <c r="F915" s="228">
        <v>662141.63144094404</v>
      </c>
      <c r="G915" s="22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26" t="s">
        <v>38</v>
      </c>
      <c r="E916" s="227"/>
      <c r="F916" s="228"/>
      <c r="G916" s="22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26" t="s">
        <v>38</v>
      </c>
      <c r="E917" s="227"/>
      <c r="F917" s="228"/>
      <c r="G917" s="22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26" t="s">
        <v>37</v>
      </c>
      <c r="E918" s="227" t="s">
        <v>287</v>
      </c>
      <c r="F918" s="228">
        <v>285500</v>
      </c>
      <c r="G918" s="22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26" t="s">
        <v>37</v>
      </c>
      <c r="E919" s="227" t="s">
        <v>287</v>
      </c>
      <c r="F919" s="228">
        <v>240000</v>
      </c>
      <c r="G919" s="22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26" t="s">
        <v>37</v>
      </c>
      <c r="E920" s="227" t="s">
        <v>287</v>
      </c>
      <c r="F920" s="228">
        <v>220800</v>
      </c>
      <c r="G920" s="22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26" t="s">
        <v>37</v>
      </c>
      <c r="E921" s="227" t="s">
        <v>287</v>
      </c>
      <c r="F921" s="228">
        <v>164300</v>
      </c>
      <c r="G921" s="22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26" t="s">
        <v>37</v>
      </c>
      <c r="E922" s="227" t="s">
        <v>287</v>
      </c>
      <c r="F922" s="228">
        <v>111700</v>
      </c>
      <c r="G922" s="22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26" t="s">
        <v>37</v>
      </c>
      <c r="E923" s="227" t="s">
        <v>287</v>
      </c>
      <c r="F923" s="228">
        <v>223500</v>
      </c>
      <c r="G923" s="22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26" t="s">
        <v>37</v>
      </c>
      <c r="E924" s="227" t="s">
        <v>287</v>
      </c>
      <c r="F924" s="228">
        <v>179000</v>
      </c>
      <c r="G924" s="22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26" t="s">
        <v>38</v>
      </c>
      <c r="E925" s="227"/>
      <c r="F925" s="228"/>
      <c r="G925" s="22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26" t="s">
        <v>38</v>
      </c>
      <c r="E926" s="227"/>
      <c r="F926" s="228"/>
      <c r="G926" s="22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26" t="s">
        <v>37</v>
      </c>
      <c r="E927" s="227" t="s">
        <v>1073</v>
      </c>
      <c r="F927" s="228">
        <v>9514000</v>
      </c>
      <c r="G927" s="22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26" t="s">
        <v>37</v>
      </c>
      <c r="E928" s="227" t="s">
        <v>1073</v>
      </c>
      <c r="F928" s="228">
        <v>9514000</v>
      </c>
      <c r="G928" s="22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26" t="s">
        <v>37</v>
      </c>
      <c r="E929" s="227" t="s">
        <v>1073</v>
      </c>
      <c r="F929" s="228">
        <v>7426000</v>
      </c>
      <c r="G929" s="22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26" t="s">
        <v>37</v>
      </c>
      <c r="E930" s="227" t="s">
        <v>1073</v>
      </c>
      <c r="F930" s="228">
        <v>7034000</v>
      </c>
      <c r="G930" s="22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26" t="s">
        <v>37</v>
      </c>
      <c r="E931" s="227" t="s">
        <v>1073</v>
      </c>
      <c r="F931" s="228">
        <v>6002000</v>
      </c>
      <c r="G931" s="22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26" t="s">
        <v>37</v>
      </c>
      <c r="E932" s="227" t="s">
        <v>1073</v>
      </c>
      <c r="F932" s="228">
        <v>5818000</v>
      </c>
      <c r="G932" s="22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26" t="s">
        <v>37</v>
      </c>
      <c r="E933" s="227" t="s">
        <v>1073</v>
      </c>
      <c r="F933" s="228">
        <v>5812000</v>
      </c>
      <c r="G933" s="22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26" t="s">
        <v>37</v>
      </c>
      <c r="E934" s="227" t="s">
        <v>1073</v>
      </c>
      <c r="F934" s="228">
        <v>4940000</v>
      </c>
      <c r="G934" s="22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26" t="s">
        <v>37</v>
      </c>
      <c r="E935" s="227" t="s">
        <v>1073</v>
      </c>
      <c r="F935" s="228">
        <v>5520000</v>
      </c>
      <c r="G935" s="22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26" t="s">
        <v>37</v>
      </c>
      <c r="E936" s="227" t="s">
        <v>1073</v>
      </c>
      <c r="F936" s="228">
        <v>5362000</v>
      </c>
      <c r="G936" s="22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26" t="s">
        <v>37</v>
      </c>
      <c r="E937" s="227" t="s">
        <v>1073</v>
      </c>
      <c r="F937" s="228">
        <v>4448000</v>
      </c>
      <c r="G937" s="22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26" t="s">
        <v>37</v>
      </c>
      <c r="E938" s="227" t="s">
        <v>1073</v>
      </c>
      <c r="F938" s="228">
        <v>4448000</v>
      </c>
      <c r="G938" s="22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26" t="s">
        <v>37</v>
      </c>
      <c r="E939" s="227" t="s">
        <v>1073</v>
      </c>
      <c r="F939" s="228">
        <v>3946000</v>
      </c>
      <c r="G939" s="22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26" t="s">
        <v>37</v>
      </c>
      <c r="E940" s="227" t="s">
        <v>1073</v>
      </c>
      <c r="F940" s="228">
        <v>2984000</v>
      </c>
      <c r="G940" s="22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26" t="s">
        <v>37</v>
      </c>
      <c r="E941" s="227" t="s">
        <v>1073</v>
      </c>
      <c r="F941" s="228">
        <v>7804000</v>
      </c>
      <c r="G941" s="22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26" t="s">
        <v>37</v>
      </c>
      <c r="E942" s="227" t="s">
        <v>1073</v>
      </c>
      <c r="F942" s="228">
        <v>6152000</v>
      </c>
      <c r="G942" s="22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26" t="s">
        <v>37</v>
      </c>
      <c r="E943" s="227" t="s">
        <v>1073</v>
      </c>
      <c r="F943" s="228">
        <v>5232000</v>
      </c>
      <c r="G943" s="22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26" t="s">
        <v>37</v>
      </c>
      <c r="E944" s="227" t="s">
        <v>1073</v>
      </c>
      <c r="F944" s="228">
        <v>3974000</v>
      </c>
      <c r="G944" s="22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26" t="s">
        <v>37</v>
      </c>
      <c r="E945" s="227" t="s">
        <v>1073</v>
      </c>
      <c r="F945" s="228">
        <v>5452000</v>
      </c>
      <c r="G945" s="22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26" t="s">
        <v>37</v>
      </c>
      <c r="E946" s="227" t="s">
        <v>1073</v>
      </c>
      <c r="F946" s="228">
        <v>4868000</v>
      </c>
      <c r="G946" s="22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26" t="s">
        <v>37</v>
      </c>
      <c r="E947" s="227" t="s">
        <v>1073</v>
      </c>
      <c r="F947" s="228">
        <v>3586000</v>
      </c>
      <c r="G947" s="22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26" t="s">
        <v>37</v>
      </c>
      <c r="E948" s="227" t="s">
        <v>1073</v>
      </c>
      <c r="F948" s="228">
        <v>3038000</v>
      </c>
      <c r="G948" s="22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26" t="s">
        <v>37</v>
      </c>
      <c r="E949" s="227" t="s">
        <v>1073</v>
      </c>
      <c r="F949" s="228">
        <v>2729702.1956122965</v>
      </c>
      <c r="G949" s="22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26" t="s">
        <v>37</v>
      </c>
      <c r="E950" s="227" t="s">
        <v>1073</v>
      </c>
      <c r="F950" s="228">
        <v>2509623.3260061787</v>
      </c>
      <c r="G950" s="22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26" t="s">
        <v>37</v>
      </c>
      <c r="E951" s="227" t="s">
        <v>1073</v>
      </c>
      <c r="F951" s="228">
        <v>2304000</v>
      </c>
      <c r="G951" s="22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26" t="s">
        <v>37</v>
      </c>
      <c r="E952" s="227" t="s">
        <v>1073</v>
      </c>
      <c r="F952" s="228">
        <v>2300000</v>
      </c>
      <c r="G952" s="22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26" t="s">
        <v>37</v>
      </c>
      <c r="E953" s="227" t="s">
        <v>1073</v>
      </c>
      <c r="F953" s="228">
        <v>2036000</v>
      </c>
      <c r="G953" s="22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26" t="s">
        <v>37</v>
      </c>
      <c r="E954" s="227" t="s">
        <v>1073</v>
      </c>
      <c r="F954" s="228">
        <v>10465400.000000002</v>
      </c>
      <c r="G954" s="22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26" t="s">
        <v>37</v>
      </c>
      <c r="E955" s="227" t="s">
        <v>1073</v>
      </c>
      <c r="F955" s="228">
        <v>10465400.000000002</v>
      </c>
      <c r="G955" s="22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26" t="s">
        <v>37</v>
      </c>
      <c r="E956" s="227" t="s">
        <v>1073</v>
      </c>
      <c r="F956" s="228">
        <v>8168600.0000000009</v>
      </c>
      <c r="G956" s="22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26" t="s">
        <v>37</v>
      </c>
      <c r="E957" s="227" t="s">
        <v>1073</v>
      </c>
      <c r="F957" s="228">
        <v>7737400.0000000009</v>
      </c>
      <c r="G957" s="22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26" t="s">
        <v>37</v>
      </c>
      <c r="E958" s="227" t="s">
        <v>1073</v>
      </c>
      <c r="F958" s="228">
        <v>6602200</v>
      </c>
      <c r="G958" s="22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26" t="s">
        <v>37</v>
      </c>
      <c r="E959" s="227" t="s">
        <v>1073</v>
      </c>
      <c r="F959" s="228">
        <v>6399800</v>
      </c>
      <c r="G959" s="22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26" t="s">
        <v>37</v>
      </c>
      <c r="E960" s="227" t="s">
        <v>1073</v>
      </c>
      <c r="F960" s="228">
        <v>6393200</v>
      </c>
      <c r="G960" s="22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26" t="s">
        <v>37</v>
      </c>
      <c r="E961" s="227" t="s">
        <v>1073</v>
      </c>
      <c r="F961" s="228">
        <v>5434000</v>
      </c>
      <c r="G961" s="22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26" t="s">
        <v>37</v>
      </c>
      <c r="E962" s="227" t="s">
        <v>1073</v>
      </c>
      <c r="F962" s="228">
        <v>6072000</v>
      </c>
      <c r="G962" s="22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26" t="s">
        <v>37</v>
      </c>
      <c r="E963" s="227" t="s">
        <v>1073</v>
      </c>
      <c r="F963" s="228">
        <v>5898200</v>
      </c>
      <c r="G963" s="22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26" t="s">
        <v>37</v>
      </c>
      <c r="E964" s="227" t="s">
        <v>1073</v>
      </c>
      <c r="F964" s="228">
        <v>4892800.0000000009</v>
      </c>
      <c r="G964" s="22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26" t="s">
        <v>37</v>
      </c>
      <c r="E965" s="227" t="s">
        <v>1073</v>
      </c>
      <c r="F965" s="228">
        <v>4892800.0000000009</v>
      </c>
      <c r="G965" s="22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26" t="s">
        <v>37</v>
      </c>
      <c r="E966" s="227" t="s">
        <v>1073</v>
      </c>
      <c r="F966" s="228">
        <v>4340600.0000000009</v>
      </c>
      <c r="G966" s="22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26" t="s">
        <v>37</v>
      </c>
      <c r="E967" s="227" t="s">
        <v>1073</v>
      </c>
      <c r="F967" s="228">
        <v>3282400</v>
      </c>
      <c r="G967" s="22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26" t="s">
        <v>37</v>
      </c>
      <c r="E968" s="227" t="s">
        <v>1073</v>
      </c>
      <c r="F968" s="228">
        <v>8584400.0000000019</v>
      </c>
      <c r="G968" s="22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26" t="s">
        <v>37</v>
      </c>
      <c r="E969" s="227" t="s">
        <v>1073</v>
      </c>
      <c r="F969" s="228">
        <v>6767200</v>
      </c>
      <c r="G969" s="22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26" t="s">
        <v>37</v>
      </c>
      <c r="E970" s="227" t="s">
        <v>1073</v>
      </c>
      <c r="F970" s="228">
        <v>5755200</v>
      </c>
      <c r="G970" s="22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26" t="s">
        <v>37</v>
      </c>
      <c r="E971" s="227" t="s">
        <v>1073</v>
      </c>
      <c r="F971" s="228">
        <v>4371400.0000000009</v>
      </c>
      <c r="G971" s="22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26" t="s">
        <v>37</v>
      </c>
      <c r="E972" s="227" t="s">
        <v>1073</v>
      </c>
      <c r="F972" s="228">
        <v>5997200</v>
      </c>
      <c r="G972" s="22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26" t="s">
        <v>37</v>
      </c>
      <c r="E973" s="227" t="s">
        <v>1073</v>
      </c>
      <c r="F973" s="228">
        <v>5354800</v>
      </c>
      <c r="G973" s="22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26" t="s">
        <v>37</v>
      </c>
      <c r="E974" s="227" t="s">
        <v>1073</v>
      </c>
      <c r="F974" s="228">
        <v>3944600.0000000005</v>
      </c>
      <c r="G974" s="22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26" t="s">
        <v>37</v>
      </c>
      <c r="E975" s="227" t="s">
        <v>1073</v>
      </c>
      <c r="F975" s="228">
        <v>3341800</v>
      </c>
      <c r="G975" s="22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26" t="s">
        <v>37</v>
      </c>
      <c r="E976" s="227" t="s">
        <v>1073</v>
      </c>
      <c r="F976" s="228">
        <v>3002672.4151735264</v>
      </c>
      <c r="G976" s="22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26" t="s">
        <v>37</v>
      </c>
      <c r="E977" s="227" t="s">
        <v>1073</v>
      </c>
      <c r="F977" s="228">
        <v>2760585.6586067965</v>
      </c>
      <c r="G977" s="22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26" t="s">
        <v>37</v>
      </c>
      <c r="E978" s="227" t="s">
        <v>1073</v>
      </c>
      <c r="F978" s="228">
        <v>2534400.0000000005</v>
      </c>
      <c r="G978" s="22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26" t="s">
        <v>37</v>
      </c>
      <c r="E979" s="227" t="s">
        <v>1073</v>
      </c>
      <c r="F979" s="228">
        <v>2530000.0000000005</v>
      </c>
      <c r="G979" s="22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26" t="s">
        <v>37</v>
      </c>
      <c r="E980" s="227" t="s">
        <v>1073</v>
      </c>
      <c r="F980" s="228">
        <v>2239600.0000000005</v>
      </c>
      <c r="G980" s="22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26" t="s">
        <v>37</v>
      </c>
      <c r="E981" s="227" t="s">
        <v>1073</v>
      </c>
      <c r="F981" s="228">
        <v>13242832.628818881</v>
      </c>
      <c r="G981" s="22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26" t="s">
        <v>38</v>
      </c>
      <c r="E982" s="227"/>
      <c r="F982" s="228">
        <v>0</v>
      </c>
      <c r="G982" s="22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26" t="s">
        <v>38</v>
      </c>
      <c r="E983" s="227"/>
      <c r="F983" s="228">
        <v>0</v>
      </c>
      <c r="G983" s="22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26" t="s">
        <v>37</v>
      </c>
      <c r="E984" s="227" t="s">
        <v>1073</v>
      </c>
      <c r="F984" s="228">
        <v>5710000</v>
      </c>
      <c r="G984" s="22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26" t="s">
        <v>37</v>
      </c>
      <c r="E985" s="227" t="s">
        <v>1073</v>
      </c>
      <c r="F985" s="228">
        <v>4800000</v>
      </c>
      <c r="G985" s="22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26" t="s">
        <v>37</v>
      </c>
      <c r="E986" s="227" t="s">
        <v>1073</v>
      </c>
      <c r="F986" s="228">
        <v>4416000</v>
      </c>
      <c r="G986" s="22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26" t="s">
        <v>37</v>
      </c>
      <c r="E987" s="227" t="s">
        <v>1073</v>
      </c>
      <c r="F987" s="228">
        <v>3286000</v>
      </c>
      <c r="G987" s="22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26" t="s">
        <v>37</v>
      </c>
      <c r="E988" s="227" t="s">
        <v>1073</v>
      </c>
      <c r="F988" s="228">
        <v>2234000</v>
      </c>
      <c r="G988" s="22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26" t="s">
        <v>37</v>
      </c>
      <c r="E989" s="227" t="s">
        <v>1073</v>
      </c>
      <c r="F989" s="228">
        <v>4470000</v>
      </c>
      <c r="G989" s="22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26" t="s">
        <v>37</v>
      </c>
      <c r="E990" s="227" t="s">
        <v>1073</v>
      </c>
      <c r="F990" s="228">
        <v>3580000</v>
      </c>
      <c r="G990" s="22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26" t="s">
        <v>38</v>
      </c>
      <c r="E991" s="227"/>
      <c r="F991" s="228"/>
      <c r="G991" s="22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26" t="s">
        <v>38</v>
      </c>
      <c r="E992" s="227"/>
      <c r="F992" s="228"/>
      <c r="G992" s="22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26" t="s">
        <v>37</v>
      </c>
      <c r="E993" s="227" t="s">
        <v>11</v>
      </c>
      <c r="F993" s="228">
        <v>355700</v>
      </c>
      <c r="G993" s="22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26" t="s">
        <v>37</v>
      </c>
      <c r="E994" s="227" t="s">
        <v>11</v>
      </c>
      <c r="F994" s="228">
        <v>346400</v>
      </c>
      <c r="G994" s="22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26" t="s">
        <v>37</v>
      </c>
      <c r="E995" s="227" t="s">
        <v>11</v>
      </c>
      <c r="F995" s="228">
        <v>571650</v>
      </c>
      <c r="G995" s="22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26" t="s">
        <v>37</v>
      </c>
      <c r="E996" s="227" t="s">
        <v>11</v>
      </c>
      <c r="F996" s="228">
        <v>1182800</v>
      </c>
      <c r="G996" s="22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26" t="s">
        <v>37</v>
      </c>
      <c r="E997" s="227" t="s">
        <v>11</v>
      </c>
      <c r="F997" s="228">
        <v>2953300</v>
      </c>
      <c r="G997" s="22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26" t="s">
        <v>37</v>
      </c>
      <c r="E998" s="227" t="s">
        <v>11</v>
      </c>
      <c r="F998" s="228">
        <v>1627400</v>
      </c>
      <c r="G998" s="22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26" t="s">
        <v>37</v>
      </c>
      <c r="E999" s="227" t="s">
        <v>11</v>
      </c>
      <c r="F999" s="228">
        <v>3686500</v>
      </c>
      <c r="G999" s="22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26" t="s">
        <v>37</v>
      </c>
      <c r="E1000" s="227" t="s">
        <v>11</v>
      </c>
      <c r="F1000" s="228">
        <v>3784400</v>
      </c>
      <c r="G1000" s="22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26" t="s">
        <v>37</v>
      </c>
      <c r="E1001" s="227" t="s">
        <v>11</v>
      </c>
      <c r="F1001" s="228">
        <v>4127900</v>
      </c>
      <c r="G1001" s="22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26" t="s">
        <v>37</v>
      </c>
      <c r="E1002" s="227" t="s">
        <v>11</v>
      </c>
      <c r="F1002" s="228">
        <v>4540690</v>
      </c>
      <c r="G1002" s="22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26" t="s">
        <v>37</v>
      </c>
      <c r="E1003" s="227" t="s">
        <v>11</v>
      </c>
      <c r="F1003" s="228">
        <v>614700</v>
      </c>
      <c r="G1003" s="22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26" t="s">
        <v>37</v>
      </c>
      <c r="E1004" s="227" t="s">
        <v>11</v>
      </c>
      <c r="F1004" s="228">
        <v>829000</v>
      </c>
      <c r="G1004" s="22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26" t="s">
        <v>38</v>
      </c>
      <c r="E1005" s="227"/>
      <c r="F1005" s="228"/>
      <c r="G1005" s="22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26" t="s">
        <v>38</v>
      </c>
      <c r="E1006" s="227"/>
      <c r="F1006" s="228"/>
      <c r="G1006" s="22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26" t="s">
        <v>37</v>
      </c>
      <c r="E1007" s="227" t="s">
        <v>90</v>
      </c>
      <c r="F1007" s="228">
        <v>367100.81715813151</v>
      </c>
      <c r="G1007" s="22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26" t="s">
        <v>37</v>
      </c>
      <c r="E1008" s="227" t="s">
        <v>90</v>
      </c>
      <c r="F1008" s="228">
        <v>367100.81715813151</v>
      </c>
      <c r="G1008" s="22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26" t="s">
        <v>37</v>
      </c>
      <c r="E1009" s="227" t="s">
        <v>90</v>
      </c>
      <c r="F1009" s="228">
        <v>483136</v>
      </c>
      <c r="G1009" s="22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26" t="s">
        <v>37</v>
      </c>
      <c r="E1010" s="227" t="s">
        <v>90</v>
      </c>
      <c r="F1010" s="228">
        <v>483136</v>
      </c>
      <c r="G1010" s="22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26" t="s">
        <v>37</v>
      </c>
      <c r="E1011" s="227" t="s">
        <v>90</v>
      </c>
      <c r="F1011" s="228">
        <v>542850</v>
      </c>
      <c r="G1011" s="22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26" t="s">
        <v>37</v>
      </c>
      <c r="E1012" s="227" t="s">
        <v>90</v>
      </c>
      <c r="F1012" s="228">
        <v>542850</v>
      </c>
      <c r="G1012" s="22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26" t="s">
        <v>37</v>
      </c>
      <c r="E1013" s="227" t="s">
        <v>90</v>
      </c>
      <c r="F1013" s="228">
        <v>580849</v>
      </c>
      <c r="G1013" s="22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26" t="s">
        <v>37</v>
      </c>
      <c r="E1014" s="227" t="s">
        <v>90</v>
      </c>
      <c r="F1014" s="228">
        <v>580849</v>
      </c>
      <c r="G1014" s="22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26" t="s">
        <v>37</v>
      </c>
      <c r="E1015" s="227" t="s">
        <v>90</v>
      </c>
      <c r="F1015" s="228">
        <v>640563</v>
      </c>
      <c r="G1015" s="22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26" t="s">
        <v>37</v>
      </c>
      <c r="E1016" s="227" t="s">
        <v>90</v>
      </c>
      <c r="F1016" s="228">
        <v>640563</v>
      </c>
      <c r="G1016" s="22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26" t="s">
        <v>37</v>
      </c>
      <c r="E1017" s="227" t="s">
        <v>90</v>
      </c>
      <c r="F1017" s="228">
        <v>777904.11254937388</v>
      </c>
      <c r="G1017" s="22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26" t="s">
        <v>37</v>
      </c>
      <c r="E1018" s="227" t="s">
        <v>90</v>
      </c>
      <c r="F1018" s="228">
        <v>777904.11254937388</v>
      </c>
      <c r="G1018" s="22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26" t="s">
        <v>37</v>
      </c>
      <c r="E1019" s="227" t="s">
        <v>90</v>
      </c>
      <c r="F1019" s="228">
        <v>776275</v>
      </c>
      <c r="G1019" s="22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26" t="s">
        <v>37</v>
      </c>
      <c r="E1020" s="227" t="s">
        <v>90</v>
      </c>
      <c r="F1020" s="228">
        <v>776275</v>
      </c>
      <c r="G1020" s="22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26" t="s">
        <v>37</v>
      </c>
      <c r="E1021" s="227" t="s">
        <v>90</v>
      </c>
      <c r="F1021" s="228">
        <v>852274</v>
      </c>
      <c r="G1021" s="22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26" t="s">
        <v>37</v>
      </c>
      <c r="E1022" s="227" t="s">
        <v>90</v>
      </c>
      <c r="F1022" s="228">
        <v>852274</v>
      </c>
      <c r="G1022" s="22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26" t="s">
        <v>37</v>
      </c>
      <c r="E1023" s="227" t="s">
        <v>90</v>
      </c>
      <c r="F1023" s="228">
        <v>1280085.3169734846</v>
      </c>
      <c r="G1023" s="22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26" t="s">
        <v>37</v>
      </c>
      <c r="E1024" s="227" t="s">
        <v>90</v>
      </c>
      <c r="F1024" s="228">
        <v>1280085.3169734846</v>
      </c>
      <c r="G1024" s="22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26" t="s">
        <v>37</v>
      </c>
      <c r="E1025" s="227" t="s">
        <v>90</v>
      </c>
      <c r="F1025" s="228">
        <v>901131</v>
      </c>
      <c r="G1025" s="22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26" t="s">
        <v>37</v>
      </c>
      <c r="E1026" s="227" t="s">
        <v>90</v>
      </c>
      <c r="F1026" s="228">
        <v>901131</v>
      </c>
      <c r="G1026" s="22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26" t="s">
        <v>37</v>
      </c>
      <c r="E1027" s="227" t="s">
        <v>90</v>
      </c>
      <c r="F1027" s="228">
        <v>928273</v>
      </c>
      <c r="G1027" s="22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26" t="s">
        <v>37</v>
      </c>
      <c r="E1028" s="227" t="s">
        <v>90</v>
      </c>
      <c r="F1028" s="228">
        <v>928273</v>
      </c>
      <c r="G1028" s="22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26" t="s">
        <v>37</v>
      </c>
      <c r="E1029" s="227" t="s">
        <v>90</v>
      </c>
      <c r="F1029" s="228">
        <v>1063986</v>
      </c>
      <c r="G1029" s="22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26" t="s">
        <v>37</v>
      </c>
      <c r="E1030" s="227" t="s">
        <v>90</v>
      </c>
      <c r="F1030" s="228">
        <v>1063986</v>
      </c>
      <c r="G1030" s="22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26" t="s">
        <v>37</v>
      </c>
      <c r="E1031" s="227" t="s">
        <v>90</v>
      </c>
      <c r="F1031" s="228">
        <v>1503365.2512190146</v>
      </c>
      <c r="G1031" s="22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26" t="s">
        <v>37</v>
      </c>
      <c r="E1032" s="227" t="s">
        <v>90</v>
      </c>
      <c r="F1032" s="228">
        <v>1503365.2512190146</v>
      </c>
      <c r="G1032" s="22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26" t="s">
        <v>38</v>
      </c>
      <c r="E1033" s="227"/>
      <c r="F1033" s="228"/>
      <c r="G1033" s="22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26" t="s">
        <v>38</v>
      </c>
      <c r="E1034" s="227"/>
      <c r="F1034" s="228"/>
      <c r="G1034" s="22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26" t="s">
        <v>37</v>
      </c>
      <c r="E1035" s="227" t="s">
        <v>11</v>
      </c>
      <c r="F1035" s="228">
        <v>11600</v>
      </c>
      <c r="G1035" s="22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26" t="s">
        <v>37</v>
      </c>
      <c r="E1036" s="227" t="s">
        <v>11</v>
      </c>
      <c r="F1036" s="228">
        <v>10700</v>
      </c>
      <c r="G1036" s="22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26" t="s">
        <v>37</v>
      </c>
      <c r="E1037" s="227" t="s">
        <v>287</v>
      </c>
      <c r="F1037" s="228">
        <v>1318750</v>
      </c>
      <c r="G1037" s="22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26" t="s">
        <v>37</v>
      </c>
      <c r="E1038" s="227" t="s">
        <v>287</v>
      </c>
      <c r="F1038" s="228">
        <v>1055000</v>
      </c>
      <c r="G1038" s="22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26" t="s">
        <v>37</v>
      </c>
      <c r="E1039" s="227" t="s">
        <v>463</v>
      </c>
      <c r="F1039" s="228">
        <v>700</v>
      </c>
      <c r="G1039" s="22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26" t="s">
        <v>37</v>
      </c>
      <c r="E1040" s="227" t="s">
        <v>463</v>
      </c>
      <c r="F1040" s="228">
        <v>1400</v>
      </c>
      <c r="G1040" s="22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26" t="s">
        <v>37</v>
      </c>
      <c r="E1041" s="227" t="s">
        <v>463</v>
      </c>
      <c r="F1041" s="228">
        <v>28300</v>
      </c>
      <c r="G1041" s="22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26" t="s">
        <v>37</v>
      </c>
      <c r="E1042" s="227" t="s">
        <v>463</v>
      </c>
      <c r="F1042" s="228">
        <v>16900</v>
      </c>
      <c r="G1042" s="22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26" t="s">
        <v>37</v>
      </c>
      <c r="E1043" s="227" t="s">
        <v>463</v>
      </c>
      <c r="F1043" s="228">
        <v>4566.666666666667</v>
      </c>
      <c r="G1043" s="22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26" t="s">
        <v>37</v>
      </c>
      <c r="E1044" s="227" t="s">
        <v>463</v>
      </c>
      <c r="F1044" s="232">
        <v>1100</v>
      </c>
      <c r="G1044" s="23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26" t="s">
        <v>37</v>
      </c>
      <c r="E1045" s="227" t="s">
        <v>463</v>
      </c>
      <c r="F1045" s="232">
        <v>2200</v>
      </c>
      <c r="G1045" s="23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26" t="s">
        <v>37</v>
      </c>
      <c r="E1046" s="227" t="s">
        <v>463</v>
      </c>
      <c r="F1046" s="232">
        <v>5300</v>
      </c>
      <c r="G1046" s="23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26" t="s">
        <v>37</v>
      </c>
      <c r="E1047" s="227" t="s">
        <v>463</v>
      </c>
      <c r="F1047" s="232">
        <v>5800</v>
      </c>
      <c r="G1047" s="23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26" t="s">
        <v>37</v>
      </c>
      <c r="E1048" s="227" t="s">
        <v>463</v>
      </c>
      <c r="F1048" s="232">
        <v>7200</v>
      </c>
      <c r="G1048" s="23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26" t="s">
        <v>37</v>
      </c>
      <c r="E1049" s="227" t="s">
        <v>787</v>
      </c>
      <c r="F1049" s="228">
        <v>162200</v>
      </c>
      <c r="G1049" s="22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26"/>
      <c r="E1050" s="227"/>
      <c r="F1050" s="228"/>
      <c r="G1050" s="22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26" t="s">
        <v>38</v>
      </c>
      <c r="E1051" s="227"/>
      <c r="F1051" s="228"/>
      <c r="G1051" s="22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26" t="s">
        <v>37</v>
      </c>
      <c r="E1052" s="227" t="s">
        <v>11</v>
      </c>
      <c r="F1052" s="228">
        <v>25000</v>
      </c>
      <c r="G1052" s="22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26" t="s">
        <v>37</v>
      </c>
      <c r="E1053" s="227" t="s">
        <v>11</v>
      </c>
      <c r="F1053" s="228">
        <v>60300</v>
      </c>
      <c r="G1053" s="22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26" t="s">
        <v>37</v>
      </c>
      <c r="E1054" s="227" t="s">
        <v>11</v>
      </c>
      <c r="F1054" s="228">
        <v>54400</v>
      </c>
      <c r="G1054" s="22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26" t="s">
        <v>37</v>
      </c>
      <c r="E1055" s="227" t="s">
        <v>11</v>
      </c>
      <c r="F1055" s="228">
        <v>106400</v>
      </c>
      <c r="G1055" s="22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26" t="s">
        <v>37</v>
      </c>
      <c r="E1056" s="227" t="s">
        <v>11</v>
      </c>
      <c r="F1056" s="228">
        <v>798700</v>
      </c>
      <c r="G1056" s="22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26" t="s">
        <v>37</v>
      </c>
      <c r="E1057" s="227" t="s">
        <v>11</v>
      </c>
      <c r="F1057" s="228">
        <v>1641700</v>
      </c>
      <c r="G1057" s="22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26" t="s">
        <v>37</v>
      </c>
      <c r="E1058" s="227" t="s">
        <v>11</v>
      </c>
      <c r="F1058" s="228">
        <v>39800</v>
      </c>
      <c r="G1058" s="22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26" t="s">
        <v>37</v>
      </c>
      <c r="E1059" s="227" t="s">
        <v>11</v>
      </c>
      <c r="F1059" s="228">
        <v>78008</v>
      </c>
      <c r="G1059" s="22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26" t="s">
        <v>38</v>
      </c>
      <c r="E1060" s="227"/>
      <c r="F1060" s="228"/>
      <c r="G1060" s="22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26" t="s">
        <v>38</v>
      </c>
      <c r="E1061" s="227"/>
      <c r="F1061" s="228"/>
      <c r="G1061" s="22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26" t="s">
        <v>38</v>
      </c>
      <c r="E1062" s="227"/>
      <c r="F1062" s="228"/>
      <c r="G1062" s="22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26" t="s">
        <v>37</v>
      </c>
      <c r="E1063" s="227" t="s">
        <v>11</v>
      </c>
      <c r="F1063" s="228">
        <v>11880</v>
      </c>
      <c r="G1063" s="22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26" t="s">
        <v>37</v>
      </c>
      <c r="E1064" s="227" t="s">
        <v>11</v>
      </c>
      <c r="F1064" s="228">
        <v>12300</v>
      </c>
      <c r="G1064" s="22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26" t="s">
        <v>37</v>
      </c>
      <c r="E1065" s="227" t="s">
        <v>11</v>
      </c>
      <c r="F1065" s="228">
        <v>16500</v>
      </c>
      <c r="G1065" s="22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26" t="s">
        <v>37</v>
      </c>
      <c r="E1066" s="227" t="s">
        <v>11</v>
      </c>
      <c r="F1066" s="228">
        <v>8940</v>
      </c>
      <c r="G1066" s="22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26" t="s">
        <v>37</v>
      </c>
      <c r="E1067" s="227" t="s">
        <v>11</v>
      </c>
      <c r="F1067" s="228">
        <v>15060</v>
      </c>
      <c r="G1067" s="22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26" t="s">
        <v>37</v>
      </c>
      <c r="E1068" s="227" t="s">
        <v>11</v>
      </c>
      <c r="F1068" s="228">
        <v>17820</v>
      </c>
      <c r="G1068" s="22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26" t="s">
        <v>37</v>
      </c>
      <c r="E1069" s="227" t="s">
        <v>11</v>
      </c>
      <c r="F1069" s="228">
        <v>15060</v>
      </c>
      <c r="G1069" s="22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26" t="s">
        <v>37</v>
      </c>
      <c r="E1070" s="227" t="s">
        <v>11</v>
      </c>
      <c r="F1070" s="228">
        <v>22560</v>
      </c>
      <c r="G1070" s="22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26" t="s">
        <v>37</v>
      </c>
      <c r="E1071" s="227" t="s">
        <v>11</v>
      </c>
      <c r="F1071" s="228">
        <v>15060</v>
      </c>
      <c r="G1071" s="22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26" t="s">
        <v>37</v>
      </c>
      <c r="E1072" s="227" t="s">
        <v>11</v>
      </c>
      <c r="F1072" s="228">
        <v>23880</v>
      </c>
      <c r="G1072" s="22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26" t="s">
        <v>37</v>
      </c>
      <c r="E1073" s="227" t="s">
        <v>11</v>
      </c>
      <c r="F1073" s="228">
        <v>13320</v>
      </c>
      <c r="G1073" s="22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26" t="s">
        <v>37</v>
      </c>
      <c r="E1074" s="227" t="s">
        <v>11</v>
      </c>
      <c r="F1074" s="228">
        <v>18180</v>
      </c>
      <c r="G1074" s="22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26" t="s">
        <v>37</v>
      </c>
      <c r="E1075" s="227" t="s">
        <v>11</v>
      </c>
      <c r="F1075" s="228">
        <v>13920</v>
      </c>
      <c r="G1075" s="22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26" t="s">
        <v>37</v>
      </c>
      <c r="E1076" s="227" t="s">
        <v>11</v>
      </c>
      <c r="F1076" s="228">
        <v>10320</v>
      </c>
      <c r="G1076" s="22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26" t="s">
        <v>37</v>
      </c>
      <c r="E1077" s="227" t="s">
        <v>11</v>
      </c>
      <c r="F1077" s="228">
        <v>11880</v>
      </c>
      <c r="G1077" s="22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26" t="s">
        <v>37</v>
      </c>
      <c r="E1078" s="227" t="s">
        <v>11</v>
      </c>
      <c r="F1078" s="228">
        <v>11880</v>
      </c>
      <c r="G1078" s="22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26" t="s">
        <v>37</v>
      </c>
      <c r="E1079" s="227" t="s">
        <v>11</v>
      </c>
      <c r="F1079" s="228">
        <v>12300</v>
      </c>
      <c r="G1079" s="22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26" t="s">
        <v>37</v>
      </c>
      <c r="E1080" s="227" t="s">
        <v>11</v>
      </c>
      <c r="F1080" s="228">
        <v>12300</v>
      </c>
      <c r="G1080" s="22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26" t="s">
        <v>37</v>
      </c>
      <c r="E1081" s="227" t="s">
        <v>11</v>
      </c>
      <c r="F1081" s="228">
        <v>16500</v>
      </c>
      <c r="G1081" s="22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26" t="s">
        <v>37</v>
      </c>
      <c r="E1082" s="227" t="s">
        <v>11</v>
      </c>
      <c r="F1082" s="228">
        <v>16500</v>
      </c>
      <c r="G1082" s="22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26" t="s">
        <v>37</v>
      </c>
      <c r="E1083" s="227" t="s">
        <v>11</v>
      </c>
      <c r="F1083" s="228">
        <v>13260</v>
      </c>
      <c r="G1083" s="22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26" t="s">
        <v>38</v>
      </c>
      <c r="E1084" s="227"/>
      <c r="F1084" s="228">
        <v>0</v>
      </c>
      <c r="G1084" s="22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26" t="s">
        <v>38</v>
      </c>
      <c r="E1085" s="227"/>
      <c r="F1085" s="228">
        <v>0</v>
      </c>
      <c r="G1085" s="22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26" t="s">
        <v>37</v>
      </c>
      <c r="E1086" s="227" t="s">
        <v>11</v>
      </c>
      <c r="F1086" s="228">
        <v>31920</v>
      </c>
      <c r="G1086" s="22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26" t="s">
        <v>37</v>
      </c>
      <c r="E1087" s="227" t="s">
        <v>11</v>
      </c>
      <c r="F1087" s="228">
        <v>31920</v>
      </c>
      <c r="G1087" s="22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26" t="s">
        <v>37</v>
      </c>
      <c r="E1088" s="227" t="s">
        <v>11</v>
      </c>
      <c r="F1088" s="228">
        <v>31920</v>
      </c>
      <c r="G1088" s="22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26" t="s">
        <v>37</v>
      </c>
      <c r="E1089" s="227" t="s">
        <v>11</v>
      </c>
      <c r="F1089" s="228">
        <v>48060</v>
      </c>
      <c r="G1089" s="22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26" t="s">
        <v>37</v>
      </c>
      <c r="E1090" s="227" t="s">
        <v>11</v>
      </c>
      <c r="F1090" s="228">
        <v>16200</v>
      </c>
      <c r="G1090" s="22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26" t="s">
        <v>37</v>
      </c>
      <c r="E1091" s="227" t="s">
        <v>11</v>
      </c>
      <c r="F1091" s="228">
        <v>48060</v>
      </c>
      <c r="G1091" s="22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26" t="s">
        <v>37</v>
      </c>
      <c r="E1092" s="227" t="s">
        <v>11</v>
      </c>
      <c r="F1092" s="228">
        <v>50400</v>
      </c>
      <c r="G1092" s="22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26" t="s">
        <v>37</v>
      </c>
      <c r="E1093" s="227" t="s">
        <v>11</v>
      </c>
      <c r="F1093" s="228">
        <v>26400</v>
      </c>
      <c r="G1093" s="22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26" t="s">
        <v>37</v>
      </c>
      <c r="E1094" s="227" t="s">
        <v>11</v>
      </c>
      <c r="F1094" s="228">
        <v>42180</v>
      </c>
      <c r="G1094" s="22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26" t="s">
        <v>37</v>
      </c>
      <c r="E1095" s="227" t="s">
        <v>11</v>
      </c>
      <c r="F1095" s="228">
        <v>42180</v>
      </c>
      <c r="G1095" s="22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26" t="s">
        <v>37</v>
      </c>
      <c r="E1096" s="227" t="s">
        <v>11</v>
      </c>
      <c r="F1096" s="228">
        <v>27120</v>
      </c>
      <c r="G1096" s="22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26" t="s">
        <v>37</v>
      </c>
      <c r="E1097" s="227" t="s">
        <v>11</v>
      </c>
      <c r="F1097" s="228">
        <v>46800</v>
      </c>
      <c r="G1097" s="22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26" t="s">
        <v>37</v>
      </c>
      <c r="E1098" s="227" t="s">
        <v>11</v>
      </c>
      <c r="F1098" s="228">
        <v>46800</v>
      </c>
      <c r="G1098" s="22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26" t="s">
        <v>37</v>
      </c>
      <c r="E1099" s="227" t="s">
        <v>11</v>
      </c>
      <c r="F1099" s="228">
        <v>45240</v>
      </c>
      <c r="G1099" s="22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26" t="s">
        <v>37</v>
      </c>
      <c r="E1100" s="227" t="s">
        <v>11</v>
      </c>
      <c r="F1100" s="228">
        <v>22740</v>
      </c>
      <c r="G1100" s="22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26" t="s">
        <v>37</v>
      </c>
      <c r="E1101" s="227" t="s">
        <v>11</v>
      </c>
      <c r="F1101" s="228">
        <v>22740</v>
      </c>
      <c r="G1101" s="22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26" t="s">
        <v>37</v>
      </c>
      <c r="E1102" s="227" t="s">
        <v>11</v>
      </c>
      <c r="F1102" s="228">
        <v>24420</v>
      </c>
      <c r="G1102" s="22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26" t="s">
        <v>37</v>
      </c>
      <c r="E1103" s="227" t="s">
        <v>11</v>
      </c>
      <c r="F1103" s="228">
        <v>24420</v>
      </c>
      <c r="G1103" s="22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26" t="s">
        <v>37</v>
      </c>
      <c r="E1104" s="227" t="s">
        <v>11</v>
      </c>
      <c r="F1104" s="228">
        <v>24420</v>
      </c>
      <c r="G1104" s="22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26" t="s">
        <v>37</v>
      </c>
      <c r="E1105" s="227" t="s">
        <v>11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26" t="s">
        <v>37</v>
      </c>
      <c r="E1106" s="227" t="s">
        <v>11</v>
      </c>
      <c r="F1106" s="228">
        <v>21720</v>
      </c>
      <c r="G1106" s="22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26" t="s">
        <v>37</v>
      </c>
      <c r="E1107" s="227" t="s">
        <v>11</v>
      </c>
      <c r="F1107" s="228">
        <v>20100</v>
      </c>
      <c r="G1107" s="22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26" t="s">
        <v>37</v>
      </c>
      <c r="E1108" s="227" t="s">
        <v>11</v>
      </c>
      <c r="F1108" s="228">
        <v>20100</v>
      </c>
      <c r="G1108" s="22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26" t="s">
        <v>37</v>
      </c>
      <c r="E1109" s="227" t="s">
        <v>11</v>
      </c>
      <c r="F1109" s="228">
        <v>20100</v>
      </c>
      <c r="G1109" s="22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26" t="s">
        <v>37</v>
      </c>
      <c r="E1110" s="227" t="s">
        <v>11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26" t="s">
        <v>37</v>
      </c>
      <c r="E1111" s="227" t="s">
        <v>11</v>
      </c>
      <c r="F1111" s="228">
        <v>42240</v>
      </c>
      <c r="G1111" s="22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26" t="s">
        <v>37</v>
      </c>
      <c r="E1112" s="227" t="s">
        <v>11</v>
      </c>
      <c r="F1112" s="228">
        <v>42240</v>
      </c>
      <c r="G1112" s="22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26" t="s">
        <v>37</v>
      </c>
      <c r="E1113" s="227" t="s">
        <v>11</v>
      </c>
      <c r="F1113" s="228">
        <v>40260</v>
      </c>
      <c r="G1113" s="22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26" t="s">
        <v>37</v>
      </c>
      <c r="E1114" s="227" t="s">
        <v>11</v>
      </c>
      <c r="F1114" s="228">
        <v>28020</v>
      </c>
      <c r="G1114" s="22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26" t="s">
        <v>37</v>
      </c>
      <c r="E1115" s="227" t="s">
        <v>11</v>
      </c>
      <c r="F1115" s="228">
        <v>28020</v>
      </c>
      <c r="G1115" s="22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26" t="s">
        <v>37</v>
      </c>
      <c r="E1116" s="227" t="s">
        <v>11</v>
      </c>
      <c r="F1116" s="228">
        <v>45360</v>
      </c>
      <c r="G1116" s="22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26" t="s">
        <v>37</v>
      </c>
      <c r="E1117" s="227" t="s">
        <v>11</v>
      </c>
      <c r="F1117" s="228">
        <v>45360</v>
      </c>
      <c r="G1117" s="22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26" t="s">
        <v>37</v>
      </c>
      <c r="E1118" s="227" t="s">
        <v>11</v>
      </c>
      <c r="F1118" s="228">
        <v>36060</v>
      </c>
      <c r="G1118" s="22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26" t="s">
        <v>37</v>
      </c>
      <c r="E1119" s="227" t="s">
        <v>11</v>
      </c>
      <c r="F1119" s="228">
        <v>33660</v>
      </c>
      <c r="G1119" s="22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26" t="s">
        <v>38</v>
      </c>
      <c r="E1120" s="227"/>
      <c r="F1120" s="228">
        <v>0</v>
      </c>
      <c r="G1120" s="22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26" t="s">
        <v>38</v>
      </c>
      <c r="E1121" s="227"/>
      <c r="F1121" s="228">
        <v>0</v>
      </c>
      <c r="G1121" s="22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26" t="s">
        <v>37</v>
      </c>
      <c r="E1122" s="227" t="s">
        <v>11</v>
      </c>
      <c r="F1122" s="228">
        <v>38820</v>
      </c>
      <c r="G1122" s="22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26" t="s">
        <v>37</v>
      </c>
      <c r="E1123" s="227" t="s">
        <v>11</v>
      </c>
      <c r="F1123" s="228">
        <v>38820</v>
      </c>
      <c r="G1123" s="22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26" t="s">
        <v>37</v>
      </c>
      <c r="E1124" s="227" t="s">
        <v>11</v>
      </c>
      <c r="F1124" s="228">
        <v>47880</v>
      </c>
      <c r="G1124" s="22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26" t="s">
        <v>37</v>
      </c>
      <c r="E1125" s="227" t="s">
        <v>11</v>
      </c>
      <c r="F1125" s="228">
        <v>49920</v>
      </c>
      <c r="G1125" s="22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26" t="s">
        <v>37</v>
      </c>
      <c r="E1126" s="227" t="s">
        <v>11</v>
      </c>
      <c r="F1126" s="228">
        <v>64260</v>
      </c>
      <c r="G1126" s="22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26" t="s">
        <v>37</v>
      </c>
      <c r="E1127" s="227" t="s">
        <v>11</v>
      </c>
      <c r="F1127" s="228">
        <v>110640</v>
      </c>
      <c r="G1127" s="22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26" t="s">
        <v>38</v>
      </c>
      <c r="E1128" s="227"/>
      <c r="F1128" s="228">
        <v>0</v>
      </c>
      <c r="G1128" s="22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26" t="s">
        <v>38</v>
      </c>
      <c r="E1129" s="227"/>
      <c r="F1129" s="228">
        <v>0</v>
      </c>
      <c r="G1129" s="22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26" t="s">
        <v>37</v>
      </c>
      <c r="E1130" s="227" t="s">
        <v>11</v>
      </c>
      <c r="F1130" s="228">
        <v>45120</v>
      </c>
      <c r="G1130" s="22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26" t="s">
        <v>37</v>
      </c>
      <c r="E1131" s="227" t="s">
        <v>11</v>
      </c>
      <c r="F1131" s="228">
        <v>45120</v>
      </c>
      <c r="G1131" s="22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26" t="s">
        <v>37</v>
      </c>
      <c r="E1132" s="227" t="s">
        <v>11</v>
      </c>
      <c r="F1132" s="228">
        <v>44940</v>
      </c>
      <c r="G1132" s="22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26" t="s">
        <v>37</v>
      </c>
      <c r="E1133" s="227" t="s">
        <v>11</v>
      </c>
      <c r="F1133" s="228">
        <v>47640</v>
      </c>
      <c r="G1133" s="22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26" t="s">
        <v>37</v>
      </c>
      <c r="E1134" s="227" t="s">
        <v>11</v>
      </c>
      <c r="F1134" s="228">
        <v>50340</v>
      </c>
      <c r="G1134" s="22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26" t="s">
        <v>37</v>
      </c>
      <c r="E1135" s="227" t="s">
        <v>11</v>
      </c>
      <c r="F1135" s="228">
        <v>43860</v>
      </c>
      <c r="G1135" s="22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26" t="s">
        <v>37</v>
      </c>
      <c r="E1136" s="227" t="s">
        <v>11</v>
      </c>
      <c r="F1136" s="228">
        <v>50940</v>
      </c>
      <c r="G1136" s="22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26" t="s">
        <v>37</v>
      </c>
      <c r="E1137" s="227" t="s">
        <v>11</v>
      </c>
      <c r="F1137" s="228">
        <v>50940</v>
      </c>
      <c r="G1137" s="22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26" t="s">
        <v>37</v>
      </c>
      <c r="E1138" s="227" t="s">
        <v>11</v>
      </c>
      <c r="F1138" s="228">
        <v>48240</v>
      </c>
      <c r="G1138" s="22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26" t="s">
        <v>37</v>
      </c>
      <c r="E1139" s="227" t="s">
        <v>11</v>
      </c>
      <c r="F1139" s="228">
        <v>47280</v>
      </c>
      <c r="G1139" s="22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26" t="s">
        <v>37</v>
      </c>
      <c r="E1140" s="227" t="s">
        <v>11</v>
      </c>
      <c r="F1140" s="228">
        <v>59940</v>
      </c>
      <c r="G1140" s="22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26" t="s">
        <v>37</v>
      </c>
      <c r="E1141" s="227" t="s">
        <v>11</v>
      </c>
      <c r="F1141" s="228">
        <v>55080</v>
      </c>
      <c r="G1141" s="22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26" t="s">
        <v>37</v>
      </c>
      <c r="E1142" s="227" t="s">
        <v>11</v>
      </c>
      <c r="F1142" s="228">
        <v>44640</v>
      </c>
      <c r="G1142" s="22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26" t="s">
        <v>37</v>
      </c>
      <c r="E1143" s="227" t="s">
        <v>11</v>
      </c>
      <c r="F1143" s="228">
        <v>58920</v>
      </c>
      <c r="G1143" s="22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26" t="s">
        <v>37</v>
      </c>
      <c r="E1144" s="227" t="s">
        <v>11</v>
      </c>
      <c r="F1144" s="228">
        <v>58920</v>
      </c>
      <c r="G1144" s="22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26" t="s">
        <v>37</v>
      </c>
      <c r="E1145" s="227" t="s">
        <v>11</v>
      </c>
      <c r="F1145" s="228">
        <v>58140</v>
      </c>
      <c r="G1145" s="22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26" t="s">
        <v>37</v>
      </c>
      <c r="E1146" s="227" t="s">
        <v>11</v>
      </c>
      <c r="F1146" s="228">
        <v>58140</v>
      </c>
      <c r="G1146" s="22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26" t="s">
        <v>37</v>
      </c>
      <c r="E1147" s="227" t="s">
        <v>11</v>
      </c>
      <c r="F1147" s="228">
        <v>56340</v>
      </c>
      <c r="G1147" s="22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26" t="s">
        <v>37</v>
      </c>
      <c r="E1148" s="227" t="s">
        <v>11</v>
      </c>
      <c r="F1148" s="228">
        <v>105060</v>
      </c>
      <c r="G1148" s="22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26" t="s">
        <v>37</v>
      </c>
      <c r="E1149" s="227" t="s">
        <v>11</v>
      </c>
      <c r="F1149" s="228">
        <v>57540</v>
      </c>
      <c r="G1149" s="22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26" t="s">
        <v>37</v>
      </c>
      <c r="E1150" s="227" t="s">
        <v>11</v>
      </c>
      <c r="F1150" s="228">
        <v>61080</v>
      </c>
      <c r="G1150" s="22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26" t="s">
        <v>37</v>
      </c>
      <c r="E1151" s="227" t="s">
        <v>11</v>
      </c>
      <c r="F1151" s="228">
        <v>71880</v>
      </c>
      <c r="G1151" s="22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26" t="s">
        <v>37</v>
      </c>
      <c r="E1152" s="227" t="s">
        <v>11</v>
      </c>
      <c r="F1152" s="228">
        <v>61080</v>
      </c>
      <c r="G1152" s="22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26" t="s">
        <v>37</v>
      </c>
      <c r="E1153" s="227" t="s">
        <v>11</v>
      </c>
      <c r="F1153" s="228">
        <v>55860</v>
      </c>
      <c r="G1153" s="22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26" t="s">
        <v>37</v>
      </c>
      <c r="E1154" s="227" t="s">
        <v>11</v>
      </c>
      <c r="F1154" s="228">
        <v>58680</v>
      </c>
      <c r="G1154" s="22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26" t="s">
        <v>37</v>
      </c>
      <c r="E1155" s="227" t="s">
        <v>11</v>
      </c>
      <c r="F1155" s="228">
        <v>115680</v>
      </c>
      <c r="G1155" s="22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26" t="s">
        <v>37</v>
      </c>
      <c r="E1156" s="227" t="s">
        <v>11</v>
      </c>
      <c r="F1156" s="228">
        <v>118500</v>
      </c>
      <c r="G1156" s="22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26" t="s">
        <v>37</v>
      </c>
      <c r="E1157" s="227" t="s">
        <v>11</v>
      </c>
      <c r="F1157" s="228">
        <v>118500</v>
      </c>
      <c r="G1157" s="22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26" t="s">
        <v>37</v>
      </c>
      <c r="E1158" s="227" t="s">
        <v>11</v>
      </c>
      <c r="F1158" s="228">
        <v>117900</v>
      </c>
      <c r="G1158" s="22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26" t="s">
        <v>37</v>
      </c>
      <c r="E1159" s="227" t="s">
        <v>11</v>
      </c>
      <c r="F1159" s="228">
        <v>120120</v>
      </c>
      <c r="G1159" s="22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26" t="s">
        <v>37</v>
      </c>
      <c r="E1160" s="227" t="s">
        <v>11</v>
      </c>
      <c r="F1160" s="228">
        <v>50460</v>
      </c>
      <c r="G1160" s="22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26" t="s">
        <v>37</v>
      </c>
      <c r="E1161" s="227" t="s">
        <v>11</v>
      </c>
      <c r="F1161" s="228">
        <v>50460</v>
      </c>
      <c r="G1161" s="22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26" t="s">
        <v>37</v>
      </c>
      <c r="E1162" s="227" t="s">
        <v>11</v>
      </c>
      <c r="F1162" s="228">
        <v>41400</v>
      </c>
      <c r="G1162" s="22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26" t="s">
        <v>37</v>
      </c>
      <c r="E1163" s="227" t="s">
        <v>11</v>
      </c>
      <c r="F1163" s="228">
        <v>61140</v>
      </c>
      <c r="G1163" s="22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26" t="s">
        <v>37</v>
      </c>
      <c r="E1164" s="227" t="s">
        <v>11</v>
      </c>
      <c r="F1164" s="228">
        <v>61140</v>
      </c>
      <c r="G1164" s="22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26" t="s">
        <v>37</v>
      </c>
      <c r="E1165" s="227" t="s">
        <v>11</v>
      </c>
      <c r="F1165" s="228">
        <v>55380</v>
      </c>
      <c r="G1165" s="22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26" t="s">
        <v>37</v>
      </c>
      <c r="E1166" s="227" t="s">
        <v>11</v>
      </c>
      <c r="F1166" s="228">
        <v>61860</v>
      </c>
      <c r="G1166" s="22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26" t="s">
        <v>37</v>
      </c>
      <c r="E1167" s="227" t="s">
        <v>11</v>
      </c>
      <c r="F1167" s="228">
        <v>63900</v>
      </c>
      <c r="G1167" s="22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26" t="s">
        <v>37</v>
      </c>
      <c r="E1168" s="227" t="s">
        <v>11</v>
      </c>
      <c r="F1168" s="228">
        <v>59220</v>
      </c>
      <c r="G1168" s="22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26" t="s">
        <v>38</v>
      </c>
      <c r="E1169" s="227"/>
      <c r="F1169" s="228">
        <v>0</v>
      </c>
      <c r="G1169" s="22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26" t="s">
        <v>38</v>
      </c>
      <c r="E1170" s="227"/>
      <c r="F1170" s="228">
        <v>0</v>
      </c>
      <c r="G1170" s="22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26" t="s">
        <v>37</v>
      </c>
      <c r="E1171" s="227" t="s">
        <v>11</v>
      </c>
      <c r="F1171" s="228">
        <v>89700</v>
      </c>
      <c r="G1171" s="22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26" t="s">
        <v>37</v>
      </c>
      <c r="E1172" s="227" t="s">
        <v>11</v>
      </c>
      <c r="F1172" s="228">
        <v>91200</v>
      </c>
      <c r="G1172" s="22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26" t="s">
        <v>37</v>
      </c>
      <c r="E1173" s="227" t="s">
        <v>11</v>
      </c>
      <c r="F1173" s="228">
        <v>95640</v>
      </c>
      <c r="G1173" s="22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26" t="s">
        <v>37</v>
      </c>
      <c r="E1174" s="227" t="s">
        <v>11</v>
      </c>
      <c r="F1174" s="228">
        <v>95640</v>
      </c>
      <c r="G1174" s="22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26" t="s">
        <v>37</v>
      </c>
      <c r="E1175" s="227" t="s">
        <v>11</v>
      </c>
      <c r="F1175" s="228">
        <v>116340</v>
      </c>
      <c r="G1175" s="22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26" t="s">
        <v>37</v>
      </c>
      <c r="E1176" s="227" t="s">
        <v>11</v>
      </c>
      <c r="F1176" s="228">
        <v>115020</v>
      </c>
      <c r="G1176" s="22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26" t="s">
        <v>37</v>
      </c>
      <c r="E1177" s="227" t="s">
        <v>11</v>
      </c>
      <c r="F1177" s="228">
        <v>115020</v>
      </c>
      <c r="G1177" s="22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26" t="s">
        <v>37</v>
      </c>
      <c r="E1178" s="227" t="s">
        <v>11</v>
      </c>
      <c r="F1178" s="228">
        <v>115020</v>
      </c>
      <c r="G1178" s="22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26" t="s">
        <v>37</v>
      </c>
      <c r="E1179" s="227" t="s">
        <v>11</v>
      </c>
      <c r="F1179" s="228">
        <v>117900</v>
      </c>
      <c r="G1179" s="22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26" t="s">
        <v>37</v>
      </c>
      <c r="E1180" s="227" t="s">
        <v>11</v>
      </c>
      <c r="F1180" s="228">
        <v>136860</v>
      </c>
      <c r="G1180" s="22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26" t="s">
        <v>37</v>
      </c>
      <c r="E1181" s="227" t="s">
        <v>11</v>
      </c>
      <c r="F1181" s="228">
        <v>220920</v>
      </c>
      <c r="G1181" s="22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26" t="s">
        <v>37</v>
      </c>
      <c r="E1182" s="227" t="s">
        <v>11</v>
      </c>
      <c r="F1182" s="228">
        <v>220920</v>
      </c>
      <c r="G1182" s="22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26" t="s">
        <v>38</v>
      </c>
      <c r="E1183" s="227"/>
      <c r="F1183" s="228">
        <v>0</v>
      </c>
      <c r="G1183" s="22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26" t="s">
        <v>38</v>
      </c>
      <c r="E1184" s="227"/>
      <c r="F1184" s="228">
        <v>0</v>
      </c>
      <c r="G1184" s="22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26" t="s">
        <v>37</v>
      </c>
      <c r="E1185" s="227" t="s">
        <v>11</v>
      </c>
      <c r="F1185" s="228">
        <v>19440</v>
      </c>
      <c r="G1185" s="22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26" t="s">
        <v>37</v>
      </c>
      <c r="E1186" s="227" t="s">
        <v>11</v>
      </c>
      <c r="F1186" s="228">
        <v>28860</v>
      </c>
      <c r="G1186" s="22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26" t="s">
        <v>37</v>
      </c>
      <c r="E1187" s="227" t="s">
        <v>11</v>
      </c>
      <c r="F1187" s="228">
        <v>33180</v>
      </c>
      <c r="G1187" s="22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26" t="s">
        <v>37</v>
      </c>
      <c r="E1188" s="227" t="s">
        <v>11</v>
      </c>
      <c r="F1188" s="228">
        <v>30900</v>
      </c>
      <c r="G1188" s="22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26" t="s">
        <v>37</v>
      </c>
      <c r="E1189" s="227" t="s">
        <v>11</v>
      </c>
      <c r="F1189" s="228">
        <v>40740</v>
      </c>
      <c r="G1189" s="22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26" t="s">
        <v>37</v>
      </c>
      <c r="E1190" s="227" t="s">
        <v>11</v>
      </c>
      <c r="F1190" s="228">
        <v>34020</v>
      </c>
      <c r="G1190" s="22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26" t="s">
        <v>37</v>
      </c>
      <c r="E1191" s="227" t="s">
        <v>11</v>
      </c>
      <c r="F1191" s="228">
        <v>358140</v>
      </c>
      <c r="G1191" s="22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26" t="s">
        <v>37</v>
      </c>
      <c r="E1192" s="227" t="s">
        <v>11</v>
      </c>
      <c r="F1192" s="228">
        <v>240900</v>
      </c>
      <c r="G1192" s="22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26" t="s">
        <v>38</v>
      </c>
      <c r="E1193" s="227"/>
      <c r="F1193" s="228">
        <v>0</v>
      </c>
      <c r="G1193" s="22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26" t="s">
        <v>38</v>
      </c>
      <c r="E1194" s="227"/>
      <c r="F1194" s="228">
        <v>0</v>
      </c>
      <c r="G1194" s="22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26" t="s">
        <v>37</v>
      </c>
      <c r="E1195" s="227" t="s">
        <v>11</v>
      </c>
      <c r="F1195" s="228">
        <v>33840</v>
      </c>
      <c r="G1195" s="22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26" t="s">
        <v>37</v>
      </c>
      <c r="E1196" s="227" t="s">
        <v>11</v>
      </c>
      <c r="F1196" s="228">
        <v>39240</v>
      </c>
      <c r="G1196" s="22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26" t="s">
        <v>37</v>
      </c>
      <c r="E1197" s="227" t="s">
        <v>11</v>
      </c>
      <c r="F1197" s="228">
        <v>7320</v>
      </c>
      <c r="G1197" s="22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26" t="s">
        <v>37</v>
      </c>
      <c r="E1198" s="227" t="s">
        <v>11</v>
      </c>
      <c r="F1198" s="228">
        <v>9600</v>
      </c>
      <c r="G1198" s="22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26" t="s">
        <v>37</v>
      </c>
      <c r="E1199" s="227" t="s">
        <v>11</v>
      </c>
      <c r="F1199" s="228">
        <v>103860</v>
      </c>
      <c r="G1199" s="22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26" t="s">
        <v>37</v>
      </c>
      <c r="E1200" s="227" t="s">
        <v>11</v>
      </c>
      <c r="F1200" s="228">
        <v>923940</v>
      </c>
      <c r="G1200" s="22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26" t="s">
        <v>37</v>
      </c>
      <c r="E1201" s="227" t="s">
        <v>11</v>
      </c>
      <c r="F1201" s="228">
        <v>14160</v>
      </c>
      <c r="G1201" s="22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26" t="s">
        <v>37</v>
      </c>
      <c r="E1202" s="227" t="s">
        <v>11</v>
      </c>
      <c r="F1202" s="228">
        <v>12060</v>
      </c>
      <c r="G1202" s="22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26" t="s">
        <v>37</v>
      </c>
      <c r="E1203" s="227" t="s">
        <v>11</v>
      </c>
      <c r="F1203" s="228">
        <v>14160</v>
      </c>
      <c r="G1203" s="22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26" t="s">
        <v>37</v>
      </c>
      <c r="E1204" s="227" t="s">
        <v>11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26" t="s">
        <v>37</v>
      </c>
      <c r="E1205" s="227" t="s">
        <v>11</v>
      </c>
      <c r="F1205" s="228">
        <v>35040</v>
      </c>
      <c r="G1205" s="22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26" t="s">
        <v>37</v>
      </c>
      <c r="E1206" s="227" t="s">
        <v>11</v>
      </c>
      <c r="F1206" s="228">
        <v>25860</v>
      </c>
      <c r="G1206" s="22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26" t="s">
        <v>37</v>
      </c>
      <c r="E1207" s="227" t="s">
        <v>11</v>
      </c>
      <c r="F1207" s="228">
        <v>35040</v>
      </c>
      <c r="G1207" s="22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26" t="s">
        <v>37</v>
      </c>
      <c r="E1208" s="227" t="s">
        <v>11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26" t="s">
        <v>37</v>
      </c>
      <c r="E1209" s="227" t="s">
        <v>11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26" t="s">
        <v>37</v>
      </c>
      <c r="E1210" s="227" t="s">
        <v>11</v>
      </c>
      <c r="F1210" s="228">
        <v>25860</v>
      </c>
      <c r="G1210" s="22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26" t="s">
        <v>37</v>
      </c>
      <c r="E1211" s="227" t="s">
        <v>11</v>
      </c>
      <c r="F1211" s="228">
        <v>30960</v>
      </c>
      <c r="G1211" s="22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26" t="s">
        <v>37</v>
      </c>
      <c r="E1212" s="227" t="s">
        <v>11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26" t="s">
        <v>37</v>
      </c>
      <c r="E1213" s="227" t="s">
        <v>11</v>
      </c>
      <c r="F1213" s="228">
        <v>2305860</v>
      </c>
      <c r="G1213" s="22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26" t="s">
        <v>37</v>
      </c>
      <c r="E1214" s="227" t="s">
        <v>11</v>
      </c>
      <c r="F1214" s="228">
        <v>18780</v>
      </c>
      <c r="G1214" s="22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26" t="s">
        <v>37</v>
      </c>
      <c r="E1215" s="227" t="s">
        <v>11</v>
      </c>
      <c r="F1215" s="228">
        <v>27360</v>
      </c>
      <c r="G1215" s="22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26" t="s">
        <v>37</v>
      </c>
      <c r="E1216" s="227" t="s">
        <v>11</v>
      </c>
      <c r="F1216" s="228">
        <v>18780</v>
      </c>
      <c r="G1216" s="22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26" t="s">
        <v>37</v>
      </c>
      <c r="E1217" s="227" t="s">
        <v>11</v>
      </c>
      <c r="F1217" s="228">
        <v>27360</v>
      </c>
      <c r="G1217" s="22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26" t="s">
        <v>37</v>
      </c>
      <c r="E1218" s="227" t="s">
        <v>11</v>
      </c>
      <c r="F1218" s="228">
        <v>18720</v>
      </c>
      <c r="G1218" s="22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26" t="s">
        <v>37</v>
      </c>
      <c r="E1219" s="227" t="s">
        <v>11</v>
      </c>
      <c r="F1219" s="228">
        <v>18720</v>
      </c>
      <c r="G1219" s="22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26" t="s">
        <v>37</v>
      </c>
      <c r="E1220" s="227" t="s">
        <v>11</v>
      </c>
      <c r="F1220" s="228">
        <v>18720</v>
      </c>
      <c r="G1220" s="22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26" t="s">
        <v>37</v>
      </c>
      <c r="E1221" s="227" t="s">
        <v>11</v>
      </c>
      <c r="F1221" s="228">
        <v>25260</v>
      </c>
      <c r="G1221" s="22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26" t="s">
        <v>37</v>
      </c>
      <c r="E1222" s="227" t="s">
        <v>11</v>
      </c>
      <c r="F1222" s="228">
        <v>25260</v>
      </c>
      <c r="G1222" s="22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26" t="s">
        <v>37</v>
      </c>
      <c r="E1223" s="227" t="s">
        <v>11</v>
      </c>
      <c r="F1223" s="228">
        <v>22860</v>
      </c>
      <c r="G1223" s="22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26" t="s">
        <v>37</v>
      </c>
      <c r="E1224" s="227" t="s">
        <v>11</v>
      </c>
      <c r="F1224" s="228">
        <v>74340</v>
      </c>
      <c r="G1224" s="22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26" t="s">
        <v>37</v>
      </c>
      <c r="E1225" s="227" t="s">
        <v>11</v>
      </c>
      <c r="F1225" s="228">
        <v>74340</v>
      </c>
      <c r="G1225" s="22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26" t="s">
        <v>37</v>
      </c>
      <c r="E1226" s="227" t="s">
        <v>11</v>
      </c>
      <c r="F1226" s="228">
        <v>27540</v>
      </c>
      <c r="G1226" s="22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26" t="s">
        <v>37</v>
      </c>
      <c r="E1227" s="227" t="s">
        <v>11</v>
      </c>
      <c r="F1227" s="228">
        <v>21480</v>
      </c>
      <c r="G1227" s="22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26" t="s">
        <v>37</v>
      </c>
      <c r="E1228" s="227" t="s">
        <v>11</v>
      </c>
      <c r="F1228" s="228">
        <v>25560</v>
      </c>
      <c r="G1228" s="22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26" t="s">
        <v>37</v>
      </c>
      <c r="E1229" s="227" t="s">
        <v>11</v>
      </c>
      <c r="F1229" s="228">
        <v>457260</v>
      </c>
      <c r="G1229" s="22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26" t="s">
        <v>37</v>
      </c>
      <c r="E1230" s="227" t="s">
        <v>11</v>
      </c>
      <c r="F1230" s="228">
        <v>6360</v>
      </c>
      <c r="G1230" s="22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26" t="s">
        <v>37</v>
      </c>
      <c r="E1231" s="227" t="s">
        <v>11</v>
      </c>
      <c r="F1231" s="228">
        <v>368820</v>
      </c>
      <c r="G1231" s="22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26" t="s">
        <v>37</v>
      </c>
      <c r="E1232" s="227" t="s">
        <v>11</v>
      </c>
      <c r="F1232" s="228">
        <v>497400</v>
      </c>
      <c r="G1232" s="22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26" t="s">
        <v>37</v>
      </c>
      <c r="E1233" s="227" t="s">
        <v>11</v>
      </c>
      <c r="F1233" s="228">
        <v>107520</v>
      </c>
      <c r="G1233" s="22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26" t="s">
        <v>37</v>
      </c>
      <c r="E1234" s="227" t="s">
        <v>463</v>
      </c>
      <c r="F1234" s="228">
        <v>8622.4599999999991</v>
      </c>
      <c r="G1234" s="22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26" t="s">
        <v>38</v>
      </c>
      <c r="E1235" s="227"/>
      <c r="F1235" s="228">
        <v>0</v>
      </c>
      <c r="G1235" s="22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26" t="s">
        <v>38</v>
      </c>
      <c r="E1236" s="227"/>
      <c r="F1236" s="228">
        <v>0</v>
      </c>
      <c r="G1236" s="22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26" t="s">
        <v>37</v>
      </c>
      <c r="E1237" s="227" t="s">
        <v>11</v>
      </c>
      <c r="F1237" s="228">
        <v>940920</v>
      </c>
      <c r="G1237" s="22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26" t="s">
        <v>37</v>
      </c>
      <c r="E1238" s="227" t="s">
        <v>11</v>
      </c>
      <c r="F1238" s="228">
        <v>2080260</v>
      </c>
      <c r="G1238" s="22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26" t="s">
        <v>37</v>
      </c>
      <c r="E1239" s="227" t="s">
        <v>11</v>
      </c>
      <c r="F1239" s="228">
        <v>2080260</v>
      </c>
      <c r="G1239" s="22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26" t="s">
        <v>37</v>
      </c>
      <c r="E1240" s="227" t="s">
        <v>11</v>
      </c>
      <c r="F1240" s="228">
        <v>909420</v>
      </c>
      <c r="G1240" s="22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26"/>
      <c r="E1241" s="227"/>
      <c r="F1241" s="228">
        <v>0</v>
      </c>
      <c r="G1241" s="22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26" t="s">
        <v>38</v>
      </c>
      <c r="E1242" s="227"/>
      <c r="F1242" s="228">
        <v>0</v>
      </c>
      <c r="G1242" s="22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26" t="s">
        <v>37</v>
      </c>
      <c r="E1243" s="227" t="s">
        <v>287</v>
      </c>
      <c r="F1243" s="228">
        <v>285420</v>
      </c>
      <c r="G1243" s="22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26" t="s">
        <v>37</v>
      </c>
      <c r="E1244" s="227" t="s">
        <v>287</v>
      </c>
      <c r="F1244" s="228">
        <v>285420</v>
      </c>
      <c r="G1244" s="22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26" t="s">
        <v>37</v>
      </c>
      <c r="E1245" s="227" t="s">
        <v>287</v>
      </c>
      <c r="F1245" s="228">
        <v>222780</v>
      </c>
      <c r="G1245" s="22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26" t="s">
        <v>37</v>
      </c>
      <c r="E1246" s="227" t="s">
        <v>287</v>
      </c>
      <c r="F1246" s="228">
        <v>211020</v>
      </c>
      <c r="G1246" s="22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26" t="s">
        <v>37</v>
      </c>
      <c r="E1247" s="227" t="s">
        <v>287</v>
      </c>
      <c r="F1247" s="228">
        <v>180060</v>
      </c>
      <c r="G1247" s="22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26" t="s">
        <v>37</v>
      </c>
      <c r="E1248" s="227" t="s">
        <v>287</v>
      </c>
      <c r="F1248" s="228">
        <v>174540</v>
      </c>
      <c r="G1248" s="22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26" t="s">
        <v>37</v>
      </c>
      <c r="E1249" s="227" t="s">
        <v>287</v>
      </c>
      <c r="F1249" s="228">
        <v>174360</v>
      </c>
      <c r="G1249" s="22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26" t="s">
        <v>37</v>
      </c>
      <c r="E1250" s="227" t="s">
        <v>287</v>
      </c>
      <c r="F1250" s="228">
        <v>148200</v>
      </c>
      <c r="G1250" s="22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26" t="s">
        <v>37</v>
      </c>
      <c r="E1251" s="227" t="s">
        <v>287</v>
      </c>
      <c r="F1251" s="228">
        <v>165600</v>
      </c>
      <c r="G1251" s="22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26" t="s">
        <v>37</v>
      </c>
      <c r="E1252" s="227" t="s">
        <v>287</v>
      </c>
      <c r="F1252" s="228">
        <v>160860</v>
      </c>
      <c r="G1252" s="22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26" t="s">
        <v>37</v>
      </c>
      <c r="E1253" s="227" t="s">
        <v>287</v>
      </c>
      <c r="F1253" s="228">
        <v>133440</v>
      </c>
      <c r="G1253" s="22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26" t="s">
        <v>37</v>
      </c>
      <c r="E1254" s="227" t="s">
        <v>287</v>
      </c>
      <c r="F1254" s="228">
        <v>133440</v>
      </c>
      <c r="G1254" s="22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26" t="s">
        <v>37</v>
      </c>
      <c r="E1255" s="227" t="s">
        <v>287</v>
      </c>
      <c r="F1255" s="228">
        <v>118380</v>
      </c>
      <c r="G1255" s="22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26" t="s">
        <v>37</v>
      </c>
      <c r="E1256" s="227" t="s">
        <v>287</v>
      </c>
      <c r="F1256" s="228">
        <v>89520</v>
      </c>
      <c r="G1256" s="22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26" t="s">
        <v>37</v>
      </c>
      <c r="E1257" s="227" t="s">
        <v>287</v>
      </c>
      <c r="F1257" s="228">
        <v>234120</v>
      </c>
      <c r="G1257" s="22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26" t="s">
        <v>37</v>
      </c>
      <c r="E1258" s="227" t="s">
        <v>287</v>
      </c>
      <c r="F1258" s="228">
        <v>184560</v>
      </c>
      <c r="G1258" s="22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26" t="s">
        <v>37</v>
      </c>
      <c r="E1259" s="227" t="s">
        <v>287</v>
      </c>
      <c r="F1259" s="228">
        <v>156960</v>
      </c>
      <c r="G1259" s="22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26" t="s">
        <v>37</v>
      </c>
      <c r="E1260" s="227" t="s">
        <v>287</v>
      </c>
      <c r="F1260" s="228">
        <v>119220</v>
      </c>
      <c r="G1260" s="22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26" t="s">
        <v>37</v>
      </c>
      <c r="E1261" s="227" t="s">
        <v>287</v>
      </c>
      <c r="F1261" s="228">
        <v>163560</v>
      </c>
      <c r="G1261" s="22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26" t="s">
        <v>37</v>
      </c>
      <c r="E1262" s="227" t="s">
        <v>287</v>
      </c>
      <c r="F1262" s="228">
        <v>146040</v>
      </c>
      <c r="G1262" s="22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26" t="s">
        <v>37</v>
      </c>
      <c r="E1263" s="227" t="s">
        <v>287</v>
      </c>
      <c r="F1263" s="228">
        <v>107580</v>
      </c>
      <c r="G1263" s="22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26" t="s">
        <v>37</v>
      </c>
      <c r="E1264" s="227" t="s">
        <v>287</v>
      </c>
      <c r="F1264" s="228">
        <v>91140</v>
      </c>
      <c r="G1264" s="22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26" t="s">
        <v>37</v>
      </c>
      <c r="E1265" s="227" t="s">
        <v>287</v>
      </c>
      <c r="F1265" s="228">
        <v>81891.065868368882</v>
      </c>
      <c r="G1265" s="22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26" t="s">
        <v>37</v>
      </c>
      <c r="E1266" s="227" t="s">
        <v>287</v>
      </c>
      <c r="F1266" s="228">
        <v>75288.699780185358</v>
      </c>
      <c r="G1266" s="22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26" t="s">
        <v>37</v>
      </c>
      <c r="E1267" s="227" t="s">
        <v>287</v>
      </c>
      <c r="F1267" s="228">
        <v>69120</v>
      </c>
      <c r="G1267" s="22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26" t="s">
        <v>37</v>
      </c>
      <c r="E1268" s="227" t="s">
        <v>287</v>
      </c>
      <c r="F1268" s="228">
        <v>69000</v>
      </c>
      <c r="G1268" s="22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26" t="s">
        <v>37</v>
      </c>
      <c r="E1269" s="227" t="s">
        <v>287</v>
      </c>
      <c r="F1269" s="228">
        <v>61080</v>
      </c>
      <c r="G1269" s="22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26" t="s">
        <v>37</v>
      </c>
      <c r="E1270" s="227" t="s">
        <v>287</v>
      </c>
      <c r="F1270" s="228">
        <v>313962</v>
      </c>
      <c r="G1270" s="22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26" t="s">
        <v>37</v>
      </c>
      <c r="E1271" s="227" t="s">
        <v>287</v>
      </c>
      <c r="F1271" s="228">
        <v>313962</v>
      </c>
      <c r="G1271" s="22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26" t="s">
        <v>37</v>
      </c>
      <c r="E1272" s="227" t="s">
        <v>287</v>
      </c>
      <c r="F1272" s="228">
        <v>245058.00000000003</v>
      </c>
      <c r="G1272" s="22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26" t="s">
        <v>37</v>
      </c>
      <c r="E1273" s="227" t="s">
        <v>287</v>
      </c>
      <c r="F1273" s="228">
        <v>232122.00000000003</v>
      </c>
      <c r="G1273" s="22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26" t="s">
        <v>37</v>
      </c>
      <c r="E1274" s="227" t="s">
        <v>287</v>
      </c>
      <c r="F1274" s="228">
        <v>198066</v>
      </c>
      <c r="G1274" s="22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26" t="s">
        <v>37</v>
      </c>
      <c r="E1275" s="227" t="s">
        <v>287</v>
      </c>
      <c r="F1275" s="228">
        <v>191994</v>
      </c>
      <c r="G1275" s="22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26" t="s">
        <v>37</v>
      </c>
      <c r="E1276" s="227" t="s">
        <v>287</v>
      </c>
      <c r="F1276" s="228">
        <v>191796</v>
      </c>
      <c r="G1276" s="22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26" t="s">
        <v>37</v>
      </c>
      <c r="E1277" s="227" t="s">
        <v>287</v>
      </c>
      <c r="F1277" s="228">
        <v>163020</v>
      </c>
      <c r="G1277" s="22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26" t="s">
        <v>37</v>
      </c>
      <c r="E1278" s="227" t="s">
        <v>287</v>
      </c>
      <c r="F1278" s="228">
        <v>182160</v>
      </c>
      <c r="G1278" s="22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26" t="s">
        <v>37</v>
      </c>
      <c r="E1279" s="227" t="s">
        <v>287</v>
      </c>
      <c r="F1279" s="228">
        <v>176946</v>
      </c>
      <c r="G1279" s="22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26" t="s">
        <v>37</v>
      </c>
      <c r="E1280" s="227" t="s">
        <v>287</v>
      </c>
      <c r="F1280" s="228">
        <v>146784</v>
      </c>
      <c r="G1280" s="22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26" t="s">
        <v>37</v>
      </c>
      <c r="E1281" s="227" t="s">
        <v>287</v>
      </c>
      <c r="F1281" s="228">
        <v>146784</v>
      </c>
      <c r="G1281" s="22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26" t="s">
        <v>37</v>
      </c>
      <c r="E1282" s="227" t="s">
        <v>287</v>
      </c>
      <c r="F1282" s="228">
        <v>130218.00000000001</v>
      </c>
      <c r="G1282" s="22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26" t="s">
        <v>37</v>
      </c>
      <c r="E1283" s="227" t="s">
        <v>287</v>
      </c>
      <c r="F1283" s="228">
        <v>98472</v>
      </c>
      <c r="G1283" s="22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26" t="s">
        <v>37</v>
      </c>
      <c r="E1284" s="227" t="s">
        <v>287</v>
      </c>
      <c r="F1284" s="228">
        <v>257532.00000000003</v>
      </c>
      <c r="G1284" s="22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26" t="s">
        <v>37</v>
      </c>
      <c r="E1285" s="227" t="s">
        <v>287</v>
      </c>
      <c r="F1285" s="228">
        <v>203016</v>
      </c>
      <c r="G1285" s="22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26" t="s">
        <v>37</v>
      </c>
      <c r="E1286" s="227" t="s">
        <v>287</v>
      </c>
      <c r="F1286" s="228">
        <v>172656</v>
      </c>
      <c r="G1286" s="22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26" t="s">
        <v>37</v>
      </c>
      <c r="E1287" s="227" t="s">
        <v>287</v>
      </c>
      <c r="F1287" s="228">
        <v>131142</v>
      </c>
      <c r="G1287" s="22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26" t="s">
        <v>37</v>
      </c>
      <c r="E1288" s="227" t="s">
        <v>287</v>
      </c>
      <c r="F1288" s="228">
        <v>179916</v>
      </c>
      <c r="G1288" s="22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26" t="s">
        <v>37</v>
      </c>
      <c r="E1289" s="227" t="s">
        <v>287</v>
      </c>
      <c r="F1289" s="228">
        <v>160644</v>
      </c>
      <c r="G1289" s="22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26" t="s">
        <v>37</v>
      </c>
      <c r="E1290" s="227" t="s">
        <v>287</v>
      </c>
      <c r="F1290" s="228">
        <v>118338.00000000001</v>
      </c>
      <c r="G1290" s="22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26" t="s">
        <v>37</v>
      </c>
      <c r="E1291" s="227" t="s">
        <v>287</v>
      </c>
      <c r="F1291" s="228">
        <v>100254</v>
      </c>
      <c r="G1291" s="22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26" t="s">
        <v>37</v>
      </c>
      <c r="E1292" s="227" t="s">
        <v>287</v>
      </c>
      <c r="F1292" s="228">
        <v>90080.172455205786</v>
      </c>
      <c r="G1292" s="22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26" t="s">
        <v>37</v>
      </c>
      <c r="E1293" s="227" t="s">
        <v>287</v>
      </c>
      <c r="F1293" s="228">
        <v>82817.569758203899</v>
      </c>
      <c r="G1293" s="22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26" t="s">
        <v>37</v>
      </c>
      <c r="E1294" s="227" t="s">
        <v>287</v>
      </c>
      <c r="F1294" s="228">
        <v>76032</v>
      </c>
      <c r="G1294" s="22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26" t="s">
        <v>37</v>
      </c>
      <c r="E1295" s="227" t="s">
        <v>287</v>
      </c>
      <c r="F1295" s="228">
        <v>75900</v>
      </c>
      <c r="G1295" s="22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26" t="s">
        <v>37</v>
      </c>
      <c r="E1296" s="227" t="s">
        <v>287</v>
      </c>
      <c r="F1296" s="228">
        <v>67188</v>
      </c>
      <c r="G1296" s="22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26" t="s">
        <v>37</v>
      </c>
      <c r="E1297" s="227" t="s">
        <v>287</v>
      </c>
      <c r="F1297" s="228">
        <v>397284.97886456642</v>
      </c>
      <c r="G1297" s="22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26" t="s">
        <v>38</v>
      </c>
      <c r="E1298" s="227"/>
      <c r="F1298" s="228">
        <v>0</v>
      </c>
      <c r="G1298" s="22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26" t="s">
        <v>38</v>
      </c>
      <c r="E1299" s="227"/>
      <c r="F1299" s="228">
        <v>0</v>
      </c>
      <c r="G1299" s="22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26" t="s">
        <v>37</v>
      </c>
      <c r="E1300" s="227" t="s">
        <v>287</v>
      </c>
      <c r="F1300" s="228">
        <v>171300</v>
      </c>
      <c r="G1300" s="22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26" t="s">
        <v>37</v>
      </c>
      <c r="E1301" s="227" t="s">
        <v>287</v>
      </c>
      <c r="F1301" s="228">
        <v>144000</v>
      </c>
      <c r="G1301" s="22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26" t="s">
        <v>37</v>
      </c>
      <c r="E1302" s="227" t="s">
        <v>287</v>
      </c>
      <c r="F1302" s="228">
        <v>132480</v>
      </c>
      <c r="G1302" s="22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26" t="s">
        <v>37</v>
      </c>
      <c r="E1303" s="227" t="s">
        <v>287</v>
      </c>
      <c r="F1303" s="228">
        <v>98580</v>
      </c>
      <c r="G1303" s="22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26" t="s">
        <v>37</v>
      </c>
      <c r="E1304" s="227" t="s">
        <v>287</v>
      </c>
      <c r="F1304" s="228">
        <v>67020</v>
      </c>
      <c r="G1304" s="22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26" t="s">
        <v>37</v>
      </c>
      <c r="E1305" s="227" t="s">
        <v>287</v>
      </c>
      <c r="F1305" s="228">
        <v>134100</v>
      </c>
      <c r="G1305" s="22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26" t="s">
        <v>37</v>
      </c>
      <c r="E1306" s="227" t="s">
        <v>287</v>
      </c>
      <c r="F1306" s="228">
        <v>107400</v>
      </c>
      <c r="G1306" s="22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26" t="s">
        <v>38</v>
      </c>
      <c r="E1307" s="227"/>
      <c r="F1307" s="228">
        <v>0</v>
      </c>
      <c r="G1307" s="22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26" t="s">
        <v>38</v>
      </c>
      <c r="E1308" s="227"/>
      <c r="F1308" s="228">
        <v>0</v>
      </c>
      <c r="G1308" s="22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26" t="s">
        <v>37</v>
      </c>
      <c r="E1309" s="227" t="s">
        <v>1073</v>
      </c>
      <c r="F1309" s="228">
        <v>5708400</v>
      </c>
      <c r="G1309" s="22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26" t="s">
        <v>37</v>
      </c>
      <c r="E1310" s="227" t="s">
        <v>1073</v>
      </c>
      <c r="F1310" s="228">
        <v>5708400</v>
      </c>
      <c r="G1310" s="22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26" t="s">
        <v>37</v>
      </c>
      <c r="E1311" s="227" t="s">
        <v>1073</v>
      </c>
      <c r="F1311" s="228">
        <v>4455600</v>
      </c>
      <c r="G1311" s="22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26" t="s">
        <v>37</v>
      </c>
      <c r="E1312" s="227" t="s">
        <v>1073</v>
      </c>
      <c r="F1312" s="228">
        <v>4220400</v>
      </c>
      <c r="G1312" s="22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26" t="s">
        <v>37</v>
      </c>
      <c r="E1313" s="227" t="s">
        <v>1073</v>
      </c>
      <c r="F1313" s="228">
        <v>3601200</v>
      </c>
      <c r="G1313" s="22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26" t="s">
        <v>37</v>
      </c>
      <c r="E1314" s="227" t="s">
        <v>1073</v>
      </c>
      <c r="F1314" s="228">
        <v>3490800</v>
      </c>
      <c r="G1314" s="22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26" t="s">
        <v>37</v>
      </c>
      <c r="E1315" s="227" t="s">
        <v>1073</v>
      </c>
      <c r="F1315" s="228">
        <v>3487200</v>
      </c>
      <c r="G1315" s="22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26" t="s">
        <v>37</v>
      </c>
      <c r="E1316" s="227" t="s">
        <v>1073</v>
      </c>
      <c r="F1316" s="228">
        <v>2964000</v>
      </c>
      <c r="G1316" s="22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26" t="s">
        <v>37</v>
      </c>
      <c r="E1317" s="227" t="s">
        <v>1073</v>
      </c>
      <c r="F1317" s="228">
        <v>3312000</v>
      </c>
      <c r="G1317" s="22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26" t="s">
        <v>37</v>
      </c>
      <c r="E1318" s="227" t="s">
        <v>1073</v>
      </c>
      <c r="F1318" s="228">
        <v>3217200</v>
      </c>
      <c r="G1318" s="22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26" t="s">
        <v>37</v>
      </c>
      <c r="E1319" s="227" t="s">
        <v>1073</v>
      </c>
      <c r="F1319" s="228">
        <v>2668800</v>
      </c>
      <c r="G1319" s="22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26" t="s">
        <v>37</v>
      </c>
      <c r="E1320" s="227" t="s">
        <v>1073</v>
      </c>
      <c r="F1320" s="228">
        <v>2668800</v>
      </c>
      <c r="G1320" s="22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26" t="s">
        <v>37</v>
      </c>
      <c r="E1321" s="227" t="s">
        <v>1073</v>
      </c>
      <c r="F1321" s="228">
        <v>2367600</v>
      </c>
      <c r="G1321" s="22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26" t="s">
        <v>37</v>
      </c>
      <c r="E1322" s="227" t="s">
        <v>1073</v>
      </c>
      <c r="F1322" s="228">
        <v>1790400</v>
      </c>
      <c r="G1322" s="22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26" t="s">
        <v>37</v>
      </c>
      <c r="E1323" s="227" t="s">
        <v>1073</v>
      </c>
      <c r="F1323" s="228">
        <v>4682400</v>
      </c>
      <c r="G1323" s="22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26" t="s">
        <v>37</v>
      </c>
      <c r="E1324" s="227" t="s">
        <v>1073</v>
      </c>
      <c r="F1324" s="228">
        <v>3691200</v>
      </c>
      <c r="G1324" s="22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26" t="s">
        <v>37</v>
      </c>
      <c r="E1325" s="227" t="s">
        <v>1073</v>
      </c>
      <c r="F1325" s="228">
        <v>3139200</v>
      </c>
      <c r="G1325" s="22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26" t="s">
        <v>37</v>
      </c>
      <c r="E1326" s="227" t="s">
        <v>1073</v>
      </c>
      <c r="F1326" s="228">
        <v>2384400</v>
      </c>
      <c r="G1326" s="22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26" t="s">
        <v>37</v>
      </c>
      <c r="E1327" s="227" t="s">
        <v>1073</v>
      </c>
      <c r="F1327" s="228">
        <v>3271200</v>
      </c>
      <c r="G1327" s="22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26" t="s">
        <v>37</v>
      </c>
      <c r="E1328" s="227" t="s">
        <v>1073</v>
      </c>
      <c r="F1328" s="228">
        <v>2920800</v>
      </c>
      <c r="G1328" s="22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26" t="s">
        <v>37</v>
      </c>
      <c r="E1329" s="227" t="s">
        <v>1073</v>
      </c>
      <c r="F1329" s="228">
        <v>2151600</v>
      </c>
      <c r="G1329" s="22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26" t="s">
        <v>37</v>
      </c>
      <c r="E1330" s="227" t="s">
        <v>1073</v>
      </c>
      <c r="F1330" s="228">
        <v>1822800</v>
      </c>
      <c r="G1330" s="22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26" t="s">
        <v>37</v>
      </c>
      <c r="E1331" s="227" t="s">
        <v>1073</v>
      </c>
      <c r="F1331" s="228">
        <v>1637821.3173673779</v>
      </c>
      <c r="G1331" s="22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26" t="s">
        <v>37</v>
      </c>
      <c r="E1332" s="227" t="s">
        <v>1073</v>
      </c>
      <c r="F1332" s="228">
        <v>1505773.9956037072</v>
      </c>
      <c r="G1332" s="22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26" t="s">
        <v>37</v>
      </c>
      <c r="E1333" s="227" t="s">
        <v>1073</v>
      </c>
      <c r="F1333" s="228">
        <v>1382400</v>
      </c>
      <c r="G1333" s="22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26" t="s">
        <v>37</v>
      </c>
      <c r="E1334" s="227" t="s">
        <v>1073</v>
      </c>
      <c r="F1334" s="228">
        <v>1380000</v>
      </c>
      <c r="G1334" s="22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26" t="s">
        <v>37</v>
      </c>
      <c r="E1335" s="227" t="s">
        <v>1073</v>
      </c>
      <c r="F1335" s="228">
        <v>1221600</v>
      </c>
      <c r="G1335" s="22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26" t="s">
        <v>37</v>
      </c>
      <c r="E1336" s="227" t="s">
        <v>1073</v>
      </c>
      <c r="F1336" s="228">
        <v>6279240.0000000009</v>
      </c>
      <c r="G1336" s="22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26" t="s">
        <v>37</v>
      </c>
      <c r="E1337" s="227" t="s">
        <v>1073</v>
      </c>
      <c r="F1337" s="228">
        <v>6279240.0000000009</v>
      </c>
      <c r="G1337" s="22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26" t="s">
        <v>37</v>
      </c>
      <c r="E1338" s="227" t="s">
        <v>1073</v>
      </c>
      <c r="F1338" s="228">
        <v>4901160</v>
      </c>
      <c r="G1338" s="22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26" t="s">
        <v>37</v>
      </c>
      <c r="E1339" s="227" t="s">
        <v>1073</v>
      </c>
      <c r="F1339" s="228">
        <v>4642440</v>
      </c>
      <c r="G1339" s="22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26" t="s">
        <v>37</v>
      </c>
      <c r="E1340" s="227" t="s">
        <v>1073</v>
      </c>
      <c r="F1340" s="228">
        <v>3961320</v>
      </c>
      <c r="G1340" s="22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26" t="s">
        <v>37</v>
      </c>
      <c r="E1341" s="227" t="s">
        <v>1073</v>
      </c>
      <c r="F1341" s="228">
        <v>3839880</v>
      </c>
      <c r="G1341" s="22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26" t="s">
        <v>37</v>
      </c>
      <c r="E1342" s="227" t="s">
        <v>1073</v>
      </c>
      <c r="F1342" s="228">
        <v>3835920</v>
      </c>
      <c r="G1342" s="22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26" t="s">
        <v>37</v>
      </c>
      <c r="E1343" s="227" t="s">
        <v>1073</v>
      </c>
      <c r="F1343" s="228">
        <v>3260400</v>
      </c>
      <c r="G1343" s="22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26" t="s">
        <v>37</v>
      </c>
      <c r="E1344" s="227" t="s">
        <v>1073</v>
      </c>
      <c r="F1344" s="228">
        <v>3643200</v>
      </c>
      <c r="G1344" s="22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26" t="s">
        <v>37</v>
      </c>
      <c r="E1345" s="227" t="s">
        <v>1073</v>
      </c>
      <c r="F1345" s="228">
        <v>3538920</v>
      </c>
      <c r="G1345" s="22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26" t="s">
        <v>37</v>
      </c>
      <c r="E1346" s="227" t="s">
        <v>1073</v>
      </c>
      <c r="F1346" s="228">
        <v>2935680.0000000005</v>
      </c>
      <c r="G1346" s="22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26" t="s">
        <v>37</v>
      </c>
      <c r="E1347" s="227" t="s">
        <v>1073</v>
      </c>
      <c r="F1347" s="228">
        <v>2935680.0000000005</v>
      </c>
      <c r="G1347" s="22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26" t="s">
        <v>37</v>
      </c>
      <c r="E1348" s="227" t="s">
        <v>1073</v>
      </c>
      <c r="F1348" s="228">
        <v>2604360.0000000005</v>
      </c>
      <c r="G1348" s="22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26" t="s">
        <v>37</v>
      </c>
      <c r="E1349" s="227" t="s">
        <v>1073</v>
      </c>
      <c r="F1349" s="228">
        <v>1969440</v>
      </c>
      <c r="G1349" s="22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26" t="s">
        <v>37</v>
      </c>
      <c r="E1350" s="227" t="s">
        <v>1073</v>
      </c>
      <c r="F1350" s="228">
        <v>5150640.0000000009</v>
      </c>
      <c r="G1350" s="22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26" t="s">
        <v>37</v>
      </c>
      <c r="E1351" s="227" t="s">
        <v>1073</v>
      </c>
      <c r="F1351" s="228">
        <v>4060320</v>
      </c>
      <c r="G1351" s="22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26" t="s">
        <v>37</v>
      </c>
      <c r="E1352" s="227" t="s">
        <v>1073</v>
      </c>
      <c r="F1352" s="228">
        <v>3453120</v>
      </c>
      <c r="G1352" s="22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26" t="s">
        <v>37</v>
      </c>
      <c r="E1353" s="227" t="s">
        <v>1073</v>
      </c>
      <c r="F1353" s="228">
        <v>2622840.0000000005</v>
      </c>
      <c r="G1353" s="22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26" t="s">
        <v>37</v>
      </c>
      <c r="E1354" s="227" t="s">
        <v>1073</v>
      </c>
      <c r="F1354" s="228">
        <v>3598320</v>
      </c>
      <c r="G1354" s="22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26" t="s">
        <v>37</v>
      </c>
      <c r="E1355" s="227" t="s">
        <v>1073</v>
      </c>
      <c r="F1355" s="228">
        <v>3212880</v>
      </c>
      <c r="G1355" s="22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26" t="s">
        <v>37</v>
      </c>
      <c r="E1356" s="227" t="s">
        <v>1073</v>
      </c>
      <c r="F1356" s="228">
        <v>2366760</v>
      </c>
      <c r="G1356" s="22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26" t="s">
        <v>37</v>
      </c>
      <c r="E1357" s="227" t="s">
        <v>1073</v>
      </c>
      <c r="F1357" s="228">
        <v>2005080</v>
      </c>
      <c r="G1357" s="22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26" t="s">
        <v>37</v>
      </c>
      <c r="E1358" s="227" t="s">
        <v>1073</v>
      </c>
      <c r="F1358" s="228">
        <v>1801603.4491041158</v>
      </c>
      <c r="G1358" s="22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26" t="s">
        <v>37</v>
      </c>
      <c r="E1359" s="227" t="s">
        <v>1073</v>
      </c>
      <c r="F1359" s="228">
        <v>1656351.3951640779</v>
      </c>
      <c r="G1359" s="22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26" t="s">
        <v>37</v>
      </c>
      <c r="E1360" s="227" t="s">
        <v>1073</v>
      </c>
      <c r="F1360" s="228">
        <v>1520640.0000000002</v>
      </c>
      <c r="G1360" s="22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26" t="s">
        <v>37</v>
      </c>
      <c r="E1361" s="227" t="s">
        <v>1073</v>
      </c>
      <c r="F1361" s="228">
        <v>1518000.0000000002</v>
      </c>
      <c r="G1361" s="22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26" t="s">
        <v>37</v>
      </c>
      <c r="E1362" s="227" t="s">
        <v>1073</v>
      </c>
      <c r="F1362" s="228">
        <v>1343760.0000000002</v>
      </c>
      <c r="G1362" s="22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26" t="s">
        <v>37</v>
      </c>
      <c r="E1363" s="227" t="s">
        <v>1073</v>
      </c>
      <c r="F1363" s="228">
        <v>7945699.5772913285</v>
      </c>
      <c r="G1363" s="22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26" t="s">
        <v>38</v>
      </c>
      <c r="E1364" s="227"/>
      <c r="F1364" s="228">
        <v>0</v>
      </c>
      <c r="G1364" s="22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26" t="s">
        <v>38</v>
      </c>
      <c r="E1365" s="227"/>
      <c r="F1365" s="228">
        <v>0</v>
      </c>
      <c r="G1365" s="22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26" t="s">
        <v>37</v>
      </c>
      <c r="E1366" s="227" t="s">
        <v>1073</v>
      </c>
      <c r="F1366" s="228">
        <v>3426000</v>
      </c>
      <c r="G1366" s="22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26" t="s">
        <v>37</v>
      </c>
      <c r="E1367" s="227" t="s">
        <v>1073</v>
      </c>
      <c r="F1367" s="228">
        <v>2880000</v>
      </c>
      <c r="G1367" s="22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26" t="s">
        <v>37</v>
      </c>
      <c r="E1368" s="227" t="s">
        <v>1073</v>
      </c>
      <c r="F1368" s="228">
        <v>2649600</v>
      </c>
      <c r="G1368" s="22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26" t="s">
        <v>37</v>
      </c>
      <c r="E1369" s="227" t="s">
        <v>1073</v>
      </c>
      <c r="F1369" s="228">
        <v>1971600</v>
      </c>
      <c r="G1369" s="22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26" t="s">
        <v>37</v>
      </c>
      <c r="E1370" s="227" t="s">
        <v>1073</v>
      </c>
      <c r="F1370" s="228">
        <v>1340400</v>
      </c>
      <c r="G1370" s="22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26" t="s">
        <v>37</v>
      </c>
      <c r="E1371" s="227" t="s">
        <v>1073</v>
      </c>
      <c r="F1371" s="228">
        <v>2682000</v>
      </c>
      <c r="G1371" s="22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26" t="s">
        <v>37</v>
      </c>
      <c r="E1372" s="227" t="s">
        <v>1073</v>
      </c>
      <c r="F1372" s="228">
        <v>2148000</v>
      </c>
      <c r="G1372" s="22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26" t="s">
        <v>38</v>
      </c>
      <c r="E1373" s="227"/>
      <c r="F1373" s="228">
        <v>0</v>
      </c>
      <c r="G1373" s="22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26" t="s">
        <v>38</v>
      </c>
      <c r="E1374" s="227"/>
      <c r="F1374" s="228">
        <v>0</v>
      </c>
      <c r="G1374" s="22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26" t="s">
        <v>37</v>
      </c>
      <c r="E1375" s="227" t="s">
        <v>11</v>
      </c>
      <c r="F1375" s="228">
        <v>213420</v>
      </c>
      <c r="G1375" s="22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26" t="s">
        <v>37</v>
      </c>
      <c r="E1376" s="227" t="s">
        <v>11</v>
      </c>
      <c r="F1376" s="228">
        <v>207840</v>
      </c>
      <c r="G1376" s="22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26" t="s">
        <v>37</v>
      </c>
      <c r="E1377" s="227" t="s">
        <v>11</v>
      </c>
      <c r="F1377" s="228">
        <v>342990</v>
      </c>
      <c r="G1377" s="22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26" t="s">
        <v>37</v>
      </c>
      <c r="E1378" s="227" t="s">
        <v>11</v>
      </c>
      <c r="F1378" s="228">
        <v>709680</v>
      </c>
      <c r="G1378" s="22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26" t="s">
        <v>37</v>
      </c>
      <c r="E1379" s="227" t="s">
        <v>11</v>
      </c>
      <c r="F1379" s="228">
        <v>1771980</v>
      </c>
      <c r="G1379" s="22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26" t="s">
        <v>37</v>
      </c>
      <c r="E1380" s="227" t="s">
        <v>11</v>
      </c>
      <c r="F1380" s="228">
        <v>976440</v>
      </c>
      <c r="G1380" s="22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26" t="s">
        <v>37</v>
      </c>
      <c r="E1381" s="227" t="s">
        <v>11</v>
      </c>
      <c r="F1381" s="228">
        <v>2211900</v>
      </c>
      <c r="G1381" s="22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26" t="s">
        <v>37</v>
      </c>
      <c r="E1382" s="227" t="s">
        <v>11</v>
      </c>
      <c r="F1382" s="228">
        <v>2270640</v>
      </c>
      <c r="G1382" s="22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26" t="s">
        <v>37</v>
      </c>
      <c r="E1383" s="227" t="s">
        <v>11</v>
      </c>
      <c r="F1383" s="228">
        <v>2476740</v>
      </c>
      <c r="G1383" s="22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26" t="s">
        <v>38</v>
      </c>
      <c r="E1384" s="227"/>
      <c r="F1384" s="228">
        <v>0</v>
      </c>
      <c r="G1384" s="22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26" t="s">
        <v>38</v>
      </c>
      <c r="E1385" s="227"/>
      <c r="F1385" s="228">
        <v>0</v>
      </c>
      <c r="G1385" s="22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26" t="s">
        <v>37</v>
      </c>
      <c r="E1386" s="227" t="s">
        <v>90</v>
      </c>
      <c r="F1386" s="228">
        <v>220260.49029487889</v>
      </c>
      <c r="G1386" s="22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26" t="s">
        <v>37</v>
      </c>
      <c r="E1387" s="227" t="s">
        <v>90</v>
      </c>
      <c r="F1387" s="228">
        <v>220260.49029487889</v>
      </c>
      <c r="G1387" s="22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26" t="s">
        <v>37</v>
      </c>
      <c r="E1388" s="227" t="s">
        <v>90</v>
      </c>
      <c r="F1388" s="228">
        <v>250977.08928157968</v>
      </c>
      <c r="G1388" s="22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26" t="s">
        <v>37</v>
      </c>
      <c r="E1389" s="227" t="s">
        <v>90</v>
      </c>
      <c r="F1389" s="228">
        <v>289200</v>
      </c>
      <c r="G1389" s="22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26" t="s">
        <v>37</v>
      </c>
      <c r="E1390" s="227" t="s">
        <v>90</v>
      </c>
      <c r="F1390" s="228">
        <v>277947.76156258525</v>
      </c>
      <c r="G1390" s="22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26" t="s">
        <v>37</v>
      </c>
      <c r="E1391" s="227" t="s">
        <v>90</v>
      </c>
      <c r="F1391" s="228">
        <v>309000</v>
      </c>
      <c r="G1391" s="22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26" t="s">
        <v>37</v>
      </c>
      <c r="E1392" s="227" t="s">
        <v>90</v>
      </c>
      <c r="F1392" s="228">
        <v>277947.76156258525</v>
      </c>
      <c r="G1392" s="22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26" t="s">
        <v>37</v>
      </c>
      <c r="E1393" s="227" t="s">
        <v>90</v>
      </c>
      <c r="F1393" s="228">
        <v>345600</v>
      </c>
      <c r="G1393" s="22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26" t="s">
        <v>37</v>
      </c>
      <c r="E1394" s="227" t="s">
        <v>90</v>
      </c>
      <c r="F1394" s="228">
        <v>438273.42456634069</v>
      </c>
      <c r="G1394" s="22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26" t="s">
        <v>37</v>
      </c>
      <c r="E1395" s="227" t="s">
        <v>90</v>
      </c>
      <c r="F1395" s="228">
        <v>384600</v>
      </c>
      <c r="G1395" s="22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26" t="s">
        <v>37</v>
      </c>
      <c r="E1396" s="227" t="s">
        <v>90</v>
      </c>
      <c r="F1396" s="228">
        <v>466742.46752962429</v>
      </c>
      <c r="G1396" s="22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26" t="s">
        <v>37</v>
      </c>
      <c r="E1397" s="227" t="s">
        <v>90</v>
      </c>
      <c r="F1397" s="228">
        <v>466742.46752962429</v>
      </c>
      <c r="G1397" s="22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26" t="s">
        <v>37</v>
      </c>
      <c r="E1398" s="227" t="s">
        <v>90</v>
      </c>
      <c r="F1398" s="228">
        <v>513941.14402138407</v>
      </c>
      <c r="G1398" s="22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26" t="s">
        <v>37</v>
      </c>
      <c r="E1399" s="227" t="s">
        <v>90</v>
      </c>
      <c r="F1399" s="228">
        <v>502200</v>
      </c>
      <c r="G1399" s="22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26" t="s">
        <v>37</v>
      </c>
      <c r="E1400" s="227" t="s">
        <v>90</v>
      </c>
      <c r="F1400" s="228">
        <v>580618.63938275899</v>
      </c>
      <c r="G1400" s="22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26" t="s">
        <v>37</v>
      </c>
      <c r="E1401" s="227" t="s">
        <v>90</v>
      </c>
      <c r="F1401" s="228">
        <v>522000</v>
      </c>
      <c r="G1401" s="22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26" t="s">
        <v>37</v>
      </c>
      <c r="E1402" s="227" t="s">
        <v>90</v>
      </c>
      <c r="F1402" s="228">
        <v>768051.19018409075</v>
      </c>
      <c r="G1402" s="22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26" t="s">
        <v>37</v>
      </c>
      <c r="E1403" s="227" t="s">
        <v>90</v>
      </c>
      <c r="F1403" s="228">
        <v>768051.19018409075</v>
      </c>
      <c r="G1403" s="22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26" t="s">
        <v>37</v>
      </c>
      <c r="E1404" s="227" t="s">
        <v>90</v>
      </c>
      <c r="F1404" s="228">
        <v>755996.11696758063</v>
      </c>
      <c r="G1404" s="22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26" t="s">
        <v>37</v>
      </c>
      <c r="E1405" s="227" t="s">
        <v>90</v>
      </c>
      <c r="F1405" s="228">
        <v>589800</v>
      </c>
      <c r="G1405" s="22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26" t="s">
        <v>37</v>
      </c>
      <c r="E1406" s="227" t="s">
        <v>90</v>
      </c>
      <c r="F1406" s="228">
        <v>832055.45603276498</v>
      </c>
      <c r="G1406" s="22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26" t="s">
        <v>37</v>
      </c>
      <c r="E1407" s="227" t="s">
        <v>90</v>
      </c>
      <c r="F1407" s="228">
        <v>636000</v>
      </c>
      <c r="G1407" s="22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26" t="s">
        <v>37</v>
      </c>
      <c r="E1408" s="227" t="s">
        <v>90</v>
      </c>
      <c r="F1408" s="228">
        <v>842833.50878142437</v>
      </c>
      <c r="G1408" s="22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26" t="s">
        <v>37</v>
      </c>
      <c r="E1409" s="227" t="s">
        <v>90</v>
      </c>
      <c r="F1409" s="228">
        <v>762000</v>
      </c>
      <c r="G1409" s="22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26" t="s">
        <v>37</v>
      </c>
      <c r="E1410" s="227" t="s">
        <v>90</v>
      </c>
      <c r="F1410" s="228">
        <v>902019.15073140874</v>
      </c>
      <c r="G1410" s="22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26" t="s">
        <v>37</v>
      </c>
      <c r="E1411" s="227" t="s">
        <v>90</v>
      </c>
      <c r="F1411" s="228">
        <v>902019.15073140874</v>
      </c>
      <c r="G1411" s="22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26" t="s">
        <v>38</v>
      </c>
      <c r="E1412" s="227"/>
      <c r="F1412" s="228">
        <v>0</v>
      </c>
      <c r="G1412" s="22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26" t="s">
        <v>38</v>
      </c>
      <c r="E1413" s="227"/>
      <c r="F1413" s="228">
        <v>0</v>
      </c>
      <c r="G1413" s="22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26" t="s">
        <v>37</v>
      </c>
      <c r="E1414" s="227" t="s">
        <v>11</v>
      </c>
      <c r="F1414" s="228">
        <v>96180</v>
      </c>
      <c r="G1414" s="22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26" t="s">
        <v>37</v>
      </c>
      <c r="E1415" s="227" t="s">
        <v>11</v>
      </c>
      <c r="F1415" s="228">
        <v>257820</v>
      </c>
      <c r="G1415" s="22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26" t="s">
        <v>37</v>
      </c>
      <c r="E1416" s="227" t="s">
        <v>11</v>
      </c>
      <c r="F1416" s="228">
        <v>299160</v>
      </c>
      <c r="G1416" s="22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26" t="s">
        <v>37</v>
      </c>
      <c r="E1417" s="227" t="s">
        <v>11</v>
      </c>
      <c r="F1417" s="228">
        <v>246960</v>
      </c>
      <c r="G1417" s="22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26" t="s">
        <v>37</v>
      </c>
      <c r="E1418" s="227" t="s">
        <v>11</v>
      </c>
      <c r="F1418" s="228">
        <v>286461</v>
      </c>
      <c r="G1418" s="22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26" t="s">
        <v>37</v>
      </c>
      <c r="E1419" s="227" t="s">
        <v>11</v>
      </c>
      <c r="F1419" s="228">
        <v>259308</v>
      </c>
      <c r="G1419" s="22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26" t="s">
        <v>37</v>
      </c>
      <c r="E1420" s="227" t="s">
        <v>11</v>
      </c>
      <c r="F1420" s="228">
        <v>300784.05</v>
      </c>
      <c r="G1420" s="22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26" t="s">
        <v>37</v>
      </c>
      <c r="E1421" s="227" t="s">
        <v>11</v>
      </c>
      <c r="F1421" s="228">
        <v>300600</v>
      </c>
      <c r="G1421" s="22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26" t="s">
        <v>37</v>
      </c>
      <c r="E1422" s="227" t="s">
        <v>11</v>
      </c>
      <c r="F1422" s="228">
        <v>358140</v>
      </c>
      <c r="G1422" s="22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26" t="s">
        <v>37</v>
      </c>
      <c r="E1423" s="227" t="s">
        <v>11</v>
      </c>
      <c r="F1423" s="228">
        <v>341777.99941898551</v>
      </c>
      <c r="G1423" s="22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26" t="s">
        <v>37</v>
      </c>
      <c r="E1424" s="227" t="s">
        <v>11</v>
      </c>
      <c r="F1424" s="228">
        <v>395879.58401850733</v>
      </c>
      <c r="G1424" s="22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26" t="s">
        <v>37</v>
      </c>
      <c r="E1425" s="227" t="s">
        <v>11</v>
      </c>
      <c r="F1425" s="228">
        <v>6240</v>
      </c>
      <c r="G1425" s="22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26" t="s">
        <v>37</v>
      </c>
      <c r="E1426" s="227" t="s">
        <v>11</v>
      </c>
      <c r="F1426" s="228">
        <v>5760</v>
      </c>
      <c r="G1426" s="22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26" t="s">
        <v>37</v>
      </c>
      <c r="E1427" s="227" t="s">
        <v>287</v>
      </c>
      <c r="F1427" s="228">
        <v>337284.9788645666</v>
      </c>
      <c r="G1427" s="22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26" t="s">
        <v>37</v>
      </c>
      <c r="E1428" s="227" t="s">
        <v>287</v>
      </c>
      <c r="F1428" s="228">
        <v>269827.98309165332</v>
      </c>
      <c r="G1428" s="22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26" t="s">
        <v>37</v>
      </c>
      <c r="E1429" s="227" t="s">
        <v>463</v>
      </c>
      <c r="F1429" s="228">
        <v>420</v>
      </c>
      <c r="G1429" s="22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26" t="s">
        <v>37</v>
      </c>
      <c r="E1430" s="227" t="s">
        <v>463</v>
      </c>
      <c r="F1430" s="228">
        <v>720</v>
      </c>
      <c r="G1430" s="22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26" t="s">
        <v>37</v>
      </c>
      <c r="E1431" s="227" t="s">
        <v>463</v>
      </c>
      <c r="F1431" s="228">
        <v>15300</v>
      </c>
      <c r="G1431" s="22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26" t="s">
        <v>37</v>
      </c>
      <c r="E1432" s="227" t="s">
        <v>463</v>
      </c>
      <c r="F1432" s="228">
        <v>9120</v>
      </c>
      <c r="G1432" s="22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26" t="s">
        <v>37</v>
      </c>
      <c r="E1433" s="227" t="s">
        <v>463</v>
      </c>
      <c r="F1433" s="414">
        <v>2740</v>
      </c>
      <c r="G1433" s="41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26" t="s">
        <v>38</v>
      </c>
      <c r="E1434" s="227"/>
      <c r="F1434" s="228">
        <v>0</v>
      </c>
      <c r="G1434" s="22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26" t="s">
        <v>38</v>
      </c>
      <c r="E1435" s="227"/>
      <c r="F1435" s="228">
        <v>0</v>
      </c>
      <c r="G1435" s="22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26" t="s">
        <v>37</v>
      </c>
      <c r="E1436" s="227" t="s">
        <v>11</v>
      </c>
      <c r="F1436" s="228">
        <v>15000</v>
      </c>
      <c r="G1436" s="22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26" t="s">
        <v>37</v>
      </c>
      <c r="E1437" s="227" t="s">
        <v>11</v>
      </c>
      <c r="F1437" s="228">
        <v>36180</v>
      </c>
      <c r="G1437" s="22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26" t="s">
        <v>37</v>
      </c>
      <c r="E1438" s="227" t="s">
        <v>11</v>
      </c>
      <c r="F1438" s="228">
        <v>32640</v>
      </c>
      <c r="G1438" s="22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26" t="s">
        <v>37</v>
      </c>
      <c r="E1439" s="227" t="s">
        <v>11</v>
      </c>
      <c r="F1439" s="228">
        <v>63840</v>
      </c>
      <c r="G1439" s="22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26" t="s">
        <v>37</v>
      </c>
      <c r="E1440" s="227" t="s">
        <v>11</v>
      </c>
      <c r="F1440" s="228">
        <v>450000</v>
      </c>
      <c r="G1440" s="22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26" t="s">
        <v>37</v>
      </c>
      <c r="E1441" s="227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26" t="s">
        <v>38</v>
      </c>
      <c r="E1442" s="22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26" t="s">
        <v>38</v>
      </c>
      <c r="E1443" s="22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26" t="s">
        <v>37</v>
      </c>
      <c r="E1444" s="227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26" t="s">
        <v>37</v>
      </c>
      <c r="E1445" s="227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26" t="s">
        <v>37</v>
      </c>
      <c r="E1446" s="227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26" t="s">
        <v>37</v>
      </c>
      <c r="E1447" s="227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26" t="s">
        <v>37</v>
      </c>
      <c r="E1448" s="227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26" t="s">
        <v>37</v>
      </c>
      <c r="E1449" s="22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26" t="s">
        <v>37</v>
      </c>
      <c r="E1450" s="22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26" t="s">
        <v>37</v>
      </c>
      <c r="E1451" s="22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26" t="s">
        <v>37</v>
      </c>
      <c r="E1452" s="22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26" t="s">
        <v>37</v>
      </c>
      <c r="E1453" s="227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26" t="s">
        <v>37</v>
      </c>
      <c r="E1454" s="227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26" t="s">
        <v>35</v>
      </c>
      <c r="E1455" s="22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26" t="s">
        <v>37</v>
      </c>
      <c r="E1456" s="227" t="s">
        <v>90</v>
      </c>
      <c r="F1456" s="233">
        <v>750000</v>
      </c>
      <c r="G1456" s="233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26" t="s">
        <v>38</v>
      </c>
      <c r="E1457" s="227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26"/>
      <c r="E1458" s="22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26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26" t="s">
        <v>37</v>
      </c>
      <c r="E1460" s="227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26" t="s">
        <v>37</v>
      </c>
      <c r="E1462" s="227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26" t="s">
        <v>37</v>
      </c>
      <c r="E1463" s="227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26" t="s">
        <v>37</v>
      </c>
      <c r="E1464" s="227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26" t="s">
        <v>37</v>
      </c>
      <c r="E1465" s="227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26"/>
      <c r="E1466" s="22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26"/>
      <c r="E1467" s="22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26" t="s">
        <v>35</v>
      </c>
      <c r="E1468" s="22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26" t="s">
        <v>37</v>
      </c>
      <c r="E1469" s="227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26" t="s">
        <v>38</v>
      </c>
      <c r="E1470" s="227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26"/>
      <c r="E1471" s="227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26" t="s">
        <v>35</v>
      </c>
      <c r="E1472" s="22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26" t="s">
        <v>37</v>
      </c>
      <c r="E1473" s="227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26" t="s">
        <v>38</v>
      </c>
      <c r="E1474" s="227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26" t="s">
        <v>35</v>
      </c>
      <c r="E1475" s="22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26" t="s">
        <v>37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26" t="s">
        <v>38</v>
      </c>
      <c r="E1477" s="227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26" t="s">
        <v>37</v>
      </c>
      <c r="E1478" s="227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415" t="s">
        <v>1397</v>
      </c>
      <c r="D1479" s="226" t="s">
        <v>37</v>
      </c>
      <c r="E1479" s="227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415" t="s">
        <v>1398</v>
      </c>
      <c r="D1480" s="226" t="s">
        <v>37</v>
      </c>
      <c r="E1480" s="227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415" t="s">
        <v>1399</v>
      </c>
      <c r="D1481" s="226" t="s">
        <v>37</v>
      </c>
      <c r="E1481" s="227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415" t="s">
        <v>1400</v>
      </c>
      <c r="D1482" s="226" t="s">
        <v>37</v>
      </c>
      <c r="E1482" s="227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26" t="s">
        <v>37</v>
      </c>
      <c r="E1483" s="227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26" t="s">
        <v>37</v>
      </c>
      <c r="E1484" s="227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415" t="s">
        <v>1402</v>
      </c>
      <c r="D1485" s="226" t="s">
        <v>37</v>
      </c>
      <c r="E1485" s="227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26" t="s">
        <v>38</v>
      </c>
      <c r="E1486" s="22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26"/>
      <c r="E1487" s="22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26" t="s">
        <v>35</v>
      </c>
      <c r="E1488" s="22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26" t="s">
        <v>35</v>
      </c>
      <c r="E1489" s="22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26" t="s">
        <v>35</v>
      </c>
      <c r="E1490" s="22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26" t="s">
        <v>37</v>
      </c>
      <c r="E1491" s="227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26" t="s">
        <v>37</v>
      </c>
      <c r="E1492" s="227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26" t="s">
        <v>37</v>
      </c>
      <c r="E1493" s="227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85546875" style="192" customWidth="1"/>
    <col min="4" max="4" width="15" style="191" customWidth="1"/>
    <col min="5" max="5" width="12.28515625" style="191" customWidth="1"/>
    <col min="6" max="6" width="5.28515625" style="191" customWidth="1"/>
    <col min="7" max="7" width="5.285156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285156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140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61" t="s">
        <v>1425</v>
      </c>
      <c r="C2" s="561"/>
      <c r="D2" s="561"/>
      <c r="E2" s="561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6" t="s">
        <v>1500</v>
      </c>
      <c r="C4" s="567"/>
      <c r="D4" s="567"/>
      <c r="E4" s="568"/>
      <c r="F4" s="371"/>
      <c r="G4" s="371"/>
      <c r="H4" s="372"/>
      <c r="I4" s="595" t="s">
        <v>1501</v>
      </c>
      <c r="J4" s="596"/>
      <c r="K4" s="596"/>
      <c r="L4" s="597"/>
    </row>
    <row r="5" spans="1:12" ht="34.5" customHeight="1">
      <c r="A5" s="193"/>
      <c r="B5" s="374" t="s">
        <v>1350</v>
      </c>
      <c r="C5" s="224" t="s">
        <v>9</v>
      </c>
      <c r="D5" s="562" t="str">
        <f>DATA!D14</f>
        <v>SITI SUMINI</v>
      </c>
      <c r="E5" s="563"/>
      <c r="F5" s="197"/>
      <c r="G5" s="197"/>
      <c r="I5" s="375" t="s">
        <v>1350</v>
      </c>
      <c r="J5" s="224" t="s">
        <v>9</v>
      </c>
      <c r="K5" s="598" t="str">
        <f>D5</f>
        <v>SITI SUMINI</v>
      </c>
      <c r="L5" s="599"/>
    </row>
    <row r="6" spans="1:12" ht="31.5" customHeight="1">
      <c r="A6" s="193"/>
      <c r="B6" s="374" t="s">
        <v>1497</v>
      </c>
      <c r="C6" s="224" t="s">
        <v>9</v>
      </c>
      <c r="D6" s="571">
        <f>DATA!D17*1000</f>
        <v>0</v>
      </c>
      <c r="E6" s="572"/>
      <c r="F6" s="197"/>
      <c r="G6" s="197"/>
      <c r="I6" s="375" t="s">
        <v>1498</v>
      </c>
      <c r="J6" s="224" t="s">
        <v>9</v>
      </c>
      <c r="K6" s="600">
        <f>DATA!D20*1000</f>
        <v>11000</v>
      </c>
      <c r="L6" s="601"/>
    </row>
    <row r="7" spans="1:12" ht="30.75" customHeight="1">
      <c r="A7" s="193"/>
      <c r="B7" s="374" t="s">
        <v>1412</v>
      </c>
      <c r="C7" s="224" t="s">
        <v>9</v>
      </c>
      <c r="D7" s="569">
        <f>DATA!D18</f>
        <v>1</v>
      </c>
      <c r="E7" s="570"/>
      <c r="F7" s="373" t="s">
        <v>1424</v>
      </c>
      <c r="I7" s="375" t="s">
        <v>1412</v>
      </c>
      <c r="J7" s="224" t="s">
        <v>9</v>
      </c>
      <c r="K7" s="602">
        <f>DATA!D21</f>
        <v>1</v>
      </c>
      <c r="L7" s="603"/>
    </row>
    <row r="8" spans="1:12" ht="51" customHeight="1">
      <c r="A8" s="193"/>
      <c r="B8" s="374" t="s">
        <v>1413</v>
      </c>
      <c r="C8" s="224" t="s">
        <v>9</v>
      </c>
      <c r="D8" s="569">
        <f>DATA!D19</f>
        <v>220</v>
      </c>
      <c r="E8" s="570"/>
      <c r="F8" s="373" t="s">
        <v>1424</v>
      </c>
      <c r="G8" s="368">
        <v>220</v>
      </c>
      <c r="I8" s="375" t="s">
        <v>1413</v>
      </c>
      <c r="J8" s="224" t="s">
        <v>9</v>
      </c>
      <c r="K8" s="602">
        <f>DATA!D22</f>
        <v>220</v>
      </c>
      <c r="L8" s="603"/>
    </row>
    <row r="9" spans="1:12" ht="30" customHeight="1" thickBot="1">
      <c r="A9" s="193"/>
      <c r="B9" s="380" t="s">
        <v>1509</v>
      </c>
      <c r="C9" s="370" t="s">
        <v>9</v>
      </c>
      <c r="D9" s="564">
        <f>IF(D7=1,D6/(380/3^0.5),(D6/(380*3^0.5)))</f>
        <v>0</v>
      </c>
      <c r="E9" s="565"/>
      <c r="F9" s="196"/>
      <c r="G9" s="369">
        <v>380</v>
      </c>
      <c r="I9" s="381" t="s">
        <v>1509</v>
      </c>
      <c r="J9" s="370" t="s">
        <v>9</v>
      </c>
      <c r="K9" s="606">
        <f>IF(K7=1,K6/(380/3^0.5),(K6/(380*3^0.5)))</f>
        <v>50.138312850678027</v>
      </c>
      <c r="L9" s="607"/>
    </row>
    <row r="10" spans="1:12" ht="24.75" customHeight="1">
      <c r="B10" s="382"/>
      <c r="C10" s="379"/>
      <c r="D10" s="383"/>
      <c r="E10" s="383"/>
      <c r="F10" s="196"/>
      <c r="G10" s="369"/>
      <c r="I10" s="382"/>
      <c r="J10" s="379"/>
      <c r="K10" s="383"/>
      <c r="L10" s="383"/>
    </row>
    <row r="11" spans="1:12" ht="16.5" thickBot="1">
      <c r="B11" s="376" t="s">
        <v>1510</v>
      </c>
      <c r="I11" s="376" t="s">
        <v>1504</v>
      </c>
    </row>
    <row r="12" spans="1:12" ht="34.5" customHeight="1">
      <c r="A12" s="193"/>
      <c r="B12" s="404" t="s">
        <v>1502</v>
      </c>
      <c r="C12" s="398" t="s">
        <v>9</v>
      </c>
      <c r="D12" s="573"/>
      <c r="E12" s="574"/>
      <c r="F12" s="197"/>
      <c r="G12" s="197"/>
      <c r="I12" s="397" t="s">
        <v>1502</v>
      </c>
      <c r="J12" s="398" t="s">
        <v>9</v>
      </c>
      <c r="K12" s="575"/>
      <c r="L12" s="576"/>
    </row>
    <row r="13" spans="1:12" ht="31.5" customHeight="1">
      <c r="A13" s="193"/>
      <c r="B13" s="405" t="s">
        <v>1351</v>
      </c>
      <c r="C13" s="385" t="s">
        <v>9</v>
      </c>
      <c r="D13" s="579"/>
      <c r="E13" s="580"/>
      <c r="F13" s="197"/>
      <c r="G13" s="197"/>
      <c r="I13" s="399" t="s">
        <v>1351</v>
      </c>
      <c r="J13" s="385" t="s">
        <v>9</v>
      </c>
      <c r="K13" s="604" t="s">
        <v>1581</v>
      </c>
      <c r="L13" s="605"/>
    </row>
    <row r="14" spans="1:12" ht="30.75" customHeight="1">
      <c r="A14" s="193"/>
      <c r="B14" s="405" t="s">
        <v>1503</v>
      </c>
      <c r="C14" s="385" t="s">
        <v>9</v>
      </c>
      <c r="D14" s="587"/>
      <c r="E14" s="588"/>
      <c r="F14" s="373" t="s">
        <v>1424</v>
      </c>
      <c r="G14" s="377">
        <v>50</v>
      </c>
      <c r="I14" s="399" t="s">
        <v>1503</v>
      </c>
      <c r="J14" s="385" t="s">
        <v>9</v>
      </c>
      <c r="K14" s="589">
        <v>50</v>
      </c>
      <c r="L14" s="590"/>
    </row>
    <row r="15" spans="1:12" ht="57" customHeight="1">
      <c r="A15" s="193"/>
      <c r="B15" s="405" t="s">
        <v>1412</v>
      </c>
      <c r="C15" s="385" t="s">
        <v>9</v>
      </c>
      <c r="D15" s="391"/>
      <c r="E15" s="400"/>
      <c r="F15" s="373" t="s">
        <v>1424</v>
      </c>
      <c r="G15" s="377">
        <v>100</v>
      </c>
      <c r="I15" s="399" t="s">
        <v>1412</v>
      </c>
      <c r="J15" s="385" t="s">
        <v>9</v>
      </c>
      <c r="K15" s="391">
        <v>3</v>
      </c>
      <c r="L15" s="400"/>
    </row>
    <row r="16" spans="1:12" ht="44.25" customHeight="1">
      <c r="A16" s="193"/>
      <c r="B16" s="405" t="s">
        <v>1513</v>
      </c>
      <c r="C16" s="385"/>
      <c r="D16" s="591">
        <v>100</v>
      </c>
      <c r="E16" s="592"/>
      <c r="F16" s="373"/>
      <c r="G16" s="377">
        <v>160</v>
      </c>
      <c r="I16" s="399" t="s">
        <v>1505</v>
      </c>
      <c r="J16" s="385" t="s">
        <v>9</v>
      </c>
      <c r="K16" s="593">
        <f>K9</f>
        <v>50.138312850678027</v>
      </c>
      <c r="L16" s="594"/>
    </row>
    <row r="17" spans="1:12" ht="34.5" customHeight="1">
      <c r="A17" s="193"/>
      <c r="B17" s="405" t="s">
        <v>1506</v>
      </c>
      <c r="C17" s="385" t="s">
        <v>9</v>
      </c>
      <c r="D17" s="581">
        <f>IF(D15=1,D14/(20/3^0.5),(D14/(20*3^0.5)))</f>
        <v>0</v>
      </c>
      <c r="E17" s="582"/>
      <c r="F17" s="373" t="s">
        <v>1424</v>
      </c>
      <c r="G17" s="378">
        <v>200</v>
      </c>
      <c r="I17" s="399" t="s">
        <v>1506</v>
      </c>
      <c r="J17" s="385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193"/>
      <c r="B18" s="405" t="s">
        <v>1507</v>
      </c>
      <c r="C18" s="385" t="s">
        <v>9</v>
      </c>
      <c r="D18" s="581">
        <f>IF(D15=1,D14/(380/3^0.5),(D14/(380*3^0.5)))*1000</f>
        <v>0</v>
      </c>
      <c r="E18" s="582"/>
      <c r="F18" s="373" t="s">
        <v>1424</v>
      </c>
      <c r="G18" s="378">
        <v>250</v>
      </c>
      <c r="I18" s="399" t="s">
        <v>1507</v>
      </c>
      <c r="J18" s="385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193"/>
      <c r="B19" s="406" t="s">
        <v>1499</v>
      </c>
      <c r="C19" s="384" t="s">
        <v>9</v>
      </c>
      <c r="D19" s="581">
        <f>IF(D15=1,D13/(380/3^0.5),(D13/(380*3^0.5)))</f>
        <v>0</v>
      </c>
      <c r="E19" s="582"/>
      <c r="F19" s="196"/>
      <c r="G19" s="369"/>
      <c r="I19" s="401" t="s">
        <v>1499</v>
      </c>
      <c r="J19" s="384" t="s">
        <v>9</v>
      </c>
      <c r="K19" s="585" t="e">
        <f>IF(K15=1,K13/(380/3^0.5),(K13/(380*3^0.5)))</f>
        <v>#VALUE!</v>
      </c>
      <c r="L19" s="586"/>
    </row>
    <row r="20" spans="1:12" ht="30" customHeight="1" thickBot="1">
      <c r="A20" s="193"/>
      <c r="B20" s="407" t="s">
        <v>1508</v>
      </c>
      <c r="C20" s="403" t="s">
        <v>9</v>
      </c>
      <c r="D20" s="577" t="e">
        <f>D16/D18</f>
        <v>#DIV/0!</v>
      </c>
      <c r="E20" s="578"/>
      <c r="F20" s="196"/>
      <c r="G20" s="369"/>
      <c r="I20" s="402" t="s">
        <v>1499</v>
      </c>
      <c r="J20" s="403" t="s">
        <v>9</v>
      </c>
      <c r="K20" s="583">
        <f>K16/K18</f>
        <v>0.65999999999999992</v>
      </c>
      <c r="L20" s="584"/>
    </row>
    <row r="21" spans="1:12" ht="9.75" customHeight="1">
      <c r="A21" s="193"/>
      <c r="B21" s="392" t="s">
        <v>1508</v>
      </c>
      <c r="C21" s="393" t="s">
        <v>9</v>
      </c>
      <c r="D21" s="560">
        <v>1</v>
      </c>
      <c r="E21" s="560"/>
      <c r="F21" s="394"/>
      <c r="G21" s="395"/>
      <c r="H21" s="396"/>
      <c r="I21" s="392" t="s">
        <v>1499</v>
      </c>
      <c r="J21" s="393" t="s">
        <v>9</v>
      </c>
      <c r="K21" s="560">
        <v>1</v>
      </c>
      <c r="L21" s="560"/>
    </row>
    <row r="22" spans="1:12" ht="6.75" customHeight="1">
      <c r="B22" s="382"/>
      <c r="C22" s="379"/>
      <c r="D22" s="390"/>
      <c r="E22" s="390"/>
      <c r="F22" s="196"/>
      <c r="G22" s="369"/>
      <c r="J22" s="379"/>
      <c r="K22" s="390"/>
      <c r="L22" s="390"/>
    </row>
    <row r="23" spans="1:12" ht="15.75" thickBot="1"/>
    <row r="24" spans="1:12" ht="200.25" customHeight="1" thickBot="1">
      <c r="B24" s="557"/>
      <c r="C24" s="558"/>
      <c r="D24" s="558"/>
      <c r="E24" s="559"/>
      <c r="I24" s="557"/>
      <c r="J24" s="558"/>
      <c r="K24" s="558"/>
      <c r="L24" s="559"/>
    </row>
    <row r="26" spans="1:12">
      <c r="D26" s="387"/>
    </row>
    <row r="27" spans="1:12">
      <c r="D27" s="38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B13" zoomScaleNormal="100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140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1414</v>
      </c>
      <c r="C2" s="236"/>
      <c r="D2" s="237"/>
    </row>
    <row r="3" spans="2:11" ht="20.100000000000001" customHeight="1">
      <c r="B3" s="238" t="s">
        <v>1320</v>
      </c>
      <c r="C3" s="239" t="s">
        <v>9</v>
      </c>
      <c r="D3" s="240">
        <v>2022</v>
      </c>
    </row>
    <row r="4" spans="2:11" ht="20.100000000000001" customHeight="1">
      <c r="B4" s="238" t="s">
        <v>1001</v>
      </c>
      <c r="C4" s="239" t="s">
        <v>9</v>
      </c>
      <c r="D4" s="241">
        <v>0.12</v>
      </c>
    </row>
    <row r="5" spans="2:11" ht="20.100000000000001" customHeight="1">
      <c r="B5" s="238" t="s">
        <v>1321</v>
      </c>
      <c r="C5" s="239" t="s">
        <v>9</v>
      </c>
      <c r="D5" s="416">
        <v>1084.1250458865841</v>
      </c>
      <c r="F5" s="412" t="s">
        <v>1577</v>
      </c>
      <c r="K5" s="411"/>
    </row>
    <row r="6" spans="2:11" ht="20.100000000000001" customHeight="1">
      <c r="B6" s="238" t="s">
        <v>1322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1323</v>
      </c>
      <c r="C7" s="239" t="s">
        <v>9</v>
      </c>
      <c r="D7" s="244">
        <v>2.2499999999999999E-2</v>
      </c>
    </row>
    <row r="8" spans="2:11" ht="20.100000000000001" customHeight="1">
      <c r="B8" s="238" t="s">
        <v>1415</v>
      </c>
      <c r="C8" s="239" t="s">
        <v>9</v>
      </c>
      <c r="D8" s="245">
        <f>D20-D17</f>
        <v>11</v>
      </c>
    </row>
    <row r="9" spans="2:11" ht="20.100000000000001" customHeight="1">
      <c r="B9" s="238" t="s">
        <v>1416</v>
      </c>
      <c r="C9" s="239" t="s">
        <v>9</v>
      </c>
      <c r="D9" s="245">
        <f>(D8*D25)*1000</f>
        <v>10307000</v>
      </c>
    </row>
    <row r="10" spans="2:11" ht="20.100000000000001" customHeight="1">
      <c r="B10" s="238" t="s">
        <v>1417</v>
      </c>
      <c r="C10" s="239" t="s">
        <v>9</v>
      </c>
      <c r="D10" s="245">
        <f ca="1">RAB!K101</f>
        <v>46644451.283500001</v>
      </c>
    </row>
    <row r="11" spans="2:11" ht="20.100000000000001" customHeight="1">
      <c r="B11" s="238" t="s">
        <v>1327</v>
      </c>
      <c r="C11" s="239" t="s">
        <v>9</v>
      </c>
      <c r="D11" s="242">
        <f ca="1">2%*D10</f>
        <v>932889.02567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33.75" customHeight="1">
      <c r="B14" s="358" t="s">
        <v>1350</v>
      </c>
      <c r="C14" s="359" t="s">
        <v>9</v>
      </c>
      <c r="D14" s="364" t="s">
        <v>1639</v>
      </c>
      <c r="E14" s="247" t="s">
        <v>1424</v>
      </c>
    </row>
    <row r="15" spans="2:11" ht="20.100000000000001" customHeight="1">
      <c r="B15" s="360" t="s">
        <v>1418</v>
      </c>
      <c r="C15" s="361" t="s">
        <v>9</v>
      </c>
      <c r="D15" s="365" t="s">
        <v>1582</v>
      </c>
      <c r="E15" s="247" t="s">
        <v>1424</v>
      </c>
    </row>
    <row r="16" spans="2:11" ht="20.100000000000001" customHeight="1">
      <c r="B16" s="360" t="s">
        <v>1419</v>
      </c>
      <c r="C16" s="361" t="s">
        <v>9</v>
      </c>
      <c r="D16" s="365" t="s">
        <v>1422</v>
      </c>
      <c r="E16" s="247" t="s">
        <v>1424</v>
      </c>
    </row>
    <row r="17" spans="2:5" ht="20.100000000000001" customHeight="1">
      <c r="B17" s="360" t="s">
        <v>1420</v>
      </c>
      <c r="C17" s="361" t="s">
        <v>9</v>
      </c>
      <c r="D17" s="366">
        <v>0</v>
      </c>
      <c r="E17" s="247" t="s">
        <v>1424</v>
      </c>
    </row>
    <row r="18" spans="2:5" ht="20.100000000000001" hidden="1" customHeight="1">
      <c r="B18" s="360" t="s">
        <v>1511</v>
      </c>
      <c r="C18" s="361"/>
      <c r="D18" s="366">
        <f>IF((D17&lt;=11),1,3)</f>
        <v>1</v>
      </c>
      <c r="E18" s="247"/>
    </row>
    <row r="19" spans="2:5" ht="20.100000000000001" hidden="1" customHeight="1">
      <c r="B19" s="360" t="s">
        <v>1512</v>
      </c>
      <c r="C19" s="361"/>
      <c r="D19" s="366">
        <f>IF((D17&lt;=11),220,380)</f>
        <v>220</v>
      </c>
      <c r="E19" s="247"/>
    </row>
    <row r="20" spans="2:5" ht="20.100000000000001" customHeight="1">
      <c r="B20" s="360" t="s">
        <v>1421</v>
      </c>
      <c r="C20" s="361" t="s">
        <v>9</v>
      </c>
      <c r="D20" s="366">
        <v>11</v>
      </c>
      <c r="E20" s="247" t="s">
        <v>1424</v>
      </c>
    </row>
    <row r="21" spans="2:5" ht="20.100000000000001" hidden="1" customHeight="1">
      <c r="B21" s="360" t="s">
        <v>1511</v>
      </c>
      <c r="C21" s="361"/>
      <c r="D21" s="366">
        <f>IF((D20&lt;=11),1,3)</f>
        <v>1</v>
      </c>
      <c r="E21" s="247"/>
    </row>
    <row r="22" spans="2:5" ht="20.100000000000001" hidden="1" customHeight="1">
      <c r="B22" s="360" t="s">
        <v>1512</v>
      </c>
      <c r="C22" s="361"/>
      <c r="D22" s="366">
        <f>IF((D20&lt;=11),220,380)</f>
        <v>220</v>
      </c>
      <c r="E22" s="247"/>
    </row>
    <row r="23" spans="2:5" ht="20.100000000000001" customHeight="1">
      <c r="B23" s="360" t="s">
        <v>1324</v>
      </c>
      <c r="C23" s="361" t="s">
        <v>9</v>
      </c>
      <c r="D23" s="365">
        <v>1444.7</v>
      </c>
      <c r="E23" s="247" t="s">
        <v>1424</v>
      </c>
    </row>
    <row r="24" spans="2:5" ht="20.100000000000001" customHeight="1">
      <c r="B24" s="360" t="s">
        <v>1325</v>
      </c>
      <c r="C24" s="361" t="s">
        <v>9</v>
      </c>
      <c r="D24" s="365">
        <v>1444.7</v>
      </c>
      <c r="E24" s="247" t="s">
        <v>1424</v>
      </c>
    </row>
    <row r="25" spans="2:5" ht="20.100000000000001" customHeight="1">
      <c r="B25" s="360" t="s">
        <v>1423</v>
      </c>
      <c r="C25" s="361" t="s">
        <v>9</v>
      </c>
      <c r="D25" s="366">
        <v>937</v>
      </c>
      <c r="E25" s="247" t="s">
        <v>1424</v>
      </c>
    </row>
    <row r="26" spans="2:5" ht="20.100000000000001" customHeight="1">
      <c r="B26" s="362" t="s">
        <v>1326</v>
      </c>
      <c r="C26" s="363" t="s">
        <v>9</v>
      </c>
      <c r="D26" s="367">
        <v>40</v>
      </c>
      <c r="E26" s="247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Q37" sqref="Q37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0" t="s">
        <v>1328</v>
      </c>
      <c r="C3" s="610"/>
      <c r="D3" s="610"/>
      <c r="E3" s="610"/>
      <c r="F3" s="252" t="str">
        <f>DATA!D14</f>
        <v>SITI SUMINI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1320</v>
      </c>
      <c r="C5" s="611" t="s">
        <v>1329</v>
      </c>
      <c r="D5" s="612" t="s">
        <v>1330</v>
      </c>
      <c r="E5" s="612" t="s">
        <v>1331</v>
      </c>
      <c r="F5" s="611" t="s">
        <v>1332</v>
      </c>
      <c r="G5" s="611"/>
      <c r="H5" s="611"/>
      <c r="I5" s="611"/>
      <c r="J5" s="611"/>
      <c r="K5" s="611" t="s">
        <v>1333</v>
      </c>
      <c r="L5" s="611"/>
      <c r="M5" s="254"/>
      <c r="N5" s="615" t="s">
        <v>1334</v>
      </c>
      <c r="O5" s="612" t="s">
        <v>1335</v>
      </c>
      <c r="P5" s="612" t="s">
        <v>1336</v>
      </c>
      <c r="Q5" s="612" t="s">
        <v>1337</v>
      </c>
      <c r="R5" s="255"/>
      <c r="S5" s="256"/>
      <c r="T5" s="613" t="s">
        <v>1338</v>
      </c>
      <c r="U5" s="257"/>
    </row>
    <row r="6" spans="1:21" ht="20.100000000000001" customHeight="1">
      <c r="B6" s="611"/>
      <c r="C6" s="611"/>
      <c r="D6" s="611"/>
      <c r="E6" s="611"/>
      <c r="F6" s="258" t="s">
        <v>1339</v>
      </c>
      <c r="G6" s="258" t="s">
        <v>1340</v>
      </c>
      <c r="H6" s="258" t="s">
        <v>1341</v>
      </c>
      <c r="I6" s="258" t="s">
        <v>1342</v>
      </c>
      <c r="J6" s="258" t="s">
        <v>1003</v>
      </c>
      <c r="K6" s="258" t="s">
        <v>1343</v>
      </c>
      <c r="L6" s="258" t="s">
        <v>1344</v>
      </c>
      <c r="M6" s="258" t="s">
        <v>1003</v>
      </c>
      <c r="N6" s="616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08">
        <f>DATA!D8*DATA!D26*8</f>
        <v>3520</v>
      </c>
      <c r="D7" s="263">
        <f>C7*4/24</f>
        <v>586.66666666666663</v>
      </c>
      <c r="E7" s="263">
        <f>C7-D7</f>
        <v>2933.3333333333335</v>
      </c>
      <c r="F7" s="264">
        <f ca="1">DATA!D10/1000000</f>
        <v>46.644451283500004</v>
      </c>
      <c r="G7" s="265">
        <f ca="1">DATA!$D$11/1000000</f>
        <v>0.93288902566999998</v>
      </c>
      <c r="H7" s="265">
        <f>C7*DATA!$D$5/1000000</f>
        <v>3.816120161520776</v>
      </c>
      <c r="I7" s="265">
        <f>(C7*DATA!$D$5*DATA!$D$7)/1000000</f>
        <v>8.5862703634217455E-2</v>
      </c>
      <c r="J7" s="263">
        <f ca="1">SUM(F7:I7)</f>
        <v>51.479323174325003</v>
      </c>
      <c r="K7" s="266">
        <f>DATA!D9/1000000</f>
        <v>10.307</v>
      </c>
      <c r="L7" s="263">
        <f>((D7*DATA!$D$23)/1000000)+((E7*DATA!$D$24)/1000000)</f>
        <v>5.0853440000000001</v>
      </c>
      <c r="M7" s="263">
        <f>K7+L7</f>
        <v>15.392344000000001</v>
      </c>
      <c r="N7" s="263">
        <f ca="1">M7-J7</f>
        <v>-36.086979174325002</v>
      </c>
      <c r="O7" s="261">
        <v>1</v>
      </c>
      <c r="P7" s="263">
        <f ca="1">O7*N7</f>
        <v>-36.086979174325002</v>
      </c>
      <c r="Q7" s="263">
        <f ca="1">P7</f>
        <v>-36.086979174325002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0.93288902566999998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6.7858633234024897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0.84215267659751003</v>
      </c>
      <c r="O8" s="262">
        <f>1/(1+'[104]Asumsi I'!$C$3)^(KKF!A8)</f>
        <v>0.89285714285714279</v>
      </c>
      <c r="P8" s="263">
        <f ca="1">O8*N8</f>
        <v>0.75192203267634816</v>
      </c>
      <c r="Q8" s="263">
        <f ca="1">Q7+P8</f>
        <v>-35.335057141648655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0.93288902566999998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6.7858633234024897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0.84215267659751003</v>
      </c>
      <c r="O9" s="269">
        <f>1/(1+'[104]Asumsi I'!$C$3)^(KKF!A9)</f>
        <v>0.79719387755102034</v>
      </c>
      <c r="P9" s="263">
        <f t="shared" ref="P9:P32" ca="1" si="7">O9*N9</f>
        <v>0.67135895774673948</v>
      </c>
      <c r="Q9" s="263">
        <f ca="1">Q8+P9</f>
        <v>-34.663698183901914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0.93288902566999998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6.7858633234024897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0.84215267659751003</v>
      </c>
      <c r="O10" s="262">
        <f>1/(1+'[104]Asumsi I'!$C$3)^(KKF!A10)</f>
        <v>0.71178024781341087</v>
      </c>
      <c r="P10" s="263">
        <f t="shared" ca="1" si="7"/>
        <v>0.59942764084530298</v>
      </c>
      <c r="Q10" s="263">
        <f t="shared" ref="Q10:Q30" ca="1" si="9">Q9+P10</f>
        <v>-34.064270543056608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0.93288902566999998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6.7858633234024897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0.84215267659751003</v>
      </c>
      <c r="O11" s="262">
        <f>1/(1+'[104]Asumsi I'!$C$3)^(KKF!A11)</f>
        <v>0.63551807840483121</v>
      </c>
      <c r="P11" s="263">
        <f t="shared" ca="1" si="7"/>
        <v>0.53520325075473485</v>
      </c>
      <c r="Q11" s="263">
        <f t="shared" ca="1" si="9"/>
        <v>-33.529067292301875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0.93288902566999998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6.7858633234024897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0.84215267659751003</v>
      </c>
      <c r="O12" s="262">
        <f>1/(1+'[104]Asumsi I'!$C$3)^(KKF!A12)</f>
        <v>0.56742685571859919</v>
      </c>
      <c r="P12" s="263">
        <f t="shared" ca="1" si="7"/>
        <v>0.47786004531672743</v>
      </c>
      <c r="Q12" s="263">
        <f t="shared" ca="1" si="9"/>
        <v>-33.05120724698515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0.93288902566999998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6.7858633234024897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0.84215267659751003</v>
      </c>
      <c r="O13" s="262">
        <f>1/(1+'[104]Asumsi I'!$C$3)^(KKF!A13)</f>
        <v>0.50663112117732068</v>
      </c>
      <c r="P13" s="263">
        <f t="shared" ca="1" si="7"/>
        <v>0.42666075474707804</v>
      </c>
      <c r="Q13" s="263">
        <f t="shared" ca="1" si="9"/>
        <v>-32.624546492238075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0.93288902566999998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6.7858633234024897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0.84215267659751003</v>
      </c>
      <c r="O14" s="262">
        <f>1/(1+'[104]Asumsi I'!$C$3)^(KKF!A14)</f>
        <v>0.45234921533689343</v>
      </c>
      <c r="P14" s="263">
        <f t="shared" ca="1" si="7"/>
        <v>0.38094710245274821</v>
      </c>
      <c r="Q14" s="263">
        <f t="shared" ca="1" si="9"/>
        <v>-32.243599389785324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0.93288902566999998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6.7858633234024897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0.84215267659751003</v>
      </c>
      <c r="O15" s="262">
        <f>1/(1+'[104]Asumsi I'!$C$3)^(KKF!A15)</f>
        <v>0.4038832279793691</v>
      </c>
      <c r="P15" s="263">
        <f t="shared" ca="1" si="7"/>
        <v>0.34013134147566804</v>
      </c>
      <c r="Q15" s="263">
        <f t="shared" ca="1" si="9"/>
        <v>-31.903468048309655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0.93288902566999998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6.7858633234024897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0.84215267659751003</v>
      </c>
      <c r="O16" s="262">
        <f>1/(1+'[104]Asumsi I'!$C$3)^(KKF!A16)</f>
        <v>0.36061002498157957</v>
      </c>
      <c r="P16" s="263">
        <f t="shared" ca="1" si="7"/>
        <v>0.30368869774613222</v>
      </c>
      <c r="Q16" s="263">
        <f t="shared" ca="1" si="9"/>
        <v>-31.599779350563523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0.93288902566999998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6.7858633234024897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0.84215267659751003</v>
      </c>
      <c r="O17" s="262">
        <f>1/(1+'[104]Asumsi I'!$C$3)^(KKF!A17)</f>
        <v>0.32197323659069599</v>
      </c>
      <c r="P17" s="263">
        <f t="shared" ca="1" si="7"/>
        <v>0.271150622987618</v>
      </c>
      <c r="Q17" s="263">
        <f t="shared" ca="1" si="9"/>
        <v>-31.328628727575904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0.93288902566999998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6.7858633234024897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0.84215267659751003</v>
      </c>
      <c r="O18" s="262">
        <f>1/(1+'[104]Asumsi I'!$C$3)^(KKF!A18)</f>
        <v>0.28747610409883567</v>
      </c>
      <c r="P18" s="263">
        <f t="shared" ca="1" si="7"/>
        <v>0.24209877052465889</v>
      </c>
      <c r="Q18" s="263">
        <f t="shared" ca="1" si="9"/>
        <v>-31.086529957051244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0.93288902566999998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6.7858633234024897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0.84215267659751003</v>
      </c>
      <c r="O19" s="262">
        <f>1/(1+'[104]Asumsi I'!$C$3)^(KKF!A19)</f>
        <v>0.25667509294538904</v>
      </c>
      <c r="P19" s="263">
        <f t="shared" ca="1" si="7"/>
        <v>0.21615961653987403</v>
      </c>
      <c r="Q19" s="263">
        <f t="shared" ca="1" si="9"/>
        <v>-30.870370340511371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0.93288902566999998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6.7858633234024897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0.84215267659751003</v>
      </c>
      <c r="O20" s="262">
        <f>1/(1+'[104]Asumsi I'!$C$3)^(KKF!A20)</f>
        <v>0.22917419012981158</v>
      </c>
      <c r="P20" s="263">
        <f t="shared" ca="1" si="7"/>
        <v>0.19299965762488749</v>
      </c>
      <c r="Q20" s="263">
        <f t="shared" ca="1" si="9"/>
        <v>-30.677370682886483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0.93288902566999998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6.7858633234024897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0.84215267659751003</v>
      </c>
      <c r="O21" s="262">
        <f>1/(1+'[104]Asumsi I'!$C$3)^(KKF!A21)</f>
        <v>0.20461981261590317</v>
      </c>
      <c r="P21" s="263">
        <f t="shared" ca="1" si="7"/>
        <v>0.1723211228793638</v>
      </c>
      <c r="Q21" s="263">
        <f t="shared" ca="1" si="9"/>
        <v>-30.505049560007119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0.93288902566999998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6.7858633234024897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0.84215267659751003</v>
      </c>
      <c r="O22" s="262">
        <f>1/(1+'[104]Asumsi I'!$C$3)^(KKF!A22)</f>
        <v>0.18269626126419927</v>
      </c>
      <c r="P22" s="263">
        <f t="shared" ca="1" si="7"/>
        <v>0.15385814542800341</v>
      </c>
      <c r="Q22" s="263">
        <f t="shared" ca="1" si="9"/>
        <v>-30.351191414579116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0.93288902566999998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6.7858633234024897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0.84215267659751003</v>
      </c>
      <c r="O23" s="262">
        <f>1/(1+'[104]Asumsi I'!$C$3)^(KKF!A23)</f>
        <v>0.16312166184303503</v>
      </c>
      <c r="P23" s="263">
        <f t="shared" ca="1" si="7"/>
        <v>0.13737334413214589</v>
      </c>
      <c r="Q23" s="263">
        <f t="shared" ca="1" si="9"/>
        <v>-30.213818070446969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0.93288902566999998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6.7858633234024897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0.84215267659751003</v>
      </c>
      <c r="O24" s="262">
        <f>1/(1+'[104]Asumsi I'!$C$3)^(KKF!A24)</f>
        <v>0.14564434093128129</v>
      </c>
      <c r="P24" s="263">
        <f t="shared" ca="1" si="7"/>
        <v>0.12265477154655882</v>
      </c>
      <c r="Q24" s="263">
        <f t="shared" ca="1" si="9"/>
        <v>-30.091163298900412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0.93288902566999998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6.7858633234024897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0.84215267659751003</v>
      </c>
      <c r="O25" s="262">
        <f>1/(1+'[104]Asumsi I'!$C$3)^(KKF!A25)</f>
        <v>0.13003959011721541</v>
      </c>
      <c r="P25" s="263">
        <f t="shared" ca="1" si="7"/>
        <v>0.10951318888085608</v>
      </c>
      <c r="Q25" s="263">
        <f t="shared" ca="1" si="9"/>
        <v>-29.981650110019554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0.93288902566999998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6.7858633234024897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0.84215267659751003</v>
      </c>
      <c r="O26" s="262">
        <f>1/(1+'[104]Asumsi I'!$C$3)^(KKF!A26)</f>
        <v>0.1161067768903709</v>
      </c>
      <c r="P26" s="263">
        <f t="shared" ca="1" si="7"/>
        <v>9.7779632929335766E-2</v>
      </c>
      <c r="Q26" s="263">
        <f t="shared" ca="1" si="9"/>
        <v>-29.88387047709022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0.93288902566999998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6.7858633234024897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0.84215267659751003</v>
      </c>
      <c r="O27" s="262">
        <f>1/(1+'[104]Asumsi I'!$C$3)^(KKF!A27)</f>
        <v>0.1036667650806883</v>
      </c>
      <c r="P27" s="263">
        <f t="shared" ca="1" si="7"/>
        <v>8.7303243686906937E-2</v>
      </c>
      <c r="Q27" s="263">
        <f t="shared" ca="1" si="9"/>
        <v>-29.796567233403312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0.93288902566999998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6.7858633234024897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0.84215267659751003</v>
      </c>
      <c r="O28" s="262">
        <f>1/(1+'[104]Asumsi I'!$C$3)^(KKF!A28)</f>
        <v>9.2559611679185971E-2</v>
      </c>
      <c r="P28" s="263">
        <f t="shared" ca="1" si="7"/>
        <v>7.7949324720452615E-2</v>
      </c>
      <c r="Q28" s="263">
        <f t="shared" ca="1" si="9"/>
        <v>-29.718617908682859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0.93288902566999998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6.7858633234024897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0.84215267659751003</v>
      </c>
      <c r="O29" s="262">
        <f>1/(1+'[104]Asumsi I'!$C$3)^(KKF!A29)</f>
        <v>8.2642510427844609E-2</v>
      </c>
      <c r="P29" s="263">
        <f t="shared" ca="1" si="7"/>
        <v>6.9597611357546968E-2</v>
      </c>
      <c r="Q29" s="263">
        <f t="shared" ca="1" si="9"/>
        <v>-29.649020297325311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0.93288902566999998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6.7858633234024897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0.84215267659751003</v>
      </c>
      <c r="O30" s="262">
        <f>1/(1+'[104]Asumsi I'!$C$3)^(KKF!A30)</f>
        <v>7.3787955739146982E-2</v>
      </c>
      <c r="P30" s="263">
        <f t="shared" ca="1" si="7"/>
        <v>6.214072442638123E-2</v>
      </c>
      <c r="Q30" s="263">
        <f t="shared" ca="1" si="9"/>
        <v>-29.58687957289893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0.93288902566999998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6.7858633234024897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0.84215267659751003</v>
      </c>
      <c r="O31" s="262">
        <f>1/(1+'[104]Asumsi I'!$C$3)^(KKF!A31)</f>
        <v>6.5882103338524081E-2</v>
      </c>
      <c r="P31" s="263">
        <f t="shared" ca="1" si="7"/>
        <v>5.5482789666411805E-2</v>
      </c>
      <c r="Q31" s="263">
        <f ca="1">Q30+P31</f>
        <v>-29.53139678323252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0.93288902566999998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6.7858633234024897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0.84215267659751003</v>
      </c>
      <c r="O32" s="262">
        <f>1/(1+'[104]Asumsi I'!$C$3)^(KKF!A32)</f>
        <v>5.8823306552253637E-2</v>
      </c>
      <c r="P32" s="263">
        <f t="shared" ca="1" si="7"/>
        <v>4.953820505929625E-2</v>
      </c>
      <c r="Q32" s="263">
        <f ca="1">Q31+P32</f>
        <v>-29.481858578173224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1345</v>
      </c>
      <c r="G33" s="614"/>
      <c r="H33" s="614"/>
      <c r="I33" s="271"/>
      <c r="J33" s="272">
        <f ca="1">SUM(J7:J32)</f>
        <v>221.12590625938716</v>
      </c>
      <c r="K33" s="614" t="s">
        <v>1346</v>
      </c>
      <c r="L33" s="614"/>
      <c r="M33" s="272">
        <f>SUM(M7:M32)</f>
        <v>206.09274400000004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1347</v>
      </c>
      <c r="Q34" s="277">
        <f ca="1">+J7/N32</f>
        <v>61.128254537304656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1348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1349</v>
      </c>
      <c r="Q36" s="280">
        <f ca="1">M33/J33</f>
        <v>0.93201537298957282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999</v>
      </c>
      <c r="Q37" s="281">
        <f ca="1">+NPV(0.12,N7:N32)</f>
        <v>-26.323088016226091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1000</v>
      </c>
      <c r="Q38" s="282">
        <f ca="1">IRR(N7:N32,DATA!D4)</f>
        <v>-3.7775071192435616E-2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16"/>
  <sheetViews>
    <sheetView showGridLines="0" zoomScaleNormal="100" zoomScaleSheetLayoutView="70" workbookViewId="0">
      <pane ySplit="13" topLeftCell="A26" activePane="bottomLeft" state="frozen"/>
      <selection activeCell="H1093" sqref="H1093"/>
      <selection pane="bottomLeft" activeCell="C6" sqref="C6"/>
    </sheetView>
  </sheetViews>
  <sheetFormatPr defaultColWidth="9.140625" defaultRowHeight="15"/>
  <cols>
    <col min="1" max="1" width="8.140625" style="283" customWidth="1"/>
    <col min="2" max="2" width="5.140625" style="284" customWidth="1"/>
    <col min="3" max="3" width="45.7109375" style="352" customWidth="1"/>
    <col min="4" max="4" width="13.85546875" style="352" customWidth="1"/>
    <col min="5" max="5" width="12.42578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3.85546875" style="289" customWidth="1"/>
    <col min="13" max="13" width="14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982</v>
      </c>
      <c r="D1" s="286"/>
      <c r="U1" s="283"/>
    </row>
    <row r="2" spans="1:22">
      <c r="C2" s="285" t="s">
        <v>1319</v>
      </c>
      <c r="D2" s="286"/>
      <c r="T2" s="291"/>
      <c r="U2" s="292" t="s">
        <v>1007</v>
      </c>
      <c r="V2" s="291"/>
    </row>
    <row r="3" spans="1:22">
      <c r="C3" s="285" t="s">
        <v>1411</v>
      </c>
      <c r="D3" s="286"/>
      <c r="O3" s="617" t="s">
        <v>1007</v>
      </c>
      <c r="P3" s="617"/>
      <c r="Q3" s="293"/>
      <c r="T3" s="291"/>
      <c r="U3" s="292" t="s">
        <v>1012</v>
      </c>
      <c r="V3" s="291"/>
    </row>
    <row r="4" spans="1:22" ht="15.75" customHeight="1">
      <c r="B4" s="618" t="s">
        <v>994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1008</v>
      </c>
      <c r="F6" s="296" t="s">
        <v>9</v>
      </c>
      <c r="G6" s="535" t="s">
        <v>1639</v>
      </c>
      <c r="H6" s="535"/>
      <c r="I6" s="535"/>
      <c r="J6" s="535"/>
      <c r="K6" s="535"/>
      <c r="T6" s="291"/>
      <c r="U6" s="292"/>
      <c r="V6" s="291"/>
    </row>
    <row r="7" spans="1:22">
      <c r="C7" s="294"/>
      <c r="D7" s="286"/>
      <c r="E7" s="295" t="s">
        <v>1009</v>
      </c>
      <c r="F7" s="296" t="s">
        <v>9</v>
      </c>
      <c r="G7" s="106" t="s">
        <v>1640</v>
      </c>
      <c r="H7" s="27"/>
      <c r="I7" s="27"/>
      <c r="J7" s="107"/>
      <c r="K7" s="418"/>
      <c r="T7" s="291"/>
      <c r="U7" s="292"/>
      <c r="V7" s="291"/>
    </row>
    <row r="8" spans="1:22">
      <c r="C8" s="294"/>
      <c r="D8" s="286"/>
      <c r="E8" s="295" t="s">
        <v>1010</v>
      </c>
      <c r="F8" s="296" t="s">
        <v>9</v>
      </c>
      <c r="G8" s="106" t="s">
        <v>1410</v>
      </c>
      <c r="H8" s="27"/>
      <c r="I8" s="27"/>
      <c r="J8" s="107"/>
      <c r="K8" s="418"/>
      <c r="T8" s="291"/>
      <c r="U8" s="292"/>
      <c r="V8" s="291"/>
    </row>
    <row r="9" spans="1:22">
      <c r="C9" s="294"/>
      <c r="D9" s="286"/>
      <c r="E9" s="295" t="s">
        <v>1011</v>
      </c>
      <c r="F9" s="296" t="s">
        <v>9</v>
      </c>
      <c r="G9" s="295" t="s">
        <v>1517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25" t="s">
        <v>32</v>
      </c>
      <c r="E11" s="625" t="s">
        <v>33</v>
      </c>
      <c r="F11" s="625" t="s">
        <v>2</v>
      </c>
      <c r="G11" s="627" t="s">
        <v>31</v>
      </c>
      <c r="H11" s="625" t="s">
        <v>3</v>
      </c>
      <c r="I11" s="625"/>
      <c r="J11" s="625"/>
      <c r="K11" s="64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26"/>
      <c r="E12" s="626"/>
      <c r="F12" s="626"/>
      <c r="G12" s="628"/>
      <c r="H12" s="630" t="s">
        <v>36</v>
      </c>
      <c r="I12" s="630" t="s">
        <v>5</v>
      </c>
      <c r="J12" s="626" t="s">
        <v>37</v>
      </c>
      <c r="K12" s="64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/>
      <c r="E14" s="306"/>
      <c r="F14" s="307"/>
      <c r="G14" s="307"/>
      <c r="H14" s="308"/>
      <c r="I14" s="308"/>
      <c r="J14" s="308"/>
      <c r="K14" s="309"/>
      <c r="L14" s="289"/>
      <c r="M14" s="289"/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>
      <c r="A15" s="283" t="e">
        <f>IF(AND(C15=0,#REF!=0,#REF!=0),"BLANKS",1)</f>
        <v>#REF!</v>
      </c>
      <c r="B15" s="419" t="s">
        <v>470</v>
      </c>
      <c r="C15" s="420" t="s">
        <v>1578</v>
      </c>
      <c r="D15" s="305" t="str">
        <f ca="1">IF(ISERROR(OFFSET('HARGA SATUAN'!$D$6,MATCH(RAB!C15,'HARGA SATUAN'!$C$7:$C$1492,0),0)),"",OFFSET('HARGA SATUAN'!$D$6,MATCH(RAB!C15,'HARGA SATUAN'!$C$7:$C$1492,0),0))</f>
        <v/>
      </c>
      <c r="E15" s="306" t="str">
        <f ca="1">IF(B15="+","Unit",IF(ISERROR(OFFSET('HARGA SATUAN'!$E$6,MATCH(RAB!C15,'HARGA SATUAN'!$C$7:$C$1492,0),0)),"",OFFSET('HARGA SATUAN'!$E$6,MATCH(RAB!C15,'HARGA SATUAN'!$C$7:$C$1492,0),0)))</f>
        <v/>
      </c>
      <c r="F15" s="313"/>
      <c r="G15" s="307">
        <f ca="1">IF(ISERROR(OFFSET('HARGA SATUAN'!$I$6,MATCH(RAB!C15,'HARGA SATUAN'!$C$7:$C$1492,0),0)),0,OFFSET('HARGA SATUAN'!$I$6,MATCH(RAB!C15,'HARGA SATUAN'!$C$7:$C$1492,0),0))</f>
        <v>0</v>
      </c>
      <c r="H15" s="308">
        <f t="shared" ref="H15:H16" ca="1" si="0">IF(OR(D15="MDU",D15="MDU-KD"),(IF($O$3="RAB NON MDU","PLN KD",G15*F15)),0)</f>
        <v>0</v>
      </c>
      <c r="I15" s="308">
        <f t="shared" ref="I15:I16" ca="1" si="1">IF(D15="HDW",G15*F15,0)</f>
        <v>0</v>
      </c>
      <c r="J15" s="308">
        <f t="shared" ref="J15:J16" ca="1" si="2">IF(D15="JASA",G15*F15,0)</f>
        <v>0</v>
      </c>
      <c r="K15" s="309">
        <f t="shared" ref="K15:K19" ca="1" si="3">SUM(H15:J15)</f>
        <v>0</v>
      </c>
      <c r="L15" s="314"/>
      <c r="M15" s="314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>
      <c r="A16" s="283" t="e">
        <f>IF(AND(C16=0,#REF!=0,#REF!=0),"BLANKS",1)</f>
        <v>#REF!</v>
      </c>
      <c r="B16" s="434" t="s">
        <v>1006</v>
      </c>
      <c r="C16" s="109" t="s">
        <v>91</v>
      </c>
      <c r="D16" s="305" t="str">
        <f ca="1">IF(ISERROR(OFFSET('HARGA SATUAN'!$D$6,MATCH(RAB!C16,'HARGA SATUAN'!$C$7:$C$1492,0),0)),"",OFFSET('HARGA SATUAN'!$D$6,MATCH(RAB!C16,'HARGA SATUAN'!$C$7:$C$1492,0),0))</f>
        <v>HDW</v>
      </c>
      <c r="E16" s="306" t="str">
        <f ca="1">IF(B16="+","Unit",IF(ISERROR(OFFSET('HARGA SATUAN'!$E$6,MATCH(RAB!C16,'HARGA SATUAN'!$C$7:$C$1492,0),0)),"",OFFSET('HARGA SATUAN'!$E$6,MATCH(RAB!C16,'HARGA SATUAN'!$C$7:$C$1492,0),0)))</f>
        <v>Unit</v>
      </c>
      <c r="F16" s="317">
        <v>1</v>
      </c>
      <c r="G16" s="307">
        <f ca="1">IF(ISERROR(OFFSET('HARGA SATUAN'!$I$6,MATCH(RAB!C16,'HARGA SATUAN'!$C$7:$C$1492,0),0)),0,OFFSET('HARGA SATUAN'!$I$6,MATCH(RAB!C16,'HARGA SATUAN'!$C$7:$C$1492,0),0))</f>
        <v>3382600</v>
      </c>
      <c r="H16" s="308">
        <f t="shared" ca="1" si="0"/>
        <v>0</v>
      </c>
      <c r="I16" s="308">
        <f t="shared" ca="1" si="1"/>
        <v>3382600</v>
      </c>
      <c r="J16" s="308">
        <f t="shared" ca="1" si="2"/>
        <v>0</v>
      </c>
      <c r="K16" s="309">
        <f t="shared" ca="1" si="3"/>
        <v>3382600</v>
      </c>
      <c r="L16" s="314"/>
      <c r="M16" s="314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>
      <c r="A17" s="283" t="e">
        <f>IF(AND(C17=0,#REF!=0,#REF!=0),"BLANKS",1)</f>
        <v>#REF!</v>
      </c>
      <c r="B17" s="434" t="s">
        <v>1006</v>
      </c>
      <c r="C17" s="421" t="s">
        <v>6</v>
      </c>
      <c r="D17" s="305" t="str">
        <f ca="1">IF(ISERROR(OFFSET('HARGA SATUAN'!$D$6,MATCH(RAB!C17,'HARGA SATUAN'!$C$7:$C$1492,0),0)),"",OFFSET('HARGA SATUAN'!$D$6,MATCH(RAB!C17,'HARGA SATUAN'!$C$7:$C$1492,0),0))</f>
        <v>JASA</v>
      </c>
      <c r="E17" s="306" t="str">
        <f ca="1">IF(B17="+","Unit",IF(ISERROR(OFFSET('HARGA SATUAN'!$E$6,MATCH(RAB!C17,'HARGA SATUAN'!$C$7:$C$1492,0),0)),"",OFFSET('HARGA SATUAN'!$E$6,MATCH(RAB!C17,'HARGA SATUAN'!$C$7:$C$1492,0),0)))</f>
        <v>Unit</v>
      </c>
      <c r="F17" s="317">
        <v>1</v>
      </c>
      <c r="G17" s="307">
        <f ca="1">IF(ISERROR(OFFSET('HARGA SATUAN'!$I$6,MATCH(RAB!C17,'HARGA SATUAN'!$C$7:$C$1492,0),0)),0,OFFSET('HARGA SATUAN'!$I$6,MATCH(RAB!C17,'HARGA SATUAN'!$C$7:$C$1492,0),0))</f>
        <v>10066.666666666668</v>
      </c>
      <c r="H17" s="308">
        <f t="shared" ref="H17:H19" ca="1" si="4">IF(OR(D17="MDU",D17="MDU-KD"),(IF($O$3="RAB NON MDU","PLN KD",G17*F17)),0)</f>
        <v>0</v>
      </c>
      <c r="I17" s="308">
        <f t="shared" ref="I17:I19" ca="1" si="5">IF(D17="HDW",G17*F17,0)</f>
        <v>0</v>
      </c>
      <c r="J17" s="308">
        <f t="shared" ref="J17:J19" ca="1" si="6">IF(D17="JASA",G17*F17,0)</f>
        <v>10066.666666666668</v>
      </c>
      <c r="K17" s="309">
        <f t="shared" ca="1" si="3"/>
        <v>10066.666666666668</v>
      </c>
      <c r="L17" s="314"/>
      <c r="M17" s="314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>
      <c r="A18" s="283" t="e">
        <f>IF(AND(C18=0,#REF!=0,#REF!=0),"BLANKS",1)</f>
        <v>#REF!</v>
      </c>
      <c r="B18" s="434" t="s">
        <v>1006</v>
      </c>
      <c r="C18" s="421" t="s">
        <v>451</v>
      </c>
      <c r="D18" s="305" t="str">
        <f ca="1">IF(ISERROR(OFFSET('HARGA SATUAN'!$D$6,MATCH(RAB!C18,'HARGA SATUAN'!$C$7:$C$1492,0),0)),"",OFFSET('HARGA SATUAN'!$D$6,MATCH(RAB!C18,'HARGA SATUAN'!$C$7:$C$1492,0),0))</f>
        <v>HDW</v>
      </c>
      <c r="E18" s="306" t="str">
        <f ca="1">IF(B18="+","Unit",IF(ISERROR(OFFSET('HARGA SATUAN'!$E$6,MATCH(RAB!C18,'HARGA SATUAN'!$C$7:$C$1492,0),0)),"",OFFSET('HARGA SATUAN'!$E$6,MATCH(RAB!C18,'HARGA SATUAN'!$C$7:$C$1492,0),0)))</f>
        <v>Unit</v>
      </c>
      <c r="F18" s="317">
        <v>2</v>
      </c>
      <c r="G18" s="307">
        <f ca="1">IF(ISERROR(OFFSET('HARGA SATUAN'!$I$6,MATCH(RAB!C18,'HARGA SATUAN'!$C$7:$C$1492,0),0)),0,OFFSET('HARGA SATUAN'!$I$6,MATCH(RAB!C18,'HARGA SATUAN'!$C$7:$C$1492,0),0))</f>
        <v>200000</v>
      </c>
      <c r="H18" s="308">
        <f t="shared" ca="1" si="4"/>
        <v>0</v>
      </c>
      <c r="I18" s="308">
        <f t="shared" ca="1" si="5"/>
        <v>400000</v>
      </c>
      <c r="J18" s="308">
        <f t="shared" ca="1" si="6"/>
        <v>0</v>
      </c>
      <c r="K18" s="309">
        <f t="shared" ca="1" si="3"/>
        <v>400000</v>
      </c>
      <c r="L18" s="314"/>
      <c r="M18" s="314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>
      <c r="A19" s="283"/>
      <c r="B19" s="422"/>
      <c r="C19" s="304"/>
      <c r="D19" s="305" t="str">
        <f ca="1">IF(ISERROR(OFFSET('HARGA SATUAN'!$D$6,MATCH(RAB!C19,'HARGA SATUAN'!$C$7:$C$1492,0),0)),"",OFFSET('HARGA SATUAN'!$D$6,MATCH(RAB!C19,'HARGA SATUAN'!$C$7:$C$1492,0),0))</f>
        <v/>
      </c>
      <c r="E19" s="306" t="str">
        <f ca="1">IF(B19="+","Unit",IF(ISERROR(OFFSET('HARGA SATUAN'!$E$6,MATCH(RAB!C19,'HARGA SATUAN'!$C$7:$C$1492,0),0)),"",OFFSET('HARGA SATUAN'!$E$6,MATCH(RAB!C19,'HARGA SATUAN'!$C$7:$C$1492,0),0)))</f>
        <v/>
      </c>
      <c r="F19" s="317"/>
      <c r="G19" s="307">
        <f ca="1">IF(ISERROR(OFFSET('HARGA SATUAN'!$I$6,MATCH(RAB!C19,'HARGA SATUAN'!$C$7:$C$1492,0),0)),0,OFFSET('HARGA SATUAN'!$I$6,MATCH(RAB!C19,'HARGA SATUAN'!$C$7:$C$1492,0),0))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3"/>
        <v>0</v>
      </c>
      <c r="L19" s="314"/>
      <c r="M19" s="314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28.5">
      <c r="A20" s="283"/>
      <c r="B20" s="422" t="s">
        <v>495</v>
      </c>
      <c r="C20" s="304" t="s">
        <v>1579</v>
      </c>
      <c r="D20" s="305" t="str">
        <f ca="1">IF(ISERROR(OFFSET('HARGA SATUAN'!$D$6,MATCH(RAB!C20,'HARGA SATUAN'!$C$7:$C$1492,0),0)),"",OFFSET('HARGA SATUAN'!$D$6,MATCH(RAB!C20,'HARGA SATUAN'!$C$7:$C$1492,0),0))</f>
        <v/>
      </c>
      <c r="E20" s="306" t="str">
        <f ca="1">IF(B20="+","Unit",IF(ISERROR(OFFSET('HARGA SATUAN'!$E$6,MATCH(RAB!C20,'HARGA SATUAN'!$C$7:$C$1492,0),0)),"",OFFSET('HARGA SATUAN'!$E$6,MATCH(RAB!C20,'HARGA SATUAN'!$C$7:$C$1492,0),0)))</f>
        <v/>
      </c>
      <c r="F20" s="317"/>
      <c r="G20" s="307">
        <f ca="1">IF(ISERROR(OFFSET('HARGA SATUAN'!$I$6,MATCH(RAB!C20,'HARGA SATUAN'!$C$7:$C$1492,0),0)),0,OFFSET('HARGA SATUAN'!$I$6,MATCH(RAB!C20,'HARGA SATUAN'!$C$7:$C$1492,0),0))</f>
        <v>0</v>
      </c>
      <c r="H20" s="308">
        <f t="shared" ref="H20:H93" ca="1" si="7">IF(OR(D20="MDU",D20="MDU-KD"),(IF($O$3="RAB NON MDU","PLN KD",G20*F20)),0)</f>
        <v>0</v>
      </c>
      <c r="I20" s="308">
        <f t="shared" ref="I20:I93" ca="1" si="8">IF(D20="HDW",G20*F20,0)</f>
        <v>0</v>
      </c>
      <c r="J20" s="308">
        <f t="shared" ref="J20:J93" ca="1" si="9">IF(D20="JASA",G20*F20,0)</f>
        <v>0</v>
      </c>
      <c r="K20" s="309">
        <f t="shared" ref="K20:K93" ca="1" si="10">SUM(H20:J20)</f>
        <v>0</v>
      </c>
      <c r="L20" s="314"/>
      <c r="M20" s="314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>
      <c r="A21" s="283" t="e">
        <f>IF(AND(C21=0,#REF!=0,#REF!=0),"BLANKS",1)</f>
        <v>#REF!</v>
      </c>
      <c r="B21" s="434"/>
      <c r="C21" s="432"/>
      <c r="D21" s="305" t="str">
        <f ca="1">IF(ISERROR(OFFSET('HARGA SATUAN'!$D$6,MATCH(RAB!C21,'HARGA SATUAN'!$C$7:$C$1492,0),0)),"",OFFSET('HARGA SATUAN'!$D$6,MATCH(RAB!C21,'HARGA SATUAN'!$C$7:$C$1492,0),0))</f>
        <v/>
      </c>
      <c r="E21" s="306" t="str">
        <f ca="1">IF(B21="+","Unit",IF(ISERROR(OFFSET('HARGA SATUAN'!$E$6,MATCH(RAB!C21,'HARGA SATUAN'!$C$7:$C$1492,0),0)),"",OFFSET('HARGA SATUAN'!$E$6,MATCH(RAB!C21,'HARGA SATUAN'!$C$7:$C$1492,0),0)))</f>
        <v/>
      </c>
      <c r="F21" s="409"/>
      <c r="G21" s="307">
        <f ca="1">IF(ISERROR(OFFSET('HARGA SATUAN'!$I$6,MATCH(RAB!C21,'HARGA SATUAN'!$C$7:$C$1492,0),0)),0,OFFSET('HARGA SATUAN'!$I$6,MATCH(RAB!C21,'HARGA SATUAN'!$C$7:$C$1492,0),0))</f>
        <v>0</v>
      </c>
      <c r="H21" s="308">
        <f t="shared" ca="1" si="7"/>
        <v>0</v>
      </c>
      <c r="I21" s="308">
        <f t="shared" ca="1" si="8"/>
        <v>0</v>
      </c>
      <c r="J21" s="308">
        <f t="shared" ca="1" si="9"/>
        <v>0</v>
      </c>
      <c r="K21" s="309">
        <f t="shared" ca="1" si="10"/>
        <v>0</v>
      </c>
      <c r="L21" s="314"/>
      <c r="M21" s="314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>
      <c r="A22" s="283" t="e">
        <f>IF(AND(C22=0,C23=0,#REF!=0),"BLANKS",1)</f>
        <v>#REF!</v>
      </c>
      <c r="B22" s="434" t="s">
        <v>1006</v>
      </c>
      <c r="C22" s="432" t="s">
        <v>1641</v>
      </c>
      <c r="D22" s="305" t="str">
        <f ca="1">IF(ISERROR(OFFSET('HARGA SATUAN'!$D$6,MATCH(RAB!C22,'HARGA SATUAN'!$C$7:$C$1492,0),0)),"",OFFSET('HARGA SATUAN'!$D$6,MATCH(RAB!C22,'HARGA SATUAN'!$C$7:$C$1492,0),0))</f>
        <v/>
      </c>
      <c r="E22" s="306" t="str">
        <f ca="1">IF(B22="+","Unit",IF(ISERROR(OFFSET('HARGA SATUAN'!$E$6,MATCH(RAB!C22,'HARGA SATUAN'!$C$7:$C$1492,0),0)),"",OFFSET('HARGA SATUAN'!$E$6,MATCH(RAB!C22,'HARGA SATUAN'!$C$7:$C$1492,0),0)))</f>
        <v>Unit</v>
      </c>
      <c r="F22" s="23">
        <v>1</v>
      </c>
      <c r="G22" s="307">
        <f ca="1">IF(ISERROR(OFFSET('HARGA SATUAN'!$I$6,MATCH(RAB!C22,'HARGA SATUAN'!$C$7:$C$1492,0),0)),0,OFFSET('HARGA SATUAN'!$I$6,MATCH(RAB!C22,'HARGA SATUAN'!$C$7:$C$1492,0),0))</f>
        <v>0</v>
      </c>
      <c r="H22" s="308">
        <f t="shared" ca="1" si="7"/>
        <v>0</v>
      </c>
      <c r="I22" s="308">
        <f t="shared" ca="1" si="8"/>
        <v>0</v>
      </c>
      <c r="J22" s="308">
        <f t="shared" ca="1" si="9"/>
        <v>0</v>
      </c>
      <c r="K22" s="309">
        <f t="shared" ca="1" si="10"/>
        <v>0</v>
      </c>
      <c r="L22" s="314"/>
      <c r="M22" s="314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>
      <c r="A23" s="283" t="e">
        <f>IF(AND(C23=0,#REF!=0,#REF!=0),"BLANKS",1)</f>
        <v>#REF!</v>
      </c>
      <c r="B23" s="424">
        <v>1</v>
      </c>
      <c r="C23" s="435" t="s">
        <v>522</v>
      </c>
      <c r="D23" s="305" t="str">
        <f ca="1">IF(ISERROR(OFFSET('HARGA SATUAN'!$D$6,MATCH(RAB!C23,'HARGA SATUAN'!$C$7:$C$1492,0),0)),"",OFFSET('HARGA SATUAN'!$D$6,MATCH(RAB!C23,'HARGA SATUAN'!$C$7:$C$1492,0),0))</f>
        <v>MDU-KD</v>
      </c>
      <c r="E23" s="306" t="str">
        <f ca="1">IF(B23="+","Unit",IF(ISERROR(OFFSET('HARGA SATUAN'!$E$6,MATCH(RAB!C23,'HARGA SATUAN'!$C$7:$C$1492,0),0)),"",OFFSET('HARGA SATUAN'!$E$6,MATCH(RAB!C23,'HARGA SATUAN'!$C$7:$C$1492,0),0)))</f>
        <v>Bh</v>
      </c>
      <c r="F23" s="427">
        <f>F22*1</f>
        <v>1</v>
      </c>
      <c r="G23" s="307">
        <f ca="1">IF(ISERROR(OFFSET('HARGA SATUAN'!$I$6,MATCH(RAB!C23,'HARGA SATUAN'!$C$7:$C$1492,0),0)),0,OFFSET('HARGA SATUAN'!$I$6,MATCH(RAB!C23,'HARGA SATUAN'!$C$7:$C$1492,0),0))</f>
        <v>27845400</v>
      </c>
      <c r="H23" s="308">
        <f t="shared" ca="1" si="7"/>
        <v>27845400</v>
      </c>
      <c r="I23" s="308">
        <f t="shared" ca="1" si="8"/>
        <v>0</v>
      </c>
      <c r="J23" s="308">
        <f t="shared" ca="1" si="9"/>
        <v>0</v>
      </c>
      <c r="K23" s="309">
        <f t="shared" ca="1" si="10"/>
        <v>27845400</v>
      </c>
      <c r="L23" s="314"/>
      <c r="M23" s="314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>
      <c r="A24" s="283"/>
      <c r="B24" s="434">
        <v>2</v>
      </c>
      <c r="C24" s="435" t="s">
        <v>1514</v>
      </c>
      <c r="D24" s="305" t="str">
        <f ca="1">IF(ISERROR(OFFSET('HARGA SATUAN'!$D$6,MATCH(RAB!C24,'HARGA SATUAN'!$C$7:$C$1492,0),0)),"",OFFSET('HARGA SATUAN'!$D$6,MATCH(RAB!C24,'HARGA SATUAN'!$C$7:$C$1492,0),0))</f>
        <v/>
      </c>
      <c r="E24" s="306" t="str">
        <f ca="1">IF(B24="+","Unit",IF(ISERROR(OFFSET('HARGA SATUAN'!$E$6,MATCH(RAB!C24,'HARGA SATUAN'!$C$7:$C$1492,0),0)),"",OFFSET('HARGA SATUAN'!$E$6,MATCH(RAB!C24,'HARGA SATUAN'!$C$7:$C$1492,0),0)))</f>
        <v/>
      </c>
      <c r="F24" s="427"/>
      <c r="G24" s="307">
        <f ca="1">IF(ISERROR(OFFSET('HARGA SATUAN'!$I$6,MATCH(RAB!C24,'HARGA SATUAN'!$C$7:$C$1492,0),0)),0,OFFSET('HARGA SATUAN'!$I$6,MATCH(RAB!C24,'HARGA SATUAN'!$C$7:$C$1492,0),0))</f>
        <v>0</v>
      </c>
      <c r="H24" s="308">
        <f t="shared" ca="1" si="7"/>
        <v>0</v>
      </c>
      <c r="I24" s="308">
        <f t="shared" ca="1" si="8"/>
        <v>0</v>
      </c>
      <c r="J24" s="308">
        <f t="shared" ca="1" si="9"/>
        <v>0</v>
      </c>
      <c r="K24" s="309">
        <f t="shared" ca="1" si="10"/>
        <v>0</v>
      </c>
      <c r="L24" s="314"/>
      <c r="M24" s="314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>
      <c r="A25" s="283">
        <f t="shared" ref="A25:A27" si="11">IF(AND(C25=0,C26=0,C27=0),"BLANKS",1)</f>
        <v>1</v>
      </c>
      <c r="B25" s="434"/>
      <c r="C25" s="435" t="s">
        <v>55</v>
      </c>
      <c r="D25" s="305" t="str">
        <f ca="1">IF(ISERROR(OFFSET('HARGA SATUAN'!$D$6,MATCH(RAB!C25,'HARGA SATUAN'!$C$7:$C$1492,0),0)),"",OFFSET('HARGA SATUAN'!$D$6,MATCH(RAB!C25,'HARGA SATUAN'!$C$7:$C$1492,0),0))</f>
        <v>MDU-KD</v>
      </c>
      <c r="E25" s="306" t="str">
        <f ca="1">IF(B25="+","Unit",IF(ISERROR(OFFSET('HARGA SATUAN'!$E$6,MATCH(RAB!C25,'HARGA SATUAN'!$C$7:$C$1492,0),0)),"",OFFSET('HARGA SATUAN'!$E$6,MATCH(RAB!C25,'HARGA SATUAN'!$C$7:$C$1492,0),0)))</f>
        <v>Mtr</v>
      </c>
      <c r="F25" s="427">
        <f>F22*2</f>
        <v>2</v>
      </c>
      <c r="G25" s="307">
        <f ca="1">IF(ISERROR(OFFSET('HARGA SATUAN'!$I$6,MATCH(RAB!C25,'HARGA SATUAN'!$C$7:$C$1492,0),0)),0,OFFSET('HARGA SATUAN'!$I$6,MATCH(RAB!C25,'HARGA SATUAN'!$C$7:$C$1492,0),0))</f>
        <v>14200</v>
      </c>
      <c r="H25" s="308">
        <f t="shared" ca="1" si="7"/>
        <v>28400</v>
      </c>
      <c r="I25" s="308">
        <f t="shared" ca="1" si="8"/>
        <v>0</v>
      </c>
      <c r="J25" s="308">
        <f t="shared" ca="1" si="9"/>
        <v>0</v>
      </c>
      <c r="K25" s="309">
        <f t="shared" ca="1" si="10"/>
        <v>28400</v>
      </c>
      <c r="L25" s="314"/>
      <c r="M25" s="314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>
      <c r="A26" s="283">
        <f t="shared" si="11"/>
        <v>1</v>
      </c>
      <c r="B26" s="434"/>
      <c r="C26" s="109" t="s">
        <v>1642</v>
      </c>
      <c r="D26" s="305" t="str">
        <f ca="1">IF(ISERROR(OFFSET('HARGA SATUAN'!$D$6,MATCH(RAB!C26,'HARGA SATUAN'!$C$7:$C$1492,0),0)),"",OFFSET('HARGA SATUAN'!$D$6,MATCH(RAB!C26,'HARGA SATUAN'!$C$7:$C$1492,0),0))</f>
        <v/>
      </c>
      <c r="E26" s="306" t="str">
        <f ca="1">IF(B26="+","Unit",IF(ISERROR(OFFSET('HARGA SATUAN'!$E$6,MATCH(RAB!C26,'HARGA SATUAN'!$C$7:$C$1492,0),0)),"",OFFSET('HARGA SATUAN'!$E$6,MATCH(RAB!C26,'HARGA SATUAN'!$C$7:$C$1492,0),0)))</f>
        <v/>
      </c>
      <c r="F26" s="427">
        <f>F22*2</f>
        <v>2</v>
      </c>
      <c r="G26" s="307">
        <f ca="1">IF(ISERROR(OFFSET('HARGA SATUAN'!$I$6,MATCH(RAB!C26,'HARGA SATUAN'!$C$7:$C$1492,0),0)),0,OFFSET('HARGA SATUAN'!$I$6,MATCH(RAB!C26,'HARGA SATUAN'!$C$7:$C$1492,0),0))</f>
        <v>0</v>
      </c>
      <c r="H26" s="308">
        <f t="shared" ca="1" si="7"/>
        <v>0</v>
      </c>
      <c r="I26" s="308">
        <f t="shared" ca="1" si="8"/>
        <v>0</v>
      </c>
      <c r="J26" s="308">
        <f t="shared" ca="1" si="9"/>
        <v>0</v>
      </c>
      <c r="K26" s="309">
        <f t="shared" ca="1" si="10"/>
        <v>0</v>
      </c>
      <c r="L26" s="314"/>
      <c r="M26" s="314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>
      <c r="A27" s="283">
        <f t="shared" si="11"/>
        <v>1</v>
      </c>
      <c r="B27" s="434">
        <v>3</v>
      </c>
      <c r="C27" s="432" t="s">
        <v>197</v>
      </c>
      <c r="D27" s="305" t="str">
        <f ca="1">IF(ISERROR(OFFSET('HARGA SATUAN'!$D$6,MATCH(RAB!C27,'HARGA SATUAN'!$C$7:$C$1492,0),0)),"",OFFSET('HARGA SATUAN'!$D$6,MATCH(RAB!C27,'HARGA SATUAN'!$C$7:$C$1492,0),0))</f>
        <v>HDW</v>
      </c>
      <c r="E27" s="306" t="str">
        <f ca="1">IF(B27="+","Unit",IF(ISERROR(OFFSET('HARGA SATUAN'!$E$6,MATCH(RAB!C27,'HARGA SATUAN'!$C$7:$C$1492,0),0)),"",OFFSET('HARGA SATUAN'!$E$6,MATCH(RAB!C27,'HARGA SATUAN'!$C$7:$C$1492,0),0)))</f>
        <v>Bh</v>
      </c>
      <c r="F27" s="427">
        <f>F22*1</f>
        <v>1</v>
      </c>
      <c r="G27" s="307">
        <f ca="1">IF(ISERROR(OFFSET('HARGA SATUAN'!$I$6,MATCH(RAB!C27,'HARGA SATUAN'!$C$7:$C$1492,0),0)),0,OFFSET('HARGA SATUAN'!$I$6,MATCH(RAB!C27,'HARGA SATUAN'!$C$7:$C$1492,0),0))</f>
        <v>87000</v>
      </c>
      <c r="H27" s="308">
        <f t="shared" ca="1" si="7"/>
        <v>0</v>
      </c>
      <c r="I27" s="308">
        <f t="shared" ca="1" si="8"/>
        <v>87000</v>
      </c>
      <c r="J27" s="308">
        <f t="shared" ca="1" si="9"/>
        <v>0</v>
      </c>
      <c r="K27" s="309">
        <f t="shared" ca="1" si="10"/>
        <v>87000</v>
      </c>
      <c r="L27" s="314"/>
      <c r="M27" s="314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30">
      <c r="A28" s="283" t="e">
        <f>IF(AND(C28=0,C29=0,#REF!=0),"BLANKS",1)</f>
        <v>#REF!</v>
      </c>
      <c r="B28" s="434">
        <v>4</v>
      </c>
      <c r="C28" s="432" t="s">
        <v>166</v>
      </c>
      <c r="D28" s="305" t="str">
        <f ca="1">IF(ISERROR(OFFSET('HARGA SATUAN'!$D$6,MATCH(RAB!C28,'HARGA SATUAN'!$C$7:$C$1492,0),0)),"",OFFSET('HARGA SATUAN'!$D$6,MATCH(RAB!C28,'HARGA SATUAN'!$C$7:$C$1492,0),0))</f>
        <v>HDW</v>
      </c>
      <c r="E28" s="306" t="str">
        <f ca="1">IF(B28="+","Unit",IF(ISERROR(OFFSET('HARGA SATUAN'!$E$6,MATCH(RAB!C28,'HARGA SATUAN'!$C$7:$C$1492,0),0)),"",OFFSET('HARGA SATUAN'!$E$6,MATCH(RAB!C28,'HARGA SATUAN'!$C$7:$C$1492,0),0)))</f>
        <v>Bh</v>
      </c>
      <c r="F28" s="427">
        <f>F22*2</f>
        <v>2</v>
      </c>
      <c r="G28" s="307">
        <f ca="1">IF(ISERROR(OFFSET('HARGA SATUAN'!$I$6,MATCH(RAB!C28,'HARGA SATUAN'!$C$7:$C$1492,0),0)),0,OFFSET('HARGA SATUAN'!$I$6,MATCH(RAB!C28,'HARGA SATUAN'!$C$7:$C$1492,0),0))</f>
        <v>404600</v>
      </c>
      <c r="H28" s="308">
        <f t="shared" ca="1" si="7"/>
        <v>0</v>
      </c>
      <c r="I28" s="308">
        <f t="shared" ca="1" si="8"/>
        <v>809200</v>
      </c>
      <c r="J28" s="308">
        <f t="shared" ca="1" si="9"/>
        <v>0</v>
      </c>
      <c r="K28" s="309">
        <f t="shared" ca="1" si="10"/>
        <v>809200</v>
      </c>
      <c r="L28" s="314"/>
      <c r="M28" s="314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>
      <c r="A29" s="283" t="e">
        <f>IF(AND(C29=0,#REF!=0,#REF!=0),"BLANKS",1)</f>
        <v>#REF!</v>
      </c>
      <c r="B29" s="434">
        <v>5</v>
      </c>
      <c r="C29" s="432" t="s">
        <v>174</v>
      </c>
      <c r="D29" s="305" t="str">
        <f ca="1">IF(ISERROR(OFFSET('HARGA SATUAN'!$D$6,MATCH(RAB!C29,'HARGA SATUAN'!$C$7:$C$1492,0),0)),"",OFFSET('HARGA SATUAN'!$D$6,MATCH(RAB!C29,'HARGA SATUAN'!$C$7:$C$1492,0),0))</f>
        <v>HDW</v>
      </c>
      <c r="E29" s="306" t="str">
        <f ca="1">IF(B29="+","Unit",IF(ISERROR(OFFSET('HARGA SATUAN'!$E$6,MATCH(RAB!C29,'HARGA SATUAN'!$C$7:$C$1492,0),0)),"",OFFSET('HARGA SATUAN'!$E$6,MATCH(RAB!C29,'HARGA SATUAN'!$C$7:$C$1492,0),0)))</f>
        <v>Bh</v>
      </c>
      <c r="F29" s="427">
        <f>F22*3</f>
        <v>3</v>
      </c>
      <c r="G29" s="307">
        <f ca="1">IF(ISERROR(OFFSET('HARGA SATUAN'!$I$6,MATCH(RAB!C29,'HARGA SATUAN'!$C$7:$C$1492,0),0)),0,OFFSET('HARGA SATUAN'!$I$6,MATCH(RAB!C29,'HARGA SATUAN'!$C$7:$C$1492,0),0))</f>
        <v>15900</v>
      </c>
      <c r="H29" s="308">
        <f t="shared" ca="1" si="7"/>
        <v>0</v>
      </c>
      <c r="I29" s="308">
        <f t="shared" ca="1" si="8"/>
        <v>47700</v>
      </c>
      <c r="J29" s="308">
        <f t="shared" ca="1" si="9"/>
        <v>0</v>
      </c>
      <c r="K29" s="309">
        <f t="shared" ca="1" si="10"/>
        <v>47700</v>
      </c>
      <c r="L29" s="314"/>
      <c r="M29" s="314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>
      <c r="A30" s="283">
        <f t="shared" ref="A30:A32" si="12">IF(AND(C30=0,C31=0,C32=0),"BLANKS",1)</f>
        <v>1</v>
      </c>
      <c r="B30" s="434">
        <v>6</v>
      </c>
      <c r="C30" s="432" t="s">
        <v>177</v>
      </c>
      <c r="D30" s="305" t="str">
        <f ca="1">IF(ISERROR(OFFSET('HARGA SATUAN'!$D$6,MATCH(RAB!C30,'HARGA SATUAN'!$C$7:$C$1492,0),0)),"",OFFSET('HARGA SATUAN'!$D$6,MATCH(RAB!C30,'HARGA SATUAN'!$C$7:$C$1492,0),0))</f>
        <v>HDW</v>
      </c>
      <c r="E30" s="306" t="str">
        <f ca="1">IF(B30="+","Unit",IF(ISERROR(OFFSET('HARGA SATUAN'!$E$6,MATCH(RAB!C30,'HARGA SATUAN'!$C$7:$C$1492,0),0)),"",OFFSET('HARGA SATUAN'!$E$6,MATCH(RAB!C30,'HARGA SATUAN'!$C$7:$C$1492,0),0)))</f>
        <v>Bh</v>
      </c>
      <c r="F30" s="427">
        <f>F22*2</f>
        <v>2</v>
      </c>
      <c r="G30" s="307">
        <f ca="1">IF(ISERROR(OFFSET('HARGA SATUAN'!$I$6,MATCH(RAB!C30,'HARGA SATUAN'!$C$7:$C$1492,0),0)),0,OFFSET('HARGA SATUAN'!$I$6,MATCH(RAB!C30,'HARGA SATUAN'!$C$7:$C$1492,0),0))</f>
        <v>17100</v>
      </c>
      <c r="H30" s="308">
        <f t="shared" ca="1" si="7"/>
        <v>0</v>
      </c>
      <c r="I30" s="308">
        <f t="shared" ca="1" si="8"/>
        <v>34200</v>
      </c>
      <c r="J30" s="308">
        <f t="shared" ca="1" si="9"/>
        <v>0</v>
      </c>
      <c r="K30" s="309">
        <f t="shared" ca="1" si="10"/>
        <v>34200</v>
      </c>
      <c r="L30" s="314"/>
      <c r="M30" s="314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>
      <c r="A31" s="283">
        <f t="shared" si="12"/>
        <v>1</v>
      </c>
      <c r="B31" s="434">
        <v>7</v>
      </c>
      <c r="C31" s="432" t="s">
        <v>571</v>
      </c>
      <c r="D31" s="305" t="str">
        <f ca="1">IF(ISERROR(OFFSET('HARGA SATUAN'!$D$6,MATCH(RAB!C31,'HARGA SATUAN'!$C$7:$C$1492,0),0)),"",OFFSET('HARGA SATUAN'!$D$6,MATCH(RAB!C31,'HARGA SATUAN'!$C$7:$C$1492,0),0))</f>
        <v/>
      </c>
      <c r="E31" s="306" t="str">
        <f ca="1">IF(B31="+","Unit",IF(ISERROR(OFFSET('HARGA SATUAN'!$E$6,MATCH(RAB!C31,'HARGA SATUAN'!$C$7:$C$1492,0),0)),"",OFFSET('HARGA SATUAN'!$E$6,MATCH(RAB!C31,'HARGA SATUAN'!$C$7:$C$1492,0),0)))</f>
        <v/>
      </c>
      <c r="F31" s="427">
        <f>F22*4</f>
        <v>4</v>
      </c>
      <c r="G31" s="307">
        <f ca="1">IF(ISERROR(OFFSET('HARGA SATUAN'!$I$6,MATCH(RAB!C31,'HARGA SATUAN'!$C$7:$C$1492,0),0)),0,OFFSET('HARGA SATUAN'!$I$6,MATCH(RAB!C31,'HARGA SATUAN'!$C$7:$C$1492,0),0))</f>
        <v>0</v>
      </c>
      <c r="H31" s="308">
        <f t="shared" ca="1" si="7"/>
        <v>0</v>
      </c>
      <c r="I31" s="308">
        <f t="shared" ca="1" si="8"/>
        <v>0</v>
      </c>
      <c r="J31" s="308">
        <f t="shared" ca="1" si="9"/>
        <v>0</v>
      </c>
      <c r="K31" s="309">
        <f t="shared" ca="1" si="10"/>
        <v>0</v>
      </c>
      <c r="L31" s="314"/>
      <c r="M31" s="314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>
      <c r="A32" s="283">
        <f t="shared" si="12"/>
        <v>1</v>
      </c>
      <c r="B32" s="434">
        <v>8</v>
      </c>
      <c r="C32" s="432" t="s">
        <v>139</v>
      </c>
      <c r="D32" s="305" t="str">
        <f ca="1">IF(ISERROR(OFFSET('HARGA SATUAN'!$D$6,MATCH(RAB!C32,'HARGA SATUAN'!$C$7:$C$1492,0),0)),"",OFFSET('HARGA SATUAN'!$D$6,MATCH(RAB!C32,'HARGA SATUAN'!$C$7:$C$1492,0),0))</f>
        <v>HDW</v>
      </c>
      <c r="E32" s="306" t="str">
        <f ca="1">IF(B32="+","Unit",IF(ISERROR(OFFSET('HARGA SATUAN'!$E$6,MATCH(RAB!C32,'HARGA SATUAN'!$C$7:$C$1492,0),0)),"",OFFSET('HARGA SATUAN'!$E$6,MATCH(RAB!C32,'HARGA SATUAN'!$C$7:$C$1492,0),0)))</f>
        <v>Set</v>
      </c>
      <c r="F32" s="427">
        <f>F22*1</f>
        <v>1</v>
      </c>
      <c r="G32" s="307">
        <f ca="1">IF(ISERROR(OFFSET('HARGA SATUAN'!$I$6,MATCH(RAB!C32,'HARGA SATUAN'!$C$7:$C$1492,0),0)),0,OFFSET('HARGA SATUAN'!$I$6,MATCH(RAB!C32,'HARGA SATUAN'!$C$7:$C$1492,0),0))</f>
        <v>67800</v>
      </c>
      <c r="H32" s="308">
        <f t="shared" ca="1" si="7"/>
        <v>0</v>
      </c>
      <c r="I32" s="308">
        <f t="shared" ca="1" si="8"/>
        <v>67800</v>
      </c>
      <c r="J32" s="308">
        <f t="shared" ca="1" si="9"/>
        <v>0</v>
      </c>
      <c r="K32" s="309">
        <f t="shared" ca="1" si="10"/>
        <v>67800</v>
      </c>
      <c r="L32" s="314"/>
      <c r="M32" s="314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>
      <c r="A33" s="283" t="e">
        <f>IF(AND(C33=0,C34=0,#REF!=0),"BLANKS",1)</f>
        <v>#REF!</v>
      </c>
      <c r="B33" s="434">
        <v>9</v>
      </c>
      <c r="C33" s="432" t="s">
        <v>22</v>
      </c>
      <c r="D33" s="305" t="str">
        <f ca="1">IF(ISERROR(OFFSET('HARGA SATUAN'!$D$6,MATCH(RAB!C33,'HARGA SATUAN'!$C$7:$C$1492,0),0)),"",OFFSET('HARGA SATUAN'!$D$6,MATCH(RAB!C33,'HARGA SATUAN'!$C$7:$C$1492,0),0))</f>
        <v>HDW</v>
      </c>
      <c r="E33" s="306" t="str">
        <f ca="1">IF(B33="+","Unit",IF(ISERROR(OFFSET('HARGA SATUAN'!$E$6,MATCH(RAB!C33,'HARGA SATUAN'!$C$7:$C$1492,0),0)),"",OFFSET('HARGA SATUAN'!$E$6,MATCH(RAB!C33,'HARGA SATUAN'!$C$7:$C$1492,0),0)))</f>
        <v>Mtr</v>
      </c>
      <c r="F33" s="427">
        <f>F22*2</f>
        <v>2</v>
      </c>
      <c r="G33" s="307">
        <f ca="1">IF(ISERROR(OFFSET('HARGA SATUAN'!$I$6,MATCH(RAB!C33,'HARGA SATUAN'!$C$7:$C$1492,0),0)),0,OFFSET('HARGA SATUAN'!$I$6,MATCH(RAB!C33,'HARGA SATUAN'!$C$7:$C$1492,0),0))</f>
        <v>30000</v>
      </c>
      <c r="H33" s="308">
        <f t="shared" ca="1" si="7"/>
        <v>0</v>
      </c>
      <c r="I33" s="308">
        <f t="shared" ca="1" si="8"/>
        <v>60000</v>
      </c>
      <c r="J33" s="308">
        <f t="shared" ca="1" si="9"/>
        <v>0</v>
      </c>
      <c r="K33" s="309">
        <f t="shared" ca="1" si="10"/>
        <v>60000</v>
      </c>
      <c r="L33" s="314"/>
      <c r="M33" s="314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>
      <c r="A34" s="283" t="e">
        <f>IF(AND(C34=0,#REF!=0,#REF!=0),"BLANKS",1)</f>
        <v>#REF!</v>
      </c>
      <c r="B34" s="434">
        <v>10</v>
      </c>
      <c r="C34" s="432" t="s">
        <v>772</v>
      </c>
      <c r="D34" s="305" t="str">
        <f ca="1">IF(ISERROR(OFFSET('HARGA SATUAN'!$D$6,MATCH(RAB!C34,'HARGA SATUAN'!$C$7:$C$1492,0),0)),"",OFFSET('HARGA SATUAN'!$D$6,MATCH(RAB!C34,'HARGA SATUAN'!$C$7:$C$1492,0),0))</f>
        <v>JASA</v>
      </c>
      <c r="E34" s="306" t="str">
        <f ca="1">IF(B34="+","Unit",IF(ISERROR(OFFSET('HARGA SATUAN'!$E$6,MATCH(RAB!C34,'HARGA SATUAN'!$C$7:$C$1492,0),0)),"",OFFSET('HARGA SATUAN'!$E$6,MATCH(RAB!C34,'HARGA SATUAN'!$C$7:$C$1492,0),0)))</f>
        <v>Unit</v>
      </c>
      <c r="F34" s="427">
        <f>F22*1</f>
        <v>1</v>
      </c>
      <c r="G34" s="307">
        <f ca="1">IF(ISERROR(OFFSET('HARGA SATUAN'!$I$6,MATCH(RAB!C34,'HARGA SATUAN'!$C$7:$C$1492,0),0)),0,OFFSET('HARGA SATUAN'!$I$6,MATCH(RAB!C34,'HARGA SATUAN'!$C$7:$C$1492,0),0))</f>
        <v>346400</v>
      </c>
      <c r="H34" s="308">
        <f t="shared" ca="1" si="7"/>
        <v>0</v>
      </c>
      <c r="I34" s="308">
        <f t="shared" ca="1" si="8"/>
        <v>0</v>
      </c>
      <c r="J34" s="308">
        <f t="shared" ca="1" si="9"/>
        <v>346400</v>
      </c>
      <c r="K34" s="309">
        <f t="shared" ca="1" si="10"/>
        <v>346400</v>
      </c>
      <c r="L34" s="314"/>
      <c r="M34" s="314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>
      <c r="A35" s="283"/>
      <c r="B35" s="434"/>
      <c r="C35" s="432"/>
      <c r="D35" s="305" t="str">
        <f ca="1">IF(ISERROR(OFFSET('HARGA SATUAN'!$D$6,MATCH(RAB!C35,'HARGA SATUAN'!$C$7:$C$1492,0),0)),"",OFFSET('HARGA SATUAN'!$D$6,MATCH(RAB!C35,'HARGA SATUAN'!$C$7:$C$1492,0),0))</f>
        <v/>
      </c>
      <c r="E35" s="306" t="str">
        <f ca="1">IF(B35="+","Unit",IF(ISERROR(OFFSET('HARGA SATUAN'!$E$6,MATCH(RAB!C35,'HARGA SATUAN'!$C$7:$C$1492,0),0)),"",OFFSET('HARGA SATUAN'!$E$6,MATCH(RAB!C35,'HARGA SATUAN'!$C$7:$C$1492,0),0)))</f>
        <v/>
      </c>
      <c r="F35" s="409"/>
      <c r="G35" s="307"/>
      <c r="H35" s="308"/>
      <c r="I35" s="308"/>
      <c r="J35" s="308"/>
      <c r="K35" s="309"/>
      <c r="L35" s="314"/>
      <c r="M35" s="314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>
      <c r="A36" s="283" t="e">
        <f>IF(AND(C36=0,#REF!=0,#REF!=0),"BLANKS",1)</f>
        <v>#REF!</v>
      </c>
      <c r="B36" s="434" t="s">
        <v>1006</v>
      </c>
      <c r="C36" s="432" t="s">
        <v>1609</v>
      </c>
      <c r="D36" s="305" t="str">
        <f ca="1">IF(ISERROR(OFFSET('HARGA SATUAN'!$D$6,MATCH(RAB!C36,'HARGA SATUAN'!$C$7:$C$1492,0),0)),"",OFFSET('HARGA SATUAN'!$D$6,MATCH(RAB!C36,'HARGA SATUAN'!$C$7:$C$1492,0),0))</f>
        <v/>
      </c>
      <c r="E36" s="306" t="str">
        <f ca="1">IF(B36="+","Unit",IF(ISERROR(OFFSET('HARGA SATUAN'!$E$6,MATCH(RAB!C36,'HARGA SATUAN'!$C$7:$C$1492,0),0)),"",OFFSET('HARGA SATUAN'!$E$6,MATCH(RAB!C36,'HARGA SATUAN'!$C$7:$C$1492,0),0)))</f>
        <v>Unit</v>
      </c>
      <c r="F36" s="409">
        <v>2</v>
      </c>
      <c r="G36" s="307">
        <f ca="1">IF(ISERROR(OFFSET('HARGA SATUAN'!$I$6,MATCH(RAB!C36,'HARGA SATUAN'!$C$7:$C$1492,0),0)),0,OFFSET('HARGA SATUAN'!$I$6,MATCH(RAB!C36,'HARGA SATUAN'!$C$7:$C$1492,0),0))</f>
        <v>0</v>
      </c>
      <c r="H36" s="308">
        <f t="shared" ref="H36:H79" ca="1" si="13">IF(OR(D36="MDU",D36="MDU-KD"),(IF($O$3="RAB NON MDU","PLN KD",G36*F36)),0)</f>
        <v>0</v>
      </c>
      <c r="I36" s="308">
        <f t="shared" ref="I36:I79" ca="1" si="14">IF(D36="HDW",G36*F36,0)</f>
        <v>0</v>
      </c>
      <c r="J36" s="308">
        <f t="shared" ref="J36:J79" ca="1" si="15">IF(D36="JASA",G36*F36,0)</f>
        <v>0</v>
      </c>
      <c r="K36" s="309">
        <f t="shared" ref="K36:K79" ca="1" si="16">SUM(H36:J36)</f>
        <v>0</v>
      </c>
      <c r="L36" s="314"/>
      <c r="M36" s="314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>
      <c r="A37" s="283"/>
      <c r="B37" s="434">
        <v>1</v>
      </c>
      <c r="C37" s="432" t="s">
        <v>586</v>
      </c>
      <c r="D37" s="305" t="str">
        <f ca="1">IF(ISERROR(OFFSET('HARGA SATUAN'!$D$6,MATCH(RAB!C37,'HARGA SATUAN'!$C$7:$C$1492,0),0)),"",OFFSET('HARGA SATUAN'!$D$6,MATCH(RAB!C37,'HARGA SATUAN'!$C$7:$C$1492,0),0))</f>
        <v>HDW</v>
      </c>
      <c r="E37" s="306" t="str">
        <f ca="1">IF(B37="+","Unit",IF(ISERROR(OFFSET('HARGA SATUAN'!$E$6,MATCH(RAB!C37,'HARGA SATUAN'!$C$7:$C$1492,0),0)),"",OFFSET('HARGA SATUAN'!$E$6,MATCH(RAB!C37,'HARGA SATUAN'!$C$7:$C$1492,0),0)))</f>
        <v>Bh</v>
      </c>
      <c r="F37" s="409">
        <f>F36*1</f>
        <v>2</v>
      </c>
      <c r="G37" s="307">
        <f ca="1">IF(ISERROR(OFFSET('HARGA SATUAN'!$I$6,MATCH(RAB!C37,'HARGA SATUAN'!$C$7:$C$1492,0),0)),0,OFFSET('HARGA SATUAN'!$I$6,MATCH(RAB!C37,'HARGA SATUAN'!$C$7:$C$1492,0),0))</f>
        <v>78500</v>
      </c>
      <c r="H37" s="308">
        <f t="shared" ca="1" si="13"/>
        <v>0</v>
      </c>
      <c r="I37" s="308">
        <f t="shared" ca="1" si="14"/>
        <v>157000</v>
      </c>
      <c r="J37" s="308">
        <f t="shared" ca="1" si="15"/>
        <v>0</v>
      </c>
      <c r="K37" s="309">
        <f t="shared" ca="1" si="16"/>
        <v>157000</v>
      </c>
      <c r="L37" s="314"/>
      <c r="M37" s="314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>
      <c r="A38" s="283">
        <f t="shared" ref="A38:A39" si="17">IF(AND(C38=0,C39=0,C40=0),"BLANKS",1)</f>
        <v>1</v>
      </c>
      <c r="B38" s="434">
        <v>2</v>
      </c>
      <c r="C38" s="432" t="s">
        <v>219</v>
      </c>
      <c r="D38" s="305" t="str">
        <f ca="1">IF(ISERROR(OFFSET('HARGA SATUAN'!$D$6,MATCH(RAB!C38,'HARGA SATUAN'!$C$7:$C$1492,0),0)),"",OFFSET('HARGA SATUAN'!$D$6,MATCH(RAB!C38,'HARGA SATUAN'!$C$7:$C$1492,0),0))</f>
        <v>HDW</v>
      </c>
      <c r="E38" s="306" t="str">
        <f ca="1">IF(B38="+","Unit",IF(ISERROR(OFFSET('HARGA SATUAN'!$E$6,MATCH(RAB!C38,'HARGA SATUAN'!$C$7:$C$1492,0),0)),"",OFFSET('HARGA SATUAN'!$E$6,MATCH(RAB!C38,'HARGA SATUAN'!$C$7:$C$1492,0),0)))</f>
        <v>Bh</v>
      </c>
      <c r="F38" s="409">
        <f>F36*1</f>
        <v>2</v>
      </c>
      <c r="G38" s="307">
        <f ca="1">IF(ISERROR(OFFSET('HARGA SATUAN'!$I$6,MATCH(RAB!C38,'HARGA SATUAN'!$C$7:$C$1492,0),0)),0,OFFSET('HARGA SATUAN'!$I$6,MATCH(RAB!C38,'HARGA SATUAN'!$C$7:$C$1492,0),0))</f>
        <v>4212</v>
      </c>
      <c r="H38" s="308">
        <f t="shared" ca="1" si="13"/>
        <v>0</v>
      </c>
      <c r="I38" s="308">
        <f t="shared" ca="1" si="14"/>
        <v>8424</v>
      </c>
      <c r="J38" s="308">
        <f t="shared" ca="1" si="15"/>
        <v>0</v>
      </c>
      <c r="K38" s="309">
        <f t="shared" ca="1" si="16"/>
        <v>8424</v>
      </c>
      <c r="L38" s="314"/>
      <c r="M38" s="314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>
      <c r="A39" s="283">
        <f t="shared" si="17"/>
        <v>1</v>
      </c>
      <c r="B39" s="434">
        <v>3</v>
      </c>
      <c r="C39" s="432" t="s">
        <v>256</v>
      </c>
      <c r="D39" s="305" t="str">
        <f ca="1">IF(ISERROR(OFFSET('HARGA SATUAN'!$D$6,MATCH(RAB!C39,'HARGA SATUAN'!$C$7:$C$1492,0),0)),"",OFFSET('HARGA SATUAN'!$D$6,MATCH(RAB!C39,'HARGA SATUAN'!$C$7:$C$1492,0),0))</f>
        <v>HDW</v>
      </c>
      <c r="E39" s="306" t="str">
        <f ca="1">IF(B39="+","Unit",IF(ISERROR(OFFSET('HARGA SATUAN'!$E$6,MATCH(RAB!C39,'HARGA SATUAN'!$C$7:$C$1492,0),0)),"",OFFSET('HARGA SATUAN'!$E$6,MATCH(RAB!C39,'HARGA SATUAN'!$C$7:$C$1492,0),0)))</f>
        <v>Mtr</v>
      </c>
      <c r="F39" s="409">
        <f>F36*1</f>
        <v>2</v>
      </c>
      <c r="G39" s="307">
        <f ca="1">IF(ISERROR(OFFSET('HARGA SATUAN'!$I$6,MATCH(RAB!C39,'HARGA SATUAN'!$C$7:$C$1492,0),0)),0,OFFSET('HARGA SATUAN'!$I$6,MATCH(RAB!C39,'HARGA SATUAN'!$C$7:$C$1492,0),0))</f>
        <v>23310</v>
      </c>
      <c r="H39" s="308">
        <f t="shared" ca="1" si="13"/>
        <v>0</v>
      </c>
      <c r="I39" s="308">
        <f t="shared" ca="1" si="14"/>
        <v>46620</v>
      </c>
      <c r="J39" s="308">
        <f t="shared" ca="1" si="15"/>
        <v>0</v>
      </c>
      <c r="K39" s="309">
        <f t="shared" ca="1" si="16"/>
        <v>46620</v>
      </c>
      <c r="L39" s="314"/>
      <c r="M39" s="314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>
      <c r="A40" s="283" t="e">
        <f>IF(AND(C40=0,C41=0,#REF!=0),"BLANKS",1)</f>
        <v>#REF!</v>
      </c>
      <c r="B40" s="434">
        <v>4</v>
      </c>
      <c r="C40" s="432" t="s">
        <v>25</v>
      </c>
      <c r="D40" s="305" t="str">
        <f ca="1">IF(ISERROR(OFFSET('HARGA SATUAN'!$D$6,MATCH(RAB!C40,'HARGA SATUAN'!$C$7:$C$1492,0),0)),"",OFFSET('HARGA SATUAN'!$D$6,MATCH(RAB!C40,'HARGA SATUAN'!$C$7:$C$1492,0),0))</f>
        <v>HDW</v>
      </c>
      <c r="E40" s="306" t="str">
        <f ca="1">IF(B40="+","Unit",IF(ISERROR(OFFSET('HARGA SATUAN'!$E$6,MATCH(RAB!C40,'HARGA SATUAN'!$C$7:$C$1492,0),0)),"",OFFSET('HARGA SATUAN'!$E$6,MATCH(RAB!C40,'HARGA SATUAN'!$C$7:$C$1492,0),0)))</f>
        <v>Bh</v>
      </c>
      <c r="F40" s="409">
        <f>F36*1</f>
        <v>2</v>
      </c>
      <c r="G40" s="307">
        <f ca="1">IF(ISERROR(OFFSET('HARGA SATUAN'!$I$6,MATCH(RAB!C40,'HARGA SATUAN'!$C$7:$C$1492,0),0)),0,OFFSET('HARGA SATUAN'!$I$6,MATCH(RAB!C40,'HARGA SATUAN'!$C$7:$C$1492,0),0))</f>
        <v>2300</v>
      </c>
      <c r="H40" s="308">
        <f t="shared" ca="1" si="13"/>
        <v>0</v>
      </c>
      <c r="I40" s="308">
        <f t="shared" ca="1" si="14"/>
        <v>4600</v>
      </c>
      <c r="J40" s="308">
        <f t="shared" ca="1" si="15"/>
        <v>0</v>
      </c>
      <c r="K40" s="309">
        <f t="shared" ca="1" si="16"/>
        <v>4600</v>
      </c>
      <c r="L40" s="314"/>
      <c r="M40" s="314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>
      <c r="A41" s="283" t="e">
        <f>IF(AND(C41=0,#REF!=0,#REF!=0),"BLANKS",1)</f>
        <v>#REF!</v>
      </c>
      <c r="B41" s="434">
        <v>5</v>
      </c>
      <c r="C41" s="432" t="s">
        <v>621</v>
      </c>
      <c r="D41" s="305" t="str">
        <f ca="1">IF(ISERROR(OFFSET('HARGA SATUAN'!$D$6,MATCH(RAB!C41,'HARGA SATUAN'!$C$7:$C$1492,0),0)),"",OFFSET('HARGA SATUAN'!$D$6,MATCH(RAB!C41,'HARGA SATUAN'!$C$7:$C$1492,0),0))</f>
        <v>JASA</v>
      </c>
      <c r="E41" s="306" t="str">
        <f ca="1">IF(B41="+","Unit",IF(ISERROR(OFFSET('HARGA SATUAN'!$E$6,MATCH(RAB!C41,'HARGA SATUAN'!$C$7:$C$1492,0),0)),"",OFFSET('HARGA SATUAN'!$E$6,MATCH(RAB!C41,'HARGA SATUAN'!$C$7:$C$1492,0),0)))</f>
        <v>Unit</v>
      </c>
      <c r="F41" s="409">
        <f>F36*1</f>
        <v>2</v>
      </c>
      <c r="G41" s="307">
        <f ca="1">IF(ISERROR(OFFSET('HARGA SATUAN'!$I$6,MATCH(RAB!C41,'HARGA SATUAN'!$C$7:$C$1492,0),0)),0,OFFSET('HARGA SATUAN'!$I$6,MATCH(RAB!C41,'HARGA SATUAN'!$C$7:$C$1492,0),0))</f>
        <v>35700</v>
      </c>
      <c r="H41" s="308">
        <f t="shared" ca="1" si="13"/>
        <v>0</v>
      </c>
      <c r="I41" s="308">
        <f t="shared" ca="1" si="14"/>
        <v>0</v>
      </c>
      <c r="J41" s="308">
        <f t="shared" ca="1" si="15"/>
        <v>71400</v>
      </c>
      <c r="K41" s="309">
        <f t="shared" ca="1" si="16"/>
        <v>71400</v>
      </c>
      <c r="L41" s="314"/>
      <c r="M41" s="314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>
      <c r="A42" s="283">
        <f t="shared" ref="A42:A44" si="18">IF(AND(C42=0,C43=0,C44=0),"BLANKS",1)</f>
        <v>1</v>
      </c>
      <c r="B42" s="436"/>
      <c r="C42" s="109"/>
      <c r="D42" s="305" t="str">
        <f ca="1">IF(ISERROR(OFFSET('HARGA SATUAN'!$D$6,MATCH(RAB!C42,'HARGA SATUAN'!$C$7:$C$1492,0),0)),"",OFFSET('HARGA SATUAN'!$D$6,MATCH(RAB!C42,'HARGA SATUAN'!$C$7:$C$1492,0),0))</f>
        <v/>
      </c>
      <c r="E42" s="306" t="str">
        <f ca="1">IF(B42="+","Unit",IF(ISERROR(OFFSET('HARGA SATUAN'!$E$6,MATCH(RAB!C42,'HARGA SATUAN'!$C$7:$C$1492,0),0)),"",OFFSET('HARGA SATUAN'!$E$6,MATCH(RAB!C42,'HARGA SATUAN'!$C$7:$C$1492,0),0)))</f>
        <v/>
      </c>
      <c r="F42" s="428"/>
      <c r="G42" s="307">
        <f ca="1">IF(ISERROR(OFFSET('HARGA SATUAN'!$I$6,MATCH(RAB!C42,'HARGA SATUAN'!$C$7:$C$1492,0),0)),0,OFFSET('HARGA SATUAN'!$I$6,MATCH(RAB!C42,'HARGA SATUAN'!$C$7:$C$1492,0),0))</f>
        <v>0</v>
      </c>
      <c r="H42" s="308">
        <f t="shared" ca="1" si="13"/>
        <v>0</v>
      </c>
      <c r="I42" s="308">
        <f t="shared" ca="1" si="14"/>
        <v>0</v>
      </c>
      <c r="J42" s="308">
        <f t="shared" ca="1" si="15"/>
        <v>0</v>
      </c>
      <c r="K42" s="309">
        <f t="shared" ca="1" si="16"/>
        <v>0</v>
      </c>
      <c r="L42" s="314"/>
      <c r="M42" s="314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>
      <c r="A43" s="283">
        <f t="shared" si="18"/>
        <v>1</v>
      </c>
      <c r="B43" s="434" t="s">
        <v>1006</v>
      </c>
      <c r="C43" s="432" t="s">
        <v>1611</v>
      </c>
      <c r="D43" s="305" t="str">
        <f ca="1">IF(ISERROR(OFFSET('HARGA SATUAN'!$D$6,MATCH(RAB!C43,'HARGA SATUAN'!$C$7:$C$1492,0),0)),"",OFFSET('HARGA SATUAN'!$D$6,MATCH(RAB!C43,'HARGA SATUAN'!$C$7:$C$1492,0),0))</f>
        <v/>
      </c>
      <c r="E43" s="306" t="str">
        <f ca="1">IF(B43="+","Unit",IF(ISERROR(OFFSET('HARGA SATUAN'!$E$6,MATCH(RAB!C43,'HARGA SATUAN'!$C$7:$C$1492,0),0)),"",OFFSET('HARGA SATUAN'!$E$6,MATCH(RAB!C43,'HARGA SATUAN'!$C$7:$C$1492,0),0)))</f>
        <v>Unit</v>
      </c>
      <c r="F43" s="409">
        <v>2</v>
      </c>
      <c r="G43" s="307">
        <f ca="1">IF(ISERROR(OFFSET('HARGA SATUAN'!$I$6,MATCH(RAB!C43,'HARGA SATUAN'!$C$7:$C$1492,0),0)),0,OFFSET('HARGA SATUAN'!$I$6,MATCH(RAB!C43,'HARGA SATUAN'!$C$7:$C$1492,0),0))</f>
        <v>0</v>
      </c>
      <c r="H43" s="308">
        <f t="shared" ca="1" si="13"/>
        <v>0</v>
      </c>
      <c r="I43" s="308">
        <f t="shared" ca="1" si="14"/>
        <v>0</v>
      </c>
      <c r="J43" s="308">
        <f t="shared" ca="1" si="15"/>
        <v>0</v>
      </c>
      <c r="K43" s="309">
        <f t="shared" ca="1" si="16"/>
        <v>0</v>
      </c>
      <c r="L43" s="314"/>
      <c r="M43" s="314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>
      <c r="A44" s="283">
        <f t="shared" si="18"/>
        <v>1</v>
      </c>
      <c r="B44" s="434">
        <v>1</v>
      </c>
      <c r="C44" s="432" t="s">
        <v>20</v>
      </c>
      <c r="D44" s="305" t="str">
        <f ca="1">IF(ISERROR(OFFSET('HARGA SATUAN'!$D$6,MATCH(RAB!C44,'HARGA SATUAN'!$C$7:$C$1492,0),0)),"",OFFSET('HARGA SATUAN'!$D$6,MATCH(RAB!C44,'HARGA SATUAN'!$C$7:$C$1492,0),0))</f>
        <v>HDW</v>
      </c>
      <c r="E44" s="306" t="str">
        <f ca="1">IF(B44="+","Unit",IF(ISERROR(OFFSET('HARGA SATUAN'!$E$6,MATCH(RAB!C44,'HARGA SATUAN'!$C$7:$C$1492,0),0)),"",OFFSET('HARGA SATUAN'!$E$6,MATCH(RAB!C44,'HARGA SATUAN'!$C$7:$C$1492,0),0)))</f>
        <v>Bh</v>
      </c>
      <c r="F44" s="409">
        <f>F43*1</f>
        <v>2</v>
      </c>
      <c r="G44" s="307">
        <f ca="1">IF(ISERROR(OFFSET('HARGA SATUAN'!$I$6,MATCH(RAB!C44,'HARGA SATUAN'!$C$7:$C$1492,0),0)),0,OFFSET('HARGA SATUAN'!$I$6,MATCH(RAB!C44,'HARGA SATUAN'!$C$7:$C$1492,0),0))</f>
        <v>47459</v>
      </c>
      <c r="H44" s="308">
        <f t="shared" ca="1" si="13"/>
        <v>0</v>
      </c>
      <c r="I44" s="308">
        <f t="shared" ca="1" si="14"/>
        <v>94918</v>
      </c>
      <c r="J44" s="308">
        <f t="shared" ca="1" si="15"/>
        <v>0</v>
      </c>
      <c r="K44" s="309">
        <f t="shared" ca="1" si="16"/>
        <v>94918</v>
      </c>
      <c r="L44" s="314"/>
      <c r="M44" s="314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>
      <c r="A45" s="283" t="e">
        <f>IF(AND(C45=0,C46=0,#REF!=0),"BLANKS",1)</f>
        <v>#REF!</v>
      </c>
      <c r="B45" s="434">
        <v>2</v>
      </c>
      <c r="C45" s="432" t="s">
        <v>22</v>
      </c>
      <c r="D45" s="305" t="str">
        <f ca="1">IF(ISERROR(OFFSET('HARGA SATUAN'!$D$6,MATCH(RAB!C45,'HARGA SATUAN'!$C$7:$C$1492,0),0)),"",OFFSET('HARGA SATUAN'!$D$6,MATCH(RAB!C45,'HARGA SATUAN'!$C$7:$C$1492,0),0))</f>
        <v>HDW</v>
      </c>
      <c r="E45" s="306" t="str">
        <f ca="1">IF(B45="+","Unit",IF(ISERROR(OFFSET('HARGA SATUAN'!$E$6,MATCH(RAB!C45,'HARGA SATUAN'!$C$7:$C$1492,0),0)),"",OFFSET('HARGA SATUAN'!$E$6,MATCH(RAB!C45,'HARGA SATUAN'!$C$7:$C$1492,0),0)))</f>
        <v>Mtr</v>
      </c>
      <c r="F45" s="409">
        <f>F43*0.8</f>
        <v>1.6</v>
      </c>
      <c r="G45" s="307">
        <f ca="1">IF(ISERROR(OFFSET('HARGA SATUAN'!$I$6,MATCH(RAB!C45,'HARGA SATUAN'!$C$7:$C$1492,0),0)),0,OFFSET('HARGA SATUAN'!$I$6,MATCH(RAB!C45,'HARGA SATUAN'!$C$7:$C$1492,0),0))</f>
        <v>30000</v>
      </c>
      <c r="H45" s="308">
        <f t="shared" ca="1" si="13"/>
        <v>0</v>
      </c>
      <c r="I45" s="308">
        <f t="shared" ca="1" si="14"/>
        <v>48000</v>
      </c>
      <c r="J45" s="308">
        <f t="shared" ca="1" si="15"/>
        <v>0</v>
      </c>
      <c r="K45" s="309">
        <f t="shared" ca="1" si="16"/>
        <v>48000</v>
      </c>
      <c r="L45" s="314"/>
      <c r="M45" s="314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>
      <c r="A46" s="283" t="e">
        <f>IF(AND(C46=0,#REF!=0,#REF!=0),"BLANKS",1)</f>
        <v>#REF!</v>
      </c>
      <c r="B46" s="434">
        <v>3</v>
      </c>
      <c r="C46" s="432" t="s">
        <v>23</v>
      </c>
      <c r="D46" s="305" t="str">
        <f ca="1">IF(ISERROR(OFFSET('HARGA SATUAN'!$D$6,MATCH(RAB!C46,'HARGA SATUAN'!$C$7:$C$1492,0),0)),"",OFFSET('HARGA SATUAN'!$D$6,MATCH(RAB!C46,'HARGA SATUAN'!$C$7:$C$1492,0),0))</f>
        <v>HDW</v>
      </c>
      <c r="E46" s="306" t="str">
        <f ca="1">IF(B46="+","Unit",IF(ISERROR(OFFSET('HARGA SATUAN'!$E$6,MATCH(RAB!C46,'HARGA SATUAN'!$C$7:$C$1492,0),0)),"",OFFSET('HARGA SATUAN'!$E$6,MATCH(RAB!C46,'HARGA SATUAN'!$C$7:$C$1492,0),0)))</f>
        <v>Bh</v>
      </c>
      <c r="F46" s="409">
        <f>F43*1</f>
        <v>2</v>
      </c>
      <c r="G46" s="307">
        <f ca="1">IF(ISERROR(OFFSET('HARGA SATUAN'!$I$6,MATCH(RAB!C46,'HARGA SATUAN'!$C$7:$C$1492,0),0)),0,OFFSET('HARGA SATUAN'!$I$6,MATCH(RAB!C46,'HARGA SATUAN'!$C$7:$C$1492,0),0))</f>
        <v>9500</v>
      </c>
      <c r="H46" s="308">
        <f t="shared" ca="1" si="13"/>
        <v>0</v>
      </c>
      <c r="I46" s="308">
        <f t="shared" ca="1" si="14"/>
        <v>19000</v>
      </c>
      <c r="J46" s="308">
        <f t="shared" ca="1" si="15"/>
        <v>0</v>
      </c>
      <c r="K46" s="309">
        <f t="shared" ca="1" si="16"/>
        <v>19000</v>
      </c>
      <c r="L46" s="314"/>
      <c r="M46" s="314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>
      <c r="A47" s="283"/>
      <c r="B47" s="434">
        <v>4</v>
      </c>
      <c r="C47" s="432" t="s">
        <v>728</v>
      </c>
      <c r="D47" s="305" t="str">
        <f ca="1">IF(ISERROR(OFFSET('HARGA SATUAN'!$D$6,MATCH(RAB!C47,'HARGA SATUAN'!$C$7:$C$1492,0),0)),"",OFFSET('HARGA SATUAN'!$D$6,MATCH(RAB!C47,'HARGA SATUAN'!$C$7:$C$1492,0),0))</f>
        <v>JASA</v>
      </c>
      <c r="E47" s="306" t="str">
        <f ca="1">IF(B47="+","Unit",IF(ISERROR(OFFSET('HARGA SATUAN'!$E$6,MATCH(RAB!C47,'HARGA SATUAN'!$C$7:$C$1492,0),0)),"",OFFSET('HARGA SATUAN'!$E$6,MATCH(RAB!C47,'HARGA SATUAN'!$C$7:$C$1492,0),0)))</f>
        <v>Unit</v>
      </c>
      <c r="F47" s="409">
        <f>F43*1</f>
        <v>2</v>
      </c>
      <c r="G47" s="307">
        <f ca="1">IF(ISERROR(OFFSET('HARGA SATUAN'!$I$6,MATCH(RAB!C47,'HARGA SATUAN'!$C$7:$C$1492,0),0)),0,OFFSET('HARGA SATUAN'!$I$6,MATCH(RAB!C47,'HARGA SATUAN'!$C$7:$C$1492,0),0))</f>
        <v>16200</v>
      </c>
      <c r="H47" s="308">
        <f t="shared" ca="1" si="13"/>
        <v>0</v>
      </c>
      <c r="I47" s="308">
        <f t="shared" ca="1" si="14"/>
        <v>0</v>
      </c>
      <c r="J47" s="308">
        <f t="shared" ca="1" si="15"/>
        <v>32400</v>
      </c>
      <c r="K47" s="309">
        <f t="shared" ca="1" si="16"/>
        <v>32400</v>
      </c>
      <c r="L47" s="314"/>
      <c r="M47" s="314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>
      <c r="A48" s="283" t="e">
        <f>IF(AND(C48=0,C49=0,#REF!=0),"BLANKS",1)</f>
        <v>#REF!</v>
      </c>
      <c r="B48" s="434"/>
      <c r="C48" s="432"/>
      <c r="D48" s="305" t="str">
        <f ca="1">IF(ISERROR(OFFSET('HARGA SATUAN'!$D$6,MATCH(RAB!C48,'HARGA SATUAN'!$C$7:$C$1492,0),0)),"",OFFSET('HARGA SATUAN'!$D$6,MATCH(RAB!C48,'HARGA SATUAN'!$C$7:$C$1492,0),0))</f>
        <v/>
      </c>
      <c r="E48" s="306" t="str">
        <f ca="1">IF(B48="+","Unit",IF(ISERROR(OFFSET('HARGA SATUAN'!$E$6,MATCH(RAB!C48,'HARGA SATUAN'!$C$7:$C$1492,0),0)),"",OFFSET('HARGA SATUAN'!$E$6,MATCH(RAB!C48,'HARGA SATUAN'!$C$7:$C$1492,0),0)))</f>
        <v/>
      </c>
      <c r="F48" s="409"/>
      <c r="G48" s="307">
        <f ca="1">IF(ISERROR(OFFSET('HARGA SATUAN'!$I$6,MATCH(RAB!C48,'HARGA SATUAN'!$C$7:$C$1492,0),0)),0,OFFSET('HARGA SATUAN'!$I$6,MATCH(RAB!C48,'HARGA SATUAN'!$C$7:$C$1492,0),0))</f>
        <v>0</v>
      </c>
      <c r="H48" s="308">
        <f t="shared" ca="1" si="13"/>
        <v>0</v>
      </c>
      <c r="I48" s="308">
        <f t="shared" ca="1" si="14"/>
        <v>0</v>
      </c>
      <c r="J48" s="308">
        <f t="shared" ca="1" si="15"/>
        <v>0</v>
      </c>
      <c r="K48" s="309">
        <f t="shared" ca="1" si="16"/>
        <v>0</v>
      </c>
      <c r="L48" s="314"/>
      <c r="M48" s="314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>
      <c r="A49" s="283" t="e">
        <f>IF(AND(C49=0,#REF!=0,#REF!=0),"BLANKS",1)</f>
        <v>#REF!</v>
      </c>
      <c r="B49" s="434" t="s">
        <v>1006</v>
      </c>
      <c r="C49" s="432" t="s">
        <v>1626</v>
      </c>
      <c r="D49" s="305" t="str">
        <f ca="1">IF(ISERROR(OFFSET('HARGA SATUAN'!$D$6,MATCH(RAB!C49,'HARGA SATUAN'!$C$7:$C$1492,0),0)),"",OFFSET('HARGA SATUAN'!$D$6,MATCH(RAB!C49,'HARGA SATUAN'!$C$7:$C$1492,0),0))</f>
        <v/>
      </c>
      <c r="E49" s="306" t="str">
        <f ca="1">IF(B49="+","Unit",IF(ISERROR(OFFSET('HARGA SATUAN'!$E$6,MATCH(RAB!C49,'HARGA SATUAN'!$C$7:$C$1492,0),0)),"",OFFSET('HARGA SATUAN'!$E$6,MATCH(RAB!C49,'HARGA SATUAN'!$C$7:$C$1492,0),0)))</f>
        <v>Unit</v>
      </c>
      <c r="F49" s="409">
        <v>2</v>
      </c>
      <c r="G49" s="307">
        <f ca="1">IF(ISERROR(OFFSET('HARGA SATUAN'!$I$6,MATCH(RAB!C49,'HARGA SATUAN'!$C$7:$C$1492,0),0)),0,OFFSET('HARGA SATUAN'!$I$6,MATCH(RAB!C49,'HARGA SATUAN'!$C$7:$C$1492,0),0))</f>
        <v>0</v>
      </c>
      <c r="H49" s="308">
        <f t="shared" ca="1" si="13"/>
        <v>0</v>
      </c>
      <c r="I49" s="308">
        <f t="shared" ca="1" si="14"/>
        <v>0</v>
      </c>
      <c r="J49" s="308">
        <f t="shared" ca="1" si="15"/>
        <v>0</v>
      </c>
      <c r="K49" s="309">
        <f t="shared" ca="1" si="16"/>
        <v>0</v>
      </c>
      <c r="L49" s="314"/>
      <c r="M49" s="314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>
      <c r="A50" s="283">
        <f t="shared" ref="A50:A52" si="19">IF(AND(C50=0,C51=0,C52=0),"BLANKS",1)</f>
        <v>1</v>
      </c>
      <c r="B50" s="434">
        <v>1</v>
      </c>
      <c r="C50" s="432" t="s">
        <v>20</v>
      </c>
      <c r="D50" s="305" t="str">
        <f ca="1">IF(ISERROR(OFFSET('HARGA SATUAN'!$D$6,MATCH(RAB!C50,'HARGA SATUAN'!$C$7:$C$1492,0),0)),"",OFFSET('HARGA SATUAN'!$D$6,MATCH(RAB!C50,'HARGA SATUAN'!$C$7:$C$1492,0),0))</f>
        <v>HDW</v>
      </c>
      <c r="E50" s="306" t="str">
        <f ca="1">IF(B50="+","Unit",IF(ISERROR(OFFSET('HARGA SATUAN'!$E$6,MATCH(RAB!C50,'HARGA SATUAN'!$C$7:$C$1492,0),0)),"",OFFSET('HARGA SATUAN'!$E$6,MATCH(RAB!C50,'HARGA SATUAN'!$C$7:$C$1492,0),0)))</f>
        <v>Bh</v>
      </c>
      <c r="F50" s="409">
        <f>F49*1</f>
        <v>2</v>
      </c>
      <c r="G50" s="307">
        <f ca="1">IF(ISERROR(OFFSET('HARGA SATUAN'!$I$6,MATCH(RAB!C50,'HARGA SATUAN'!$C$7:$C$1492,0),0)),0,OFFSET('HARGA SATUAN'!$I$6,MATCH(RAB!C50,'HARGA SATUAN'!$C$7:$C$1492,0),0))</f>
        <v>47459</v>
      </c>
      <c r="H50" s="308">
        <f t="shared" ca="1" si="13"/>
        <v>0</v>
      </c>
      <c r="I50" s="308">
        <f t="shared" ca="1" si="14"/>
        <v>94918</v>
      </c>
      <c r="J50" s="308">
        <f t="shared" ca="1" si="15"/>
        <v>0</v>
      </c>
      <c r="K50" s="309">
        <f t="shared" ca="1" si="16"/>
        <v>94918</v>
      </c>
      <c r="L50" s="314"/>
      <c r="M50" s="314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>
      <c r="A51" s="283">
        <f t="shared" si="19"/>
        <v>1</v>
      </c>
      <c r="B51" s="434">
        <v>2</v>
      </c>
      <c r="C51" s="432" t="s">
        <v>22</v>
      </c>
      <c r="D51" s="305" t="str">
        <f ca="1">IF(ISERROR(OFFSET('HARGA SATUAN'!$D$6,MATCH(RAB!C51,'HARGA SATUAN'!$C$7:$C$1492,0),0)),"",OFFSET('HARGA SATUAN'!$D$6,MATCH(RAB!C51,'HARGA SATUAN'!$C$7:$C$1492,0),0))</f>
        <v>HDW</v>
      </c>
      <c r="E51" s="306" t="str">
        <f ca="1">IF(B51="+","Unit",IF(ISERROR(OFFSET('HARGA SATUAN'!$E$6,MATCH(RAB!C51,'HARGA SATUAN'!$C$7:$C$1492,0),0)),"",OFFSET('HARGA SATUAN'!$E$6,MATCH(RAB!C51,'HARGA SATUAN'!$C$7:$C$1492,0),0)))</f>
        <v>Mtr</v>
      </c>
      <c r="F51" s="409">
        <f>F49*1</f>
        <v>2</v>
      </c>
      <c r="G51" s="307">
        <f ca="1">IF(ISERROR(OFFSET('HARGA SATUAN'!$I$6,MATCH(RAB!C51,'HARGA SATUAN'!$C$7:$C$1492,0),0)),0,OFFSET('HARGA SATUAN'!$I$6,MATCH(RAB!C51,'HARGA SATUAN'!$C$7:$C$1492,0),0))</f>
        <v>30000</v>
      </c>
      <c r="H51" s="308">
        <f t="shared" ca="1" si="13"/>
        <v>0</v>
      </c>
      <c r="I51" s="308">
        <f t="shared" ca="1" si="14"/>
        <v>60000</v>
      </c>
      <c r="J51" s="308">
        <f t="shared" ca="1" si="15"/>
        <v>0</v>
      </c>
      <c r="K51" s="309">
        <f t="shared" ca="1" si="16"/>
        <v>60000</v>
      </c>
      <c r="L51" s="314"/>
      <c r="M51" s="314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>
      <c r="A52" s="283">
        <f t="shared" si="19"/>
        <v>1</v>
      </c>
      <c r="B52" s="434">
        <v>3</v>
      </c>
      <c r="C52" s="432" t="s">
        <v>23</v>
      </c>
      <c r="D52" s="305" t="str">
        <f ca="1">IF(ISERROR(OFFSET('HARGA SATUAN'!$D$6,MATCH(RAB!C52,'HARGA SATUAN'!$C$7:$C$1492,0),0)),"",OFFSET('HARGA SATUAN'!$D$6,MATCH(RAB!C52,'HARGA SATUAN'!$C$7:$C$1492,0),0))</f>
        <v>HDW</v>
      </c>
      <c r="E52" s="306" t="str">
        <f ca="1">IF(B52="+","Unit",IF(ISERROR(OFFSET('HARGA SATUAN'!$E$6,MATCH(RAB!C52,'HARGA SATUAN'!$C$7:$C$1492,0),0)),"",OFFSET('HARGA SATUAN'!$E$6,MATCH(RAB!C52,'HARGA SATUAN'!$C$7:$C$1492,0),0)))</f>
        <v>Bh</v>
      </c>
      <c r="F52" s="409">
        <f>F49*1</f>
        <v>2</v>
      </c>
      <c r="G52" s="307">
        <f ca="1">IF(ISERROR(OFFSET('HARGA SATUAN'!$I$6,MATCH(RAB!C52,'HARGA SATUAN'!$C$7:$C$1492,0),0)),0,OFFSET('HARGA SATUAN'!$I$6,MATCH(RAB!C52,'HARGA SATUAN'!$C$7:$C$1492,0),0))</f>
        <v>9500</v>
      </c>
      <c r="H52" s="308">
        <f t="shared" ca="1" si="13"/>
        <v>0</v>
      </c>
      <c r="I52" s="308">
        <f t="shared" ca="1" si="14"/>
        <v>19000</v>
      </c>
      <c r="J52" s="308">
        <f t="shared" ca="1" si="15"/>
        <v>0</v>
      </c>
      <c r="K52" s="309">
        <f t="shared" ca="1" si="16"/>
        <v>19000</v>
      </c>
      <c r="L52" s="314"/>
      <c r="M52" s="314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>
      <c r="A53" s="283" t="e">
        <f>IF(AND(C53=0,C54=0,#REF!=0),"BLANKS",1)</f>
        <v>#REF!</v>
      </c>
      <c r="B53" s="434">
        <v>4</v>
      </c>
      <c r="C53" s="432" t="s">
        <v>729</v>
      </c>
      <c r="D53" s="305" t="str">
        <f ca="1">IF(ISERROR(OFFSET('HARGA SATUAN'!$D$6,MATCH(RAB!C53,'HARGA SATUAN'!$C$7:$C$1492,0),0)),"",OFFSET('HARGA SATUAN'!$D$6,MATCH(RAB!C53,'HARGA SATUAN'!$C$7:$C$1492,0),0))</f>
        <v>JASA</v>
      </c>
      <c r="E53" s="306" t="str">
        <f ca="1">IF(B53="+","Unit",IF(ISERROR(OFFSET('HARGA SATUAN'!$E$6,MATCH(RAB!C53,'HARGA SATUAN'!$C$7:$C$1492,0),0)),"",OFFSET('HARGA SATUAN'!$E$6,MATCH(RAB!C53,'HARGA SATUAN'!$C$7:$C$1492,0),0)))</f>
        <v>Unit</v>
      </c>
      <c r="F53" s="409">
        <f>F49*1</f>
        <v>2</v>
      </c>
      <c r="G53" s="307">
        <f ca="1">IF(ISERROR(OFFSET('HARGA SATUAN'!$I$6,MATCH(RAB!C53,'HARGA SATUAN'!$C$7:$C$1492,0),0)),0,OFFSET('HARGA SATUAN'!$I$6,MATCH(RAB!C53,'HARGA SATUAN'!$C$7:$C$1492,0),0))</f>
        <v>21200</v>
      </c>
      <c r="H53" s="308">
        <f t="shared" ca="1" si="13"/>
        <v>0</v>
      </c>
      <c r="I53" s="308">
        <f t="shared" ca="1" si="14"/>
        <v>0</v>
      </c>
      <c r="J53" s="308">
        <f t="shared" ca="1" si="15"/>
        <v>42400</v>
      </c>
      <c r="K53" s="309">
        <f t="shared" ca="1" si="16"/>
        <v>42400</v>
      </c>
      <c r="L53" s="314"/>
      <c r="M53" s="314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>
      <c r="A54" s="283" t="e">
        <f>IF(AND(C54=0,#REF!=0,#REF!=0),"BLANKS",1)</f>
        <v>#REF!</v>
      </c>
      <c r="B54" s="434"/>
      <c r="C54" s="432"/>
      <c r="D54" s="305" t="str">
        <f ca="1">IF(ISERROR(OFFSET('HARGA SATUAN'!$D$6,MATCH(RAB!C54,'HARGA SATUAN'!$C$7:$C$1492,0),0)),"",OFFSET('HARGA SATUAN'!$D$6,MATCH(RAB!C54,'HARGA SATUAN'!$C$7:$C$1492,0),0))</f>
        <v/>
      </c>
      <c r="E54" s="306" t="str">
        <f ca="1">IF(B54="+","Unit",IF(ISERROR(OFFSET('HARGA SATUAN'!$E$6,MATCH(RAB!C54,'HARGA SATUAN'!$C$7:$C$1492,0),0)),"",OFFSET('HARGA SATUAN'!$E$6,MATCH(RAB!C54,'HARGA SATUAN'!$C$7:$C$1492,0),0)))</f>
        <v/>
      </c>
      <c r="F54" s="409"/>
      <c r="G54" s="307">
        <f ca="1">IF(ISERROR(OFFSET('HARGA SATUAN'!$I$6,MATCH(RAB!C54,'HARGA SATUAN'!$C$7:$C$1492,0),0)),0,OFFSET('HARGA SATUAN'!$I$6,MATCH(RAB!C54,'HARGA SATUAN'!$C$7:$C$1492,0),0))</f>
        <v>0</v>
      </c>
      <c r="H54" s="308">
        <f t="shared" ref="H54:H55" ca="1" si="20">IF(OR(D54="MDU",D54="MDU-KD"),(IF($O$3="RAB NON MDU","PLN KD",G54*F54)),0)</f>
        <v>0</v>
      </c>
      <c r="I54" s="308">
        <f t="shared" ref="I54:I55" ca="1" si="21">IF(D54="HDW",G54*F54,0)</f>
        <v>0</v>
      </c>
      <c r="J54" s="308">
        <f t="shared" ref="J54:J55" ca="1" si="22">IF(D54="JASA",G54*F54,0)</f>
        <v>0</v>
      </c>
      <c r="K54" s="309">
        <f t="shared" ref="K54:K55" ca="1" si="23">SUM(H54:J54)</f>
        <v>0</v>
      </c>
      <c r="L54" s="314"/>
      <c r="M54" s="314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>
      <c r="A55" s="283" t="b">
        <f ca="1">F55=G56</f>
        <v>0</v>
      </c>
      <c r="B55" s="434" t="s">
        <v>1006</v>
      </c>
      <c r="C55" s="442" t="s">
        <v>1610</v>
      </c>
      <c r="D55" s="305" t="str">
        <f ca="1">IF(ISERROR(OFFSET('HARGA SATUAN'!$D$6,MATCH(RAB!C55,'HARGA SATUAN'!$C$7:$C$1492,0),0)),"",OFFSET('HARGA SATUAN'!$D$6,MATCH(RAB!C55,'HARGA SATUAN'!$C$7:$C$1492,0),0))</f>
        <v/>
      </c>
      <c r="E55" s="306" t="str">
        <f ca="1">IF(B55="+","Unit",IF(ISERROR(OFFSET('HARGA SATUAN'!$E$6,MATCH(RAB!C55,'HARGA SATUAN'!$C$7:$C$1492,0),0)),"",OFFSET('HARGA SATUAN'!$E$6,MATCH(RAB!C55,'HARGA SATUAN'!$C$7:$C$1492,0),0)))</f>
        <v>Unit</v>
      </c>
      <c r="F55" s="409">
        <v>2</v>
      </c>
      <c r="G55" s="307">
        <f ca="1">IF(ISERROR(OFFSET('HARGA SATUAN'!$I$6,MATCH(RAB!C55,'HARGA SATUAN'!$C$7:$C$1492,0),0)),0,OFFSET('HARGA SATUAN'!$I$6,MATCH(RAB!C55,'HARGA SATUAN'!$C$7:$C$1492,0),0))</f>
        <v>0</v>
      </c>
      <c r="H55" s="308">
        <f t="shared" ca="1" si="20"/>
        <v>0</v>
      </c>
      <c r="I55" s="308">
        <f t="shared" ca="1" si="21"/>
        <v>0</v>
      </c>
      <c r="J55" s="308">
        <f t="shared" ca="1" si="22"/>
        <v>0</v>
      </c>
      <c r="K55" s="309">
        <f t="shared" ca="1" si="23"/>
        <v>0</v>
      </c>
      <c r="L55" s="314"/>
      <c r="M55" s="314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>
      <c r="A56" s="283" t="b">
        <f ca="1">F56=G57</f>
        <v>0</v>
      </c>
      <c r="B56" s="434">
        <v>1</v>
      </c>
      <c r="C56" s="443" t="s">
        <v>19</v>
      </c>
      <c r="D56" s="305" t="str">
        <f ca="1">IF(ISERROR(OFFSET('HARGA SATUAN'!$D$6,MATCH(RAB!C56,'HARGA SATUAN'!$C$7:$C$1492,0),0)),"",OFFSET('HARGA SATUAN'!$D$6,MATCH(RAB!C56,'HARGA SATUAN'!$C$7:$C$1492,0),0))</f>
        <v>HDW</v>
      </c>
      <c r="E56" s="306" t="str">
        <f ca="1">IF(B56="+","Unit",IF(ISERROR(OFFSET('HARGA SATUAN'!$E$6,MATCH(RAB!C56,'HARGA SATUAN'!$C$7:$C$1492,0),0)),"",OFFSET('HARGA SATUAN'!$E$6,MATCH(RAB!C56,'HARGA SATUAN'!$C$7:$C$1492,0),0)))</f>
        <v>Bh</v>
      </c>
      <c r="F56" s="409">
        <f>F55*1</f>
        <v>2</v>
      </c>
      <c r="G56" s="307">
        <f ca="1">IF(ISERROR(OFFSET('HARGA SATUAN'!$I$6,MATCH(RAB!C56,'HARGA SATUAN'!$C$7:$C$1492,0),0)),0,OFFSET('HARGA SATUAN'!$I$6,MATCH(RAB!C56,'HARGA SATUAN'!$C$7:$C$1492,0),0))</f>
        <v>185200</v>
      </c>
      <c r="H56" s="308">
        <f t="shared" ref="H56:H68" ca="1" si="24">IF(OR(D56="MDU",D56="MDU-KD"),(IF($O$3="RAB NON MDU","PLN KD",G56*F56)),0)</f>
        <v>0</v>
      </c>
      <c r="I56" s="308">
        <f t="shared" ref="I56:I68" ca="1" si="25">IF(D56="HDW",G56*F56,0)</f>
        <v>370400</v>
      </c>
      <c r="J56" s="308">
        <f t="shared" ref="J56:J68" ca="1" si="26">IF(D56="JASA",G56*F56,0)</f>
        <v>0</v>
      </c>
      <c r="K56" s="309">
        <f t="shared" ref="K56:K68" ca="1" si="27">SUM(H56:J56)</f>
        <v>370400</v>
      </c>
      <c r="L56" s="314"/>
      <c r="M56" s="314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>
      <c r="A57" s="283">
        <f t="shared" ref="A57:A59" si="28">IF(AND(C57=0,C58=0,C59=0),"BLANKS",1)</f>
        <v>1</v>
      </c>
      <c r="B57" s="434">
        <v>2</v>
      </c>
      <c r="C57" s="432" t="s">
        <v>20</v>
      </c>
      <c r="D57" s="305" t="str">
        <f ca="1">IF(ISERROR(OFFSET('HARGA SATUAN'!$D$6,MATCH(RAB!C57,'HARGA SATUAN'!$C$7:$C$1492,0),0)),"",OFFSET('HARGA SATUAN'!$D$6,MATCH(RAB!C57,'HARGA SATUAN'!$C$7:$C$1492,0),0))</f>
        <v>HDW</v>
      </c>
      <c r="E57" s="306" t="str">
        <f ca="1">IF(B57="+","Unit",IF(ISERROR(OFFSET('HARGA SATUAN'!$E$6,MATCH(RAB!C57,'HARGA SATUAN'!$C$7:$C$1492,0),0)),"",OFFSET('HARGA SATUAN'!$E$6,MATCH(RAB!C57,'HARGA SATUAN'!$C$7:$C$1492,0),0)))</f>
        <v>Bh</v>
      </c>
      <c r="F57" s="409">
        <f>F55*1</f>
        <v>2</v>
      </c>
      <c r="G57" s="307">
        <f ca="1">IF(ISERROR(OFFSET('HARGA SATUAN'!$I$6,MATCH(RAB!C57,'HARGA SATUAN'!$C$7:$C$1492,0),0)),0,OFFSET('HARGA SATUAN'!$I$6,MATCH(RAB!C57,'HARGA SATUAN'!$C$7:$C$1492,0),0))</f>
        <v>47459</v>
      </c>
      <c r="H57" s="308">
        <f t="shared" ca="1" si="24"/>
        <v>0</v>
      </c>
      <c r="I57" s="308">
        <f t="shared" ca="1" si="25"/>
        <v>94918</v>
      </c>
      <c r="J57" s="308">
        <f t="shared" ca="1" si="26"/>
        <v>0</v>
      </c>
      <c r="K57" s="309">
        <f t="shared" ca="1" si="27"/>
        <v>94918</v>
      </c>
      <c r="L57" s="314"/>
      <c r="M57" s="314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>
      <c r="A58" s="283">
        <f t="shared" si="28"/>
        <v>1</v>
      </c>
      <c r="B58" s="434">
        <v>3</v>
      </c>
      <c r="C58" s="432" t="s">
        <v>21</v>
      </c>
      <c r="D58" s="305" t="str">
        <f ca="1">IF(ISERROR(OFFSET('HARGA SATUAN'!$D$6,MATCH(RAB!C58,'HARGA SATUAN'!$C$7:$C$1492,0),0)),"",OFFSET('HARGA SATUAN'!$D$6,MATCH(RAB!C58,'HARGA SATUAN'!$C$7:$C$1492,0),0))</f>
        <v>HDW</v>
      </c>
      <c r="E58" s="306" t="str">
        <f ca="1">IF(B58="+","Unit",IF(ISERROR(OFFSET('HARGA SATUAN'!$E$6,MATCH(RAB!C58,'HARGA SATUAN'!$C$7:$C$1492,0),0)),"",OFFSET('HARGA SATUAN'!$E$6,MATCH(RAB!C58,'HARGA SATUAN'!$C$7:$C$1492,0),0)))</f>
        <v>Bh</v>
      </c>
      <c r="F58" s="409">
        <f>F55*1</f>
        <v>2</v>
      </c>
      <c r="G58" s="307">
        <f ca="1">IF(ISERROR(OFFSET('HARGA SATUAN'!$I$6,MATCH(RAB!C58,'HARGA SATUAN'!$C$7:$C$1492,0),0)),0,OFFSET('HARGA SATUAN'!$I$6,MATCH(RAB!C58,'HARGA SATUAN'!$C$7:$C$1492,0),0))</f>
        <v>4880</v>
      </c>
      <c r="H58" s="308">
        <f t="shared" ca="1" si="24"/>
        <v>0</v>
      </c>
      <c r="I58" s="308">
        <f t="shared" ca="1" si="25"/>
        <v>9760</v>
      </c>
      <c r="J58" s="308">
        <f t="shared" ca="1" si="26"/>
        <v>0</v>
      </c>
      <c r="K58" s="309">
        <f t="shared" ca="1" si="27"/>
        <v>9760</v>
      </c>
      <c r="L58" s="314"/>
      <c r="M58" s="314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>
      <c r="A59" s="283">
        <f t="shared" si="28"/>
        <v>1</v>
      </c>
      <c r="B59" s="434">
        <v>4</v>
      </c>
      <c r="C59" s="432" t="s">
        <v>22</v>
      </c>
      <c r="D59" s="305" t="str">
        <f ca="1">IF(ISERROR(OFFSET('HARGA SATUAN'!$D$6,MATCH(RAB!C59,'HARGA SATUAN'!$C$7:$C$1492,0),0)),"",OFFSET('HARGA SATUAN'!$D$6,MATCH(RAB!C59,'HARGA SATUAN'!$C$7:$C$1492,0),0))</f>
        <v>HDW</v>
      </c>
      <c r="E59" s="306" t="str">
        <f ca="1">IF(B59="+","Unit",IF(ISERROR(OFFSET('HARGA SATUAN'!$E$6,MATCH(RAB!C59,'HARGA SATUAN'!$C$7:$C$1492,0),0)),"",OFFSET('HARGA SATUAN'!$E$6,MATCH(RAB!C59,'HARGA SATUAN'!$C$7:$C$1492,0),0)))</f>
        <v>Mtr</v>
      </c>
      <c r="F59" s="409">
        <f>F55*10</f>
        <v>20</v>
      </c>
      <c r="G59" s="307">
        <f ca="1">IF(ISERROR(OFFSET('HARGA SATUAN'!$I$6,MATCH(RAB!C59,'HARGA SATUAN'!$C$7:$C$1492,0),0)),0,OFFSET('HARGA SATUAN'!$I$6,MATCH(RAB!C59,'HARGA SATUAN'!$C$7:$C$1492,0),0))</f>
        <v>30000</v>
      </c>
      <c r="H59" s="308">
        <f t="shared" ca="1" si="24"/>
        <v>0</v>
      </c>
      <c r="I59" s="308">
        <f t="shared" ca="1" si="25"/>
        <v>600000</v>
      </c>
      <c r="J59" s="308">
        <f t="shared" ca="1" si="26"/>
        <v>0</v>
      </c>
      <c r="K59" s="309">
        <f t="shared" ca="1" si="27"/>
        <v>600000</v>
      </c>
      <c r="L59" s="314"/>
      <c r="M59" s="314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>
      <c r="A60" s="283" t="e">
        <f>IF(AND(C60=0,C61=0,#REF!=0),"BLANKS",1)</f>
        <v>#REF!</v>
      </c>
      <c r="B60" s="434">
        <v>5</v>
      </c>
      <c r="C60" s="432" t="s">
        <v>23</v>
      </c>
      <c r="D60" s="305" t="str">
        <f ca="1">IF(ISERROR(OFFSET('HARGA SATUAN'!$D$6,MATCH(RAB!C60,'HARGA SATUAN'!$C$7:$C$1492,0),0)),"",OFFSET('HARGA SATUAN'!$D$6,MATCH(RAB!C60,'HARGA SATUAN'!$C$7:$C$1492,0),0))</f>
        <v>HDW</v>
      </c>
      <c r="E60" s="306" t="str">
        <f ca="1">IF(B60="+","Unit",IF(ISERROR(OFFSET('HARGA SATUAN'!$E$6,MATCH(RAB!C60,'HARGA SATUAN'!$C$7:$C$1492,0),0)),"",OFFSET('HARGA SATUAN'!$E$6,MATCH(RAB!C60,'HARGA SATUAN'!$C$7:$C$1492,0),0)))</f>
        <v>Bh</v>
      </c>
      <c r="F60" s="409">
        <f>F55*2</f>
        <v>4</v>
      </c>
      <c r="G60" s="307">
        <f ca="1">IF(ISERROR(OFFSET('HARGA SATUAN'!$I$6,MATCH(RAB!C60,'HARGA SATUAN'!$C$7:$C$1492,0),0)),0,OFFSET('HARGA SATUAN'!$I$6,MATCH(RAB!C60,'HARGA SATUAN'!$C$7:$C$1492,0),0))</f>
        <v>9500</v>
      </c>
      <c r="H60" s="308">
        <f t="shared" ca="1" si="24"/>
        <v>0</v>
      </c>
      <c r="I60" s="308">
        <f t="shared" ca="1" si="25"/>
        <v>38000</v>
      </c>
      <c r="J60" s="308">
        <f t="shared" ca="1" si="26"/>
        <v>0</v>
      </c>
      <c r="K60" s="309">
        <f t="shared" ca="1" si="27"/>
        <v>38000</v>
      </c>
      <c r="L60" s="314"/>
      <c r="M60" s="314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>
      <c r="A61" s="283" t="e">
        <f>IF(AND(C61=0,#REF!=0,#REF!=0),"BLANKS",1)</f>
        <v>#REF!</v>
      </c>
      <c r="B61" s="434">
        <v>6</v>
      </c>
      <c r="C61" s="432" t="s">
        <v>24</v>
      </c>
      <c r="D61" s="305" t="str">
        <f ca="1">IF(ISERROR(OFFSET('HARGA SATUAN'!$D$6,MATCH(RAB!C61,'HARGA SATUAN'!$C$7:$C$1492,0),0)),"",OFFSET('HARGA SATUAN'!$D$6,MATCH(RAB!C61,'HARGA SATUAN'!$C$7:$C$1492,0),0))</f>
        <v>HDW</v>
      </c>
      <c r="E61" s="306" t="str">
        <f ca="1">IF(B61="+","Unit",IF(ISERROR(OFFSET('HARGA SATUAN'!$E$6,MATCH(RAB!C61,'HARGA SATUAN'!$C$7:$C$1492,0),0)),"",OFFSET('HARGA SATUAN'!$E$6,MATCH(RAB!C61,'HARGA SATUAN'!$C$7:$C$1492,0),0)))</f>
        <v>Bh</v>
      </c>
      <c r="F61" s="409">
        <f>F55*5.5</f>
        <v>11</v>
      </c>
      <c r="G61" s="307">
        <f ca="1">IF(ISERROR(OFFSET('HARGA SATUAN'!$I$6,MATCH(RAB!C61,'HARGA SATUAN'!$C$7:$C$1492,0),0)),0,OFFSET('HARGA SATUAN'!$I$6,MATCH(RAB!C61,'HARGA SATUAN'!$C$7:$C$1492,0),0))</f>
        <v>6100</v>
      </c>
      <c r="H61" s="308">
        <f t="shared" ca="1" si="24"/>
        <v>0</v>
      </c>
      <c r="I61" s="308">
        <f t="shared" ca="1" si="25"/>
        <v>67100</v>
      </c>
      <c r="J61" s="308">
        <f t="shared" ca="1" si="26"/>
        <v>0</v>
      </c>
      <c r="K61" s="309">
        <f t="shared" ca="1" si="27"/>
        <v>67100</v>
      </c>
      <c r="L61" s="314"/>
      <c r="M61" s="314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>
      <c r="A62" s="283"/>
      <c r="B62" s="434">
        <v>7</v>
      </c>
      <c r="C62" s="432" t="s">
        <v>25</v>
      </c>
      <c r="D62" s="305" t="str">
        <f ca="1">IF(ISERROR(OFFSET('HARGA SATUAN'!$D$6,MATCH(RAB!C62,'HARGA SATUAN'!$C$7:$C$1492,0),0)),"",OFFSET('HARGA SATUAN'!$D$6,MATCH(RAB!C62,'HARGA SATUAN'!$C$7:$C$1492,0),0))</f>
        <v>HDW</v>
      </c>
      <c r="E62" s="306" t="str">
        <f ca="1">IF(B62="+","Unit",IF(ISERROR(OFFSET('HARGA SATUAN'!$E$6,MATCH(RAB!C62,'HARGA SATUAN'!$C$7:$C$1492,0),0)),"",OFFSET('HARGA SATUAN'!$E$6,MATCH(RAB!C62,'HARGA SATUAN'!$C$7:$C$1492,0),0)))</f>
        <v>Bh</v>
      </c>
      <c r="F62" s="409">
        <f>F55*6</f>
        <v>12</v>
      </c>
      <c r="G62" s="307">
        <f ca="1">IF(ISERROR(OFFSET('HARGA SATUAN'!$I$6,MATCH(RAB!C62,'HARGA SATUAN'!$C$7:$C$1492,0),0)),0,OFFSET('HARGA SATUAN'!$I$6,MATCH(RAB!C62,'HARGA SATUAN'!$C$7:$C$1492,0),0))</f>
        <v>2300</v>
      </c>
      <c r="H62" s="308">
        <f t="shared" ca="1" si="24"/>
        <v>0</v>
      </c>
      <c r="I62" s="308">
        <f t="shared" ca="1" si="25"/>
        <v>27600</v>
      </c>
      <c r="J62" s="308">
        <f t="shared" ca="1" si="26"/>
        <v>0</v>
      </c>
      <c r="K62" s="309">
        <f t="shared" ca="1" si="27"/>
        <v>27600</v>
      </c>
      <c r="L62" s="314"/>
      <c r="M62" s="314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>
      <c r="A63" s="283" t="e">
        <f>IF(AND(C63=0,C64=0,#REF!=0),"BLANKS",1)</f>
        <v>#REF!</v>
      </c>
      <c r="B63" s="434">
        <v>8</v>
      </c>
      <c r="C63" s="432" t="s">
        <v>1627</v>
      </c>
      <c r="D63" s="305" t="str">
        <f ca="1">IF(ISERROR(OFFSET('HARGA SATUAN'!$D$6,MATCH(RAB!C63,'HARGA SATUAN'!$C$7:$C$1492,0),0)),"",OFFSET('HARGA SATUAN'!$D$6,MATCH(RAB!C63,'HARGA SATUAN'!$C$7:$C$1492,0),0))</f>
        <v>HDW</v>
      </c>
      <c r="E63" s="306" t="str">
        <f ca="1">IF(B63="+","Unit",IF(ISERROR(OFFSET('HARGA SATUAN'!$E$6,MATCH(RAB!C63,'HARGA SATUAN'!$C$7:$C$1492,0),0)),"",OFFSET('HARGA SATUAN'!$E$6,MATCH(RAB!C63,'HARGA SATUAN'!$C$7:$C$1492,0),0)))</f>
        <v>Mtr</v>
      </c>
      <c r="F63" s="409">
        <f>F55*4.8</f>
        <v>9.6</v>
      </c>
      <c r="G63" s="307">
        <f ca="1">IF(ISERROR(OFFSET('HARGA SATUAN'!$I$6,MATCH(RAB!C63,'HARGA SATUAN'!$C$7:$C$1492,0),0)),0,OFFSET('HARGA SATUAN'!$I$6,MATCH(RAB!C63,'HARGA SATUAN'!$C$7:$C$1492,0),0))</f>
        <v>23310</v>
      </c>
      <c r="H63" s="308">
        <f t="shared" ca="1" si="24"/>
        <v>0</v>
      </c>
      <c r="I63" s="308">
        <f t="shared" ca="1" si="25"/>
        <v>223776</v>
      </c>
      <c r="J63" s="308">
        <f t="shared" ca="1" si="26"/>
        <v>0</v>
      </c>
      <c r="K63" s="309">
        <f t="shared" ca="1" si="27"/>
        <v>223776</v>
      </c>
      <c r="L63" s="314"/>
      <c r="M63" s="314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>
      <c r="A64" s="283" t="e">
        <f>IF(AND(C64=0,#REF!=0,#REF!=0),"BLANKS",1)</f>
        <v>#REF!</v>
      </c>
      <c r="B64" s="434">
        <v>9</v>
      </c>
      <c r="C64" s="432" t="s">
        <v>727</v>
      </c>
      <c r="D64" s="305" t="str">
        <f ca="1">IF(ISERROR(OFFSET('HARGA SATUAN'!$D$6,MATCH(RAB!C64,'HARGA SATUAN'!$C$7:$C$1492,0),0)),"",OFFSET('HARGA SATUAN'!$D$6,MATCH(RAB!C64,'HARGA SATUAN'!$C$7:$C$1492,0),0))</f>
        <v>JASA</v>
      </c>
      <c r="E64" s="306" t="str">
        <f ca="1">IF(B64="+","Unit",IF(ISERROR(OFFSET('HARGA SATUAN'!$E$6,MATCH(RAB!C64,'HARGA SATUAN'!$C$7:$C$1492,0),0)),"",OFFSET('HARGA SATUAN'!$E$6,MATCH(RAB!C64,'HARGA SATUAN'!$C$7:$C$1492,0),0)))</f>
        <v>Unit</v>
      </c>
      <c r="F64" s="409">
        <f>F55*1</f>
        <v>2</v>
      </c>
      <c r="G64" s="307">
        <f ca="1">IF(ISERROR(OFFSET('HARGA SATUAN'!$I$6,MATCH(RAB!C64,'HARGA SATUAN'!$C$7:$C$1492,0),0)),0,OFFSET('HARGA SATUAN'!$I$6,MATCH(RAB!C64,'HARGA SATUAN'!$C$7:$C$1492,0),0))</f>
        <v>65400</v>
      </c>
      <c r="H64" s="308">
        <f t="shared" ca="1" si="24"/>
        <v>0</v>
      </c>
      <c r="I64" s="308">
        <f t="shared" ca="1" si="25"/>
        <v>0</v>
      </c>
      <c r="J64" s="308">
        <f t="shared" ca="1" si="26"/>
        <v>130800</v>
      </c>
      <c r="K64" s="309">
        <f t="shared" ca="1" si="27"/>
        <v>130800</v>
      </c>
      <c r="L64" s="314"/>
      <c r="M64" s="314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>
      <c r="A65" s="283">
        <f t="shared" ref="A65:A67" si="29">IF(AND(C65=0,C66=0,C67=0),"BLANKS",1)</f>
        <v>1</v>
      </c>
      <c r="B65" s="434"/>
      <c r="C65" s="432"/>
      <c r="D65" s="305" t="str">
        <f ca="1">IF(ISERROR(OFFSET('HARGA SATUAN'!$D$6,MATCH(RAB!C65,'HARGA SATUAN'!$C$7:$C$1492,0),0)),"",OFFSET('HARGA SATUAN'!$D$6,MATCH(RAB!C65,'HARGA SATUAN'!$C$7:$C$1492,0),0))</f>
        <v/>
      </c>
      <c r="E65" s="306" t="str">
        <f ca="1">IF(B65="+","Unit",IF(ISERROR(OFFSET('HARGA SATUAN'!$E$6,MATCH(RAB!C65,'HARGA SATUAN'!$C$7:$C$1492,0),0)),"",OFFSET('HARGA SATUAN'!$E$6,MATCH(RAB!C65,'HARGA SATUAN'!$C$7:$C$1492,0),0)))</f>
        <v/>
      </c>
      <c r="F65" s="409"/>
      <c r="G65" s="307">
        <f ca="1">IF(ISERROR(OFFSET('HARGA SATUAN'!$I$6,MATCH(RAB!C65,'HARGA SATUAN'!$C$7:$C$1492,0),0)),0,OFFSET('HARGA SATUAN'!$I$6,MATCH(RAB!C65,'HARGA SATUAN'!$C$7:$C$1492,0),0))</f>
        <v>0</v>
      </c>
      <c r="H65" s="308">
        <f t="shared" ca="1" si="24"/>
        <v>0</v>
      </c>
      <c r="I65" s="308">
        <f t="shared" ca="1" si="25"/>
        <v>0</v>
      </c>
      <c r="J65" s="308">
        <f t="shared" ca="1" si="26"/>
        <v>0</v>
      </c>
      <c r="K65" s="309">
        <f t="shared" ca="1" si="27"/>
        <v>0</v>
      </c>
      <c r="L65" s="314"/>
      <c r="M65" s="314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>
      <c r="A66" s="283">
        <f t="shared" si="29"/>
        <v>1</v>
      </c>
      <c r="B66" s="434" t="s">
        <v>1006</v>
      </c>
      <c r="C66" s="432" t="s">
        <v>1612</v>
      </c>
      <c r="D66" s="305" t="str">
        <f ca="1">IF(ISERROR(OFFSET('HARGA SATUAN'!$D$6,MATCH(RAB!C66,'HARGA SATUAN'!$C$7:$C$1492,0),0)),"",OFFSET('HARGA SATUAN'!$D$6,MATCH(RAB!C66,'HARGA SATUAN'!$C$7:$C$1492,0),0))</f>
        <v/>
      </c>
      <c r="E66" s="306" t="str">
        <f ca="1">IF(B66="+","Unit",IF(ISERROR(OFFSET('HARGA SATUAN'!$E$6,MATCH(RAB!C66,'HARGA SATUAN'!$C$7:$C$1492,0),0)),"",OFFSET('HARGA SATUAN'!$E$6,MATCH(RAB!C66,'HARGA SATUAN'!$C$7:$C$1492,0),0)))</f>
        <v>Unit</v>
      </c>
      <c r="F66" s="444">
        <v>2</v>
      </c>
      <c r="G66" s="307">
        <f ca="1">IF(ISERROR(OFFSET('HARGA SATUAN'!$I$6,MATCH(RAB!C66,'HARGA SATUAN'!$C$7:$C$1492,0),0)),0,OFFSET('HARGA SATUAN'!$I$6,MATCH(RAB!C66,'HARGA SATUAN'!$C$7:$C$1492,0),0))</f>
        <v>0</v>
      </c>
      <c r="H66" s="308">
        <f t="shared" ca="1" si="24"/>
        <v>0</v>
      </c>
      <c r="I66" s="308">
        <f t="shared" ca="1" si="25"/>
        <v>0</v>
      </c>
      <c r="J66" s="308">
        <f t="shared" ca="1" si="26"/>
        <v>0</v>
      </c>
      <c r="K66" s="309">
        <f t="shared" ca="1" si="27"/>
        <v>0</v>
      </c>
      <c r="L66" s="314"/>
      <c r="M66" s="314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>
      <c r="A67" s="283">
        <f t="shared" si="29"/>
        <v>1</v>
      </c>
      <c r="B67" s="434">
        <v>1</v>
      </c>
      <c r="C67" s="432" t="s">
        <v>252</v>
      </c>
      <c r="D67" s="305" t="str">
        <f ca="1">IF(ISERROR(OFFSET('HARGA SATUAN'!$D$6,MATCH(RAB!C67,'HARGA SATUAN'!$C$7:$C$1492,0),0)),"",OFFSET('HARGA SATUAN'!$D$6,MATCH(RAB!C67,'HARGA SATUAN'!$C$7:$C$1492,0),0))</f>
        <v>HDW</v>
      </c>
      <c r="E67" s="306" t="str">
        <f ca="1">IF(B67="+","Unit",IF(ISERROR(OFFSET('HARGA SATUAN'!$E$6,MATCH(RAB!C67,'HARGA SATUAN'!$C$7:$C$1492,0),0)),"",OFFSET('HARGA SATUAN'!$E$6,MATCH(RAB!C67,'HARGA SATUAN'!$C$7:$C$1492,0),0)))</f>
        <v>Bh</v>
      </c>
      <c r="F67" s="444">
        <f>F66*1</f>
        <v>2</v>
      </c>
      <c r="G67" s="307">
        <f ca="1">IF(ISERROR(OFFSET('HARGA SATUAN'!$I$6,MATCH(RAB!C67,'HARGA SATUAN'!$C$7:$C$1492,0),0)),0,OFFSET('HARGA SATUAN'!$I$6,MATCH(RAB!C67,'HARGA SATUAN'!$C$7:$C$1492,0),0))</f>
        <v>104200</v>
      </c>
      <c r="H67" s="308">
        <f t="shared" ca="1" si="24"/>
        <v>0</v>
      </c>
      <c r="I67" s="308">
        <f t="shared" ca="1" si="25"/>
        <v>208400</v>
      </c>
      <c r="J67" s="308">
        <f t="shared" ca="1" si="26"/>
        <v>0</v>
      </c>
      <c r="K67" s="309">
        <f t="shared" ca="1" si="27"/>
        <v>208400</v>
      </c>
      <c r="L67" s="314"/>
      <c r="M67" s="314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>
      <c r="A68" s="283" t="e">
        <f>IF(AND(C68=0,C69=0,#REF!=0),"BLANKS",1)</f>
        <v>#REF!</v>
      </c>
      <c r="B68" s="434">
        <v>2</v>
      </c>
      <c r="C68" s="432" t="s">
        <v>587</v>
      </c>
      <c r="D68" s="305" t="str">
        <f ca="1">IF(ISERROR(OFFSET('HARGA SATUAN'!$D$6,MATCH(RAB!C68,'HARGA SATUAN'!$C$7:$C$1492,0),0)),"",OFFSET('HARGA SATUAN'!$D$6,MATCH(RAB!C68,'HARGA SATUAN'!$C$7:$C$1492,0),0))</f>
        <v>HDW</v>
      </c>
      <c r="E68" s="306" t="str">
        <f ca="1">IF(B68="+","Unit",IF(ISERROR(OFFSET('HARGA SATUAN'!$E$6,MATCH(RAB!C68,'HARGA SATUAN'!$C$7:$C$1492,0),0)),"",OFFSET('HARGA SATUAN'!$E$6,MATCH(RAB!C68,'HARGA SATUAN'!$C$7:$C$1492,0),0)))</f>
        <v>Bh</v>
      </c>
      <c r="F68" s="444">
        <f>F66*1</f>
        <v>2</v>
      </c>
      <c r="G68" s="307">
        <f ca="1">IF(ISERROR(OFFSET('HARGA SATUAN'!$I$6,MATCH(RAB!C68,'HARGA SATUAN'!$C$7:$C$1492,0),0)),0,OFFSET('HARGA SATUAN'!$I$6,MATCH(RAB!C68,'HARGA SATUAN'!$C$7:$C$1492,0),0))</f>
        <v>120000</v>
      </c>
      <c r="H68" s="308">
        <f t="shared" ca="1" si="24"/>
        <v>0</v>
      </c>
      <c r="I68" s="308">
        <f t="shared" ca="1" si="25"/>
        <v>240000</v>
      </c>
      <c r="J68" s="308">
        <f t="shared" ca="1" si="26"/>
        <v>0</v>
      </c>
      <c r="K68" s="309">
        <f t="shared" ca="1" si="27"/>
        <v>240000</v>
      </c>
      <c r="L68" s="314"/>
      <c r="M68" s="314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>
      <c r="A69" s="283" t="e">
        <f>IF(AND(C69=0,#REF!=0,#REF!=0),"BLANKS",1)</f>
        <v>#REF!</v>
      </c>
      <c r="B69" s="434">
        <v>3</v>
      </c>
      <c r="C69" s="432" t="s">
        <v>204</v>
      </c>
      <c r="D69" s="305" t="str">
        <f ca="1">IF(ISERROR(OFFSET('HARGA SATUAN'!$D$6,MATCH(RAB!C69,'HARGA SATUAN'!$C$7:$C$1492,0),0)),"",OFFSET('HARGA SATUAN'!$D$6,MATCH(RAB!C69,'HARGA SATUAN'!$C$7:$C$1492,0),0))</f>
        <v>HDW</v>
      </c>
      <c r="E69" s="306" t="str">
        <f ca="1">IF(B69="+","Unit",IF(ISERROR(OFFSET('HARGA SATUAN'!$E$6,MATCH(RAB!C69,'HARGA SATUAN'!$C$7:$C$1492,0),0)),"",OFFSET('HARGA SATUAN'!$E$6,MATCH(RAB!C69,'HARGA SATUAN'!$C$7:$C$1492,0),0)))</f>
        <v>Bh</v>
      </c>
      <c r="F69" s="409">
        <f>F66*1</f>
        <v>2</v>
      </c>
      <c r="G69" s="307">
        <f ca="1">IF(ISERROR(OFFSET('HARGA SATUAN'!$I$6,MATCH(RAB!C69,'HARGA SATUAN'!$C$7:$C$1492,0),0)),0,OFFSET('HARGA SATUAN'!$I$6,MATCH(RAB!C69,'HARGA SATUAN'!$C$7:$C$1492,0),0))</f>
        <v>4500</v>
      </c>
      <c r="H69" s="308">
        <f t="shared" ca="1" si="13"/>
        <v>0</v>
      </c>
      <c r="I69" s="308">
        <f t="shared" ca="1" si="14"/>
        <v>9000</v>
      </c>
      <c r="J69" s="308">
        <f t="shared" ca="1" si="15"/>
        <v>0</v>
      </c>
      <c r="K69" s="309">
        <f t="shared" ca="1" si="16"/>
        <v>9000</v>
      </c>
      <c r="L69" s="314"/>
      <c r="M69" s="314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>
      <c r="A70" s="283" t="b">
        <f ca="1">F70=G71</f>
        <v>0</v>
      </c>
      <c r="B70" s="434">
        <v>4</v>
      </c>
      <c r="C70" s="432" t="s">
        <v>758</v>
      </c>
      <c r="D70" s="305" t="str">
        <f ca="1">IF(ISERROR(OFFSET('HARGA SATUAN'!$D$6,MATCH(RAB!C70,'HARGA SATUAN'!$C$7:$C$1492,0),0)),"",OFFSET('HARGA SATUAN'!$D$6,MATCH(RAB!C70,'HARGA SATUAN'!$C$7:$C$1492,0),0))</f>
        <v>JASA</v>
      </c>
      <c r="E70" s="306" t="str">
        <f ca="1">IF(B70="+","Unit",IF(ISERROR(OFFSET('HARGA SATUAN'!$E$6,MATCH(RAB!C70,'HARGA SATUAN'!$C$7:$C$1492,0),0)),"",OFFSET('HARGA SATUAN'!$E$6,MATCH(RAB!C70,'HARGA SATUAN'!$C$7:$C$1492,0),0)))</f>
        <v>Unit</v>
      </c>
      <c r="F70" s="444">
        <f>F66*1</f>
        <v>2</v>
      </c>
      <c r="G70" s="307">
        <f ca="1">IF(ISERROR(OFFSET('HARGA SATUAN'!$I$6,MATCH(RAB!C70,'HARGA SATUAN'!$C$7:$C$1492,0),0)),0,OFFSET('HARGA SATUAN'!$I$6,MATCH(RAB!C70,'HARGA SATUAN'!$C$7:$C$1492,0),0))</f>
        <v>55500</v>
      </c>
      <c r="H70" s="308">
        <f t="shared" ca="1" si="13"/>
        <v>0</v>
      </c>
      <c r="I70" s="308">
        <f t="shared" ca="1" si="14"/>
        <v>0</v>
      </c>
      <c r="J70" s="308">
        <f t="shared" ca="1" si="15"/>
        <v>111000</v>
      </c>
      <c r="K70" s="309">
        <f t="shared" ca="1" si="16"/>
        <v>111000</v>
      </c>
      <c r="L70" s="314"/>
      <c r="M70" s="314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>
      <c r="A71" s="283">
        <f t="shared" ref="A71:A73" si="30">IF(AND(C71=0,C72=0,C73=0),"BLANKS",1)</f>
        <v>1</v>
      </c>
      <c r="B71" s="434"/>
      <c r="C71" s="432"/>
      <c r="D71" s="305" t="str">
        <f ca="1">IF(ISERROR(OFFSET('HARGA SATUAN'!$D$6,MATCH(RAB!C71,'HARGA SATUAN'!$C$7:$C$1492,0),0)),"",OFFSET('HARGA SATUAN'!$D$6,MATCH(RAB!C71,'HARGA SATUAN'!$C$7:$C$1492,0),0))</f>
        <v/>
      </c>
      <c r="E71" s="306" t="str">
        <f ca="1">IF(B71="+","Unit",IF(ISERROR(OFFSET('HARGA SATUAN'!$E$6,MATCH(RAB!C71,'HARGA SATUAN'!$C$7:$C$1492,0),0)),"",OFFSET('HARGA SATUAN'!$E$6,MATCH(RAB!C71,'HARGA SATUAN'!$C$7:$C$1492,0),0)))</f>
        <v/>
      </c>
      <c r="F71" s="409"/>
      <c r="G71" s="307">
        <f ca="1">IF(ISERROR(OFFSET('HARGA SATUAN'!$I$6,MATCH(RAB!C71,'HARGA SATUAN'!$C$7:$C$1492,0),0)),0,OFFSET('HARGA SATUAN'!$I$6,MATCH(RAB!C71,'HARGA SATUAN'!$C$7:$C$1492,0),0))</f>
        <v>0</v>
      </c>
      <c r="H71" s="308">
        <f t="shared" ca="1" si="13"/>
        <v>0</v>
      </c>
      <c r="I71" s="308">
        <f t="shared" ca="1" si="14"/>
        <v>0</v>
      </c>
      <c r="J71" s="308">
        <f t="shared" ca="1" si="15"/>
        <v>0</v>
      </c>
      <c r="K71" s="309">
        <f t="shared" ca="1" si="16"/>
        <v>0</v>
      </c>
      <c r="L71" s="314"/>
      <c r="M71" s="314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>
      <c r="A72" s="283">
        <f t="shared" si="30"/>
        <v>1</v>
      </c>
      <c r="B72" s="434" t="s">
        <v>1006</v>
      </c>
      <c r="C72" s="443" t="s">
        <v>1613</v>
      </c>
      <c r="D72" s="305" t="str">
        <f ca="1">IF(ISERROR(OFFSET('HARGA SATUAN'!$D$6,MATCH(RAB!C72,'HARGA SATUAN'!$C$7:$C$1492,0),0)),"",OFFSET('HARGA SATUAN'!$D$6,MATCH(RAB!C72,'HARGA SATUAN'!$C$7:$C$1492,0),0))</f>
        <v/>
      </c>
      <c r="E72" s="306" t="str">
        <f ca="1">IF(B72="+","Unit",IF(ISERROR(OFFSET('HARGA SATUAN'!$E$6,MATCH(RAB!C72,'HARGA SATUAN'!$C$7:$C$1492,0),0)),"",OFFSET('HARGA SATUAN'!$E$6,MATCH(RAB!C72,'HARGA SATUAN'!$C$7:$C$1492,0),0)))</f>
        <v>Unit</v>
      </c>
      <c r="F72" s="409">
        <v>2</v>
      </c>
      <c r="G72" s="307">
        <f ca="1">IF(ISERROR(OFFSET('HARGA SATUAN'!$I$6,MATCH(RAB!C72,'HARGA SATUAN'!$C$7:$C$1492,0),0)),0,OFFSET('HARGA SATUAN'!$I$6,MATCH(RAB!C72,'HARGA SATUAN'!$C$7:$C$1492,0),0))</f>
        <v>0</v>
      </c>
      <c r="H72" s="308">
        <f t="shared" ca="1" si="13"/>
        <v>0</v>
      </c>
      <c r="I72" s="308">
        <f t="shared" ca="1" si="14"/>
        <v>0</v>
      </c>
      <c r="J72" s="308">
        <f t="shared" ca="1" si="15"/>
        <v>0</v>
      </c>
      <c r="K72" s="309">
        <f t="shared" ca="1" si="16"/>
        <v>0</v>
      </c>
      <c r="L72" s="314"/>
      <c r="M72" s="314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>
      <c r="A73" s="283">
        <f t="shared" si="30"/>
        <v>1</v>
      </c>
      <c r="B73" s="434">
        <v>1</v>
      </c>
      <c r="C73" s="432" t="s">
        <v>18</v>
      </c>
      <c r="D73" s="305" t="str">
        <f ca="1">IF(ISERROR(OFFSET('HARGA SATUAN'!$D$6,MATCH(RAB!C73,'HARGA SATUAN'!$C$7:$C$1492,0),0)),"",OFFSET('HARGA SATUAN'!$D$6,MATCH(RAB!C73,'HARGA SATUAN'!$C$7:$C$1492,0),0))</f>
        <v>HDW</v>
      </c>
      <c r="E73" s="306" t="str">
        <f ca="1">IF(B73="+","Unit",IF(ISERROR(OFFSET('HARGA SATUAN'!$E$6,MATCH(RAB!C73,'HARGA SATUAN'!$C$7:$C$1492,0),0)),"",OFFSET('HARGA SATUAN'!$E$6,MATCH(RAB!C73,'HARGA SATUAN'!$C$7:$C$1492,0),0)))</f>
        <v>Bh</v>
      </c>
      <c r="F73" s="409">
        <f>F72*1</f>
        <v>2</v>
      </c>
      <c r="G73" s="307">
        <f ca="1">IF(ISERROR(OFFSET('HARGA SATUAN'!$I$6,MATCH(RAB!C73,'HARGA SATUAN'!$C$7:$C$1492,0),0)),0,OFFSET('HARGA SATUAN'!$I$6,MATCH(RAB!C73,'HARGA SATUAN'!$C$7:$C$1492,0),0))</f>
        <v>26500</v>
      </c>
      <c r="H73" s="308">
        <f t="shared" ca="1" si="13"/>
        <v>0</v>
      </c>
      <c r="I73" s="308">
        <f t="shared" ca="1" si="14"/>
        <v>53000</v>
      </c>
      <c r="J73" s="308">
        <f t="shared" ca="1" si="15"/>
        <v>0</v>
      </c>
      <c r="K73" s="309">
        <f t="shared" ca="1" si="16"/>
        <v>53000</v>
      </c>
      <c r="L73" s="314"/>
      <c r="M73" s="314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>
      <c r="A74" s="283" t="e">
        <f>IF(AND(C74=0,C75=0,#REF!=0),"BLANKS",1)</f>
        <v>#REF!</v>
      </c>
      <c r="B74" s="434">
        <v>2</v>
      </c>
      <c r="C74" s="432" t="s">
        <v>193</v>
      </c>
      <c r="D74" s="305" t="str">
        <f ca="1">IF(ISERROR(OFFSET('HARGA SATUAN'!$D$6,MATCH(RAB!C74,'HARGA SATUAN'!$C$7:$C$1492,0),0)),"",OFFSET('HARGA SATUAN'!$D$6,MATCH(RAB!C74,'HARGA SATUAN'!$C$7:$C$1492,0),0))</f>
        <v>HDW</v>
      </c>
      <c r="E74" s="306" t="str">
        <f ca="1">IF(B74="+","Unit",IF(ISERROR(OFFSET('HARGA SATUAN'!$E$6,MATCH(RAB!C74,'HARGA SATUAN'!$C$7:$C$1492,0),0)),"",OFFSET('HARGA SATUAN'!$E$6,MATCH(RAB!C74,'HARGA SATUAN'!$C$7:$C$1492,0),0)))</f>
        <v>Bh</v>
      </c>
      <c r="F74" s="409">
        <f>F72*1</f>
        <v>2</v>
      </c>
      <c r="G74" s="307">
        <f ca="1">IF(ISERROR(OFFSET('HARGA SATUAN'!$I$6,MATCH(RAB!C74,'HARGA SATUAN'!$C$7:$C$1492,0),0)),0,OFFSET('HARGA SATUAN'!$I$6,MATCH(RAB!C74,'HARGA SATUAN'!$C$7:$C$1492,0),0))</f>
        <v>12500</v>
      </c>
      <c r="H74" s="308">
        <f t="shared" ca="1" si="13"/>
        <v>0</v>
      </c>
      <c r="I74" s="308">
        <f t="shared" ca="1" si="14"/>
        <v>25000</v>
      </c>
      <c r="J74" s="308">
        <f t="shared" ca="1" si="15"/>
        <v>0</v>
      </c>
      <c r="K74" s="309">
        <f t="shared" ca="1" si="16"/>
        <v>25000</v>
      </c>
      <c r="L74" s="314"/>
      <c r="M74" s="314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>
      <c r="A75" s="283" t="e">
        <f>IF(AND(C75=0,#REF!=0,#REF!=0),"BLANKS",1)</f>
        <v>#REF!</v>
      </c>
      <c r="B75" s="434">
        <v>3</v>
      </c>
      <c r="C75" s="432" t="s">
        <v>195</v>
      </c>
      <c r="D75" s="305" t="str">
        <f ca="1">IF(ISERROR(OFFSET('HARGA SATUAN'!$D$6,MATCH(RAB!C75,'HARGA SATUAN'!$C$7:$C$1492,0),0)),"",OFFSET('HARGA SATUAN'!$D$6,MATCH(RAB!C75,'HARGA SATUAN'!$C$7:$C$1492,0),0))</f>
        <v>HDW</v>
      </c>
      <c r="E75" s="306" t="str">
        <f ca="1">IF(B75="+","Unit",IF(ISERROR(OFFSET('HARGA SATUAN'!$E$6,MATCH(RAB!C75,'HARGA SATUAN'!$C$7:$C$1492,0),0)),"",OFFSET('HARGA SATUAN'!$E$6,MATCH(RAB!C75,'HARGA SATUAN'!$C$7:$C$1492,0),0)))</f>
        <v>Mtr</v>
      </c>
      <c r="F75" s="409">
        <f>F72*12</f>
        <v>24</v>
      </c>
      <c r="G75" s="307">
        <f ca="1">IF(ISERROR(OFFSET('HARGA SATUAN'!$I$6,MATCH(RAB!C75,'HARGA SATUAN'!$C$7:$C$1492,0),0)),0,OFFSET('HARGA SATUAN'!$I$6,MATCH(RAB!C75,'HARGA SATUAN'!$C$7:$C$1492,0),0))</f>
        <v>24300</v>
      </c>
      <c r="H75" s="308">
        <f t="shared" ca="1" si="13"/>
        <v>0</v>
      </c>
      <c r="I75" s="308">
        <f t="shared" ca="1" si="14"/>
        <v>583200</v>
      </c>
      <c r="J75" s="308">
        <f t="shared" ca="1" si="15"/>
        <v>0</v>
      </c>
      <c r="K75" s="309">
        <f t="shared" ca="1" si="16"/>
        <v>583200</v>
      </c>
      <c r="L75" s="314"/>
      <c r="M75" s="314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>
      <c r="A76" s="283"/>
      <c r="B76" s="434">
        <v>4</v>
      </c>
      <c r="C76" s="432" t="s">
        <v>277</v>
      </c>
      <c r="D76" s="305" t="str">
        <f ca="1">IF(ISERROR(OFFSET('HARGA SATUAN'!$D$6,MATCH(RAB!C76,'HARGA SATUAN'!$C$7:$C$1492,0),0)),"",OFFSET('HARGA SATUAN'!$D$6,MATCH(RAB!C76,'HARGA SATUAN'!$C$7:$C$1492,0),0))</f>
        <v>HDW</v>
      </c>
      <c r="E76" s="306" t="str">
        <f ca="1">IF(B76="+","Unit",IF(ISERROR(OFFSET('HARGA SATUAN'!$E$6,MATCH(RAB!C76,'HARGA SATUAN'!$C$7:$C$1492,0),0)),"",OFFSET('HARGA SATUAN'!$E$6,MATCH(RAB!C76,'HARGA SATUAN'!$C$7:$C$1492,0),0)))</f>
        <v>Bh</v>
      </c>
      <c r="F76" s="409">
        <f>F72*2</f>
        <v>4</v>
      </c>
      <c r="G76" s="307">
        <f ca="1">IF(ISERROR(OFFSET('HARGA SATUAN'!$I$6,MATCH(RAB!C76,'HARGA SATUAN'!$C$7:$C$1492,0),0)),0,OFFSET('HARGA SATUAN'!$I$6,MATCH(RAB!C76,'HARGA SATUAN'!$C$7:$C$1492,0),0))</f>
        <v>40000</v>
      </c>
      <c r="H76" s="308">
        <f t="shared" ca="1" si="13"/>
        <v>0</v>
      </c>
      <c r="I76" s="308">
        <f t="shared" ca="1" si="14"/>
        <v>160000</v>
      </c>
      <c r="J76" s="308">
        <f t="shared" ca="1" si="15"/>
        <v>0</v>
      </c>
      <c r="K76" s="309">
        <f t="shared" ca="1" si="16"/>
        <v>160000</v>
      </c>
      <c r="L76" s="314"/>
      <c r="M76" s="314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>
      <c r="A77" s="283" t="e">
        <f>IF(AND(C77=0,C78=0,#REF!=0),"BLANKS",1)</f>
        <v>#REF!</v>
      </c>
      <c r="B77" s="434">
        <v>5</v>
      </c>
      <c r="C77" s="432" t="s">
        <v>16</v>
      </c>
      <c r="D77" s="305" t="str">
        <f ca="1">IF(ISERROR(OFFSET('HARGA SATUAN'!$D$6,MATCH(RAB!C77,'HARGA SATUAN'!$C$7:$C$1492,0),0)),"",OFFSET('HARGA SATUAN'!$D$6,MATCH(RAB!C77,'HARGA SATUAN'!$C$7:$C$1492,0),0))</f>
        <v>HDW</v>
      </c>
      <c r="E77" s="306" t="str">
        <f ca="1">IF(B77="+","Unit",IF(ISERROR(OFFSET('HARGA SATUAN'!$E$6,MATCH(RAB!C77,'HARGA SATUAN'!$C$7:$C$1492,0),0)),"",OFFSET('HARGA SATUAN'!$E$6,MATCH(RAB!C77,'HARGA SATUAN'!$C$7:$C$1492,0),0)))</f>
        <v>Bh</v>
      </c>
      <c r="F77" s="409">
        <f>F72*1</f>
        <v>2</v>
      </c>
      <c r="G77" s="307">
        <f ca="1">IF(ISERROR(OFFSET('HARGA SATUAN'!$I$6,MATCH(RAB!C77,'HARGA SATUAN'!$C$7:$C$1492,0),0)),0,OFFSET('HARGA SATUAN'!$I$6,MATCH(RAB!C77,'HARGA SATUAN'!$C$7:$C$1492,0),0))</f>
        <v>2500</v>
      </c>
      <c r="H77" s="308">
        <f t="shared" ca="1" si="13"/>
        <v>0</v>
      </c>
      <c r="I77" s="308">
        <f t="shared" ca="1" si="14"/>
        <v>5000</v>
      </c>
      <c r="J77" s="308">
        <f t="shared" ca="1" si="15"/>
        <v>0</v>
      </c>
      <c r="K77" s="309">
        <f t="shared" ca="1" si="16"/>
        <v>5000</v>
      </c>
      <c r="L77" s="314"/>
      <c r="M77" s="314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>
      <c r="A78" s="283" t="e">
        <f>IF(AND(C78=0,#REF!=0,#REF!=0),"BLANKS",1)</f>
        <v>#REF!</v>
      </c>
      <c r="B78" s="434">
        <v>6</v>
      </c>
      <c r="C78" s="432" t="s">
        <v>750</v>
      </c>
      <c r="D78" s="305" t="str">
        <f ca="1">IF(ISERROR(OFFSET('HARGA SATUAN'!$D$6,MATCH(RAB!C78,'HARGA SATUAN'!$C$7:$C$1492,0),0)),"",OFFSET('HARGA SATUAN'!$D$6,MATCH(RAB!C78,'HARGA SATUAN'!$C$7:$C$1492,0),0))</f>
        <v>JASA</v>
      </c>
      <c r="E78" s="306" t="str">
        <f ca="1">IF(B78="+","Unit",IF(ISERROR(OFFSET('HARGA SATUAN'!$E$6,MATCH(RAB!C78,'HARGA SATUAN'!$C$7:$C$1492,0),0)),"",OFFSET('HARGA SATUAN'!$E$6,MATCH(RAB!C78,'HARGA SATUAN'!$C$7:$C$1492,0),0)))</f>
        <v>Unit</v>
      </c>
      <c r="F78" s="409">
        <f>F72*1</f>
        <v>2</v>
      </c>
      <c r="G78" s="307">
        <f ca="1">IF(ISERROR(OFFSET('HARGA SATUAN'!$I$6,MATCH(RAB!C78,'HARGA SATUAN'!$C$7:$C$1492,0),0)),0,OFFSET('HARGA SATUAN'!$I$6,MATCH(RAB!C78,'HARGA SATUAN'!$C$7:$C$1492,0),0))</f>
        <v>43500</v>
      </c>
      <c r="H78" s="308">
        <f t="shared" ca="1" si="13"/>
        <v>0</v>
      </c>
      <c r="I78" s="308">
        <f t="shared" ca="1" si="14"/>
        <v>0</v>
      </c>
      <c r="J78" s="308">
        <f t="shared" ca="1" si="15"/>
        <v>87000</v>
      </c>
      <c r="K78" s="309">
        <f t="shared" ca="1" si="16"/>
        <v>87000</v>
      </c>
      <c r="L78" s="314"/>
      <c r="M78" s="314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>
      <c r="A79" s="283" t="e">
        <f>IF(AND(C79=0,#REF!=0,#REF!=0),"BLANKS",1)</f>
        <v>#REF!</v>
      </c>
      <c r="B79" s="426"/>
      <c r="C79" s="425"/>
      <c r="D79" s="305" t="str">
        <f ca="1">IF(ISERROR(OFFSET('HARGA SATUAN'!$D$6,MATCH(RAB!C79,'HARGA SATUAN'!$C$7:$C$1492,0),0)),"",OFFSET('HARGA SATUAN'!$D$6,MATCH(RAB!C79,'HARGA SATUAN'!$C$7:$C$1492,0),0))</f>
        <v/>
      </c>
      <c r="E79" s="306" t="str">
        <f ca="1">IF(B79="+","Unit",IF(ISERROR(OFFSET('HARGA SATUAN'!$E$6,MATCH(RAB!C79,'HARGA SATUAN'!$C$7:$C$1492,0),0)),"",OFFSET('HARGA SATUAN'!$E$6,MATCH(RAB!C79,'HARGA SATUAN'!$C$7:$C$1492,0),0)))</f>
        <v/>
      </c>
      <c r="F79" s="317"/>
      <c r="G79" s="307">
        <f ca="1">IF(ISERROR(OFFSET('HARGA SATUAN'!$I$6,MATCH(RAB!C79,'HARGA SATUAN'!$C$7:$C$1492,0),0)),0,OFFSET('HARGA SATUAN'!$I$6,MATCH(RAB!C79,'HARGA SATUAN'!$C$7:$C$1492,0),0))</f>
        <v>0</v>
      </c>
      <c r="H79" s="308">
        <f t="shared" ca="1" si="13"/>
        <v>0</v>
      </c>
      <c r="I79" s="308">
        <f t="shared" ca="1" si="14"/>
        <v>0</v>
      </c>
      <c r="J79" s="308">
        <f t="shared" ca="1" si="15"/>
        <v>0</v>
      </c>
      <c r="K79" s="309">
        <f t="shared" ca="1" si="16"/>
        <v>0</v>
      </c>
      <c r="L79" s="314"/>
      <c r="M79" s="314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>
      <c r="A80" s="283" t="e">
        <f>IF(AND(C80=0,#REF!=0,#REF!=0),"BLANKS",1)</f>
        <v>#REF!</v>
      </c>
      <c r="B80" s="436">
        <v>1</v>
      </c>
      <c r="C80" s="184" t="s">
        <v>1373</v>
      </c>
      <c r="D80" s="305" t="str">
        <f ca="1">IF(ISERROR(OFFSET('HARGA SATUAN'!$D$6,MATCH(RAB!C80,'HARGA SATUAN'!$C$7:$C$1492,0),0)),"",OFFSET('HARGA SATUAN'!$D$6,MATCH(RAB!C80,'HARGA SATUAN'!$C$7:$C$1492,0),0))</f>
        <v>MDU-KD</v>
      </c>
      <c r="E80" s="306" t="str">
        <f ca="1">IF(B80="+","Unit",IF(ISERROR(OFFSET('HARGA SATUAN'!$E$6,MATCH(RAB!C80,'HARGA SATUAN'!$C$7:$C$1492,0),0)),"",OFFSET('HARGA SATUAN'!$E$6,MATCH(RAB!C80,'HARGA SATUAN'!$C$7:$C$1492,0),0)))</f>
        <v>Mtr</v>
      </c>
      <c r="F80" s="317">
        <v>30</v>
      </c>
      <c r="G80" s="307">
        <f ca="1">IF(ISERROR(OFFSET('HARGA SATUAN'!$I$6,MATCH(RAB!C80,'HARGA SATUAN'!$C$7:$C$1492,0),0)),0,OFFSET('HARGA SATUAN'!$I$6,MATCH(RAB!C80,'HARGA SATUAN'!$C$7:$C$1492,0),0))</f>
        <v>53300</v>
      </c>
      <c r="H80" s="308">
        <f t="shared" ref="H80:H89" ca="1" si="31">IF(OR(D80="MDU",D80="MDU-KD"),(IF($O$3="RAB NON MDU","PLN KD",G80*F80)),0)</f>
        <v>1599000</v>
      </c>
      <c r="I80" s="308">
        <f t="shared" ref="I80:I89" ca="1" si="32">IF(D80="HDW",G80*F80,0)</f>
        <v>0</v>
      </c>
      <c r="J80" s="308">
        <f t="shared" ref="J80:J89" ca="1" si="33">IF(D80="JASA",G80*F80,0)</f>
        <v>0</v>
      </c>
      <c r="K80" s="309">
        <f t="shared" ref="K80:K89" ca="1" si="34">SUM(H80:J80)</f>
        <v>1599000</v>
      </c>
      <c r="L80" s="314"/>
      <c r="M80" s="314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>
      <c r="A81" s="283" t="b">
        <f ca="1">F81=G82</f>
        <v>0</v>
      </c>
      <c r="B81" s="436">
        <v>2</v>
      </c>
      <c r="C81" s="184" t="s">
        <v>336</v>
      </c>
      <c r="D81" s="305" t="str">
        <f ca="1">IF(ISERROR(OFFSET('HARGA SATUAN'!$D$6,MATCH(RAB!C81,'HARGA SATUAN'!$C$7:$C$1492,0),0)),"",OFFSET('HARGA SATUAN'!$D$6,MATCH(RAB!C81,'HARGA SATUAN'!$C$7:$C$1492,0),0))</f>
        <v>JASA</v>
      </c>
      <c r="E81" s="306" t="str">
        <f ca="1">IF(B81="+","Unit",IF(ISERROR(OFFSET('HARGA SATUAN'!$E$6,MATCH(RAB!C81,'HARGA SATUAN'!$C$7:$C$1492,0),0)),"",OFFSET('HARGA SATUAN'!$E$6,MATCH(RAB!C81,'HARGA SATUAN'!$C$7:$C$1492,0),0)))</f>
        <v>Per 50 m</v>
      </c>
      <c r="F81" s="317">
        <v>0.6</v>
      </c>
      <c r="G81" s="307">
        <f ca="1">IF(ISERROR(OFFSET('HARGA SATUAN'!$I$6,MATCH(RAB!C81,'HARGA SATUAN'!$C$7:$C$1492,0),0)),0,OFFSET('HARGA SATUAN'!$I$6,MATCH(RAB!C81,'HARGA SATUAN'!$C$7:$C$1492,0),0))</f>
        <v>223500</v>
      </c>
      <c r="H81" s="308">
        <f t="shared" ca="1" si="31"/>
        <v>0</v>
      </c>
      <c r="I81" s="308">
        <f t="shared" ca="1" si="32"/>
        <v>0</v>
      </c>
      <c r="J81" s="308">
        <f t="shared" ca="1" si="33"/>
        <v>134100</v>
      </c>
      <c r="K81" s="309">
        <f t="shared" ca="1" si="34"/>
        <v>134100</v>
      </c>
      <c r="L81" s="314"/>
      <c r="M81" s="314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>
      <c r="A82" s="283">
        <f t="shared" ref="A82:A84" si="35">IF(AND(C82=0,C83=0,C84=0),"BLANKS",1)</f>
        <v>1</v>
      </c>
      <c r="B82" s="436"/>
      <c r="C82" s="109"/>
      <c r="D82" s="305" t="str">
        <f ca="1">IF(ISERROR(OFFSET('HARGA SATUAN'!$D$6,MATCH(RAB!C82,'HARGA SATUAN'!$C$7:$C$1492,0),0)),"",OFFSET('HARGA SATUAN'!$D$6,MATCH(RAB!C82,'HARGA SATUAN'!$C$7:$C$1492,0),0))</f>
        <v/>
      </c>
      <c r="E82" s="306" t="str">
        <f ca="1">IF(B82="+","Unit",IF(ISERROR(OFFSET('HARGA SATUAN'!$E$6,MATCH(RAB!C82,'HARGA SATUAN'!$C$7:$C$1492,0),0)),"",OFFSET('HARGA SATUAN'!$E$6,MATCH(RAB!C82,'HARGA SATUAN'!$C$7:$C$1492,0),0)))</f>
        <v/>
      </c>
      <c r="F82" s="317"/>
      <c r="G82" s="307">
        <f ca="1">IF(ISERROR(OFFSET('HARGA SATUAN'!$I$6,MATCH(RAB!C82,'HARGA SATUAN'!$C$7:$C$1492,0),0)),0,OFFSET('HARGA SATUAN'!$I$6,MATCH(RAB!C82,'HARGA SATUAN'!$C$7:$C$1492,0),0))</f>
        <v>0</v>
      </c>
      <c r="H82" s="308">
        <f t="shared" ca="1" si="31"/>
        <v>0</v>
      </c>
      <c r="I82" s="308">
        <f t="shared" ca="1" si="32"/>
        <v>0</v>
      </c>
      <c r="J82" s="308">
        <f t="shared" ca="1" si="33"/>
        <v>0</v>
      </c>
      <c r="K82" s="309">
        <f t="shared" ca="1" si="34"/>
        <v>0</v>
      </c>
      <c r="L82" s="314"/>
      <c r="M82" s="314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>
      <c r="A83" s="283">
        <f t="shared" si="35"/>
        <v>1</v>
      </c>
      <c r="B83" s="437" t="s">
        <v>516</v>
      </c>
      <c r="C83" s="438" t="s">
        <v>1580</v>
      </c>
      <c r="D83" s="305" t="str">
        <f ca="1">IF(ISERROR(OFFSET('HARGA SATUAN'!$D$6,MATCH(RAB!C83,'HARGA SATUAN'!$C$7:$C$1492,0),0)),"",OFFSET('HARGA SATUAN'!$D$6,MATCH(RAB!C83,'HARGA SATUAN'!$C$7:$C$1492,0),0))</f>
        <v/>
      </c>
      <c r="E83" s="306" t="str">
        <f ca="1">IF(B83="+","Unit",IF(ISERROR(OFFSET('HARGA SATUAN'!$E$6,MATCH(RAB!C83,'HARGA SATUAN'!$C$7:$C$1492,0),0)),"",OFFSET('HARGA SATUAN'!$E$6,MATCH(RAB!C83,'HARGA SATUAN'!$C$7:$C$1492,0),0)))</f>
        <v/>
      </c>
      <c r="F83" s="317"/>
      <c r="G83" s="307">
        <f ca="1">IF(ISERROR(OFFSET('HARGA SATUAN'!$I$6,MATCH(RAB!C83,'HARGA SATUAN'!$C$7:$C$1492,0),0)),0,OFFSET('HARGA SATUAN'!$I$6,MATCH(RAB!C83,'HARGA SATUAN'!$C$7:$C$1492,0),0))</f>
        <v>0</v>
      </c>
      <c r="H83" s="308">
        <f t="shared" ca="1" si="31"/>
        <v>0</v>
      </c>
      <c r="I83" s="308">
        <f t="shared" ca="1" si="32"/>
        <v>0</v>
      </c>
      <c r="J83" s="308">
        <f t="shared" ca="1" si="33"/>
        <v>0</v>
      </c>
      <c r="K83" s="309">
        <f t="shared" ca="1" si="34"/>
        <v>0</v>
      </c>
      <c r="L83" s="314"/>
      <c r="M83" s="314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>
      <c r="A84" s="283">
        <f t="shared" si="35"/>
        <v>1</v>
      </c>
      <c r="B84" s="439" t="s">
        <v>1006</v>
      </c>
      <c r="C84" s="440" t="s">
        <v>1643</v>
      </c>
      <c r="D84" s="305" t="str">
        <f ca="1">IF(ISERROR(OFFSET('HARGA SATUAN'!$D$6,MATCH(RAB!C84,'HARGA SATUAN'!$C$7:$C$1492,0),0)),"",OFFSET('HARGA SATUAN'!$D$6,MATCH(RAB!C84,'HARGA SATUAN'!$C$7:$C$1492,0),0))</f>
        <v/>
      </c>
      <c r="E84" s="306" t="str">
        <f ca="1">IF(B84="+","Unit",IF(ISERROR(OFFSET('HARGA SATUAN'!$E$6,MATCH(RAB!C84,'HARGA SATUAN'!$C$7:$C$1492,0),0)),"",OFFSET('HARGA SATUAN'!$E$6,MATCH(RAB!C84,'HARGA SATUAN'!$C$7:$C$1492,0),0)))</f>
        <v>Unit</v>
      </c>
      <c r="F84" s="444">
        <v>1</v>
      </c>
      <c r="G84" s="307">
        <f ca="1">IF(ISERROR(OFFSET('HARGA SATUAN'!$I$6,MATCH(RAB!C84,'HARGA SATUAN'!$C$7:$C$1492,0),0)),0,OFFSET('HARGA SATUAN'!$I$6,MATCH(RAB!C84,'HARGA SATUAN'!$C$7:$C$1492,0),0))</f>
        <v>0</v>
      </c>
      <c r="H84" s="308">
        <f t="shared" ca="1" si="31"/>
        <v>0</v>
      </c>
      <c r="I84" s="308">
        <f t="shared" ca="1" si="32"/>
        <v>0</v>
      </c>
      <c r="J84" s="308">
        <f t="shared" ca="1" si="33"/>
        <v>0</v>
      </c>
      <c r="K84" s="309">
        <f t="shared" ca="1" si="34"/>
        <v>0</v>
      </c>
      <c r="L84" s="314"/>
      <c r="M84" s="314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>
      <c r="A85" s="283" t="e">
        <f>IF(AND(C85=0,C86=0,#REF!=0),"BLANKS",1)</f>
        <v>#REF!</v>
      </c>
      <c r="B85" s="434">
        <v>1</v>
      </c>
      <c r="C85" s="109" t="s">
        <v>472</v>
      </c>
      <c r="D85" s="305" t="str">
        <f ca="1">IF(ISERROR(OFFSET('HARGA SATUAN'!$D$6,MATCH(RAB!C85,'HARGA SATUAN'!$C$7:$C$1492,0),0)),"",OFFSET('HARGA SATUAN'!$D$6,MATCH(RAB!C85,'HARGA SATUAN'!$C$7:$C$1492,0),0))</f>
        <v>MDU-KD</v>
      </c>
      <c r="E85" s="306" t="str">
        <f ca="1">IF(B85="+","Unit",IF(ISERROR(OFFSET('HARGA SATUAN'!$E$6,MATCH(RAB!C85,'HARGA SATUAN'!$C$7:$C$1492,0),0)),"",OFFSET('HARGA SATUAN'!$E$6,MATCH(RAB!C85,'HARGA SATUAN'!$C$7:$C$1492,0),0)))</f>
        <v>Bh</v>
      </c>
      <c r="F85" s="444">
        <f>F84*1</f>
        <v>1</v>
      </c>
      <c r="G85" s="307">
        <f ca="1">IF(ISERROR(OFFSET('HARGA SATUAN'!$I$6,MATCH(RAB!C85,'HARGA SATUAN'!$C$7:$C$1492,0),0)),0,OFFSET('HARGA SATUAN'!$I$6,MATCH(RAB!C85,'HARGA SATUAN'!$C$7:$C$1492,0),0))</f>
        <v>327600</v>
      </c>
      <c r="H85" s="308">
        <f t="shared" ca="1" si="31"/>
        <v>327600</v>
      </c>
      <c r="I85" s="308">
        <f t="shared" ca="1" si="32"/>
        <v>0</v>
      </c>
      <c r="J85" s="308">
        <f t="shared" ca="1" si="33"/>
        <v>0</v>
      </c>
      <c r="K85" s="309">
        <f t="shared" ca="1" si="34"/>
        <v>327600</v>
      </c>
      <c r="L85" s="314"/>
      <c r="M85" s="314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>
      <c r="A86" s="283" t="e">
        <f>IF(AND(C86=0,#REF!=0,#REF!=0),"BLANKS",1)</f>
        <v>#REF!</v>
      </c>
      <c r="B86" s="434">
        <v>2</v>
      </c>
      <c r="C86" s="441" t="s">
        <v>483</v>
      </c>
      <c r="D86" s="305" t="str">
        <f ca="1">IF(ISERROR(OFFSET('HARGA SATUAN'!$D$6,MATCH(RAB!C86,'HARGA SATUAN'!$C$7:$C$1492,0),0)),"",OFFSET('HARGA SATUAN'!$D$6,MATCH(RAB!C86,'HARGA SATUAN'!$C$7:$C$1492,0),0))</f>
        <v>MDU-KD</v>
      </c>
      <c r="E86" s="306" t="str">
        <f ca="1">IF(B86="+","Unit",IF(ISERROR(OFFSET('HARGA SATUAN'!$E$6,MATCH(RAB!C86,'HARGA SATUAN'!$C$7:$C$1492,0),0)),"",OFFSET('HARGA SATUAN'!$E$6,MATCH(RAB!C86,'HARGA SATUAN'!$C$7:$C$1492,0),0)))</f>
        <v>Bh</v>
      </c>
      <c r="F86" s="444">
        <f>F84*1</f>
        <v>1</v>
      </c>
      <c r="G86" s="307">
        <f ca="1">IF(ISERROR(OFFSET('HARGA SATUAN'!$I$6,MATCH(RAB!C86,'HARGA SATUAN'!$C$7:$C$1492,0),0)),0,OFFSET('HARGA SATUAN'!$I$6,MATCH(RAB!C86,'HARGA SATUAN'!$C$7:$C$1492,0),0))</f>
        <v>39000</v>
      </c>
      <c r="H86" s="308">
        <f t="shared" ca="1" si="31"/>
        <v>39000</v>
      </c>
      <c r="I86" s="308">
        <f t="shared" ca="1" si="32"/>
        <v>0</v>
      </c>
      <c r="J86" s="308">
        <f t="shared" ca="1" si="33"/>
        <v>0</v>
      </c>
      <c r="K86" s="309">
        <f t="shared" ca="1" si="34"/>
        <v>39000</v>
      </c>
      <c r="L86" s="314"/>
      <c r="M86" s="314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>
      <c r="A87" s="283"/>
      <c r="B87" s="434">
        <v>3</v>
      </c>
      <c r="C87" s="441" t="s">
        <v>64</v>
      </c>
      <c r="D87" s="305" t="str">
        <f ca="1">IF(ISERROR(OFFSET('HARGA SATUAN'!$D$6,MATCH(RAB!C87,'HARGA SATUAN'!$C$7:$C$1492,0),0)),"",OFFSET('HARGA SATUAN'!$D$6,MATCH(RAB!C87,'HARGA SATUAN'!$C$7:$C$1492,0),0))</f>
        <v>MDU-KD</v>
      </c>
      <c r="E87" s="306" t="str">
        <f ca="1">IF(B87="+","Unit",IF(ISERROR(OFFSET('HARGA SATUAN'!$E$6,MATCH(RAB!C87,'HARGA SATUAN'!$C$7:$C$1492,0),0)),"",OFFSET('HARGA SATUAN'!$E$6,MATCH(RAB!C87,'HARGA SATUAN'!$C$7:$C$1492,0),0)))</f>
        <v>Mtr</v>
      </c>
      <c r="F87" s="444">
        <v>20</v>
      </c>
      <c r="G87" s="307">
        <f ca="1">IF(ISERROR(OFFSET('HARGA SATUAN'!$I$6,MATCH(RAB!C87,'HARGA SATUAN'!$C$7:$C$1492,0),0)),0,OFFSET('HARGA SATUAN'!$I$6,MATCH(RAB!C87,'HARGA SATUAN'!$C$7:$C$1492,0),0))</f>
        <v>6600</v>
      </c>
      <c r="H87" s="308">
        <f t="shared" ca="1" si="31"/>
        <v>132000</v>
      </c>
      <c r="I87" s="308">
        <f t="shared" ca="1" si="32"/>
        <v>0</v>
      </c>
      <c r="J87" s="308">
        <f t="shared" ca="1" si="33"/>
        <v>0</v>
      </c>
      <c r="K87" s="309">
        <f t="shared" ca="1" si="34"/>
        <v>132000</v>
      </c>
      <c r="L87" s="314"/>
      <c r="M87" s="314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>
      <c r="A88" s="283" t="e">
        <f>IF(AND(C88=0,C89=0,#REF!=0),"BLANKS",1)</f>
        <v>#REF!</v>
      </c>
      <c r="B88" s="434">
        <v>4</v>
      </c>
      <c r="C88" s="441" t="s">
        <v>789</v>
      </c>
      <c r="D88" s="305" t="str">
        <f ca="1">IF(ISERROR(OFFSET('HARGA SATUAN'!$D$6,MATCH(RAB!C88,'HARGA SATUAN'!$C$7:$C$1492,0),0)),"",OFFSET('HARGA SATUAN'!$D$6,MATCH(RAB!C88,'HARGA SATUAN'!$C$7:$C$1492,0),0))</f>
        <v>JASA</v>
      </c>
      <c r="E88" s="306" t="str">
        <f ca="1">IF(B88="+","Unit",IF(ISERROR(OFFSET('HARGA SATUAN'!$E$6,MATCH(RAB!C88,'HARGA SATUAN'!$C$7:$C$1492,0),0)),"",OFFSET('HARGA SATUAN'!$E$6,MATCH(RAB!C88,'HARGA SATUAN'!$C$7:$C$1492,0),0)))</f>
        <v>Unit</v>
      </c>
      <c r="F88" s="444">
        <f>F84*35</f>
        <v>35</v>
      </c>
      <c r="G88" s="307">
        <f ca="1">IF(ISERROR(OFFSET('HARGA SATUAN'!$I$6,MATCH(RAB!C88,'HARGA SATUAN'!$C$7:$C$1492,0),0)),0,OFFSET('HARGA SATUAN'!$I$6,MATCH(RAB!C88,'HARGA SATUAN'!$C$7:$C$1492,0),0))</f>
        <v>54400</v>
      </c>
      <c r="H88" s="308">
        <f t="shared" ca="1" si="31"/>
        <v>0</v>
      </c>
      <c r="I88" s="308">
        <f t="shared" ca="1" si="32"/>
        <v>0</v>
      </c>
      <c r="J88" s="308">
        <f t="shared" ca="1" si="33"/>
        <v>1904000</v>
      </c>
      <c r="K88" s="309">
        <f t="shared" ca="1" si="34"/>
        <v>1904000</v>
      </c>
      <c r="L88" s="314"/>
      <c r="M88" s="314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>
      <c r="A89" s="283" t="e">
        <f>IF(AND(C89=0,#REF!=0,#REF!=0),"BLANKS",1)</f>
        <v>#REF!</v>
      </c>
      <c r="B89" s="426"/>
      <c r="C89" s="425"/>
      <c r="D89" s="305" t="str">
        <f ca="1">IF(ISERROR(OFFSET('HARGA SATUAN'!$D$6,MATCH(RAB!C89,'HARGA SATUAN'!$C$7:$C$1492,0),0)),"",OFFSET('HARGA SATUAN'!$D$6,MATCH(RAB!C89,'HARGA SATUAN'!$C$7:$C$1492,0),0))</f>
        <v/>
      </c>
      <c r="E89" s="306" t="str">
        <f ca="1">IF(B89="+","Unit",IF(ISERROR(OFFSET('HARGA SATUAN'!$E$6,MATCH(RAB!C89,'HARGA SATUAN'!$C$7:$C$1492,0),0)),"",OFFSET('HARGA SATUAN'!$E$6,MATCH(RAB!C89,'HARGA SATUAN'!$C$7:$C$1492,0),0)))</f>
        <v/>
      </c>
      <c r="F89" s="317"/>
      <c r="G89" s="307">
        <f ca="1">IF(ISERROR(OFFSET('HARGA SATUAN'!$I$6,MATCH(RAB!C89,'HARGA SATUAN'!$C$7:$C$1492,0),0)),0,OFFSET('HARGA SATUAN'!$I$6,MATCH(RAB!C89,'HARGA SATUAN'!$C$7:$C$1492,0),0))</f>
        <v>0</v>
      </c>
      <c r="H89" s="308">
        <f t="shared" ca="1" si="31"/>
        <v>0</v>
      </c>
      <c r="I89" s="308">
        <f t="shared" ca="1" si="32"/>
        <v>0</v>
      </c>
      <c r="J89" s="308">
        <f t="shared" ca="1" si="33"/>
        <v>0</v>
      </c>
      <c r="K89" s="309">
        <f t="shared" ca="1" si="34"/>
        <v>0</v>
      </c>
      <c r="L89" s="314"/>
      <c r="M89" s="314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>
      <c r="A90" s="283" t="e">
        <f>IF(AND(C90=0,C91=0,#REF!=0),"BLANKS",1)</f>
        <v>#REF!</v>
      </c>
      <c r="B90" s="426"/>
      <c r="C90" s="425"/>
      <c r="D90" s="305" t="str">
        <f ca="1">IF(ISERROR(OFFSET('HARGA SATUAN'!$D$6,MATCH(RAB!C90,'HARGA SATUAN'!$C$7:$C$1492,0),0)),"",OFFSET('HARGA SATUAN'!$D$6,MATCH(RAB!C90,'HARGA SATUAN'!$C$7:$C$1492,0),0))</f>
        <v/>
      </c>
      <c r="E90" s="306" t="str">
        <f ca="1">IF(B90="+","Unit",IF(ISERROR(OFFSET('HARGA SATUAN'!$E$6,MATCH(RAB!C90,'HARGA SATUAN'!$C$7:$C$1492,0),0)),"",OFFSET('HARGA SATUAN'!$E$6,MATCH(RAB!C90,'HARGA SATUAN'!$C$7:$C$1492,0),0)))</f>
        <v/>
      </c>
      <c r="F90" s="317"/>
      <c r="G90" s="307">
        <f ca="1">IF(ISERROR(OFFSET('HARGA SATUAN'!$I$6,MATCH(RAB!C90,'HARGA SATUAN'!$C$7:$C$1492,0),0)),0,OFFSET('HARGA SATUAN'!$I$6,MATCH(RAB!C90,'HARGA SATUAN'!$C$7:$C$1492,0),0))</f>
        <v>0</v>
      </c>
      <c r="H90" s="308">
        <f t="shared" ca="1" si="7"/>
        <v>0</v>
      </c>
      <c r="I90" s="308">
        <f t="shared" ca="1" si="8"/>
        <v>0</v>
      </c>
      <c r="J90" s="308">
        <f t="shared" ca="1" si="9"/>
        <v>0</v>
      </c>
      <c r="K90" s="309">
        <f t="shared" ca="1" si="10"/>
        <v>0</v>
      </c>
      <c r="L90" s="314"/>
      <c r="M90" s="314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>
      <c r="A91" s="283" t="e">
        <f>IF(AND(C91=0,#REF!=0,#REF!=0),"BLANKS",1)</f>
        <v>#REF!</v>
      </c>
      <c r="B91" s="436"/>
      <c r="C91" s="438" t="s">
        <v>465</v>
      </c>
      <c r="D91" s="305" t="str">
        <f ca="1">IF(ISERROR(OFFSET('HARGA SATUAN'!$D$6,MATCH(RAB!C91,'HARGA SATUAN'!$C$7:$C$1492,0),0)),"",OFFSET('HARGA SATUAN'!$D$6,MATCH(RAB!C91,'HARGA SATUAN'!$C$7:$C$1492,0),0))</f>
        <v/>
      </c>
      <c r="E91" s="306" t="str">
        <f ca="1">IF(B91="+","Unit",IF(ISERROR(OFFSET('HARGA SATUAN'!$E$6,MATCH(RAB!C91,'HARGA SATUAN'!$C$7:$C$1492,0),0)),"",OFFSET('HARGA SATUAN'!$E$6,MATCH(RAB!C91,'HARGA SATUAN'!$C$7:$C$1492,0),0)))</f>
        <v/>
      </c>
      <c r="F91" s="317"/>
      <c r="G91" s="307">
        <f ca="1">IF(ISERROR(OFFSET('HARGA SATUAN'!$I$6,MATCH(RAB!C91,'HARGA SATUAN'!$C$7:$C$1492,0),0)),0,OFFSET('HARGA SATUAN'!$I$6,MATCH(RAB!C91,'HARGA SATUAN'!$C$7:$C$1492,0),0))</f>
        <v>0</v>
      </c>
      <c r="H91" s="308">
        <f t="shared" ca="1" si="7"/>
        <v>0</v>
      </c>
      <c r="I91" s="308">
        <f t="shared" ca="1" si="8"/>
        <v>0</v>
      </c>
      <c r="J91" s="308">
        <f t="shared" ca="1" si="9"/>
        <v>0</v>
      </c>
      <c r="K91" s="309">
        <f t="shared" ca="1" si="10"/>
        <v>0</v>
      </c>
      <c r="L91" s="314"/>
      <c r="M91" s="314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>
      <c r="A92" s="283" t="e">
        <f>IF(AND(C92=0,C93=0,#REF!=0),"BLANKS",1)</f>
        <v>#REF!</v>
      </c>
      <c r="B92" s="322">
        <v>1</v>
      </c>
      <c r="C92" s="323" t="s">
        <v>1062</v>
      </c>
      <c r="D92" s="305" t="str">
        <f ca="1">IF(ISERROR(OFFSET('HARGA SATUAN'!$D$6,MATCH(RAB!C92,'HARGA SATUAN'!$C$7:$C$1492,0),0)),"",OFFSET('HARGA SATUAN'!$D$6,MATCH(RAB!C92,'HARGA SATUAN'!$C$7:$C$1492,0),0))</f>
        <v>JASA</v>
      </c>
      <c r="E92" s="306" t="str">
        <f ca="1">IF(B92="+","Unit",IF(ISERROR(OFFSET('HARGA SATUAN'!$E$6,MATCH(RAB!C92,'HARGA SATUAN'!$C$7:$C$1492,0),0)),"",OFFSET('HARGA SATUAN'!$E$6,MATCH(RAB!C92,'HARGA SATUAN'!$C$7:$C$1492,0),0)))</f>
        <v>Lot</v>
      </c>
      <c r="F92" s="326">
        <v>1</v>
      </c>
      <c r="G92" s="327">
        <v>2.5000000000000001E-2</v>
      </c>
      <c r="H92" s="308">
        <f t="shared" ca="1" si="7"/>
        <v>0</v>
      </c>
      <c r="I92" s="308">
        <f t="shared" ca="1" si="8"/>
        <v>0</v>
      </c>
      <c r="J92" s="328">
        <f ca="1">SUM(K16:K89)*G92</f>
        <v>1024927.5166666668</v>
      </c>
      <c r="K92" s="309">
        <f t="shared" ca="1" si="10"/>
        <v>1024927.5166666668</v>
      </c>
      <c r="L92" s="314"/>
      <c r="M92" s="314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>
      <c r="A93" s="283" t="e">
        <f>IF(AND(C93=0,#REF!=0,#REF!=0),"BLANKS",1)</f>
        <v>#REF!</v>
      </c>
      <c r="B93" s="423"/>
      <c r="C93" s="433"/>
      <c r="D93" s="305" t="str">
        <f ca="1">IF(ISERROR(OFFSET('HARGA SATUAN'!$D$6,MATCH(RAB!C93,'HARGA SATUAN'!$C$7:$C$1492,0),0)),"",OFFSET('HARGA SATUAN'!$D$6,MATCH(RAB!C93,'HARGA SATUAN'!$C$7:$C$1492,0),0))</f>
        <v/>
      </c>
      <c r="E93" s="306" t="str">
        <f ca="1">IF(B93="+","Unit",IF(ISERROR(OFFSET('HARGA SATUAN'!$E$6,MATCH(RAB!C93,'HARGA SATUAN'!$C$7:$C$1492,0),0)),"",OFFSET('HARGA SATUAN'!$E$6,MATCH(RAB!C93,'HARGA SATUAN'!$C$7:$C$1492,0),0)))</f>
        <v/>
      </c>
      <c r="F93" s="417"/>
      <c r="G93" s="307">
        <f ca="1">IF(ISERROR(OFFSET('HARGA SATUAN'!$I$6,MATCH(RAB!C93,'HARGA SATUAN'!$C$7:$C$1492,0),0)),0,OFFSET('HARGA SATUAN'!$I$6,MATCH(RAB!C93,'HARGA SATUAN'!$C$7:$C$1492,0),0))</f>
        <v>0</v>
      </c>
      <c r="H93" s="308">
        <f t="shared" ca="1" si="7"/>
        <v>0</v>
      </c>
      <c r="I93" s="308">
        <f t="shared" ca="1" si="8"/>
        <v>0</v>
      </c>
      <c r="J93" s="308">
        <f t="shared" ca="1" si="9"/>
        <v>0</v>
      </c>
      <c r="K93" s="309">
        <f t="shared" ca="1" si="10"/>
        <v>0</v>
      </c>
      <c r="L93" s="314"/>
      <c r="M93" s="314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>
      <c r="B94" s="318"/>
      <c r="C94" s="316"/>
      <c r="D94" s="305" t="str">
        <f ca="1">IF(ISERROR(OFFSET('HARGA SATUAN'!$D$6,MATCH(RAB!C94,'HARGA SATUAN'!$C$7:$C$1492,0),0)),"",OFFSET('HARGA SATUAN'!$D$6,MATCH(RAB!C94,'HARGA SATUAN'!$C$7:$C$1492,0),0))</f>
        <v/>
      </c>
      <c r="E94" s="306" t="str">
        <f ca="1">IF(B94="+","Unit",IF(ISERROR(OFFSET('HARGA SATUAN'!$E$6,MATCH(RAB!C94,'HARGA SATUAN'!$C$7:$C$1492,0),0)),"",OFFSET('HARGA SATUAN'!$E$6,MATCH(RAB!C94,'HARGA SATUAN'!$C$7:$C$1492,0),0)))</f>
        <v/>
      </c>
      <c r="F94" s="313"/>
      <c r="G94" s="307">
        <f ca="1">IF(ISERROR(OFFSET('HARGA SATUAN'!$I$6,MATCH(RAB!C94,'HARGA SATUAN'!$C$7:$C$1492,0),0)),0,OFFSET('HARGA SATUAN'!$I$6,MATCH(RAB!C94,'HARGA SATUAN'!$C$7:$C$1492,0),0))</f>
        <v>0</v>
      </c>
      <c r="H94" s="308">
        <f t="shared" ref="H94" ca="1" si="36">IF(OR(D94="MDU",D94="MDU-KD"),(IF($O$3="RAB NON MDU","PLN KD",G94*F94)),0)</f>
        <v>0</v>
      </c>
      <c r="I94" s="308">
        <f t="shared" ref="I94" ca="1" si="37">IF(D94="HDW",G94*F94,0)</f>
        <v>0</v>
      </c>
      <c r="J94" s="308">
        <f t="shared" ref="J94" ca="1" si="38">IF(D94="JASA",G94*F94,0)</f>
        <v>0</v>
      </c>
      <c r="K94" s="309">
        <f t="shared" ref="K94" ca="1" si="39">SUM(H94:J94)</f>
        <v>0</v>
      </c>
    </row>
    <row r="95" spans="1:22">
      <c r="B95" s="319"/>
      <c r="C95" s="320"/>
      <c r="D95" s="305" t="str">
        <f ca="1">IF(ISERROR(OFFSET('HARGA SATUAN'!$D$6,MATCH(RAB!C95,'HARGA SATUAN'!$C$7:$C$1492,0),0)),"",OFFSET('HARGA SATUAN'!$D$6,MATCH(RAB!C95,'HARGA SATUAN'!$C$7:$C$1492,0),0))</f>
        <v/>
      </c>
      <c r="E95" s="306" t="str">
        <f ca="1">IF(B95="+","Unit",IF(ISERROR(OFFSET('HARGA SATUAN'!$E$6,MATCH(RAB!C95,'HARGA SATUAN'!$C$7:$C$1492,0),0)),"",OFFSET('HARGA SATUAN'!$E$6,MATCH(RAB!C95,'HARGA SATUAN'!$C$7:$C$1492,0),0)))</f>
        <v/>
      </c>
      <c r="F95" s="321"/>
      <c r="G95" s="307">
        <f ca="1">IF(ISERROR(OFFSET('HARGA SATUAN'!$I$6,MATCH(RAB!C95,'HARGA SATUAN'!$C$7:$C$1492,0),0)),0,OFFSET('HARGA SATUAN'!$I$6,MATCH(RAB!C95,'HARGA SATUAN'!$C$7:$C$1492,0),0))</f>
        <v>0</v>
      </c>
      <c r="H95" s="308">
        <f t="shared" ref="H95" ca="1" si="40">IF(OR(D95="MDU",D95="MDU-KD"),(IF($O$3="RAB NON MDU","PLN KD",G95*F95)),0)</f>
        <v>0</v>
      </c>
      <c r="I95" s="308">
        <f ca="1">IF(D95="HDW",G95*F95,0)</f>
        <v>0</v>
      </c>
      <c r="J95" s="308">
        <f ca="1">IF(D95="JASA",G95*F95,0)</f>
        <v>0</v>
      </c>
      <c r="K95" s="309">
        <f ca="1">SUM(H95:J95)</f>
        <v>0</v>
      </c>
    </row>
    <row r="96" spans="1:22">
      <c r="B96" s="322"/>
      <c r="C96" s="323"/>
      <c r="D96" s="324" t="str">
        <f ca="1">IF(ISERROR(OFFSET('HARGA SATUAN'!$D$6,MATCH(RAB!C96,'HARGA SATUAN'!$C$7:$C$1492,0),0)),"",OFFSET('HARGA SATUAN'!$D$6,MATCH(RAB!C96,'HARGA SATUAN'!$C$7:$C$1492,0),0))</f>
        <v/>
      </c>
      <c r="E96" s="325" t="str">
        <f ca="1">IF(ISERROR(OFFSET('HARGA SATUAN'!$E$6,MATCH(RAB!C96,'HARGA SATUAN'!$C$7:$C$1492,0),0)),"",OFFSET('HARGA SATUAN'!$E$6,MATCH(RAB!C96,'HARGA SATUAN'!$C$7:$C$1492,0),0))</f>
        <v/>
      </c>
      <c r="F96" s="326"/>
      <c r="G96" s="327">
        <f ca="1">IF(ISERROR(OFFSET('HARGA SATUAN'!$I$6,MATCH(RAB!C96,'HARGA SATUAN'!$C$7:$C$1492,0),0)),0,OFFSET('HARGA SATUAN'!$I$6,MATCH(RAB!C96,'HARGA SATUAN'!$C$7:$C$1492,0),0))</f>
        <v>0</v>
      </c>
      <c r="H96" s="328"/>
      <c r="I96" s="328"/>
      <c r="J96" s="328">
        <f ca="1">SUM(K15:K94)*G96</f>
        <v>0</v>
      </c>
      <c r="K96" s="329">
        <f ca="1">SUM(H96:J96)</f>
        <v>0</v>
      </c>
    </row>
    <row r="97" spans="2:13">
      <c r="B97" s="330"/>
      <c r="C97" s="331"/>
      <c r="D97" s="305" t="str">
        <f ca="1">IF(ISERROR(OFFSET('HARGA SATUAN'!$D$6,MATCH(RAB!C97,'HARGA SATUAN'!$C$7:$C$1492,0),0)),"",OFFSET('HARGA SATUAN'!$D$6,MATCH(RAB!C97,'HARGA SATUAN'!$C$7:$C$1492,0),0))</f>
        <v/>
      </c>
      <c r="E97" s="306" t="str">
        <f ca="1">IF(ISERROR(OFFSET('HARGA SATUAN'!$E$6,MATCH(RAB!C97,'HARGA SATUAN'!$C$7:$C$1492,0),0)),"",OFFSET('HARGA SATUAN'!$E$6,MATCH(RAB!C97,'HARGA SATUAN'!$C$7:$C$1492,0),0))</f>
        <v/>
      </c>
      <c r="F97" s="321"/>
      <c r="G97" s="307" t="str">
        <f ca="1">IF(ISERROR(OFFSET('HARGA SATUAN'!$I$6,MATCH(RAB!C97,'HARGA SATUAN'!$C$7:$C$1492,0),0)),"",OFFSET('HARGA SATUAN'!$I$6,MATCH(RAB!C97,'HARGA SATUAN'!$C$7:$C$1492,0),0))</f>
        <v/>
      </c>
      <c r="H97" s="308">
        <f ca="1">IF(OR(D97="MDU",D97="MDU-KD"),IF(G97="PLN",0,G97*F97),0)</f>
        <v>0</v>
      </c>
      <c r="I97" s="308">
        <f ca="1">IF(D97="HDW",IF(G97="PLN",0,G97*F97),0)</f>
        <v>0</v>
      </c>
      <c r="J97" s="308">
        <f ca="1">IF(D97="JASA",IF(G97="PLN",0,G97*F97),0)</f>
        <v>0</v>
      </c>
      <c r="K97" s="309">
        <f ca="1">SUM(H97:J97)</f>
        <v>0</v>
      </c>
    </row>
    <row r="98" spans="2:13" ht="15.75" thickBot="1">
      <c r="B98" s="332"/>
      <c r="C98" s="333"/>
      <c r="D98" s="334"/>
      <c r="E98" s="335"/>
      <c r="F98" s="335"/>
      <c r="G98" s="335"/>
      <c r="H98" s="336"/>
      <c r="I98" s="336"/>
      <c r="J98" s="336"/>
      <c r="K98" s="337"/>
    </row>
    <row r="99" spans="2:13">
      <c r="B99" s="338"/>
      <c r="C99" s="619" t="s">
        <v>981</v>
      </c>
      <c r="D99" s="619"/>
      <c r="E99" s="619"/>
      <c r="F99" s="619"/>
      <c r="G99" s="339" t="s">
        <v>9</v>
      </c>
      <c r="H99" s="340">
        <f ca="1">SUM(H14:H97)</f>
        <v>29971400</v>
      </c>
      <c r="I99" s="340">
        <f ca="1">SUM(I14:I97)</f>
        <v>8156134</v>
      </c>
      <c r="J99" s="340">
        <f ca="1">SUM(J14:J97)</f>
        <v>3894494.1833333336</v>
      </c>
      <c r="K99" s="340">
        <f ca="1">SUM(K14:K97)</f>
        <v>42022028.183333337</v>
      </c>
    </row>
    <row r="100" spans="2:13">
      <c r="B100" s="341"/>
      <c r="C100" s="634" t="s">
        <v>1426</v>
      </c>
      <c r="D100" s="634"/>
      <c r="E100" s="634"/>
      <c r="F100" s="634"/>
      <c r="G100" s="342" t="s">
        <v>9</v>
      </c>
      <c r="H100" s="343">
        <f ca="1">H99*0.11</f>
        <v>3296854</v>
      </c>
      <c r="I100" s="343">
        <f ca="1">I99*0.11</f>
        <v>897174.74</v>
      </c>
      <c r="J100" s="343">
        <f ca="1">J99*0.11</f>
        <v>428394.36016666668</v>
      </c>
      <c r="K100" s="343">
        <f ca="1">K99*0.11</f>
        <v>4622423.1001666673</v>
      </c>
    </row>
    <row r="101" spans="2:13" ht="15.75" thickBot="1">
      <c r="B101" s="341"/>
      <c r="C101" s="633" t="s">
        <v>453</v>
      </c>
      <c r="D101" s="633"/>
      <c r="E101" s="633"/>
      <c r="F101" s="633"/>
      <c r="G101" s="344" t="s">
        <v>9</v>
      </c>
      <c r="H101" s="345">
        <f ca="1">SUM(H99:H100)</f>
        <v>33268254</v>
      </c>
      <c r="I101" s="345">
        <f ca="1">SUM(I99:I100)</f>
        <v>9053308.7400000002</v>
      </c>
      <c r="J101" s="344">
        <f ca="1">SUM(J99:J100)</f>
        <v>4322888.5435000006</v>
      </c>
      <c r="K101" s="344">
        <f ca="1">SUM(K99:K100)</f>
        <v>46644451.283500001</v>
      </c>
      <c r="M101" s="410"/>
    </row>
    <row r="102" spans="2:13">
      <c r="B102" s="635" t="str">
        <f ca="1">"Terbilang : "&amp;PROPER(IF(K101=0,"nol",IF(K101&lt;0,"minus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IF(--MID(TEXT(ABS(K101),"000000000000000"),1,3)=0,"",MID(TEXT(ABS(K101),"000000000000000"),1,1)&amp;" ratus "&amp;MID(TEXT(ABS(K101),"000000000000000"),2,1)&amp;" puluh "&amp;MID(TEXT(ABS(K101),"000000000000000"),3,1)&amp;" trilyun ")&amp; IF(--MID(TEXT(ABS(K101),"000000000000000"),4,3)=0,"",MID(TEXT(ABS(K101),"000000000000000"),4,1)&amp;" ratus "&amp;MID(TEXT(ABS(K101),"000000000000000"),5,1)&amp;" puluh "&amp;MID(TEXT(ABS(K101),"000000000000000"),6,1)&amp;" milyar ")&amp; IF(--MID(TEXT(ABS(K101),"000000000000000"),7,3)=0,"",MID(TEXT(ABS(K101),"000000000000000"),7,1)&amp;" ratus "&amp;MID(TEXT(ABS(K101),"000000000000000"),8,1)&amp;" puluh "&amp;MID(TEXT(ABS(K101),"000000000000000"),9,1)&amp;" juta ")&amp; IF(--MID(TEXT(ABS(K101),"000000000000000"),10,3)=0,"",IF(--MID(TEXT(ABS(K101),"000000000000000"),10,3)=1,"*",MID(TEXT(ABS(K101),"000000000000000"),10,1)&amp;" ratus "&amp;MID(TEXT(ABS(K101),"000000000000000"),11,1)&amp;" puluh ")&amp;MID(TEXT(ABS(K101),"000000000000000"),12,1)&amp;" ribu ")&amp; IF(--MID(TEXT(ABS(K101),"000000000000000"),13,3)=0,"",MID(TEXT(ABS(K101),"000000000000000"),13,1)&amp;" ratus "&amp;MID(TEXT(ABS(K101),"000000000000000"),14,1)&amp;" puluh "&amp;MID(TEXT(ABS(K101),"000000000000000"),15,1)),1,"satu"),2,"dua"),3,"tiga"),4,"empat"),5,"lima"),6,"enam"),7,"tujuh"),8,"delapan"),9,"sembilan"),"0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Enam Juta Enam Ratus Empat Puluh Empat Ribu Empat Ratus Lima Puluh Satu Rupiah</v>
      </c>
      <c r="C102" s="636"/>
      <c r="D102" s="636"/>
      <c r="E102" s="636"/>
      <c r="F102" s="636"/>
      <c r="G102" s="636"/>
      <c r="H102" s="636"/>
      <c r="I102" s="636"/>
      <c r="J102" s="636"/>
      <c r="K102" s="637"/>
    </row>
    <row r="103" spans="2:13">
      <c r="B103" s="638"/>
      <c r="C103" s="639"/>
      <c r="D103" s="639"/>
      <c r="E103" s="639"/>
      <c r="F103" s="639"/>
      <c r="G103" s="639"/>
      <c r="H103" s="639"/>
      <c r="I103" s="639"/>
      <c r="J103" s="639"/>
      <c r="K103" s="640"/>
    </row>
    <row r="104" spans="2:13" ht="15.75" thickBot="1">
      <c r="B104" s="346" t="str">
        <f>"Harga yang dipakai adalah "&amp;'HARGA SATUAN'!I5&amp;""</f>
        <v>Harga yang dipakai adalah RAB HSS 2023</v>
      </c>
      <c r="C104" s="347"/>
      <c r="D104" s="348"/>
      <c r="E104" s="348"/>
      <c r="F104" s="348"/>
      <c r="G104" s="349"/>
      <c r="H104" s="349"/>
      <c r="I104" s="349"/>
      <c r="J104" s="349"/>
      <c r="K104" s="350"/>
    </row>
    <row r="105" spans="2:13">
      <c r="C105" s="351"/>
      <c r="E105" s="353"/>
      <c r="F105" s="353"/>
      <c r="G105" s="353"/>
    </row>
    <row r="106" spans="2:13">
      <c r="C106" s="284"/>
      <c r="E106" s="353"/>
      <c r="F106" s="353"/>
      <c r="G106" s="353"/>
      <c r="H106" s="641"/>
      <c r="I106" s="641"/>
      <c r="J106" s="642"/>
      <c r="K106" s="642"/>
    </row>
    <row r="107" spans="2:13">
      <c r="C107" s="284"/>
      <c r="E107" s="353"/>
      <c r="F107" s="353"/>
      <c r="G107" s="353"/>
      <c r="H107" s="354"/>
      <c r="I107" s="632" t="s">
        <v>1576</v>
      </c>
      <c r="J107" s="632"/>
      <c r="K107" s="632"/>
    </row>
    <row r="108" spans="2:13">
      <c r="C108" s="284"/>
      <c r="E108" s="353"/>
      <c r="F108" s="353"/>
      <c r="G108" s="353"/>
      <c r="H108" s="354"/>
      <c r="I108" s="632" t="s">
        <v>1515</v>
      </c>
      <c r="J108" s="632"/>
      <c r="K108" s="632"/>
    </row>
    <row r="109" spans="2:13">
      <c r="C109" s="284"/>
      <c r="E109" s="353"/>
      <c r="F109" s="353"/>
      <c r="G109" s="353"/>
      <c r="H109" s="355"/>
      <c r="I109" s="356"/>
      <c r="J109" s="356"/>
      <c r="K109" s="356"/>
    </row>
    <row r="110" spans="2:13">
      <c r="C110" s="284"/>
      <c r="E110" s="353"/>
      <c r="F110" s="353"/>
      <c r="G110" s="353"/>
      <c r="H110" s="355"/>
      <c r="I110" s="355"/>
      <c r="J110" s="355"/>
      <c r="K110" s="355"/>
    </row>
    <row r="111" spans="2:13">
      <c r="C111" s="284"/>
      <c r="E111" s="353"/>
      <c r="F111" s="353"/>
      <c r="G111" s="353"/>
      <c r="H111" s="355"/>
      <c r="I111" s="355"/>
      <c r="J111" s="355"/>
      <c r="K111" s="355"/>
    </row>
    <row r="112" spans="2:13">
      <c r="C112" s="284"/>
      <c r="E112" s="353"/>
      <c r="F112" s="353"/>
      <c r="G112" s="353"/>
      <c r="H112" s="355"/>
      <c r="I112" s="355"/>
      <c r="J112" s="355"/>
      <c r="K112" s="355"/>
    </row>
    <row r="113" spans="3:11">
      <c r="C113" s="284"/>
      <c r="E113" s="353"/>
      <c r="F113" s="353"/>
      <c r="G113" s="353"/>
      <c r="H113" s="357"/>
      <c r="I113" s="632" t="s">
        <v>1516</v>
      </c>
      <c r="J113" s="632"/>
      <c r="K113" s="632"/>
    </row>
    <row r="114" spans="3:11">
      <c r="C114" s="351"/>
      <c r="E114" s="353"/>
      <c r="F114" s="353"/>
      <c r="G114" s="353"/>
      <c r="H114" s="355"/>
      <c r="I114" s="355"/>
      <c r="J114" s="355"/>
      <c r="K114" s="355"/>
    </row>
    <row r="115" spans="3:11">
      <c r="C115" s="351"/>
      <c r="E115" s="353"/>
      <c r="F115" s="353"/>
      <c r="G115" s="353"/>
      <c r="H115" s="355"/>
      <c r="I115" s="355"/>
      <c r="J115" s="355"/>
      <c r="K115" s="355"/>
    </row>
    <row r="116" spans="3:11">
      <c r="C116" s="351"/>
      <c r="E116" s="353"/>
      <c r="F116" s="353"/>
      <c r="G116" s="353"/>
      <c r="H116" s="355"/>
      <c r="I116" s="355"/>
      <c r="J116" s="355"/>
      <c r="K116" s="355"/>
    </row>
  </sheetData>
  <sheetProtection sort="0" autoFilter="0"/>
  <protectedRanges>
    <protectedRange sqref="B94" name="Range1_1"/>
    <protectedRange sqref="B93:C93 B79:C79 B89:C90" name="Range1_1_4_3"/>
    <protectedRange sqref="B36:C41 B16:B21 B35 B33:C34 B32 B31:C31 B30 B29:C29 B28 B27:C27 B26 B24:C25 B23 B22:C22" name="Range1_1_1"/>
    <protectedRange sqref="B15 C18:C21 C35 C32 C30 C28 C26 C23" name="Range1_6_2"/>
    <protectedRange sqref="C16" name="Range1_1_2_1_1"/>
    <protectedRange sqref="C17" name="Range1_6_1_1"/>
    <protectedRange sqref="B85 B86:C87 B88 B83:C84 B80:B82 B42" name="Range1_1_4"/>
    <protectedRange sqref="C85" name="Range1_1_2_3"/>
    <protectedRange sqref="C88" name="Range1_1_2_4_2"/>
    <protectedRange sqref="C80" name="Range1_1_2_5_1"/>
    <protectedRange sqref="C81:C82 C42" name="Range1_1_2_6_1"/>
    <protectedRange sqref="B91:C91" name="Range1_1_5"/>
    <protectedRange sqref="B43:C78" name="Range1_1_6"/>
  </protectedRanges>
  <mergeCells count="22">
    <mergeCell ref="I108:K108"/>
    <mergeCell ref="I113:K113"/>
    <mergeCell ref="C101:F101"/>
    <mergeCell ref="G6:K6"/>
    <mergeCell ref="I107:K107"/>
    <mergeCell ref="C100:F100"/>
    <mergeCell ref="B102:K103"/>
    <mergeCell ref="H106:K106"/>
    <mergeCell ref="H11:K11"/>
    <mergeCell ref="H12:H13"/>
    <mergeCell ref="J12:J13"/>
    <mergeCell ref="K12:K13"/>
    <mergeCell ref="O3:P4"/>
    <mergeCell ref="B4:K4"/>
    <mergeCell ref="C99:F99"/>
    <mergeCell ref="B11:B13"/>
    <mergeCell ref="C11:C13"/>
    <mergeCell ref="D11:D13"/>
    <mergeCell ref="E11:E13"/>
    <mergeCell ref="F11:F13"/>
    <mergeCell ref="G11:G13"/>
    <mergeCell ref="I12:I13"/>
  </mergeCells>
  <phoneticPr fontId="124" type="noConversion"/>
  <conditionalFormatting sqref="C15:C16">
    <cfRule type="cellIs" dxfId="18" priority="43" operator="equal">
      <formula>0</formula>
    </cfRule>
  </conditionalFormatting>
  <conditionalFormatting sqref="C22">
    <cfRule type="cellIs" dxfId="17" priority="42" operator="equal">
      <formula>0</formula>
    </cfRule>
  </conditionalFormatting>
  <conditionalFormatting sqref="C26">
    <cfRule type="cellIs" dxfId="16" priority="41" operator="equal">
      <formula>0</formula>
    </cfRule>
  </conditionalFormatting>
  <conditionalFormatting sqref="C42">
    <cfRule type="cellIs" dxfId="15" priority="5" operator="equal">
      <formula>0</formula>
    </cfRule>
  </conditionalFormatting>
  <conditionalFormatting sqref="C80:C82">
    <cfRule type="cellIs" dxfId="14" priority="34" operator="equal">
      <formula>0</formula>
    </cfRule>
  </conditionalFormatting>
  <conditionalFormatting sqref="C85">
    <cfRule type="cellIs" dxfId="13" priority="36" operator="equal">
      <formula>0</formula>
    </cfRule>
  </conditionalFormatting>
  <conditionalFormatting sqref="C88">
    <cfRule type="cellIs" dxfId="12" priority="35" operator="equal">
      <formula>0</formula>
    </cfRule>
  </conditionalFormatting>
  <conditionalFormatting sqref="C94">
    <cfRule type="cellIs" dxfId="11" priority="198" operator="equal">
      <formula>0</formula>
    </cfRule>
  </conditionalFormatting>
  <conditionalFormatting sqref="E1:E3 E5:E78 H12:I12 O13 S14:V93 F35:K78 G80:K91 G95:H95 E97:H97 E98:F98">
    <cfRule type="cellIs" dxfId="10" priority="1001" stopIfTrue="1" operator="equal">
      <formula>0</formula>
    </cfRule>
  </conditionalFormatting>
  <conditionalFormatting sqref="E80:F93">
    <cfRule type="cellIs" dxfId="9" priority="2" stopIfTrue="1" operator="equal">
      <formula>0</formula>
    </cfRule>
  </conditionalFormatting>
  <conditionalFormatting sqref="E94:G96">
    <cfRule type="cellIs" dxfId="8" priority="197" stopIfTrue="1" operator="equal">
      <formula>0</formula>
    </cfRule>
  </conditionalFormatting>
  <conditionalFormatting sqref="E79:K79">
    <cfRule type="cellIs" dxfId="7" priority="32" stopIfTrue="1" operator="equal">
      <formula>0</formula>
    </cfRule>
  </conditionalFormatting>
  <conditionalFormatting sqref="F23:F34">
    <cfRule type="cellIs" dxfId="6" priority="1" stopIfTrue="1" operator="equal">
      <formula>0</formula>
    </cfRule>
  </conditionalFormatting>
  <conditionalFormatting sqref="F14:K21 G22:K34">
    <cfRule type="cellIs" dxfId="5" priority="4" stopIfTrue="1" operator="equal">
      <formula>0</formula>
    </cfRule>
  </conditionalFormatting>
  <conditionalFormatting sqref="G1:G13">
    <cfRule type="cellIs" dxfId="4" priority="44" stopIfTrue="1" operator="equal">
      <formula>0</formula>
    </cfRule>
  </conditionalFormatting>
  <conditionalFormatting sqref="G92:G93">
    <cfRule type="cellIs" dxfId="3" priority="48" stopIfTrue="1" operator="equal">
      <formula>0</formula>
    </cfRule>
  </conditionalFormatting>
  <conditionalFormatting sqref="G97:G65563 E102:E65563">
    <cfRule type="cellIs" dxfId="2" priority="135" stopIfTrue="1" operator="equal">
      <formula>0</formula>
    </cfRule>
  </conditionalFormatting>
  <conditionalFormatting sqref="H92:K98">
    <cfRule type="cellIs" dxfId="1" priority="4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3:C25 F69 F71:F83 F43:F65 F89:F91 F16:F21 F23:F41 H14:K98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7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6E8A4-9BF8-4A5D-984E-FA2CBF69B7BC}">
  <sheetPr>
    <tabColor rgb="FF92D050"/>
  </sheetPr>
  <dimension ref="C1:AD55"/>
  <sheetViews>
    <sheetView showGridLines="0" view="pageBreakPreview" topLeftCell="A16" zoomScaleNormal="100" zoomScaleSheetLayoutView="100" workbookViewId="0">
      <selection activeCell="R36" sqref="R36"/>
    </sheetView>
  </sheetViews>
  <sheetFormatPr defaultColWidth="9.140625" defaultRowHeight="12"/>
  <cols>
    <col min="1" max="2" width="1.42578125" style="445" customWidth="1"/>
    <col min="3" max="3" width="7.42578125" style="445" customWidth="1"/>
    <col min="4" max="22" width="5.7109375" style="445" customWidth="1"/>
    <col min="23" max="23" width="6.28515625" style="445" customWidth="1"/>
    <col min="24" max="24" width="7.28515625" style="445" customWidth="1"/>
    <col min="25" max="26" width="5.7109375" style="445" customWidth="1"/>
    <col min="27" max="27" width="6.5703125" style="445" customWidth="1"/>
    <col min="28" max="118" width="5.7109375" style="445" customWidth="1"/>
    <col min="119" max="16384" width="9.140625" style="445"/>
  </cols>
  <sheetData>
    <row r="1" spans="3:30" ht="12.75" thickBot="1"/>
    <row r="2" spans="3:30" ht="12.75" customHeight="1">
      <c r="C2" s="446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707" t="s">
        <v>1410</v>
      </c>
      <c r="X2" s="708"/>
      <c r="Y2" s="708"/>
      <c r="Z2" s="708"/>
      <c r="AA2" s="708"/>
      <c r="AB2" s="708"/>
      <c r="AC2" s="708"/>
      <c r="AD2" s="709"/>
    </row>
    <row r="3" spans="3:30">
      <c r="C3" s="448"/>
      <c r="D3" s="429"/>
      <c r="E3" s="429"/>
      <c r="F3" s="430"/>
      <c r="G3" s="429"/>
      <c r="H3" s="429"/>
      <c r="I3" s="429"/>
      <c r="J3" s="429"/>
      <c r="K3" s="430"/>
      <c r="L3" s="430"/>
      <c r="W3" s="710"/>
      <c r="X3" s="711"/>
      <c r="Y3" s="711"/>
      <c r="Z3" s="711"/>
      <c r="AA3" s="711"/>
      <c r="AB3" s="711"/>
      <c r="AC3" s="711"/>
      <c r="AD3" s="712"/>
    </row>
    <row r="4" spans="3:30">
      <c r="C4" s="448"/>
      <c r="D4" s="702"/>
      <c r="E4" s="702"/>
      <c r="F4" s="431" t="s">
        <v>1584</v>
      </c>
      <c r="G4" s="703" t="s">
        <v>1585</v>
      </c>
      <c r="H4" s="704"/>
      <c r="I4" s="703" t="s">
        <v>1586</v>
      </c>
      <c r="J4" s="704"/>
      <c r="K4" s="705" t="s">
        <v>1587</v>
      </c>
      <c r="L4" s="706"/>
      <c r="W4" s="449" t="s">
        <v>1583</v>
      </c>
      <c r="AD4" s="450"/>
    </row>
    <row r="5" spans="3:30">
      <c r="C5" s="448"/>
      <c r="D5" s="702" t="s">
        <v>1592</v>
      </c>
      <c r="E5" s="702"/>
      <c r="F5" s="431"/>
      <c r="G5" s="703"/>
      <c r="H5" s="704"/>
      <c r="I5" s="703"/>
      <c r="J5" s="704"/>
      <c r="K5" s="705"/>
      <c r="L5" s="706"/>
      <c r="W5" s="451" t="s">
        <v>1588</v>
      </c>
      <c r="X5" s="647" t="s">
        <v>1589</v>
      </c>
      <c r="Y5" s="647"/>
      <c r="Z5" s="647"/>
      <c r="AA5" s="647" t="s">
        <v>1590</v>
      </c>
      <c r="AB5" s="647"/>
      <c r="AC5" s="647" t="s">
        <v>1591</v>
      </c>
      <c r="AD5" s="648"/>
    </row>
    <row r="6" spans="3:30">
      <c r="C6" s="448"/>
      <c r="D6" s="702" t="s">
        <v>1594</v>
      </c>
      <c r="E6" s="702"/>
      <c r="F6" s="431"/>
      <c r="G6" s="703"/>
      <c r="H6" s="704"/>
      <c r="I6" s="703"/>
      <c r="J6" s="704"/>
      <c r="K6" s="705"/>
      <c r="L6" s="706"/>
      <c r="W6" s="451">
        <v>1</v>
      </c>
      <c r="X6" s="647" t="s">
        <v>1593</v>
      </c>
      <c r="Y6" s="647"/>
      <c r="Z6" s="647"/>
      <c r="AA6" s="647"/>
      <c r="AB6" s="647"/>
      <c r="AC6" s="647"/>
      <c r="AD6" s="648"/>
    </row>
    <row r="7" spans="3:30">
      <c r="C7" s="448"/>
      <c r="W7" s="451">
        <v>2</v>
      </c>
      <c r="X7" s="647" t="s">
        <v>1595</v>
      </c>
      <c r="Y7" s="647"/>
      <c r="Z7" s="647"/>
      <c r="AA7" s="647"/>
      <c r="AB7" s="647"/>
      <c r="AC7" s="647"/>
      <c r="AD7" s="648"/>
    </row>
    <row r="8" spans="3:30">
      <c r="C8" s="448"/>
      <c r="W8" s="451">
        <v>3</v>
      </c>
      <c r="X8" s="647" t="s">
        <v>1596</v>
      </c>
      <c r="Y8" s="647"/>
      <c r="Z8" s="647"/>
      <c r="AA8" s="647"/>
      <c r="AB8" s="647"/>
      <c r="AC8" s="647"/>
      <c r="AD8" s="648"/>
    </row>
    <row r="9" spans="3:30">
      <c r="C9" s="448"/>
      <c r="W9" s="451">
        <v>4</v>
      </c>
      <c r="X9" s="647" t="s">
        <v>1597</v>
      </c>
      <c r="Y9" s="647"/>
      <c r="Z9" s="647"/>
      <c r="AA9" s="647"/>
      <c r="AB9" s="647"/>
      <c r="AC9" s="647"/>
      <c r="AD9" s="648"/>
    </row>
    <row r="10" spans="3:30">
      <c r="C10" s="448"/>
      <c r="P10" s="453"/>
      <c r="W10" s="451">
        <v>5</v>
      </c>
      <c r="X10" s="647" t="s">
        <v>1598</v>
      </c>
      <c r="Y10" s="647"/>
      <c r="Z10" s="647"/>
      <c r="AA10" s="647"/>
      <c r="AB10" s="647"/>
      <c r="AC10" s="647"/>
      <c r="AD10" s="648"/>
    </row>
    <row r="11" spans="3:30">
      <c r="C11" s="448"/>
      <c r="W11" s="451">
        <v>6</v>
      </c>
      <c r="X11" s="647" t="s">
        <v>1599</v>
      </c>
      <c r="Y11" s="647"/>
      <c r="Z11" s="647"/>
      <c r="AA11" s="647"/>
      <c r="AB11" s="647"/>
      <c r="AC11" s="647"/>
      <c r="AD11" s="648"/>
    </row>
    <row r="12" spans="3:30">
      <c r="C12" s="448"/>
      <c r="W12" s="451">
        <v>7</v>
      </c>
      <c r="X12" s="647" t="s">
        <v>1600</v>
      </c>
      <c r="Y12" s="647"/>
      <c r="Z12" s="647"/>
      <c r="AA12" s="647"/>
      <c r="AB12" s="647"/>
      <c r="AC12" s="647"/>
      <c r="AD12" s="648"/>
    </row>
    <row r="13" spans="3:30" ht="12.75" customHeight="1">
      <c r="C13" s="448"/>
      <c r="Q13" s="453"/>
      <c r="W13" s="451">
        <v>8</v>
      </c>
      <c r="X13" s="647" t="s">
        <v>1601</v>
      </c>
      <c r="Y13" s="647"/>
      <c r="Z13" s="647"/>
      <c r="AA13" s="647"/>
      <c r="AB13" s="647"/>
      <c r="AC13" s="647"/>
      <c r="AD13" s="648"/>
    </row>
    <row r="14" spans="3:30">
      <c r="C14" s="448"/>
      <c r="W14" s="451">
        <v>9</v>
      </c>
      <c r="X14" s="647" t="s">
        <v>1602</v>
      </c>
      <c r="Y14" s="647"/>
      <c r="Z14" s="647"/>
      <c r="AA14" s="647"/>
      <c r="AB14" s="647"/>
      <c r="AC14" s="647"/>
      <c r="AD14" s="648"/>
    </row>
    <row r="15" spans="3:30">
      <c r="C15" s="448"/>
      <c r="W15" s="451">
        <v>10</v>
      </c>
      <c r="X15" s="647" t="s">
        <v>1603</v>
      </c>
      <c r="Y15" s="647"/>
      <c r="Z15" s="647"/>
      <c r="AA15" s="647"/>
      <c r="AB15" s="647"/>
      <c r="AC15" s="647"/>
      <c r="AD15" s="648"/>
    </row>
    <row r="16" spans="3:30">
      <c r="C16" s="448"/>
      <c r="W16" s="451">
        <v>11</v>
      </c>
      <c r="X16" s="647" t="s">
        <v>1604</v>
      </c>
      <c r="Y16" s="647"/>
      <c r="Z16" s="647"/>
      <c r="AA16" s="647"/>
      <c r="AB16" s="647"/>
      <c r="AC16" s="647"/>
      <c r="AD16" s="648"/>
    </row>
    <row r="17" spans="3:30">
      <c r="C17" s="448"/>
      <c r="S17" s="454"/>
      <c r="W17" s="451">
        <v>12</v>
      </c>
      <c r="X17" s="647" t="s">
        <v>1605</v>
      </c>
      <c r="Y17" s="647"/>
      <c r="Z17" s="647"/>
      <c r="AA17" s="647"/>
      <c r="AB17" s="647"/>
      <c r="AC17" s="647"/>
      <c r="AD17" s="648"/>
    </row>
    <row r="18" spans="3:30">
      <c r="C18" s="455"/>
      <c r="D18" s="456"/>
      <c r="E18" s="456"/>
      <c r="W18" s="45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448"/>
      <c r="W19" s="457"/>
      <c r="X19" s="691"/>
      <c r="Y19" s="691"/>
      <c r="Z19" s="691"/>
      <c r="AA19" s="691"/>
      <c r="AB19" s="691"/>
      <c r="AC19" s="691"/>
      <c r="AD19" s="692"/>
    </row>
    <row r="20" spans="3:30">
      <c r="C20" s="448"/>
      <c r="W20" s="693" t="s">
        <v>1606</v>
      </c>
      <c r="X20" s="694"/>
      <c r="Y20" s="694"/>
      <c r="Z20" s="694"/>
      <c r="AA20" s="694"/>
      <c r="AB20" s="694"/>
      <c r="AC20" s="694"/>
      <c r="AD20" s="695"/>
    </row>
    <row r="21" spans="3:30">
      <c r="C21" s="448"/>
      <c r="W21" s="696" t="s">
        <v>1607</v>
      </c>
      <c r="X21" s="697"/>
      <c r="Y21" s="697"/>
      <c r="Z21" s="698"/>
      <c r="AA21" s="699" t="s">
        <v>1608</v>
      </c>
      <c r="AB21" s="700"/>
      <c r="AC21" s="700"/>
      <c r="AD21" s="701"/>
    </row>
    <row r="22" spans="3:30">
      <c r="C22" s="448"/>
      <c r="D22" s="445" t="s">
        <v>1628</v>
      </c>
      <c r="T22" s="445" t="s">
        <v>1629</v>
      </c>
      <c r="W22" s="679" t="s">
        <v>1647</v>
      </c>
      <c r="X22" s="723"/>
      <c r="Y22" s="458" t="s">
        <v>1029</v>
      </c>
      <c r="Z22" s="459">
        <v>2</v>
      </c>
      <c r="AA22" s="687"/>
      <c r="AB22" s="688"/>
      <c r="AC22" s="460"/>
      <c r="AD22" s="461"/>
    </row>
    <row r="23" spans="3:30">
      <c r="C23" s="448"/>
      <c r="W23" s="679" t="s">
        <v>1630</v>
      </c>
      <c r="X23" s="680"/>
      <c r="Y23" s="458" t="s">
        <v>1029</v>
      </c>
      <c r="Z23" s="459">
        <v>1</v>
      </c>
      <c r="AA23" s="685"/>
      <c r="AB23" s="686"/>
      <c r="AC23" s="460"/>
      <c r="AD23" s="461"/>
    </row>
    <row r="24" spans="3:30">
      <c r="C24" s="448"/>
      <c r="W24" s="679" t="s">
        <v>1631</v>
      </c>
      <c r="X24" s="680"/>
      <c r="Y24" s="458" t="s">
        <v>1029</v>
      </c>
      <c r="Z24" s="459">
        <v>1</v>
      </c>
      <c r="AA24" s="689"/>
      <c r="AB24" s="690"/>
      <c r="AC24" s="460"/>
      <c r="AD24" s="461"/>
    </row>
    <row r="25" spans="3:30">
      <c r="C25" s="448"/>
      <c r="W25" s="681" t="s">
        <v>1610</v>
      </c>
      <c r="X25" s="682"/>
      <c r="Y25" s="462" t="s">
        <v>1029</v>
      </c>
      <c r="Z25" s="463">
        <v>2</v>
      </c>
      <c r="AA25" s="685"/>
      <c r="AB25" s="686"/>
      <c r="AC25" s="460"/>
      <c r="AD25" s="461"/>
    </row>
    <row r="26" spans="3:30">
      <c r="C26" s="448"/>
      <c r="K26" s="445" t="s">
        <v>1632</v>
      </c>
      <c r="W26" s="681" t="s">
        <v>1625</v>
      </c>
      <c r="X26" s="682"/>
      <c r="Y26" s="458" t="s">
        <v>1029</v>
      </c>
      <c r="Z26" s="459">
        <v>0</v>
      </c>
      <c r="AA26" s="685"/>
      <c r="AB26" s="686"/>
      <c r="AC26" s="460"/>
      <c r="AD26" s="461"/>
    </row>
    <row r="27" spans="3:30">
      <c r="C27" s="448"/>
      <c r="W27" s="679" t="s">
        <v>1633</v>
      </c>
      <c r="X27" s="723"/>
      <c r="Y27" s="458" t="s">
        <v>1634</v>
      </c>
      <c r="Z27" s="459">
        <v>30</v>
      </c>
      <c r="AA27" s="674"/>
      <c r="AB27" s="675"/>
      <c r="AC27" s="460"/>
      <c r="AD27" s="461"/>
    </row>
    <row r="28" spans="3:30">
      <c r="C28" s="448"/>
      <c r="W28" s="683" t="s">
        <v>1648</v>
      </c>
      <c r="X28" s="684"/>
      <c r="Y28" s="458" t="s">
        <v>1029</v>
      </c>
      <c r="Z28" s="459">
        <v>1</v>
      </c>
      <c r="AA28" s="674"/>
      <c r="AB28" s="675"/>
      <c r="AC28" s="460"/>
      <c r="AD28" s="461"/>
    </row>
    <row r="29" spans="3:30">
      <c r="C29" s="448"/>
      <c r="W29" s="679" t="s">
        <v>1613</v>
      </c>
      <c r="X29" s="680"/>
      <c r="Y29" s="458" t="s">
        <v>1029</v>
      </c>
      <c r="Z29" s="459">
        <v>2</v>
      </c>
      <c r="AA29" s="674"/>
      <c r="AB29" s="675"/>
      <c r="AC29" s="460"/>
      <c r="AD29" s="461"/>
    </row>
    <row r="30" spans="3:30" ht="11.25" customHeight="1">
      <c r="C30" s="448"/>
      <c r="W30" s="679" t="s">
        <v>1649</v>
      </c>
      <c r="X30" s="680"/>
      <c r="Y30" s="458" t="s">
        <v>1029</v>
      </c>
      <c r="Z30" s="459">
        <v>2</v>
      </c>
      <c r="AA30" s="674"/>
      <c r="AB30" s="675"/>
      <c r="AC30" s="460"/>
      <c r="AD30" s="461"/>
    </row>
    <row r="31" spans="3:30">
      <c r="C31" s="448"/>
      <c r="U31" s="464"/>
      <c r="W31" s="679" t="s">
        <v>1611</v>
      </c>
      <c r="X31" s="680"/>
      <c r="Y31" s="458" t="s">
        <v>1029</v>
      </c>
      <c r="Z31" s="459">
        <v>2</v>
      </c>
      <c r="AA31" s="674"/>
      <c r="AB31" s="675"/>
      <c r="AC31" s="460"/>
      <c r="AD31" s="461"/>
    </row>
    <row r="32" spans="3:30">
      <c r="C32" s="448"/>
      <c r="U32" s="464"/>
      <c r="W32" s="679" t="s">
        <v>1626</v>
      </c>
      <c r="X32" s="680"/>
      <c r="Y32" s="458" t="s">
        <v>1029</v>
      </c>
      <c r="Z32" s="459">
        <v>2</v>
      </c>
      <c r="AA32" s="674"/>
      <c r="AB32" s="675"/>
      <c r="AC32" s="460"/>
      <c r="AD32" s="461"/>
    </row>
    <row r="33" spans="3:30">
      <c r="C33" s="448"/>
      <c r="W33" s="681"/>
      <c r="X33" s="682"/>
      <c r="Y33" s="462"/>
      <c r="Z33" s="463"/>
      <c r="AA33" s="674"/>
      <c r="AB33" s="675"/>
      <c r="AC33" s="460"/>
      <c r="AD33" s="461"/>
    </row>
    <row r="34" spans="3:30">
      <c r="C34" s="448"/>
      <c r="W34" s="672"/>
      <c r="X34" s="673"/>
      <c r="Y34" s="458"/>
      <c r="Z34" s="459"/>
      <c r="AA34" s="674"/>
      <c r="AB34" s="675"/>
      <c r="AC34" s="460"/>
      <c r="AD34" s="461"/>
    </row>
    <row r="35" spans="3:30">
      <c r="C35" s="448"/>
      <c r="W35" s="672"/>
      <c r="X35" s="673"/>
      <c r="Y35" s="458"/>
      <c r="Z35" s="459"/>
      <c r="AA35" s="674"/>
      <c r="AB35" s="675"/>
      <c r="AC35" s="460"/>
      <c r="AD35" s="461"/>
    </row>
    <row r="36" spans="3:30">
      <c r="C36" s="448"/>
      <c r="W36" s="676"/>
      <c r="X36" s="677"/>
      <c r="Y36" s="458"/>
      <c r="Z36" s="463"/>
      <c r="AA36" s="678"/>
      <c r="AB36" s="675"/>
      <c r="AC36" s="460"/>
      <c r="AD36" s="461"/>
    </row>
    <row r="37" spans="3:30" ht="12.75" customHeight="1">
      <c r="C37" s="448"/>
      <c r="W37" s="666"/>
      <c r="X37" s="667"/>
      <c r="Y37" s="458"/>
      <c r="Z37" s="463"/>
      <c r="AA37" s="668"/>
      <c r="AB37" s="669"/>
      <c r="AC37" s="467"/>
      <c r="AD37" s="468"/>
    </row>
    <row r="38" spans="3:30" ht="12.75" customHeight="1">
      <c r="C38" s="448"/>
      <c r="W38" s="666"/>
      <c r="X38" s="667"/>
      <c r="Y38" s="462"/>
      <c r="Z38" s="463"/>
      <c r="AA38" s="465"/>
      <c r="AB38" s="466"/>
      <c r="AC38" s="467"/>
      <c r="AD38" s="468"/>
    </row>
    <row r="39" spans="3:30" ht="12" customHeight="1">
      <c r="C39" s="448"/>
      <c r="W39" s="666"/>
      <c r="X39" s="667"/>
      <c r="Y39" s="462"/>
      <c r="Z39" s="469"/>
      <c r="AA39" s="661"/>
      <c r="AB39" s="662"/>
      <c r="AC39" s="467"/>
      <c r="AD39" s="468"/>
    </row>
    <row r="40" spans="3:30" ht="12" customHeight="1">
      <c r="C40" s="448"/>
      <c r="W40" s="670"/>
      <c r="X40" s="671"/>
      <c r="Y40" s="462"/>
      <c r="Z40" s="469"/>
      <c r="AA40" s="470"/>
      <c r="AB40" s="471"/>
      <c r="AC40" s="467"/>
      <c r="AD40" s="468"/>
    </row>
    <row r="41" spans="3:30" ht="12" customHeight="1">
      <c r="C41" s="448"/>
      <c r="W41" s="659"/>
      <c r="X41" s="660"/>
      <c r="Y41" s="472"/>
      <c r="Z41" s="473"/>
      <c r="AA41" s="661"/>
      <c r="AB41" s="662"/>
      <c r="AC41" s="467"/>
      <c r="AD41" s="468"/>
    </row>
    <row r="42" spans="3:30" ht="12" customHeight="1">
      <c r="C42" s="448"/>
      <c r="W42" s="663" t="s">
        <v>1646</v>
      </c>
      <c r="X42" s="664"/>
      <c r="Y42" s="664"/>
      <c r="Z42" s="664"/>
      <c r="AA42" s="664"/>
      <c r="AB42" s="664"/>
      <c r="AC42" s="664"/>
      <c r="AD42" s="665"/>
    </row>
    <row r="43" spans="3:30" ht="12" customHeight="1">
      <c r="C43" s="448"/>
      <c r="V43" s="474"/>
      <c r="W43" s="475"/>
      <c r="X43" s="476"/>
      <c r="Y43" s="476"/>
      <c r="Z43" s="476"/>
      <c r="AA43" s="476"/>
      <c r="AB43" s="476"/>
      <c r="AC43" s="476"/>
      <c r="AD43" s="477"/>
    </row>
    <row r="44" spans="3:30">
      <c r="C44" s="478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9"/>
      <c r="V44" s="474"/>
      <c r="W44" s="645" t="s">
        <v>1614</v>
      </c>
      <c r="X44" s="646"/>
      <c r="Y44" s="647"/>
      <c r="Z44" s="647"/>
      <c r="AA44" s="647"/>
      <c r="AB44" s="647"/>
      <c r="AC44" s="647"/>
      <c r="AD44" s="648"/>
    </row>
    <row r="45" spans="3:30">
      <c r="C45" s="478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9"/>
      <c r="V45" s="474"/>
      <c r="W45" s="645" t="s">
        <v>1615</v>
      </c>
      <c r="X45" s="646"/>
      <c r="Y45" s="647">
        <v>1</v>
      </c>
      <c r="Z45" s="647"/>
      <c r="AA45" s="647"/>
      <c r="AB45" s="647" t="s">
        <v>1616</v>
      </c>
      <c r="AC45" s="647"/>
      <c r="AD45" s="452" t="s">
        <v>1617</v>
      </c>
    </row>
    <row r="46" spans="3:30">
      <c r="C46" s="478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9"/>
      <c r="V46" s="474"/>
      <c r="W46" s="645" t="s">
        <v>1618</v>
      </c>
      <c r="X46" s="646"/>
      <c r="Y46" s="653"/>
      <c r="Z46" s="653"/>
      <c r="AA46" s="653"/>
      <c r="AB46" s="647" t="s">
        <v>1619</v>
      </c>
      <c r="AC46" s="647"/>
      <c r="AD46" s="480"/>
    </row>
    <row r="47" spans="3:30">
      <c r="C47" s="478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9"/>
      <c r="V47" s="474"/>
      <c r="W47" s="654" t="s">
        <v>1620</v>
      </c>
      <c r="X47" s="654"/>
      <c r="Y47" s="654"/>
      <c r="Z47" s="654"/>
      <c r="AA47" s="654"/>
      <c r="AB47" s="654"/>
      <c r="AC47" s="654"/>
      <c r="AD47" s="655"/>
    </row>
    <row r="48" spans="3:30" ht="12.75" customHeight="1">
      <c r="C48" s="478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9"/>
      <c r="V48" s="474"/>
      <c r="W48" s="656" t="str">
        <f>RAB!G6</f>
        <v>SITI SUMINI</v>
      </c>
      <c r="X48" s="657"/>
      <c r="Y48" s="657"/>
      <c r="Z48" s="657"/>
      <c r="AA48" s="657"/>
      <c r="AB48" s="657"/>
      <c r="AC48" s="657"/>
      <c r="AD48" s="658"/>
    </row>
    <row r="49" spans="3:30">
      <c r="C49" s="478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79"/>
      <c r="V49" s="481"/>
      <c r="W49" s="656" t="str">
        <f>RAB!G7</f>
        <v>JL. RAYA SEMARANG - PURWODADI KM. 27 DESA MANGUNSARI</v>
      </c>
      <c r="X49" s="657"/>
      <c r="Y49" s="657"/>
      <c r="Z49" s="657"/>
      <c r="AA49" s="657"/>
      <c r="AB49" s="657"/>
      <c r="AC49" s="657"/>
      <c r="AD49" s="658"/>
    </row>
    <row r="50" spans="3:30">
      <c r="C50" s="478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79"/>
      <c r="V50" s="481"/>
      <c r="W50" s="482"/>
      <c r="X50" s="482"/>
      <c r="Y50" s="482"/>
      <c r="Z50" s="482"/>
      <c r="AA50" s="482"/>
      <c r="AB50" s="482"/>
      <c r="AC50" s="482"/>
      <c r="AD50" s="483"/>
    </row>
    <row r="51" spans="3:30" ht="19.5" customHeight="1">
      <c r="C51" s="478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9"/>
      <c r="V51" s="481"/>
      <c r="W51" s="484"/>
      <c r="X51" s="484"/>
      <c r="Y51" s="484"/>
      <c r="Z51" s="484"/>
      <c r="AA51" s="484"/>
      <c r="AB51" s="484"/>
      <c r="AC51" s="484"/>
      <c r="AD51" s="485"/>
    </row>
    <row r="52" spans="3:30">
      <c r="C52" s="478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T52" s="479"/>
      <c r="U52" s="479"/>
      <c r="V52" s="474"/>
      <c r="W52" s="645" t="s">
        <v>1621</v>
      </c>
      <c r="X52" s="646"/>
      <c r="Y52" s="647" t="s">
        <v>1635</v>
      </c>
      <c r="Z52" s="647"/>
      <c r="AA52" s="647"/>
      <c r="AB52" s="647"/>
      <c r="AC52" s="647"/>
      <c r="AD52" s="648"/>
    </row>
    <row r="53" spans="3:30">
      <c r="C53" s="478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T53" s="479"/>
      <c r="V53" s="474"/>
      <c r="W53" s="645" t="s">
        <v>1622</v>
      </c>
      <c r="X53" s="646"/>
      <c r="Y53" s="647" t="s">
        <v>1636</v>
      </c>
      <c r="Z53" s="647"/>
      <c r="AA53" s="647"/>
      <c r="AB53" s="647"/>
      <c r="AC53" s="647"/>
      <c r="AD53" s="648"/>
    </row>
    <row r="54" spans="3:30">
      <c r="C54" s="478"/>
      <c r="D54" s="479"/>
      <c r="E54" s="479"/>
      <c r="F54" s="479"/>
      <c r="G54" s="479"/>
      <c r="H54" s="479"/>
      <c r="I54" s="479"/>
      <c r="J54" s="479"/>
      <c r="K54" s="479"/>
      <c r="L54" s="479"/>
      <c r="M54" s="479"/>
      <c r="N54" s="479"/>
      <c r="O54" s="479"/>
      <c r="P54" s="479"/>
      <c r="Q54" s="479"/>
      <c r="R54" s="479"/>
      <c r="S54" s="479"/>
      <c r="T54" s="479"/>
      <c r="V54" s="474"/>
      <c r="W54" s="645" t="s">
        <v>1623</v>
      </c>
      <c r="X54" s="646"/>
      <c r="Y54" s="647" t="s">
        <v>1637</v>
      </c>
      <c r="Z54" s="647"/>
      <c r="AA54" s="647"/>
      <c r="AB54" s="647"/>
      <c r="AC54" s="647"/>
      <c r="AD54" s="648"/>
    </row>
    <row r="55" spans="3:30" ht="12.75" thickBot="1">
      <c r="C55" s="486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  <c r="Q55" s="487"/>
      <c r="R55" s="487"/>
      <c r="S55" s="487"/>
      <c r="T55" s="487"/>
      <c r="U55" s="488"/>
      <c r="V55" s="489"/>
      <c r="W55" s="649" t="s">
        <v>1624</v>
      </c>
      <c r="X55" s="650"/>
      <c r="Y55" s="651" t="s">
        <v>1638</v>
      </c>
      <c r="Z55" s="651"/>
      <c r="AA55" s="651"/>
      <c r="AB55" s="651"/>
      <c r="AC55" s="651"/>
      <c r="AD55" s="652"/>
    </row>
  </sheetData>
  <mergeCells count="123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W31:X31"/>
    <mergeCell ref="AA31:AB31"/>
    <mergeCell ref="W32:X32"/>
    <mergeCell ref="AA32:AB32"/>
    <mergeCell ref="W33:X33"/>
    <mergeCell ref="AA33:AB33"/>
    <mergeCell ref="W28:X28"/>
    <mergeCell ref="AA28:AB28"/>
    <mergeCell ref="W29:X29"/>
    <mergeCell ref="AA29:AB29"/>
    <mergeCell ref="W30:X30"/>
    <mergeCell ref="AA30:AB30"/>
    <mergeCell ref="W37:X37"/>
    <mergeCell ref="AA37:AB37"/>
    <mergeCell ref="W38:X38"/>
    <mergeCell ref="W39:X39"/>
    <mergeCell ref="AA39:AB39"/>
    <mergeCell ref="W40:X40"/>
    <mergeCell ref="W34:X34"/>
    <mergeCell ref="AA34:AB34"/>
    <mergeCell ref="W35:X35"/>
    <mergeCell ref="AA35:AB35"/>
    <mergeCell ref="W36:X36"/>
    <mergeCell ref="AA36:AB36"/>
    <mergeCell ref="W46:X46"/>
    <mergeCell ref="Y46:AA46"/>
    <mergeCell ref="AB46:AC46"/>
    <mergeCell ref="W47:AD47"/>
    <mergeCell ref="W48:AD48"/>
    <mergeCell ref="W49:AD49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54:X54"/>
    <mergeCell ref="Y54:AA54"/>
    <mergeCell ref="AB54:AD54"/>
    <mergeCell ref="W55:X55"/>
    <mergeCell ref="Y55:AA55"/>
    <mergeCell ref="AB55:AD55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1DCC-5022-48D6-9DAA-3EEC61B49C45}">
  <sheetPr>
    <tabColor rgb="FF92D050"/>
  </sheetPr>
  <dimension ref="A1:AD120"/>
  <sheetViews>
    <sheetView tabSelected="1" view="pageBreakPreview" zoomScale="55" zoomScaleNormal="40" zoomScaleSheetLayoutView="55" workbookViewId="0">
      <selection activeCell="Q6" sqref="Q6"/>
    </sheetView>
  </sheetViews>
  <sheetFormatPr defaultColWidth="9.140625" defaultRowHeight="12.75"/>
  <cols>
    <col min="1" max="1" width="1.7109375" style="493" customWidth="1"/>
    <col min="2" max="2" width="10.7109375" style="493" customWidth="1"/>
    <col min="3" max="3" width="2.42578125" style="493" customWidth="1"/>
    <col min="4" max="20" width="9.140625" style="493"/>
    <col min="21" max="21" width="14.42578125" style="493" customWidth="1"/>
    <col min="22" max="22" width="3.140625" style="493" customWidth="1"/>
    <col min="23" max="26" width="9.140625" style="493"/>
    <col min="27" max="27" width="2.85546875" style="493" customWidth="1"/>
    <col min="28" max="30" width="4.7109375" style="493" customWidth="1"/>
    <col min="31" max="31" width="1.7109375" style="493" customWidth="1"/>
    <col min="32" max="16384" width="9.140625" style="493"/>
  </cols>
  <sheetData>
    <row r="1" spans="1:29">
      <c r="A1" s="490"/>
      <c r="B1" s="491"/>
      <c r="C1" s="491"/>
      <c r="D1" s="491"/>
      <c r="E1" s="491"/>
      <c r="F1" s="491"/>
      <c r="G1" s="491"/>
      <c r="H1" s="491"/>
      <c r="I1" s="491"/>
      <c r="J1" s="491"/>
      <c r="K1" s="491"/>
      <c r="L1" s="491"/>
      <c r="M1" s="491"/>
      <c r="N1" s="491"/>
      <c r="O1" s="491"/>
      <c r="P1" s="491"/>
      <c r="Q1" s="491"/>
      <c r="R1" s="491"/>
      <c r="S1" s="491"/>
      <c r="T1" s="491"/>
      <c r="U1" s="491"/>
      <c r="V1" s="491"/>
      <c r="W1" s="492"/>
    </row>
    <row r="2" spans="1:29">
      <c r="A2" s="494"/>
      <c r="W2" s="495"/>
    </row>
    <row r="3" spans="1:29" ht="12.75" customHeight="1">
      <c r="A3" s="494"/>
      <c r="C3" s="713" t="s">
        <v>1644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495"/>
      <c r="X3" s="496"/>
      <c r="Y3" s="496"/>
      <c r="Z3" s="496"/>
      <c r="AA3" s="496"/>
      <c r="AB3" s="496"/>
      <c r="AC3" s="497"/>
    </row>
    <row r="4" spans="1:29" ht="18.75" customHeight="1">
      <c r="A4" s="494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495"/>
      <c r="X4" s="496"/>
      <c r="Y4" s="496"/>
      <c r="Z4" s="496"/>
      <c r="AA4" s="496"/>
      <c r="AB4" s="496"/>
      <c r="AC4" s="497"/>
    </row>
    <row r="5" spans="1:29" ht="12.75" customHeight="1">
      <c r="A5" s="494"/>
      <c r="C5" s="498"/>
      <c r="W5" s="495"/>
    </row>
    <row r="6" spans="1:29" ht="12.75" customHeight="1">
      <c r="A6" s="494"/>
      <c r="C6" s="714" t="s">
        <v>1645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495"/>
      <c r="Y6" s="499"/>
      <c r="Z6" s="499"/>
      <c r="AA6" s="499"/>
      <c r="AB6" s="500"/>
      <c r="AC6" s="500"/>
    </row>
    <row r="7" spans="1:29" ht="18" customHeight="1">
      <c r="A7" s="494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495"/>
      <c r="Y7" s="499"/>
      <c r="Z7" s="499"/>
      <c r="AA7" s="499"/>
      <c r="AB7" s="500"/>
      <c r="AC7" s="500"/>
    </row>
    <row r="8" spans="1:29">
      <c r="A8" s="494"/>
      <c r="W8" s="495"/>
    </row>
    <row r="9" spans="1:29">
      <c r="A9" s="494"/>
      <c r="W9" s="495"/>
    </row>
    <row r="10" spans="1:29">
      <c r="A10" s="494"/>
      <c r="W10" s="495"/>
    </row>
    <row r="11" spans="1:29">
      <c r="A11" s="494"/>
      <c r="W11" s="495"/>
    </row>
    <row r="12" spans="1:29">
      <c r="A12" s="494"/>
      <c r="D12" s="501"/>
      <c r="W12" s="495"/>
    </row>
    <row r="13" spans="1:29">
      <c r="A13" s="494"/>
      <c r="W13" s="495"/>
    </row>
    <row r="14" spans="1:29">
      <c r="A14" s="494"/>
      <c r="W14" s="495"/>
    </row>
    <row r="15" spans="1:29">
      <c r="A15" s="494"/>
      <c r="W15" s="495"/>
    </row>
    <row r="16" spans="1:29">
      <c r="A16" s="494"/>
      <c r="W16" s="495"/>
    </row>
    <row r="17" spans="1:23">
      <c r="A17" s="494"/>
      <c r="W17" s="495"/>
    </row>
    <row r="18" spans="1:23">
      <c r="A18" s="494"/>
      <c r="W18" s="495"/>
    </row>
    <row r="19" spans="1:23">
      <c r="A19" s="494"/>
      <c r="W19" s="495"/>
    </row>
    <row r="20" spans="1:23">
      <c r="A20" s="494"/>
      <c r="W20" s="495"/>
    </row>
    <row r="21" spans="1:23">
      <c r="A21" s="494"/>
      <c r="W21" s="495"/>
    </row>
    <row r="22" spans="1:23">
      <c r="A22" s="494"/>
      <c r="W22" s="495"/>
    </row>
    <row r="23" spans="1:23">
      <c r="A23" s="494"/>
      <c r="W23" s="495"/>
    </row>
    <row r="24" spans="1:23">
      <c r="A24" s="494"/>
      <c r="W24" s="495"/>
    </row>
    <row r="25" spans="1:23">
      <c r="A25" s="494"/>
      <c r="W25" s="495"/>
    </row>
    <row r="26" spans="1:23">
      <c r="A26" s="494"/>
      <c r="W26" s="495"/>
    </row>
    <row r="27" spans="1:23">
      <c r="A27" s="494"/>
      <c r="W27" s="495"/>
    </row>
    <row r="28" spans="1:23">
      <c r="A28" s="494"/>
      <c r="W28" s="495"/>
    </row>
    <row r="29" spans="1:23">
      <c r="A29" s="494"/>
      <c r="W29" s="495"/>
    </row>
    <row r="30" spans="1:23">
      <c r="A30" s="494"/>
      <c r="W30" s="495"/>
    </row>
    <row r="31" spans="1:23">
      <c r="A31" s="494"/>
      <c r="W31" s="495"/>
    </row>
    <row r="32" spans="1:23">
      <c r="A32" s="494"/>
      <c r="W32" s="495"/>
    </row>
    <row r="33" spans="1:23">
      <c r="A33" s="494"/>
      <c r="W33" s="495"/>
    </row>
    <row r="34" spans="1:23">
      <c r="A34" s="494"/>
      <c r="W34" s="495"/>
    </row>
    <row r="35" spans="1:23">
      <c r="A35" s="494"/>
      <c r="W35" s="495"/>
    </row>
    <row r="36" spans="1:23">
      <c r="A36" s="494"/>
      <c r="W36" s="495"/>
    </row>
    <row r="37" spans="1:23">
      <c r="A37" s="494"/>
      <c r="W37" s="495"/>
    </row>
    <row r="38" spans="1:23">
      <c r="A38" s="494"/>
      <c r="W38" s="495"/>
    </row>
    <row r="39" spans="1:23">
      <c r="A39" s="494"/>
      <c r="W39" s="495"/>
    </row>
    <row r="40" spans="1:23">
      <c r="A40" s="494"/>
      <c r="W40" s="495"/>
    </row>
    <row r="41" spans="1:23">
      <c r="A41" s="494"/>
      <c r="W41" s="495"/>
    </row>
    <row r="42" spans="1:23">
      <c r="A42" s="494"/>
      <c r="W42" s="495"/>
    </row>
    <row r="43" spans="1:23">
      <c r="A43" s="494"/>
      <c r="W43" s="495"/>
    </row>
    <row r="44" spans="1:23">
      <c r="A44" s="494"/>
      <c r="W44" s="495"/>
    </row>
    <row r="45" spans="1:23">
      <c r="A45" s="494"/>
      <c r="W45" s="495"/>
    </row>
    <row r="46" spans="1:23">
      <c r="A46" s="494"/>
      <c r="W46" s="495"/>
    </row>
    <row r="47" spans="1:23">
      <c r="A47" s="494"/>
      <c r="W47" s="495"/>
    </row>
    <row r="48" spans="1:23">
      <c r="A48" s="494"/>
      <c r="W48" s="495"/>
    </row>
    <row r="49" spans="1:30">
      <c r="A49" s="494"/>
      <c r="W49" s="495"/>
    </row>
    <row r="50" spans="1:30">
      <c r="A50" s="494"/>
      <c r="W50" s="495"/>
    </row>
    <row r="51" spans="1:30">
      <c r="A51" s="494"/>
      <c r="W51" s="495"/>
    </row>
    <row r="52" spans="1:30">
      <c r="A52" s="494"/>
      <c r="W52" s="495"/>
    </row>
    <row r="53" spans="1:30">
      <c r="A53" s="494"/>
      <c r="W53" s="495"/>
    </row>
    <row r="54" spans="1:30">
      <c r="A54" s="494"/>
      <c r="R54" s="502"/>
      <c r="S54" s="502"/>
      <c r="T54" s="502"/>
      <c r="U54" s="503"/>
      <c r="V54" s="503"/>
      <c r="W54" s="504"/>
      <c r="X54" s="503"/>
      <c r="Y54" s="503"/>
      <c r="Z54" s="503"/>
      <c r="AA54" s="503"/>
      <c r="AB54" s="503"/>
      <c r="AC54" s="503"/>
      <c r="AD54" s="503"/>
    </row>
    <row r="55" spans="1:30" ht="13.5" thickBot="1">
      <c r="A55" s="505"/>
      <c r="B55" s="506"/>
      <c r="C55" s="506"/>
      <c r="D55" s="506"/>
      <c r="E55" s="506"/>
      <c r="F55" s="506"/>
      <c r="G55" s="506"/>
      <c r="H55" s="506"/>
      <c r="I55" s="506"/>
      <c r="J55" s="506"/>
      <c r="K55" s="506"/>
      <c r="L55" s="506"/>
      <c r="M55" s="506"/>
      <c r="N55" s="506"/>
      <c r="O55" s="506"/>
      <c r="P55" s="506"/>
      <c r="Q55" s="506"/>
      <c r="R55" s="507"/>
      <c r="S55" s="508"/>
      <c r="T55" s="508"/>
      <c r="U55" s="509"/>
      <c r="V55" s="510"/>
      <c r="W55" s="511"/>
      <c r="X55" s="503"/>
      <c r="Y55" s="503"/>
      <c r="Z55" s="503"/>
      <c r="AA55" s="512"/>
      <c r="AB55" s="512"/>
      <c r="AC55" s="512"/>
      <c r="AD55" s="512"/>
    </row>
    <row r="56" spans="1:30">
      <c r="U56" s="503"/>
      <c r="V56" s="512"/>
      <c r="W56" s="503"/>
      <c r="X56" s="503"/>
      <c r="Y56" s="503"/>
      <c r="Z56" s="503"/>
      <c r="AA56" s="512"/>
      <c r="AB56" s="503"/>
      <c r="AC56" s="503"/>
      <c r="AD56" s="503"/>
    </row>
    <row r="57" spans="1:30">
      <c r="U57" s="503"/>
      <c r="V57" s="512"/>
      <c r="W57" s="503"/>
      <c r="X57" s="503"/>
      <c r="Y57" s="503"/>
      <c r="Z57" s="503"/>
      <c r="AA57" s="503"/>
      <c r="AB57" s="503"/>
      <c r="AC57" s="503"/>
      <c r="AD57" s="503"/>
    </row>
    <row r="58" spans="1:30">
      <c r="U58" s="503"/>
      <c r="V58" s="512"/>
      <c r="W58" s="503"/>
      <c r="X58" s="503"/>
      <c r="Y58" s="503"/>
      <c r="Z58" s="503"/>
      <c r="AA58" s="503"/>
      <c r="AB58" s="503"/>
      <c r="AC58" s="503"/>
      <c r="AD58" s="503"/>
    </row>
    <row r="59" spans="1:30">
      <c r="U59" s="503"/>
      <c r="V59" s="512"/>
      <c r="W59" s="503"/>
      <c r="X59" s="503"/>
      <c r="Y59" s="503"/>
      <c r="Z59" s="503"/>
      <c r="AA59" s="503"/>
      <c r="AB59" s="503"/>
      <c r="AC59" s="503"/>
      <c r="AD59" s="503"/>
    </row>
    <row r="60" spans="1:30">
      <c r="U60" s="503"/>
      <c r="V60" s="512"/>
      <c r="W60" s="503"/>
      <c r="X60" s="503"/>
      <c r="Y60" s="503"/>
      <c r="Z60" s="503"/>
      <c r="AA60" s="512"/>
      <c r="AB60" s="503"/>
      <c r="AC60" s="503"/>
      <c r="AD60" s="503"/>
    </row>
    <row r="61" spans="1:30">
      <c r="U61" s="503"/>
      <c r="V61" s="512"/>
      <c r="W61" s="503"/>
      <c r="X61" s="503"/>
      <c r="Y61" s="503"/>
      <c r="Z61" s="503"/>
      <c r="AA61" s="503"/>
      <c r="AB61" s="503"/>
      <c r="AC61" s="503"/>
      <c r="AD61" s="503"/>
    </row>
    <row r="62" spans="1:30">
      <c r="U62" s="503"/>
      <c r="V62" s="512"/>
      <c r="W62" s="503"/>
      <c r="X62" s="503"/>
      <c r="Y62" s="503"/>
      <c r="Z62" s="503"/>
      <c r="AA62" s="503"/>
      <c r="AB62" s="503"/>
      <c r="AC62" s="503"/>
      <c r="AD62" s="503"/>
    </row>
    <row r="63" spans="1:30">
      <c r="U63" s="503"/>
      <c r="V63" s="512"/>
      <c r="W63" s="503"/>
      <c r="X63" s="503"/>
      <c r="Y63" s="503"/>
      <c r="Z63" s="503"/>
      <c r="AA63" s="503"/>
      <c r="AB63" s="503"/>
      <c r="AC63" s="503"/>
      <c r="AD63" s="503"/>
    </row>
    <row r="64" spans="1:30">
      <c r="U64" s="503"/>
      <c r="V64" s="512"/>
      <c r="W64" s="503"/>
      <c r="X64" s="503"/>
      <c r="Y64" s="503"/>
      <c r="Z64" s="503"/>
      <c r="AA64" s="503"/>
      <c r="AB64" s="503"/>
      <c r="AC64" s="503"/>
      <c r="AD64" s="503"/>
    </row>
    <row r="65" spans="5:30">
      <c r="U65" s="503"/>
      <c r="V65" s="512"/>
      <c r="W65" s="503"/>
      <c r="X65" s="503"/>
      <c r="Y65" s="503"/>
      <c r="Z65" s="503"/>
      <c r="AA65" s="503"/>
      <c r="AB65" s="503"/>
      <c r="AC65" s="503"/>
      <c r="AD65" s="503"/>
    </row>
    <row r="66" spans="5:30" ht="6" customHeight="1"/>
    <row r="73" spans="5:30">
      <c r="M73" s="513"/>
    </row>
    <row r="74" spans="5:30" ht="15" customHeight="1">
      <c r="E74" s="514"/>
      <c r="M74" s="513"/>
    </row>
    <row r="75" spans="5:30" ht="15" customHeight="1">
      <c r="E75" s="514"/>
      <c r="M75" s="513"/>
    </row>
    <row r="76" spans="5:30" ht="15" customHeight="1">
      <c r="E76" s="514"/>
      <c r="M76" s="513"/>
    </row>
    <row r="77" spans="5:30" ht="15" customHeight="1">
      <c r="E77" s="514"/>
      <c r="M77" s="513"/>
    </row>
    <row r="78" spans="5:30" ht="15" customHeight="1">
      <c r="E78" s="514"/>
      <c r="M78" s="513"/>
    </row>
    <row r="79" spans="5:30" ht="15" customHeight="1">
      <c r="E79" s="514"/>
      <c r="M79" s="513"/>
    </row>
    <row r="80" spans="5:30" ht="15" customHeight="1">
      <c r="E80" s="514"/>
      <c r="M80" s="513"/>
    </row>
    <row r="81" spans="5:13" ht="15" customHeight="1">
      <c r="E81" s="514"/>
      <c r="M81" s="513"/>
    </row>
    <row r="82" spans="5:13" ht="15" customHeight="1">
      <c r="E82" s="514"/>
      <c r="M82" s="513"/>
    </row>
    <row r="83" spans="5:13" ht="15" customHeight="1">
      <c r="E83" s="514"/>
      <c r="M83" s="513"/>
    </row>
    <row r="84" spans="5:13" ht="15" customHeight="1">
      <c r="E84" s="514"/>
      <c r="M84" s="513"/>
    </row>
    <row r="85" spans="5:13" ht="15" customHeight="1">
      <c r="E85" s="514"/>
      <c r="M85" s="513"/>
    </row>
    <row r="86" spans="5:13" ht="15" customHeight="1">
      <c r="E86" s="514"/>
      <c r="M86" s="513"/>
    </row>
    <row r="87" spans="5:13" ht="15" customHeight="1">
      <c r="E87" s="514"/>
      <c r="M87" s="513"/>
    </row>
    <row r="88" spans="5:13" ht="15" customHeight="1">
      <c r="E88" s="514"/>
      <c r="M88" s="513"/>
    </row>
    <row r="89" spans="5:13" ht="15" customHeight="1">
      <c r="E89" s="514"/>
      <c r="M89" s="513"/>
    </row>
    <row r="90" spans="5:13" ht="15" customHeight="1">
      <c r="E90" s="514"/>
      <c r="M90" s="513"/>
    </row>
    <row r="91" spans="5:13" ht="15" customHeight="1">
      <c r="E91" s="514"/>
      <c r="M91" s="513"/>
    </row>
    <row r="92" spans="5:13" ht="15" customHeight="1">
      <c r="E92" s="514"/>
      <c r="M92" s="513"/>
    </row>
    <row r="93" spans="5:13" ht="15" customHeight="1">
      <c r="E93" s="514"/>
      <c r="M93" s="513"/>
    </row>
    <row r="94" spans="5:13" ht="15" customHeight="1">
      <c r="E94" s="514"/>
      <c r="M94" s="513"/>
    </row>
    <row r="95" spans="5:13" ht="15" customHeight="1">
      <c r="E95" s="514"/>
      <c r="M95" s="513"/>
    </row>
    <row r="96" spans="5:13" ht="15" customHeight="1">
      <c r="E96" s="514"/>
    </row>
    <row r="97" spans="5:5" ht="15" customHeight="1">
      <c r="E97" s="514"/>
    </row>
    <row r="98" spans="5:5" ht="15" customHeight="1">
      <c r="E98" s="514"/>
    </row>
    <row r="99" spans="5:5" ht="15" customHeight="1">
      <c r="E99" s="514"/>
    </row>
    <row r="100" spans="5:5" ht="15" customHeight="1">
      <c r="E100" s="514"/>
    </row>
    <row r="101" spans="5:5" ht="15" customHeight="1">
      <c r="E101" s="514"/>
    </row>
    <row r="102" spans="5:5" ht="15" customHeight="1">
      <c r="E102" s="514"/>
    </row>
    <row r="103" spans="5:5" ht="15" customHeight="1">
      <c r="E103" s="514"/>
    </row>
    <row r="104" spans="5:5" ht="15" customHeight="1">
      <c r="E104" s="514"/>
    </row>
    <row r="105" spans="5:5" ht="15" customHeight="1">
      <c r="E105" s="514"/>
    </row>
    <row r="106" spans="5:5" ht="15" customHeight="1">
      <c r="E106" s="514"/>
    </row>
    <row r="107" spans="5:5" ht="15" customHeight="1">
      <c r="E107" s="514"/>
    </row>
    <row r="108" spans="5:5" ht="15" customHeight="1">
      <c r="E108" s="514"/>
    </row>
    <row r="109" spans="5:5" ht="15" customHeight="1">
      <c r="E109" s="514"/>
    </row>
    <row r="110" spans="5:5" ht="15" customHeight="1">
      <c r="E110" s="514"/>
    </row>
    <row r="111" spans="5:5" ht="15" customHeight="1">
      <c r="E111" s="514"/>
    </row>
    <row r="112" spans="5:5" ht="15" customHeight="1">
      <c r="E112" s="514"/>
    </row>
    <row r="113" spans="5:5" ht="15" customHeight="1">
      <c r="E113" s="514"/>
    </row>
    <row r="114" spans="5:5" ht="15" customHeight="1">
      <c r="E114" s="514"/>
    </row>
    <row r="115" spans="5:5" ht="15" customHeight="1">
      <c r="E115" s="514"/>
    </row>
    <row r="116" spans="5:5" ht="15" customHeight="1">
      <c r="E116" s="514"/>
    </row>
    <row r="117" spans="5:5" ht="15" customHeight="1">
      <c r="E117" s="514"/>
    </row>
    <row r="118" spans="5:5" ht="15" customHeight="1">
      <c r="E118" s="514"/>
    </row>
    <row r="119" spans="5:5" ht="15" customHeight="1">
      <c r="E119" s="514"/>
    </row>
    <row r="120" spans="5:5">
      <c r="E120" s="514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topLeftCell="A7" zoomScale="55" zoomScaleNormal="55" zoomScaleSheetLayoutView="55" workbookViewId="0">
      <selection activeCell="AE34" sqref="AE34"/>
    </sheetView>
  </sheetViews>
  <sheetFormatPr defaultColWidth="9.140625" defaultRowHeight="12.75"/>
  <cols>
    <col min="1" max="1" width="1.7109375" style="200" customWidth="1"/>
    <col min="2" max="2" width="1.42578125" style="200" customWidth="1"/>
    <col min="3" max="3" width="10.7109375" style="200" customWidth="1"/>
    <col min="4" max="4" width="2.42578125" style="200" customWidth="1"/>
    <col min="5" max="21" width="9.140625" style="200"/>
    <col min="22" max="22" width="14.42578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>
      <c r="B4" s="204"/>
      <c r="C4" s="204"/>
      <c r="D4" s="715" t="s">
        <v>1496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06"/>
      <c r="AE4" s="205"/>
      <c r="AF4" s="205"/>
    </row>
    <row r="5" spans="2:32" ht="13.5" customHeight="1">
      <c r="B5" s="204"/>
      <c r="C5" s="204"/>
      <c r="D5" s="718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9"/>
      <c r="AD5" s="206"/>
      <c r="AE5" s="205"/>
      <c r="AF5" s="205"/>
    </row>
    <row r="6" spans="2:32" ht="12.75" customHeight="1">
      <c r="B6" s="204"/>
      <c r="C6" s="204"/>
      <c r="D6" s="718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9"/>
      <c r="AE6" s="205"/>
      <c r="AF6" s="205"/>
    </row>
    <row r="7" spans="2:32" ht="12.75" customHeight="1" thickBot="1">
      <c r="B7" s="204"/>
      <c r="C7" s="204"/>
      <c r="D7" s="720"/>
      <c r="E7" s="721"/>
      <c r="F7" s="721"/>
      <c r="G7" s="721"/>
      <c r="H7" s="721"/>
      <c r="I7" s="721"/>
      <c r="J7" s="721"/>
      <c r="K7" s="721"/>
      <c r="L7" s="721"/>
      <c r="M7" s="721"/>
      <c r="N7" s="721"/>
      <c r="O7" s="721"/>
      <c r="P7" s="721"/>
      <c r="Q7" s="721"/>
      <c r="R7" s="721"/>
      <c r="S7" s="721"/>
      <c r="T7" s="721"/>
      <c r="U7" s="721"/>
      <c r="V7" s="721"/>
      <c r="W7" s="721"/>
      <c r="X7" s="721"/>
      <c r="Y7" s="721"/>
      <c r="Z7" s="721"/>
      <c r="AA7" s="721"/>
      <c r="AB7" s="721"/>
      <c r="AC7" s="722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D11" s="210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386">
        <v>1</v>
      </c>
    </row>
    <row r="2" spans="1:11" ht="48" customHeight="1">
      <c r="A2" s="386">
        <v>3</v>
      </c>
    </row>
    <row r="4" spans="1:11" ht="48" customHeight="1">
      <c r="C4" s="386">
        <v>1</v>
      </c>
    </row>
    <row r="5" spans="1:11" ht="48" customHeight="1">
      <c r="C5" s="386">
        <v>3</v>
      </c>
    </row>
    <row r="7" spans="1:11" ht="48" customHeight="1">
      <c r="E7" s="386">
        <v>1</v>
      </c>
    </row>
    <row r="8" spans="1:11" ht="48" customHeight="1">
      <c r="E8" s="386">
        <v>3</v>
      </c>
    </row>
    <row r="10" spans="1:11" ht="48" customHeight="1">
      <c r="G10" s="386">
        <v>3</v>
      </c>
    </row>
    <row r="11" spans="1:11" ht="48" customHeight="1">
      <c r="G11" s="386">
        <v>1</v>
      </c>
    </row>
    <row r="13" spans="1:11" ht="48" customHeight="1">
      <c r="I13" s="386">
        <v>3</v>
      </c>
    </row>
    <row r="14" spans="1:11" ht="48" customHeight="1">
      <c r="I14" s="386">
        <v>1</v>
      </c>
    </row>
    <row r="16" spans="1:11" ht="48" customHeight="1">
      <c r="K16" s="386">
        <v>3</v>
      </c>
    </row>
    <row r="17" spans="11:21" ht="48" customHeight="1">
      <c r="K17" s="386">
        <v>1</v>
      </c>
    </row>
    <row r="19" spans="11:21" ht="48" customHeight="1">
      <c r="M19" s="386">
        <v>3</v>
      </c>
    </row>
    <row r="20" spans="11:21" ht="48" customHeight="1">
      <c r="M20" s="386">
        <v>1</v>
      </c>
    </row>
    <row r="22" spans="11:21" ht="48" customHeight="1">
      <c r="O22" s="386">
        <v>3</v>
      </c>
    </row>
    <row r="23" spans="11:21" ht="48" customHeight="1">
      <c r="O23" s="386">
        <v>1</v>
      </c>
    </row>
    <row r="25" spans="11:21" ht="57" customHeight="1">
      <c r="Q25" s="386">
        <v>3</v>
      </c>
    </row>
    <row r="26" spans="11:21" ht="57" customHeight="1">
      <c r="Q26" s="386">
        <v>1</v>
      </c>
    </row>
    <row r="28" spans="11:21" ht="57" customHeight="1">
      <c r="S28" s="386">
        <v>3</v>
      </c>
    </row>
    <row r="29" spans="11:21" ht="57" customHeight="1">
      <c r="S29" s="386">
        <v>1</v>
      </c>
    </row>
    <row r="31" spans="11:21" ht="57" customHeight="1">
      <c r="U31" s="386">
        <v>3</v>
      </c>
    </row>
    <row r="32" spans="11:21" ht="57" customHeight="1">
      <c r="U32" s="38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2023-02-27T08:00:50Z</cp:lastPrinted>
  <dcterms:created xsi:type="dcterms:W3CDTF">2011-02-06T11:57:38Z</dcterms:created>
  <dcterms:modified xsi:type="dcterms:W3CDTF">2023-10-03T07:58:27Z</dcterms:modified>
</cp:coreProperties>
</file>