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8E2C47A0-10DA-491B-8EFE-8D4C3E19852F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8" r:id="rId10"/>
    <sheet name="Peta lokasi" sheetId="89" r:id="rId11"/>
    <sheet name="SLD" sheetId="9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INDEX([93]KKO!#REF!,MATCH([93]KKO!#REF!:[93]KKO!#REF!,0)*2)</definedName>
    <definedName name="GBR" localSheetId="11">INDEX([93]KKO!#REF!,MATCH([93]KKO!#REF!:[93]KKO!#REF!,0)*2)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INDEX([93]PDL!$B$1:$B$3,IFERROR(MATCH([93]KKO!$D$15,[93]PDL!$A$1:$A$2,),3))</definedName>
    <definedName name="Kutools_PDL0_1" localSheetId="11">INDEX([93]PDL!$B$1:$B$3,IFERROR(MATCH([93]KKO!$D$15,[93]PDL!$A$1:$A$2,),3))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INDEX([93]PDL!$D$4:$D$6,IFERROR(MATCH([93]KKO!$D$15,[93]PDL!$C$4:$C$5,),3))</definedName>
    <definedName name="Kutools_PDL1_1" localSheetId="11">INDEX([93]PDL!$D$4:$D$6,IFERROR(MATCH([93]KKO!$D$15,[93]PDL!$C$4:$C$5,),3))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INDEX([93]PDL!$V$31:$V$33,IFERROR(MATCH([93]KKO!$K$15,[93]PDL!$U$31:$U$32,),3))</definedName>
    <definedName name="Kutools_PDL10_1" localSheetId="11">INDEX([93]PDL!$V$31:$V$33,IFERROR(MATCH([93]KKO!$K$15,[93]PDL!$U$31:$U$32,),3))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INDEX([93]PDL!$F$7:$F$9,IFERROR(MATCH([93]KKO!$K$15,[93]PDL!$E$7:$E$8,),3))</definedName>
    <definedName name="Kutools_PDL2_1" localSheetId="11">INDEX([93]PDL!$F$7:$F$9,IFERROR(MATCH([93]KKO!$K$15,[93]PDL!$E$7:$E$8,),3))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INDEX([93]PDL!$H$10:$H$12,IFERROR(MATCH([93]KKO!$D$15,[93]PDL!$G$10:$G$11,),3))</definedName>
    <definedName name="Kutools_PDL3_1" localSheetId="11">INDEX([93]PDL!$H$10:$H$12,IFERROR(MATCH([93]KKO!$D$15,[93]PDL!$G$10:$G$11,),3))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INDEX([93]PDL!$J$13:$J$15,IFERROR(MATCH([93]KKO!$D$15,[93]PDL!$I$13:$I$14,),3))</definedName>
    <definedName name="Kutools_PDL4_1" localSheetId="11">INDEX([93]PDL!$J$13:$J$15,IFERROR(MATCH([93]KKO!$D$15,[93]PDL!$I$13:$I$14,),3))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INDEX([93]PDL!$L$16:$L$18,IFERROR(MATCH([93]KKO!$K$15,[93]PDL!$K$16:$K$17,),3))</definedName>
    <definedName name="Kutools_PDL5_1" localSheetId="11">INDEX([93]PDL!$L$16:$L$18,IFERROR(MATCH([93]KKO!$K$15,[93]PDL!$K$16:$K$17,),3))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INDEX([93]PDL!$N$19:$N$21,IFERROR(MATCH([93]KKO!$D$15,[93]PDL!$M$19:$M$20,),3))</definedName>
    <definedName name="Kutools_PDL6_1" localSheetId="11">INDEX([93]PDL!$N$19:$N$21,IFERROR(MATCH([93]KKO!$D$15,[93]PDL!$M$19:$M$20,),3))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INDEX([93]PDL!$P$22:$P$24,IFERROR(MATCH([93]KKO!$D$15,[93]PDL!$O$22:$O$23,),3))</definedName>
    <definedName name="Kutools_PDL7_1" localSheetId="11">INDEX([93]PDL!$P$22:$P$24,IFERROR(MATCH([93]KKO!$D$15,[93]PDL!$O$22:$O$23,),3))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INDEX([93]PDL!$R$25:$R$27,IFERROR(MATCH([93]KKO!$D$15,[93]PDL!$Q$25:$Q$26,),3))</definedName>
    <definedName name="Kutools_PDL8_1" localSheetId="11">INDEX([93]PDL!$R$25:$R$27,IFERROR(MATCH([93]KKO!$D$15,[93]PDL!$Q$25:$Q$26,),3))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INDEX([93]PDL!$T$28:$T$30,IFERROR(MATCH([93]KKO!$D$15,[93]PDL!$S$28:$S$29,),3))</definedName>
    <definedName name="Kutools_PDL9_1" localSheetId="11">INDEX([93]PDL!$T$28:$T$30,IFERROR(MATCH([93]KKO!$D$15,[93]PDL!$S$28:$S$29,),3))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[93]KKO!#REF!</definedName>
    <definedName name="pict" localSheetId="11">[93]KKO!#REF!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RAB!$A$1:$K$94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2" i="11" l="1"/>
  <c r="D72" i="11"/>
  <c r="I72" i="11" s="1"/>
  <c r="E72" i="11"/>
  <c r="F69" i="11"/>
  <c r="F68" i="11"/>
  <c r="F67" i="11"/>
  <c r="F66" i="11"/>
  <c r="F65" i="11"/>
  <c r="F38" i="11"/>
  <c r="F26" i="11"/>
  <c r="F21" i="11"/>
  <c r="D38" i="11"/>
  <c r="E38" i="11"/>
  <c r="Z33" i="88"/>
  <c r="J72" i="11" l="1"/>
  <c r="H72" i="11"/>
  <c r="K72" i="11" l="1"/>
  <c r="D71" i="11" l="1"/>
  <c r="H71" i="11" s="1"/>
  <c r="E71" i="11"/>
  <c r="G20" i="11"/>
  <c r="G26" i="11"/>
  <c r="G27" i="11"/>
  <c r="G34" i="11"/>
  <c r="G3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D26" i="11"/>
  <c r="J26" i="11" s="1"/>
  <c r="E26" i="11"/>
  <c r="D27" i="11"/>
  <c r="E27" i="11"/>
  <c r="D28" i="11"/>
  <c r="H28" i="11" s="1"/>
  <c r="E28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E35" i="11"/>
  <c r="D36" i="11"/>
  <c r="H36" i="11" s="1"/>
  <c r="E36" i="11"/>
  <c r="D37" i="11"/>
  <c r="H37" i="11" s="1"/>
  <c r="E37" i="11"/>
  <c r="I35" i="11" l="1"/>
  <c r="I27" i="11"/>
  <c r="J71" i="11"/>
  <c r="I71" i="11"/>
  <c r="I20" i="11"/>
  <c r="I26" i="11"/>
  <c r="J37" i="11"/>
  <c r="H35" i="11"/>
  <c r="I34" i="11"/>
  <c r="H31" i="11"/>
  <c r="J29" i="11"/>
  <c r="H27" i="11"/>
  <c r="J23" i="11"/>
  <c r="H38" i="11"/>
  <c r="J36" i="11"/>
  <c r="H34" i="11"/>
  <c r="J32" i="11"/>
  <c r="H30" i="11"/>
  <c r="J28" i="11"/>
  <c r="H26" i="11"/>
  <c r="H24" i="11"/>
  <c r="J22" i="11"/>
  <c r="H20" i="11"/>
  <c r="J35" i="11"/>
  <c r="J31" i="11"/>
  <c r="J27" i="11"/>
  <c r="J21" i="11"/>
  <c r="K71" i="11" l="1"/>
  <c r="K20" i="11"/>
  <c r="K26" i="11"/>
  <c r="K34" i="11"/>
  <c r="K27" i="11"/>
  <c r="K35" i="11"/>
  <c r="G69" i="11" l="1"/>
  <c r="D16" i="11"/>
  <c r="D17" i="11"/>
  <c r="D69" i="11" l="1"/>
  <c r="H69" i="11" s="1"/>
  <c r="E69" i="11"/>
  <c r="G63" i="11"/>
  <c r="G64" i="11"/>
  <c r="D63" i="11"/>
  <c r="H63" i="11" s="1"/>
  <c r="E63" i="11"/>
  <c r="D64" i="11"/>
  <c r="J64" i="11" s="1"/>
  <c r="E64" i="11"/>
  <c r="D65" i="11"/>
  <c r="I65" i="11" s="1"/>
  <c r="E65" i="11"/>
  <c r="D66" i="11"/>
  <c r="E66" i="11"/>
  <c r="D67" i="11"/>
  <c r="E67" i="11"/>
  <c r="D68" i="11"/>
  <c r="E68" i="11"/>
  <c r="D70" i="11"/>
  <c r="H70" i="11" s="1"/>
  <c r="E70" i="11"/>
  <c r="D73" i="11"/>
  <c r="E73" i="11"/>
  <c r="G15" i="11"/>
  <c r="G16" i="11"/>
  <c r="J69" i="11" l="1"/>
  <c r="I69" i="11"/>
  <c r="H64" i="11"/>
  <c r="J67" i="11"/>
  <c r="J63" i="11"/>
  <c r="H68" i="11"/>
  <c r="J66" i="11"/>
  <c r="I64" i="11"/>
  <c r="I73" i="11"/>
  <c r="H73" i="11"/>
  <c r="I70" i="11"/>
  <c r="I63" i="11"/>
  <c r="I66" i="11"/>
  <c r="J65" i="11"/>
  <c r="K69" i="11" l="1"/>
  <c r="K63" i="11"/>
  <c r="K64" i="11"/>
  <c r="D8" i="59" l="1"/>
  <c r="E16" i="11"/>
  <c r="E17" i="11"/>
  <c r="E18" i="11"/>
  <c r="H17" i="11" l="1"/>
  <c r="J17" i="11"/>
  <c r="D62" i="11" l="1"/>
  <c r="H62" i="11" s="1"/>
  <c r="D74" i="11"/>
  <c r="J74" i="11" s="1"/>
  <c r="G62" i="11"/>
  <c r="D15" i="11"/>
  <c r="D18" i="11"/>
  <c r="D19" i="11"/>
  <c r="H19" i="11" s="1"/>
  <c r="G19" i="11"/>
  <c r="K6" i="60"/>
  <c r="M75" i="11"/>
  <c r="O229" i="10"/>
  <c r="P229" i="10"/>
  <c r="K229" i="10"/>
  <c r="M229" i="10"/>
  <c r="J229" i="10"/>
  <c r="I229" i="10"/>
  <c r="O280" i="10"/>
  <c r="P280" i="10"/>
  <c r="K280" i="10"/>
  <c r="J280" i="10"/>
  <c r="L280" i="10" s="1"/>
  <c r="I280" i="10"/>
  <c r="G40" i="11" s="1"/>
  <c r="O217" i="10"/>
  <c r="P217" i="10"/>
  <c r="K217" i="10"/>
  <c r="M217" i="10"/>
  <c r="J217" i="10"/>
  <c r="I217" i="10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J57" i="11" s="1"/>
  <c r="G56" i="11"/>
  <c r="E56" i="11"/>
  <c r="D56" i="11"/>
  <c r="I56" i="11" s="1"/>
  <c r="G55" i="11"/>
  <c r="E55" i="11"/>
  <c r="D55" i="11"/>
  <c r="G54" i="11"/>
  <c r="E54" i="11"/>
  <c r="D54" i="11"/>
  <c r="H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J50" i="11" s="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G44" i="11"/>
  <c r="E44" i="11"/>
  <c r="D44" i="11"/>
  <c r="J44" i="11" s="1"/>
  <c r="G43" i="11"/>
  <c r="E43" i="11"/>
  <c r="D43" i="11"/>
  <c r="G42" i="11"/>
  <c r="E42" i="11"/>
  <c r="D42" i="11"/>
  <c r="G41" i="11"/>
  <c r="E41" i="11"/>
  <c r="D41" i="11"/>
  <c r="E40" i="11"/>
  <c r="D40" i="11"/>
  <c r="G39" i="11"/>
  <c r="E39" i="11"/>
  <c r="D39" i="11"/>
  <c r="M39" i="11"/>
  <c r="D14" i="59"/>
  <c r="D5" i="60" s="1"/>
  <c r="K5" i="60" s="1"/>
  <c r="E19" i="11"/>
  <c r="E15" i="11"/>
  <c r="A15" i="11"/>
  <c r="D19" i="59"/>
  <c r="D18" i="59"/>
  <c r="M16" i="11"/>
  <c r="E62" i="11"/>
  <c r="D61" i="11"/>
  <c r="E61" i="11"/>
  <c r="M62" i="11"/>
  <c r="E74" i="11"/>
  <c r="G74" i="11"/>
  <c r="D14" i="11"/>
  <c r="H14" i="11" s="1"/>
  <c r="E14" i="11"/>
  <c r="G14" i="11"/>
  <c r="K19" i="60"/>
  <c r="D19" i="60"/>
  <c r="M7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75" i="11"/>
  <c r="I88" i="10"/>
  <c r="I92" i="10"/>
  <c r="G66" i="11" s="1"/>
  <c r="H66" i="11" s="1"/>
  <c r="K66" i="11" s="1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5" i="11"/>
  <c r="D76" i="11"/>
  <c r="E7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 s="1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M559" i="10" s="1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 s="1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O633" i="10"/>
  <c r="P633" i="10"/>
  <c r="J634" i="10"/>
  <c r="L634" i="10"/>
  <c r="K634" i="10"/>
  <c r="O634" i="10"/>
  <c r="P634" i="10" s="1"/>
  <c r="J635" i="10"/>
  <c r="L635" i="10" s="1"/>
  <c r="K635" i="10"/>
  <c r="O635" i="10"/>
  <c r="P635" i="10"/>
  <c r="J636" i="10"/>
  <c r="L636" i="10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 s="1"/>
  <c r="K644" i="10"/>
  <c r="O644" i="10"/>
  <c r="P644" i="10"/>
  <c r="J645" i="10"/>
  <c r="L645" i="10"/>
  <c r="K645" i="10"/>
  <c r="O645" i="10"/>
  <c r="P645" i="10" s="1"/>
  <c r="J646" i="10"/>
  <c r="L646" i="10" s="1"/>
  <c r="K646" i="10"/>
  <c r="O646" i="10"/>
  <c r="P646" i="10"/>
  <c r="J647" i="10"/>
  <c r="L647" i="10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/>
  <c r="N652" i="10" s="1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 s="1"/>
  <c r="O664" i="10"/>
  <c r="P664" i="10" s="1"/>
  <c r="J665" i="10"/>
  <c r="L665" i="10" s="1"/>
  <c r="K665" i="10"/>
  <c r="M665" i="10" s="1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N671" i="10" s="1"/>
  <c r="O671" i="10"/>
  <c r="P671" i="10"/>
  <c r="J672" i="10"/>
  <c r="L672" i="10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N683" i="10" s="1"/>
  <c r="K683" i="10"/>
  <c r="M683" i="10" s="1"/>
  <c r="O683" i="10"/>
  <c r="P683" i="10" s="1"/>
  <c r="J684" i="10"/>
  <c r="L684" i="10" s="1"/>
  <c r="K684" i="10"/>
  <c r="M684" i="10" s="1"/>
  <c r="N684" i="10" s="1"/>
  <c r="O684" i="10"/>
  <c r="P684" i="10" s="1"/>
  <c r="J685" i="10"/>
  <c r="L685" i="10" s="1"/>
  <c r="K685" i="10"/>
  <c r="M685" i="10" s="1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N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N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N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N723" i="10" s="1"/>
  <c r="K723" i="10"/>
  <c r="M723" i="10" s="1"/>
  <c r="O723" i="10"/>
  <c r="P723" i="10" s="1"/>
  <c r="J724" i="10"/>
  <c r="L724" i="10" s="1"/>
  <c r="K724" i="10"/>
  <c r="M724" i="10" s="1"/>
  <c r="N724" i="10" s="1"/>
  <c r="O724" i="10"/>
  <c r="P724" i="10" s="1"/>
  <c r="J725" i="10"/>
  <c r="L725" i="10" s="1"/>
  <c r="N725" i="10" s="1"/>
  <c r="K725" i="10"/>
  <c r="M725" i="10" s="1"/>
  <c r="O725" i="10"/>
  <c r="P725" i="10" s="1"/>
  <c r="J726" i="10"/>
  <c r="L726" i="10" s="1"/>
  <c r="K726" i="10"/>
  <c r="M726" i="10" s="1"/>
  <c r="N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N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N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N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N763" i="10" s="1"/>
  <c r="O763" i="10"/>
  <c r="P763" i="10" s="1"/>
  <c r="J764" i="10"/>
  <c r="L764" i="10" s="1"/>
  <c r="N764" i="10" s="1"/>
  <c r="K764" i="10"/>
  <c r="M764" i="10" s="1"/>
  <c r="O764" i="10"/>
  <c r="P764" i="10" s="1"/>
  <c r="J765" i="10"/>
  <c r="L765" i="10" s="1"/>
  <c r="K765" i="10"/>
  <c r="M765" i="10" s="1"/>
  <c r="N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N768" i="10" s="1"/>
  <c r="K768" i="10"/>
  <c r="M768" i="10" s="1"/>
  <c r="O768" i="10"/>
  <c r="P768" i="10" s="1"/>
  <c r="J769" i="10"/>
  <c r="L769" i="10" s="1"/>
  <c r="K769" i="10"/>
  <c r="M769" i="10" s="1"/>
  <c r="N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N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 s="1"/>
  <c r="O776" i="10"/>
  <c r="P776" i="10" s="1"/>
  <c r="J777" i="10"/>
  <c r="L777" i="10" s="1"/>
  <c r="K777" i="10"/>
  <c r="M777" i="10" s="1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K783" i="10"/>
  <c r="M783" i="10" s="1"/>
  <c r="N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 s="1"/>
  <c r="O788" i="10"/>
  <c r="P788" i="10" s="1"/>
  <c r="J789" i="10"/>
  <c r="L789" i="10" s="1"/>
  <c r="K789" i="10"/>
  <c r="M789" i="10" s="1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K800" i="10"/>
  <c r="M800" i="10" s="1"/>
  <c r="O800" i="10"/>
  <c r="P800" i="10" s="1"/>
  <c r="J801" i="10"/>
  <c r="L801" i="10" s="1"/>
  <c r="K801" i="10"/>
  <c r="M801" i="10" s="1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N807" i="10" s="1"/>
  <c r="O807" i="10"/>
  <c r="P807" i="10" s="1"/>
  <c r="J808" i="10"/>
  <c r="L808" i="10" s="1"/>
  <c r="N808" i="10" s="1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 s="1"/>
  <c r="O816" i="10"/>
  <c r="P816" i="10" s="1"/>
  <c r="J817" i="10"/>
  <c r="L817" i="10" s="1"/>
  <c r="N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/>
  <c r="N820" i="10" s="1"/>
  <c r="O820" i="10"/>
  <c r="P820" i="10"/>
  <c r="J821" i="10"/>
  <c r="L821" i="10"/>
  <c r="K821" i="10"/>
  <c r="M821" i="10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/>
  <c r="N832" i="10" s="1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N864" i="10" s="1"/>
  <c r="O864" i="10"/>
  <c r="P864" i="10" s="1"/>
  <c r="J865" i="10"/>
  <c r="L865" i="10" s="1"/>
  <c r="K865" i="10"/>
  <c r="M865" i="10" s="1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/>
  <c r="N880" i="10" s="1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N891" i="10" s="1"/>
  <c r="O891" i="10"/>
  <c r="P891" i="10" s="1"/>
  <c r="J892" i="10"/>
  <c r="L892" i="10" s="1"/>
  <c r="N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 s="1"/>
  <c r="O896" i="10"/>
  <c r="P896" i="10" s="1"/>
  <c r="J897" i="10"/>
  <c r="L897" i="10" s="1"/>
  <c r="K897" i="10"/>
  <c r="M897" i="10" s="1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K908" i="10"/>
  <c r="M908" i="10" s="1"/>
  <c r="O908" i="10"/>
  <c r="P908" i="10" s="1"/>
  <c r="J909" i="10"/>
  <c r="L909" i="10" s="1"/>
  <c r="K909" i="10"/>
  <c r="M909" i="10" s="1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/>
  <c r="N924" i="10" s="1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 s="1"/>
  <c r="K932" i="10"/>
  <c r="M932" i="10" s="1"/>
  <c r="O932" i="10"/>
  <c r="P932" i="10" s="1"/>
  <c r="J933" i="10"/>
  <c r="L933" i="10" s="1"/>
  <c r="K933" i="10"/>
  <c r="M933" i="10" s="1"/>
  <c r="N933" i="10" s="1"/>
  <c r="O933" i="10"/>
  <c r="P933" i="10" s="1"/>
  <c r="J934" i="10"/>
  <c r="L934" i="10" s="1"/>
  <c r="N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 s="1"/>
  <c r="O948" i="10"/>
  <c r="P948" i="10" s="1"/>
  <c r="J949" i="10"/>
  <c r="L949" i="10" s="1"/>
  <c r="K949" i="10"/>
  <c r="M949" i="10" s="1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/>
  <c r="N972" i="10" s="1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N978" i="10" s="1"/>
  <c r="K978" i="10"/>
  <c r="M978" i="10" s="1"/>
  <c r="O978" i="10"/>
  <c r="P978" i="10" s="1"/>
  <c r="J979" i="10"/>
  <c r="L979" i="10" s="1"/>
  <c r="K979" i="10"/>
  <c r="M979" i="10" s="1"/>
  <c r="N979" i="10" s="1"/>
  <c r="O979" i="10"/>
  <c r="P979" i="10" s="1"/>
  <c r="J980" i="10"/>
  <c r="L980" i="10" s="1"/>
  <c r="N980" i="10" s="1"/>
  <c r="K980" i="10"/>
  <c r="M980" i="10" s="1"/>
  <c r="O980" i="10"/>
  <c r="P980" i="10" s="1"/>
  <c r="J981" i="10"/>
  <c r="L981" i="10" s="1"/>
  <c r="K981" i="10"/>
  <c r="M981" i="10" s="1"/>
  <c r="N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N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/>
  <c r="O992" i="10"/>
  <c r="P992" i="10"/>
  <c r="J993" i="10"/>
  <c r="L993" i="10"/>
  <c r="K993" i="10"/>
  <c r="M993" i="10"/>
  <c r="O993" i="10"/>
  <c r="P993" i="10" s="1"/>
  <c r="J994" i="10"/>
  <c r="L994" i="10" s="1"/>
  <c r="K994" i="10"/>
  <c r="M994" i="10" s="1"/>
  <c r="O994" i="10"/>
  <c r="P994" i="10" s="1"/>
  <c r="J995" i="10"/>
  <c r="L995" i="10" s="1"/>
  <c r="N995" i="10" s="1"/>
  <c r="K995" i="10"/>
  <c r="M995" i="10" s="1"/>
  <c r="O995" i="10"/>
  <c r="P995" i="10" s="1"/>
  <c r="J996" i="10"/>
  <c r="L996" i="10" s="1"/>
  <c r="K996" i="10"/>
  <c r="M996" i="10"/>
  <c r="N996" i="10" s="1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N1000" i="10" s="1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 s="1"/>
  <c r="O1004" i="10"/>
  <c r="P1004" i="10" s="1"/>
  <c r="J1005" i="10"/>
  <c r="L1005" i="10" s="1"/>
  <c r="K1005" i="10"/>
  <c r="M1005" i="10" s="1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N1010" i="10" s="1"/>
  <c r="K1010" i="10"/>
  <c r="M1010" i="10" s="1"/>
  <c r="O1010" i="10"/>
  <c r="P1010" i="10" s="1"/>
  <c r="J1011" i="10"/>
  <c r="L1011" i="10" s="1"/>
  <c r="K1011" i="10"/>
  <c r="M1011" i="10" s="1"/>
  <c r="N1011" i="10" s="1"/>
  <c r="O1011" i="10"/>
  <c r="P1011" i="10" s="1"/>
  <c r="J1012" i="10"/>
  <c r="L1012" i="10" s="1"/>
  <c r="N1012" i="10" s="1"/>
  <c r="K1012" i="10"/>
  <c r="M1012" i="10" s="1"/>
  <c r="O1012" i="10"/>
  <c r="P1012" i="10" s="1"/>
  <c r="J1013" i="10"/>
  <c r="L1013" i="10" s="1"/>
  <c r="K1013" i="10"/>
  <c r="M1013" i="10" s="1"/>
  <c r="N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 s="1"/>
  <c r="O1044" i="10"/>
  <c r="P1044" i="10" s="1"/>
  <c r="J1045" i="10"/>
  <c r="L1045" i="10" s="1"/>
  <c r="N1045" i="10" s="1"/>
  <c r="K1045" i="10"/>
  <c r="M1045" i="10" s="1"/>
  <c r="O1045" i="10"/>
  <c r="P1045" i="10" s="1"/>
  <c r="J1046" i="10"/>
  <c r="L1046" i="10" s="1"/>
  <c r="K1046" i="10"/>
  <c r="M1046" i="10" s="1"/>
  <c r="N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K1074" i="10"/>
  <c r="M1074" i="10" s="1"/>
  <c r="N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/>
  <c r="N1076" i="10" s="1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/>
  <c r="O1088" i="10"/>
  <c r="P1088" i="10"/>
  <c r="J1089" i="10"/>
  <c r="L1089" i="10"/>
  <c r="K1089" i="10"/>
  <c r="M1089" i="10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 s="1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 s="1"/>
  <c r="O1101" i="10"/>
  <c r="P1101" i="10" s="1"/>
  <c r="J1102" i="10"/>
  <c r="L1102" i="10" s="1"/>
  <c r="N1102" i="10" s="1"/>
  <c r="K1102" i="10"/>
  <c r="M1102" i="10" s="1"/>
  <c r="O1102" i="10"/>
  <c r="P1102" i="10" s="1"/>
  <c r="J1103" i="10"/>
  <c r="L1103" i="10" s="1"/>
  <c r="K1103" i="10"/>
  <c r="M1103" i="10" s="1"/>
  <c r="N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N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N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/>
  <c r="O1133" i="10"/>
  <c r="P1133" i="10"/>
  <c r="J1134" i="10"/>
  <c r="L1134" i="10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/>
  <c r="N1138" i="10" s="1"/>
  <c r="O1138" i="10"/>
  <c r="P1138" i="10"/>
  <c r="J1139" i="10"/>
  <c r="L1139" i="10"/>
  <c r="K1139" i="10"/>
  <c r="M1139" i="10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/>
  <c r="J1143" i="10"/>
  <c r="L1143" i="10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N1145" i="10" s="1"/>
  <c r="K1145" i="10"/>
  <c r="M1145" i="10" s="1"/>
  <c r="O1145" i="10"/>
  <c r="P1145" i="10" s="1"/>
  <c r="J1146" i="10"/>
  <c r="L1146" i="10" s="1"/>
  <c r="K1146" i="10"/>
  <c r="M1146" i="10"/>
  <c r="N1146" i="10" s="1"/>
  <c r="O1146" i="10"/>
  <c r="P1146" i="10"/>
  <c r="J1147" i="10"/>
  <c r="L1147" i="10"/>
  <c r="K1147" i="10"/>
  <c r="M1147" i="10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N1178" i="10" s="1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N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N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N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N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N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N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N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N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N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N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N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N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N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N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N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N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N1295" i="10" s="1"/>
  <c r="K1295" i="10"/>
  <c r="M1295" i="10" s="1"/>
  <c r="O1295" i="10"/>
  <c r="P1295" i="10" s="1"/>
  <c r="J1296" i="10"/>
  <c r="L1296" i="10" s="1"/>
  <c r="K1296" i="10"/>
  <c r="M1296" i="10"/>
  <c r="N1296" i="10" s="1"/>
  <c r="O1296" i="10"/>
  <c r="P1296" i="10"/>
  <c r="J1297" i="10"/>
  <c r="L1297" i="10"/>
  <c r="K1297" i="10"/>
  <c r="M1297" i="10"/>
  <c r="O1297" i="10"/>
  <c r="P1297" i="10" s="1"/>
  <c r="J1298" i="10"/>
  <c r="L1298" i="10" s="1"/>
  <c r="N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N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N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N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N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N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N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N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N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N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N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N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N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N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N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N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N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N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/>
  <c r="J1435" i="10"/>
  <c r="L1435" i="10"/>
  <c r="N1435" i="10" s="1"/>
  <c r="K1435" i="10"/>
  <c r="O1435" i="10"/>
  <c r="P1435" i="10" s="1"/>
  <c r="J1436" i="10"/>
  <c r="L1436" i="10" s="1"/>
  <c r="N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N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N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N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N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N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/>
  <c r="O1454" i="10"/>
  <c r="P1454" i="10"/>
  <c r="J1455" i="10"/>
  <c r="L1455" i="10"/>
  <c r="K1455" i="10"/>
  <c r="O1455" i="10"/>
  <c r="P1455" i="10" s="1"/>
  <c r="J1456" i="10"/>
  <c r="L1456" i="10" s="1"/>
  <c r="K1456" i="10"/>
  <c r="M1456" i="10" s="1"/>
  <c r="O1456" i="10"/>
  <c r="P1456" i="10"/>
  <c r="J1457" i="10"/>
  <c r="L1457" i="10"/>
  <c r="K1457" i="10"/>
  <c r="M1457" i="10"/>
  <c r="O1457" i="10"/>
  <c r="P1457" i="10"/>
  <c r="N860" i="10"/>
  <c r="N974" i="10"/>
  <c r="N868" i="10"/>
  <c r="N970" i="10"/>
  <c r="N827" i="10"/>
  <c r="N987" i="10"/>
  <c r="N966" i="10"/>
  <c r="N959" i="10"/>
  <c r="N754" i="10"/>
  <c r="N915" i="10"/>
  <c r="N1023" i="10"/>
  <c r="N931" i="10"/>
  <c r="N858" i="10"/>
  <c r="N818" i="10"/>
  <c r="N925" i="10"/>
  <c r="N871" i="10"/>
  <c r="N648" i="10"/>
  <c r="N967" i="10"/>
  <c r="N944" i="10"/>
  <c r="N943" i="10"/>
  <c r="N848" i="10"/>
  <c r="N883" i="10"/>
  <c r="N823" i="10"/>
  <c r="N715" i="10"/>
  <c r="N696" i="10"/>
  <c r="L207" i="10"/>
  <c r="P184" i="10"/>
  <c r="O7" i="10"/>
  <c r="G9" i="39"/>
  <c r="G6" i="39"/>
  <c r="C2" i="41"/>
  <c r="J7" i="10"/>
  <c r="L80" i="10" s="1"/>
  <c r="N80" i="10" s="1"/>
  <c r="L112" i="10"/>
  <c r="K7" i="10"/>
  <c r="M7" i="10"/>
  <c r="N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76" i="11"/>
  <c r="I14" i="10"/>
  <c r="G65" i="11" s="1"/>
  <c r="H65" i="11" s="1"/>
  <c r="K65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G28" i="11" s="1"/>
  <c r="I28" i="11" s="1"/>
  <c r="K28" i="11" s="1"/>
  <c r="I401" i="10"/>
  <c r="I417" i="10"/>
  <c r="G21" i="11" s="1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G18" i="11" s="1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G31" i="11" s="1"/>
  <c r="I31" i="11" s="1"/>
  <c r="K31" i="11" s="1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70" i="11" s="1"/>
  <c r="J70" i="11" s="1"/>
  <c r="K70" i="11" s="1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1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G29" i="11" s="1"/>
  <c r="I29" i="11" s="1"/>
  <c r="K29" i="11" s="1"/>
  <c r="I461" i="10"/>
  <c r="I485" i="10"/>
  <c r="I505" i="10"/>
  <c r="I525" i="10"/>
  <c r="G23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25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G38" i="11" s="1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G73" i="11" s="1"/>
  <c r="J73" i="11" s="1"/>
  <c r="K73" i="11" s="1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G17" i="11" s="1"/>
  <c r="I17" i="11" s="1"/>
  <c r="K17" i="11" s="1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G33" i="11" s="1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G24" i="11" s="1"/>
  <c r="I24" i="11" s="1"/>
  <c r="K24" i="11" s="1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G37" i="11" s="1"/>
  <c r="I37" i="11" s="1"/>
  <c r="K37" i="11" s="1"/>
  <c r="I26" i="10"/>
  <c r="I115" i="10"/>
  <c r="I173" i="10"/>
  <c r="I311" i="10"/>
  <c r="I370" i="10"/>
  <c r="I424" i="10"/>
  <c r="I483" i="10"/>
  <c r="G22" i="11" s="1"/>
  <c r="I22" i="11" s="1"/>
  <c r="K22" i="11" s="1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G36" i="11" s="1"/>
  <c r="I36" i="11" s="1"/>
  <c r="K36" i="11" s="1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G67" i="11" s="1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G32" i="11" s="1"/>
  <c r="I32" i="11" s="1"/>
  <c r="K32" i="11" s="1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68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7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G30" i="11" s="1"/>
  <c r="I30" i="11" s="1"/>
  <c r="K30" i="11" s="1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158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301" i="10"/>
  <c r="N1099" i="10"/>
  <c r="G8" i="29"/>
  <c r="N1362" i="10"/>
  <c r="N1063" i="10"/>
  <c r="N1055" i="10"/>
  <c r="N926" i="10"/>
  <c r="N919" i="10"/>
  <c r="N870" i="10"/>
  <c r="N814" i="10"/>
  <c r="N762" i="10"/>
  <c r="N746" i="10"/>
  <c r="N730" i="10"/>
  <c r="N718" i="10"/>
  <c r="N905" i="10"/>
  <c r="N852" i="10"/>
  <c r="N847" i="10"/>
  <c r="N937" i="10"/>
  <c r="N698" i="10"/>
  <c r="N686" i="10"/>
  <c r="N678" i="10"/>
  <c r="N670" i="10"/>
  <c r="N654" i="10"/>
  <c r="N650" i="10"/>
  <c r="P202" i="10"/>
  <c r="N1255" i="10"/>
  <c r="L70" i="10"/>
  <c r="N70" i="10"/>
  <c r="L9" i="10"/>
  <c r="N1188" i="10"/>
  <c r="L86" i="10"/>
  <c r="N86" i="10" s="1"/>
  <c r="N1214" i="10"/>
  <c r="N975" i="10"/>
  <c r="N1257" i="10"/>
  <c r="N1051" i="10"/>
  <c r="N906" i="10"/>
  <c r="N863" i="10"/>
  <c r="N815" i="10"/>
  <c r="N1082" i="10"/>
  <c r="N918" i="10"/>
  <c r="N888" i="10"/>
  <c r="N867" i="10"/>
  <c r="N785" i="10"/>
  <c r="N1100" i="10"/>
  <c r="N1095" i="10"/>
  <c r="N681" i="10"/>
  <c r="N649" i="10"/>
  <c r="N1014" i="10"/>
  <c r="N1001" i="10"/>
  <c r="N983" i="10"/>
  <c r="N977" i="10"/>
  <c r="N946" i="10"/>
  <c r="N907" i="10"/>
  <c r="N875" i="10"/>
  <c r="N844" i="10"/>
  <c r="N835" i="10"/>
  <c r="N803" i="10"/>
  <c r="N796" i="10"/>
  <c r="N791" i="10"/>
  <c r="N775" i="10"/>
  <c r="N767" i="10"/>
  <c r="N759" i="10"/>
  <c r="N751" i="10"/>
  <c r="N743" i="10"/>
  <c r="N735" i="10"/>
  <c r="N727" i="10"/>
  <c r="N717" i="10"/>
  <c r="N710" i="10"/>
  <c r="N699" i="10"/>
  <c r="N687" i="10"/>
  <c r="N675" i="10"/>
  <c r="N663" i="10"/>
  <c r="N659" i="10"/>
  <c r="N651" i="10"/>
  <c r="N1171" i="10"/>
  <c r="N1144" i="10"/>
  <c r="N1137" i="10"/>
  <c r="N1093" i="10"/>
  <c r="N1210" i="10"/>
  <c r="L208" i="10"/>
  <c r="L259" i="10"/>
  <c r="L271" i="10"/>
  <c r="L258" i="10"/>
  <c r="L242" i="10"/>
  <c r="L235" i="10"/>
  <c r="L270" i="10"/>
  <c r="L237" i="10"/>
  <c r="N1275" i="10"/>
  <c r="N1112" i="10"/>
  <c r="N1239" i="10"/>
  <c r="N1174" i="10"/>
  <c r="N1128" i="10"/>
  <c r="N1079" i="10"/>
  <c r="N1066" i="10"/>
  <c r="N1305" i="10"/>
  <c r="N1163" i="10"/>
  <c r="P10" i="10"/>
  <c r="P198" i="10"/>
  <c r="P201" i="10"/>
  <c r="M1455" i="10"/>
  <c r="N1455" i="10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M600" i="10"/>
  <c r="M108" i="10"/>
  <c r="M1421" i="10"/>
  <c r="M104" i="10"/>
  <c r="M97" i="10"/>
  <c r="N559" i="10"/>
  <c r="M147" i="10"/>
  <c r="M247" i="10"/>
  <c r="M101" i="10"/>
  <c r="M107" i="10"/>
  <c r="N107" i="10" s="1"/>
  <c r="M275" i="10"/>
  <c r="N275" i="10" s="1"/>
  <c r="M560" i="10"/>
  <c r="M246" i="10"/>
  <c r="M233" i="10"/>
  <c r="N1425" i="10"/>
  <c r="L120" i="10"/>
  <c r="N120" i="10"/>
  <c r="N1231" i="10"/>
  <c r="N1104" i="10"/>
  <c r="N1043" i="10"/>
  <c r="N198" i="10"/>
  <c r="L217" i="10"/>
  <c r="N217" i="10"/>
  <c r="L229" i="10"/>
  <c r="N229" i="10"/>
  <c r="N1223" i="10"/>
  <c r="N1207" i="10"/>
  <c r="N989" i="10"/>
  <c r="N911" i="10"/>
  <c r="N1328" i="10"/>
  <c r="N1226" i="10"/>
  <c r="N950" i="10"/>
  <c r="N947" i="10"/>
  <c r="N914" i="10"/>
  <c r="N773" i="10"/>
  <c r="N1309" i="10"/>
  <c r="N1264" i="10"/>
  <c r="N935" i="10"/>
  <c r="N930" i="10"/>
  <c r="N802" i="10"/>
  <c r="N799" i="10"/>
  <c r="N797" i="10"/>
  <c r="N760" i="10"/>
  <c r="N704" i="10"/>
  <c r="N655" i="10"/>
  <c r="N125" i="10"/>
  <c r="N1330" i="10"/>
  <c r="N1307" i="10"/>
  <c r="N1300" i="10"/>
  <c r="N1279" i="10"/>
  <c r="N1250" i="10"/>
  <c r="N1032" i="10"/>
  <c r="N1003" i="10"/>
  <c r="N887" i="10"/>
  <c r="N841" i="10"/>
  <c r="N833" i="10"/>
  <c r="N828" i="10"/>
  <c r="N825" i="10"/>
  <c r="N780" i="10"/>
  <c r="N679" i="10"/>
  <c r="N674" i="10"/>
  <c r="N666" i="10"/>
  <c r="N658" i="10"/>
  <c r="N653" i="10"/>
  <c r="N637" i="10"/>
  <c r="N1457" i="10"/>
  <c r="N1397" i="10"/>
  <c r="N1368" i="10"/>
  <c r="N1339" i="10"/>
  <c r="N1334" i="10"/>
  <c r="N1272" i="10"/>
  <c r="N1244" i="10"/>
  <c r="N1229" i="10"/>
  <c r="N1170" i="10"/>
  <c r="N1106" i="10"/>
  <c r="N1038" i="10"/>
  <c r="N1037" i="10"/>
  <c r="N1015" i="10"/>
  <c r="N940" i="10"/>
  <c r="N895" i="10"/>
  <c r="N890" i="10"/>
  <c r="N877" i="10"/>
  <c r="N874" i="10"/>
  <c r="N840" i="10"/>
  <c r="N804" i="10"/>
  <c r="L248" i="10"/>
  <c r="L226" i="10"/>
  <c r="N226" i="10"/>
  <c r="L218" i="10"/>
  <c r="N218" i="10"/>
  <c r="N1349" i="10"/>
  <c r="N1256" i="10"/>
  <c r="N1230" i="10"/>
  <c r="N1125" i="10"/>
  <c r="N1083" i="10"/>
  <c r="N1075" i="10"/>
  <c r="N1067" i="10"/>
  <c r="N1059" i="10"/>
  <c r="N1048" i="10"/>
  <c r="N976" i="10"/>
  <c r="N968" i="10"/>
  <c r="N942" i="10"/>
  <c r="N939" i="10"/>
  <c r="N928" i="10"/>
  <c r="N920" i="10"/>
  <c r="N851" i="10"/>
  <c r="N846" i="10"/>
  <c r="N843" i="10"/>
  <c r="N809" i="10"/>
  <c r="N795" i="10"/>
  <c r="N787" i="10"/>
  <c r="N774" i="10"/>
  <c r="N766" i="10"/>
  <c r="N742" i="10"/>
  <c r="N729" i="10"/>
  <c r="N713" i="10"/>
  <c r="N700" i="10"/>
  <c r="N692" i="10"/>
  <c r="L93" i="10"/>
  <c r="N93" i="10" s="1"/>
  <c r="L85" i="10"/>
  <c r="N85" i="10" s="1"/>
  <c r="L29" i="10"/>
  <c r="N29" i="10" s="1"/>
  <c r="L225" i="10"/>
  <c r="N225" i="10" s="1"/>
  <c r="N986" i="10"/>
  <c r="N1122" i="10"/>
  <c r="L135" i="10"/>
  <c r="N135" i="10"/>
  <c r="L128" i="10"/>
  <c r="N1366" i="10"/>
  <c r="N1288" i="10"/>
  <c r="N1215" i="10"/>
  <c r="N1096" i="10"/>
  <c r="N901" i="10"/>
  <c r="N849" i="10"/>
  <c r="N810" i="10"/>
  <c r="N748" i="10"/>
  <c r="N640" i="10"/>
  <c r="L223" i="10"/>
  <c r="N223" i="10" s="1"/>
  <c r="L117" i="10"/>
  <c r="N117" i="10" s="1"/>
  <c r="L123" i="10"/>
  <c r="N123" i="10" s="1"/>
  <c r="L239" i="10"/>
  <c r="N1363" i="10"/>
  <c r="N1237" i="10"/>
  <c r="N903" i="10"/>
  <c r="N639" i="10"/>
  <c r="L186" i="10"/>
  <c r="N186" i="10" s="1"/>
  <c r="N1337" i="10"/>
  <c r="N1270" i="10"/>
  <c r="L146" i="10"/>
  <c r="L90" i="10"/>
  <c r="N90" i="10"/>
  <c r="L127" i="10"/>
  <c r="N108" i="10"/>
  <c r="G61" i="11"/>
  <c r="L234" i="10"/>
  <c r="N709" i="10"/>
  <c r="N662" i="10"/>
  <c r="N600" i="10"/>
  <c r="L230" i="10"/>
  <c r="N230" i="10"/>
  <c r="L137" i="10"/>
  <c r="N137" i="10"/>
  <c r="N1364" i="10"/>
  <c r="N1306" i="10"/>
  <c r="N813" i="10"/>
  <c r="N688" i="10"/>
  <c r="N910" i="10"/>
  <c r="L7" i="10"/>
  <c r="N1430" i="10"/>
  <c r="N1394" i="10"/>
  <c r="N1386" i="10"/>
  <c r="N1327" i="10"/>
  <c r="N1314" i="10"/>
  <c r="N1308" i="10"/>
  <c r="N1234" i="10"/>
  <c r="L251" i="10"/>
  <c r="N1356" i="10"/>
  <c r="N1198" i="10"/>
  <c r="K15" i="29"/>
  <c r="N1447" i="10"/>
  <c r="N1357" i="10"/>
  <c r="N1344" i="10"/>
  <c r="N1320" i="10"/>
  <c r="N1294" i="10"/>
  <c r="N1283" i="10"/>
  <c r="N1259" i="10"/>
  <c r="N1072" i="10"/>
  <c r="L274" i="10"/>
  <c r="N274" i="10"/>
  <c r="L119" i="10"/>
  <c r="N119" i="10"/>
  <c r="L79" i="10"/>
  <c r="N79" i="10"/>
  <c r="L49" i="10"/>
  <c r="N49" i="10"/>
  <c r="L48" i="10"/>
  <c r="N48" i="10"/>
  <c r="N1159" i="10"/>
  <c r="N1107" i="10"/>
  <c r="N1040" i="10"/>
  <c r="N1029" i="10"/>
  <c r="N922" i="10"/>
  <c r="N856" i="10"/>
  <c r="N826" i="10"/>
  <c r="N714" i="10"/>
  <c r="N677" i="10"/>
  <c r="L151" i="10"/>
  <c r="L145" i="10"/>
  <c r="N145" i="10" s="1"/>
  <c r="L101" i="10"/>
  <c r="N101" i="10" s="1"/>
  <c r="L99" i="10"/>
  <c r="N99" i="10" s="1"/>
  <c r="A9" i="54"/>
  <c r="O9" i="54" s="1"/>
  <c r="P205" i="10"/>
  <c r="L142" i="10"/>
  <c r="N142" i="10" s="1"/>
  <c r="L138" i="10"/>
  <c r="N138" i="10" s="1"/>
  <c r="L65" i="10"/>
  <c r="N65" i="10" s="1"/>
  <c r="L64" i="10"/>
  <c r="N64" i="10" s="1"/>
  <c r="N1183" i="10"/>
  <c r="N1156" i="10"/>
  <c r="N1110" i="10"/>
  <c r="N1035" i="10"/>
  <c r="N894" i="10"/>
  <c r="N811" i="10"/>
  <c r="N719" i="10"/>
  <c r="L148" i="10"/>
  <c r="L102" i="10"/>
  <c r="N102" i="10" s="1"/>
  <c r="N1365" i="10"/>
  <c r="N1352" i="10"/>
  <c r="N1319" i="10"/>
  <c r="N1261" i="10"/>
  <c r="N1412" i="10"/>
  <c r="N1379" i="10"/>
  <c r="N1358" i="10"/>
  <c r="N1345" i="10"/>
  <c r="N1324" i="10"/>
  <c r="N1433" i="10"/>
  <c r="N1355" i="10"/>
  <c r="N1340" i="10"/>
  <c r="N146" i="10"/>
  <c r="N1428" i="10"/>
  <c r="N1342" i="10"/>
  <c r="N1285" i="10"/>
  <c r="N1302" i="10"/>
  <c r="N1278" i="10"/>
  <c r="N1268" i="10"/>
  <c r="N1246" i="10"/>
  <c r="N1235" i="10"/>
  <c r="N1224" i="10"/>
  <c r="N1197" i="10"/>
  <c r="N1185" i="10"/>
  <c r="N1149" i="10"/>
  <c r="N1130" i="10"/>
  <c r="N1126" i="10"/>
  <c r="N1098" i="10"/>
  <c r="N1071" i="10"/>
  <c r="N1020" i="10"/>
  <c r="N861" i="10"/>
  <c r="N1042" i="10"/>
  <c r="N1036" i="10"/>
  <c r="N1220" i="10"/>
  <c r="N1203" i="10"/>
  <c r="N1168" i="10"/>
  <c r="N1153" i="10"/>
  <c r="N1085" i="10"/>
  <c r="N1058" i="10"/>
  <c r="N1031" i="10"/>
  <c r="N1027" i="10"/>
  <c r="N984" i="10"/>
  <c r="N1266" i="10"/>
  <c r="N1253" i="10"/>
  <c r="N1206" i="10"/>
  <c r="N1196" i="10"/>
  <c r="N1190" i="10"/>
  <c r="N1173" i="10"/>
  <c r="N1120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17" i="10"/>
  <c r="N1002" i="10"/>
  <c r="N998" i="10"/>
  <c r="N994" i="10"/>
  <c r="N982" i="10"/>
  <c r="N960" i="10"/>
  <c r="N953" i="10"/>
  <c r="N941" i="10"/>
  <c r="N938" i="10"/>
  <c r="N882" i="10"/>
  <c r="N812" i="10"/>
  <c r="N761" i="10"/>
  <c r="N753" i="10"/>
  <c r="N741" i="10"/>
  <c r="N712" i="10"/>
  <c r="N711" i="10"/>
  <c r="N706" i="10"/>
  <c r="N689" i="10"/>
  <c r="N682" i="10"/>
  <c r="N676" i="10"/>
  <c r="N661" i="10"/>
  <c r="N657" i="10"/>
  <c r="N884" i="10"/>
  <c r="N850" i="10"/>
  <c r="N790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392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182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C75" i="39" s="1"/>
  <c r="D75" i="39" s="1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N1375" i="10"/>
  <c r="N1453" i="10"/>
  <c r="N1445" i="10"/>
  <c r="N1431" i="10"/>
  <c r="N1426" i="10"/>
  <c r="N1419" i="10"/>
  <c r="N1415" i="10"/>
  <c r="N1408" i="10"/>
  <c r="N1398" i="10"/>
  <c r="N1388" i="10"/>
  <c r="N1382" i="10"/>
  <c r="N1333" i="10"/>
  <c r="N1291" i="10"/>
  <c r="N1276" i="10"/>
  <c r="N1222" i="10"/>
  <c r="N1155" i="10"/>
  <c r="N1078" i="10"/>
  <c r="N1047" i="10"/>
  <c r="N1437" i="10"/>
  <c r="N1420" i="10"/>
  <c r="N1416" i="10"/>
  <c r="N1369" i="10"/>
  <c r="N1331" i="10"/>
  <c r="N1274" i="10"/>
  <c r="N1179" i="10"/>
  <c r="L224" i="10"/>
  <c r="N224" i="10"/>
  <c r="N1432" i="10"/>
  <c r="N1383" i="10"/>
  <c r="N1175" i="10"/>
  <c r="N1164" i="10"/>
  <c r="N1041" i="10"/>
  <c r="N1028" i="10"/>
  <c r="N991" i="10"/>
  <c r="N786" i="10"/>
  <c r="N954" i="10"/>
  <c r="N869" i="10"/>
  <c r="N732" i="10"/>
  <c r="N720" i="10"/>
  <c r="N878" i="10"/>
  <c r="N752" i="10"/>
  <c r="N641" i="10"/>
  <c r="L247" i="10"/>
  <c r="N247" i="10"/>
  <c r="L246" i="10"/>
  <c r="N246" i="10"/>
  <c r="L272" i="10"/>
  <c r="L238" i="10"/>
  <c r="N716" i="10"/>
  <c r="L273" i="10"/>
  <c r="N273" i="10"/>
  <c r="N1446" i="10"/>
  <c r="N1441" i="10"/>
  <c r="N1401" i="10"/>
  <c r="N1396" i="10"/>
  <c r="N1438" i="10"/>
  <c r="C245" i="29"/>
  <c r="D245" i="29" s="1"/>
  <c r="F245" i="29" s="1"/>
  <c r="C234" i="29"/>
  <c r="D234" i="29" s="1"/>
  <c r="F234" i="29" s="1"/>
  <c r="N9" i="10"/>
  <c r="C252" i="29"/>
  <c r="D252" i="29" s="1"/>
  <c r="E252" i="29" s="1"/>
  <c r="N1448" i="10"/>
  <c r="N1439" i="10"/>
  <c r="N1407" i="10"/>
  <c r="N1391" i="10"/>
  <c r="N1348" i="10"/>
  <c r="N1227" i="10"/>
  <c r="N1228" i="10"/>
  <c r="N1199" i="10"/>
  <c r="N1069" i="10"/>
  <c r="N1039" i="10"/>
  <c r="N1034" i="10"/>
  <c r="N1090" i="10"/>
  <c r="N1061" i="10"/>
  <c r="N917" i="10"/>
  <c r="N945" i="10"/>
  <c r="N798" i="10"/>
  <c r="N756" i="10"/>
  <c r="N638" i="10"/>
  <c r="L215" i="10"/>
  <c r="N215" i="10" s="1"/>
  <c r="L144" i="10"/>
  <c r="N144" i="10" s="1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8" i="29"/>
  <c r="D278" i="29" s="1"/>
  <c r="C265" i="29"/>
  <c r="D265" i="29" s="1"/>
  <c r="F265" i="29" s="1"/>
  <c r="C229" i="29"/>
  <c r="D229" i="29" s="1"/>
  <c r="E229" i="29" s="1"/>
  <c r="C287" i="29"/>
  <c r="D287" i="29" s="1"/>
  <c r="C253" i="29"/>
  <c r="D253" i="29" s="1"/>
  <c r="F253" i="29" s="1"/>
  <c r="C251" i="29"/>
  <c r="D251" i="29" s="1"/>
  <c r="C284" i="29"/>
  <c r="D284" i="29" s="1"/>
  <c r="F284" i="29" s="1"/>
  <c r="C249" i="29"/>
  <c r="D249" i="29" s="1"/>
  <c r="E249" i="29" s="1"/>
  <c r="C276" i="29"/>
  <c r="D276" i="29" s="1"/>
  <c r="A10" i="54"/>
  <c r="A11" i="54" s="1"/>
  <c r="C57" i="39"/>
  <c r="D57" i="39" s="1"/>
  <c r="E57" i="39" s="1"/>
  <c r="F57" i="39" s="1"/>
  <c r="C237" i="29"/>
  <c r="D237" i="29" s="1"/>
  <c r="F237" i="29" s="1"/>
  <c r="C258" i="29"/>
  <c r="D258" i="29" s="1"/>
  <c r="N8" i="10"/>
  <c r="C238" i="29"/>
  <c r="D238" i="29" s="1"/>
  <c r="C259" i="29"/>
  <c r="D259" i="29" s="1"/>
  <c r="C230" i="29"/>
  <c r="D230" i="29" s="1"/>
  <c r="C65" i="39"/>
  <c r="D65" i="39" s="1"/>
  <c r="C73" i="39"/>
  <c r="D73" i="39" s="1"/>
  <c r="C64" i="39"/>
  <c r="D64" i="39" s="1"/>
  <c r="C70" i="39"/>
  <c r="D70" i="39" s="1"/>
  <c r="C76" i="39"/>
  <c r="D76" i="39" s="1"/>
  <c r="C68" i="39"/>
  <c r="D68" i="39" s="1"/>
  <c r="C63" i="39"/>
  <c r="D63" i="39" s="1"/>
  <c r="E63" i="39" s="1"/>
  <c r="O10" i="54"/>
  <c r="M184" i="10"/>
  <c r="N184" i="10"/>
  <c r="M191" i="10"/>
  <c r="N191" i="10"/>
  <c r="M237" i="10"/>
  <c r="N237" i="10"/>
  <c r="M239" i="10"/>
  <c r="N239" i="10"/>
  <c r="M128" i="10"/>
  <c r="N128" i="10"/>
  <c r="N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N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J68" i="11" l="1"/>
  <c r="I68" i="11"/>
  <c r="H67" i="11"/>
  <c r="I67" i="11"/>
  <c r="I38" i="11"/>
  <c r="J38" i="11"/>
  <c r="I21" i="11"/>
  <c r="H21" i="11"/>
  <c r="J33" i="11"/>
  <c r="I33" i="11"/>
  <c r="J25" i="11"/>
  <c r="H25" i="11"/>
  <c r="I23" i="11"/>
  <c r="H23" i="11"/>
  <c r="A13" i="54"/>
  <c r="C274" i="29"/>
  <c r="D274" i="29" s="1"/>
  <c r="E274" i="29" s="1"/>
  <c r="C280" i="29"/>
  <c r="D280" i="29" s="1"/>
  <c r="E280" i="29" s="1"/>
  <c r="C243" i="29"/>
  <c r="D243" i="29" s="1"/>
  <c r="F243" i="29" s="1"/>
  <c r="C228" i="29"/>
  <c r="D228" i="29" s="1"/>
  <c r="E228" i="29" s="1"/>
  <c r="C263" i="29"/>
  <c r="D263" i="29" s="1"/>
  <c r="F263" i="29" s="1"/>
  <c r="C275" i="29"/>
  <c r="D275" i="29" s="1"/>
  <c r="F275" i="29" s="1"/>
  <c r="C286" i="29"/>
  <c r="D286" i="29" s="1"/>
  <c r="F286" i="29" s="1"/>
  <c r="C236" i="29"/>
  <c r="D236" i="29" s="1"/>
  <c r="F236" i="29" s="1"/>
  <c r="C283" i="29"/>
  <c r="D283" i="29" s="1"/>
  <c r="E283" i="29" s="1"/>
  <c r="C271" i="29"/>
  <c r="D271" i="29" s="1"/>
  <c r="F271" i="29" s="1"/>
  <c r="C246" i="29"/>
  <c r="D246" i="29" s="1"/>
  <c r="F246" i="29" s="1"/>
  <c r="C261" i="29"/>
  <c r="D261" i="29" s="1"/>
  <c r="E261" i="29" s="1"/>
  <c r="C282" i="29"/>
  <c r="D282" i="29" s="1"/>
  <c r="F282" i="29" s="1"/>
  <c r="C260" i="29"/>
  <c r="D260" i="29" s="1"/>
  <c r="F260" i="29" s="1"/>
  <c r="C247" i="29"/>
  <c r="D247" i="29" s="1"/>
  <c r="E247" i="29" s="1"/>
  <c r="C240" i="29"/>
  <c r="D240" i="29" s="1"/>
  <c r="E240" i="29" s="1"/>
  <c r="C250" i="29"/>
  <c r="D250" i="29" s="1"/>
  <c r="E250" i="29" s="1"/>
  <c r="C266" i="29"/>
  <c r="D266" i="29" s="1"/>
  <c r="E266" i="29" s="1"/>
  <c r="C281" i="29"/>
  <c r="D281" i="29" s="1"/>
  <c r="F281" i="29" s="1"/>
  <c r="C233" i="29"/>
  <c r="D233" i="29" s="1"/>
  <c r="E233" i="29" s="1"/>
  <c r="C244" i="29"/>
  <c r="D244" i="29" s="1"/>
  <c r="F244" i="29" s="1"/>
  <c r="C242" i="29"/>
  <c r="D242" i="29" s="1"/>
  <c r="F242" i="29" s="1"/>
  <c r="C248" i="29"/>
  <c r="D248" i="29" s="1"/>
  <c r="E248" i="29" s="1"/>
  <c r="C269" i="29"/>
  <c r="D269" i="29" s="1"/>
  <c r="E269" i="29" s="1"/>
  <c r="C255" i="29"/>
  <c r="D255" i="29" s="1"/>
  <c r="E255" i="29" s="1"/>
  <c r="C257" i="29"/>
  <c r="D257" i="29" s="1"/>
  <c r="F257" i="29" s="1"/>
  <c r="C225" i="29"/>
  <c r="D225" i="29" s="1"/>
  <c r="E225" i="29" s="1"/>
  <c r="C226" i="29"/>
  <c r="D226" i="29" s="1"/>
  <c r="E226" i="29" s="1"/>
  <c r="C262" i="29"/>
  <c r="D262" i="29" s="1"/>
  <c r="E262" i="29" s="1"/>
  <c r="N1434" i="10"/>
  <c r="N1421" i="10"/>
  <c r="N1377" i="10"/>
  <c r="N1374" i="10"/>
  <c r="N1297" i="10"/>
  <c r="N1251" i="10"/>
  <c r="N1249" i="10"/>
  <c r="N1248" i="10"/>
  <c r="N1247" i="10"/>
  <c r="N1245" i="10"/>
  <c r="N1243" i="10"/>
  <c r="N1242" i="10"/>
  <c r="N1177" i="10"/>
  <c r="N1176" i="10"/>
  <c r="N1172" i="10"/>
  <c r="N1166" i="10"/>
  <c r="N1165" i="10"/>
  <c r="N1162" i="10"/>
  <c r="N1161" i="10"/>
  <c r="N1147" i="10"/>
  <c r="N1139" i="10"/>
  <c r="N1053" i="10"/>
  <c r="N1052" i="10"/>
  <c r="N1050" i="10"/>
  <c r="N997" i="10"/>
  <c r="N963" i="10"/>
  <c r="N962" i="10"/>
  <c r="N961" i="10"/>
  <c r="N958" i="10"/>
  <c r="N957" i="10"/>
  <c r="N956" i="10"/>
  <c r="N955" i="10"/>
  <c r="N952" i="10"/>
  <c r="N951" i="10"/>
  <c r="N889" i="10"/>
  <c r="N886" i="10"/>
  <c r="N885" i="10"/>
  <c r="N881" i="10"/>
  <c r="N837" i="10"/>
  <c r="N836" i="10"/>
  <c r="N834" i="10"/>
  <c r="N805" i="10"/>
  <c r="N781" i="10"/>
  <c r="N779" i="10"/>
  <c r="N778" i="10"/>
  <c r="N697" i="10"/>
  <c r="N695" i="10"/>
  <c r="N694" i="10"/>
  <c r="N693" i="10"/>
  <c r="N691" i="10"/>
  <c r="N690" i="10"/>
  <c r="N560" i="10"/>
  <c r="N364" i="10"/>
  <c r="C224" i="29"/>
  <c r="D224" i="29" s="1"/>
  <c r="E224" i="29" s="1"/>
  <c r="F224" i="29" s="1"/>
  <c r="C231" i="29"/>
  <c r="D231" i="29" s="1"/>
  <c r="E231" i="29" s="1"/>
  <c r="C241" i="29"/>
  <c r="D241" i="29" s="1"/>
  <c r="F241" i="29" s="1"/>
  <c r="C272" i="29"/>
  <c r="D272" i="29" s="1"/>
  <c r="F272" i="29" s="1"/>
  <c r="C58" i="39"/>
  <c r="D58" i="39" s="1"/>
  <c r="F58" i="39" s="1"/>
  <c r="C279" i="29"/>
  <c r="D279" i="29" s="1"/>
  <c r="E279" i="29" s="1"/>
  <c r="C254" i="29"/>
  <c r="D254" i="29" s="1"/>
  <c r="E254" i="29" s="1"/>
  <c r="C268" i="29"/>
  <c r="D268" i="29" s="1"/>
  <c r="F268" i="29" s="1"/>
  <c r="C264" i="29"/>
  <c r="D264" i="29" s="1"/>
  <c r="F264" i="29" s="1"/>
  <c r="C256" i="29"/>
  <c r="D256" i="29" s="1"/>
  <c r="F256" i="29" s="1"/>
  <c r="C232" i="29"/>
  <c r="D232" i="29" s="1"/>
  <c r="E232" i="29" s="1"/>
  <c r="C227" i="29"/>
  <c r="D227" i="29" s="1"/>
  <c r="F227" i="29" s="1"/>
  <c r="C273" i="29"/>
  <c r="D273" i="29" s="1"/>
  <c r="F273" i="29" s="1"/>
  <c r="C277" i="29"/>
  <c r="D277" i="29" s="1"/>
  <c r="F277" i="29" s="1"/>
  <c r="C239" i="29"/>
  <c r="D239" i="29" s="1"/>
  <c r="E239" i="29" s="1"/>
  <c r="C270" i="29"/>
  <c r="D270" i="29" s="1"/>
  <c r="E270" i="29" s="1"/>
  <c r="C267" i="29"/>
  <c r="D267" i="29" s="1"/>
  <c r="F267" i="29" s="1"/>
  <c r="C285" i="29"/>
  <c r="D285" i="29" s="1"/>
  <c r="E285" i="29" s="1"/>
  <c r="C61" i="39"/>
  <c r="D61" i="39" s="1"/>
  <c r="E61" i="39" s="1"/>
  <c r="C59" i="39"/>
  <c r="D59" i="39" s="1"/>
  <c r="E59" i="39" s="1"/>
  <c r="C60" i="39"/>
  <c r="D60" i="39" s="1"/>
  <c r="E60" i="39" s="1"/>
  <c r="C62" i="39"/>
  <c r="D62" i="39" s="1"/>
  <c r="F62" i="39" s="1"/>
  <c r="C67" i="39"/>
  <c r="D67" i="39" s="1"/>
  <c r="E67" i="39" s="1"/>
  <c r="C69" i="39"/>
  <c r="D69" i="39" s="1"/>
  <c r="E69" i="39" s="1"/>
  <c r="C66" i="39"/>
  <c r="D66" i="39" s="1"/>
  <c r="E66" i="39" s="1"/>
  <c r="C74" i="39"/>
  <c r="D74" i="39" s="1"/>
  <c r="E74" i="39" s="1"/>
  <c r="C72" i="39"/>
  <c r="D72" i="39" s="1"/>
  <c r="E72" i="39" s="1"/>
  <c r="C71" i="39"/>
  <c r="D71" i="39" s="1"/>
  <c r="E71" i="39" s="1"/>
  <c r="C714" i="41"/>
  <c r="D714" i="41" s="1"/>
  <c r="E714" i="41" s="1"/>
  <c r="N1451" i="10"/>
  <c r="N1449" i="10"/>
  <c r="N1443" i="10"/>
  <c r="N1429" i="10"/>
  <c r="N1427" i="10"/>
  <c r="N1424" i="10"/>
  <c r="N1423" i="10"/>
  <c r="N1422" i="10"/>
  <c r="N1418" i="10"/>
  <c r="N1417" i="10"/>
  <c r="N1413" i="10"/>
  <c r="N1411" i="10"/>
  <c r="N1410" i="10"/>
  <c r="N1409" i="10"/>
  <c r="N1405" i="10"/>
  <c r="N1403" i="10"/>
  <c r="N1399" i="10"/>
  <c r="N1395" i="10"/>
  <c r="N1393" i="10"/>
  <c r="N1389" i="10"/>
  <c r="N1387" i="10"/>
  <c r="N1385" i="10"/>
  <c r="N1381" i="10"/>
  <c r="N1372" i="10"/>
  <c r="N1370" i="10"/>
  <c r="N1360" i="10"/>
  <c r="N1354" i="10"/>
  <c r="N1350" i="10"/>
  <c r="N1346" i="10"/>
  <c r="N1338" i="10"/>
  <c r="N1336" i="10"/>
  <c r="N1332" i="10"/>
  <c r="N1329" i="10"/>
  <c r="N1326" i="10"/>
  <c r="N1325" i="10"/>
  <c r="N1323" i="10"/>
  <c r="N1322" i="10"/>
  <c r="N1317" i="10"/>
  <c r="N1315" i="10"/>
  <c r="N1313" i="10"/>
  <c r="N1311" i="10"/>
  <c r="N1303" i="10"/>
  <c r="N1299" i="10"/>
  <c r="N1292" i="10"/>
  <c r="N1290" i="10"/>
  <c r="N1286" i="10"/>
  <c r="N1284" i="10"/>
  <c r="N1282" i="10"/>
  <c r="N1280" i="10"/>
  <c r="N1265" i="10"/>
  <c r="N1263" i="10"/>
  <c r="N1262" i="10"/>
  <c r="N1240" i="10"/>
  <c r="N1238" i="10"/>
  <c r="N1236" i="10"/>
  <c r="N1232" i="10"/>
  <c r="N1221" i="10"/>
  <c r="N1219" i="10"/>
  <c r="N1218" i="10"/>
  <c r="N1212" i="10"/>
  <c r="N1208" i="10"/>
  <c r="N1204" i="10"/>
  <c r="N1202" i="10"/>
  <c r="N1200" i="10"/>
  <c r="N1194" i="10"/>
  <c r="N1192" i="10"/>
  <c r="N1189" i="10"/>
  <c r="N1187" i="10"/>
  <c r="N1186" i="10"/>
  <c r="N1184" i="10"/>
  <c r="N1181" i="10"/>
  <c r="N1180" i="10"/>
  <c r="N1157" i="10"/>
  <c r="N1151" i="10"/>
  <c r="N1143" i="10"/>
  <c r="N1141" i="10"/>
  <c r="N1136" i="10"/>
  <c r="N1134" i="10"/>
  <c r="N1132" i="10"/>
  <c r="N1131" i="10"/>
  <c r="N1129" i="10"/>
  <c r="N1118" i="10"/>
  <c r="N1117" i="10"/>
  <c r="N1116" i="10"/>
  <c r="N1115" i="10"/>
  <c r="N1081" i="10"/>
  <c r="N1080" i="10"/>
  <c r="N1077" i="10"/>
  <c r="N1007" i="10"/>
  <c r="N1006" i="10"/>
  <c r="N973" i="10"/>
  <c r="N929" i="10"/>
  <c r="N927" i="10"/>
  <c r="N899" i="10"/>
  <c r="N898" i="10"/>
  <c r="N866" i="10"/>
  <c r="N821" i="10"/>
  <c r="N793" i="10"/>
  <c r="N792" i="10"/>
  <c r="N749" i="10"/>
  <c r="N747" i="10"/>
  <c r="N745" i="10"/>
  <c r="N744" i="10"/>
  <c r="N740" i="10"/>
  <c r="N739" i="10"/>
  <c r="N738" i="10"/>
  <c r="N737" i="10"/>
  <c r="N736" i="10"/>
  <c r="N734" i="10"/>
  <c r="N669" i="10"/>
  <c r="N668" i="10"/>
  <c r="N667" i="10"/>
  <c r="K14" i="39"/>
  <c r="K15" i="39"/>
  <c r="N1101" i="10"/>
  <c r="N1089" i="10"/>
  <c r="N1073" i="10"/>
  <c r="N1044" i="10"/>
  <c r="N1004" i="10"/>
  <c r="N993" i="10"/>
  <c r="N969" i="10"/>
  <c r="N948" i="10"/>
  <c r="N921" i="10"/>
  <c r="N908" i="10"/>
  <c r="N896" i="10"/>
  <c r="N876" i="10"/>
  <c r="N853" i="10"/>
  <c r="N829" i="10"/>
  <c r="N816" i="10"/>
  <c r="N800" i="10"/>
  <c r="N788" i="10"/>
  <c r="N776" i="10"/>
  <c r="N721" i="10"/>
  <c r="N680" i="10"/>
  <c r="N664" i="10"/>
  <c r="N636" i="10"/>
  <c r="L141" i="10"/>
  <c r="N141" i="10" s="1"/>
  <c r="L91" i="10"/>
  <c r="C328" i="29" s="1"/>
  <c r="D328" i="29" s="1"/>
  <c r="I40" i="11"/>
  <c r="H15" i="11"/>
  <c r="I15" i="11"/>
  <c r="J15" i="11"/>
  <c r="H18" i="11"/>
  <c r="I18" i="11"/>
  <c r="J18" i="11"/>
  <c r="J16" i="11"/>
  <c r="H16" i="11"/>
  <c r="I16" i="11"/>
  <c r="D22" i="59"/>
  <c r="K8" i="60" s="1"/>
  <c r="D21" i="59"/>
  <c r="J36" i="39"/>
  <c r="F3" i="54"/>
  <c r="M70" i="11"/>
  <c r="H36" i="39"/>
  <c r="F229" i="29"/>
  <c r="F249" i="29"/>
  <c r="E245" i="29"/>
  <c r="E265" i="29"/>
  <c r="F235" i="29"/>
  <c r="I14" i="11"/>
  <c r="E68" i="39"/>
  <c r="E238" i="29"/>
  <c r="F238" i="29"/>
  <c r="E237" i="29"/>
  <c r="J61" i="11"/>
  <c r="I61" i="11"/>
  <c r="E230" i="29"/>
  <c r="H76" i="11"/>
  <c r="J76" i="11"/>
  <c r="I44" i="11"/>
  <c r="F266" i="29"/>
  <c r="E278" i="29"/>
  <c r="F278" i="29"/>
  <c r="E259" i="29"/>
  <c r="F259" i="29"/>
  <c r="F276" i="29"/>
  <c r="E276" i="29"/>
  <c r="F251" i="29"/>
  <c r="E251" i="29"/>
  <c r="J14" i="11"/>
  <c r="H44" i="11"/>
  <c r="E70" i="39"/>
  <c r="E253" i="29"/>
  <c r="E287" i="29"/>
  <c r="F287" i="29"/>
  <c r="E260" i="29"/>
  <c r="E73" i="39"/>
  <c r="J60" i="11"/>
  <c r="H60" i="11"/>
  <c r="I60" i="11"/>
  <c r="E284" i="29"/>
  <c r="J19" i="11"/>
  <c r="H61" i="11"/>
  <c r="E65" i="39"/>
  <c r="E258" i="29"/>
  <c r="F258" i="29"/>
  <c r="E242" i="29"/>
  <c r="F36" i="39"/>
  <c r="E256" i="29"/>
  <c r="E75" i="39"/>
  <c r="E76" i="39"/>
  <c r="E64" i="39"/>
  <c r="E257" i="29"/>
  <c r="F261" i="29"/>
  <c r="F252" i="29"/>
  <c r="E234" i="29"/>
  <c r="J39" i="11"/>
  <c r="H39" i="11"/>
  <c r="H43" i="11"/>
  <c r="J43" i="11"/>
  <c r="I43" i="11"/>
  <c r="J47" i="11"/>
  <c r="I47" i="11"/>
  <c r="H47" i="11"/>
  <c r="J51" i="11"/>
  <c r="H51" i="11"/>
  <c r="I55" i="11"/>
  <c r="J55" i="11"/>
  <c r="H55" i="11"/>
  <c r="I39" i="11"/>
  <c r="I42" i="11"/>
  <c r="H42" i="11"/>
  <c r="J42" i="11"/>
  <c r="I46" i="11"/>
  <c r="J46" i="11"/>
  <c r="H46" i="11"/>
  <c r="H50" i="11"/>
  <c r="I50" i="11"/>
  <c r="I54" i="11"/>
  <c r="J54" i="11"/>
  <c r="I58" i="11"/>
  <c r="H58" i="11"/>
  <c r="J58" i="11"/>
  <c r="I76" i="11"/>
  <c r="J41" i="11"/>
  <c r="H41" i="11"/>
  <c r="I41" i="11"/>
  <c r="J45" i="11"/>
  <c r="H45" i="11"/>
  <c r="I45" i="11"/>
  <c r="I49" i="11"/>
  <c r="H49" i="11"/>
  <c r="J53" i="11"/>
  <c r="H53" i="11"/>
  <c r="I53" i="11"/>
  <c r="H57" i="11"/>
  <c r="I57" i="11"/>
  <c r="I51" i="11"/>
  <c r="H40" i="11"/>
  <c r="J40" i="11"/>
  <c r="I48" i="11"/>
  <c r="H48" i="11"/>
  <c r="J48" i="11"/>
  <c r="J52" i="11"/>
  <c r="H52" i="11"/>
  <c r="I52" i="11"/>
  <c r="J56" i="11"/>
  <c r="H56" i="11"/>
  <c r="I59" i="11"/>
  <c r="I74" i="11"/>
  <c r="J62" i="11"/>
  <c r="J59" i="11"/>
  <c r="I19" i="11"/>
  <c r="H74" i="11"/>
  <c r="I62" i="11"/>
  <c r="E227" i="29" l="1"/>
  <c r="F233" i="29"/>
  <c r="E271" i="29"/>
  <c r="F231" i="29"/>
  <c r="E275" i="29"/>
  <c r="K67" i="11"/>
  <c r="K68" i="11"/>
  <c r="K38" i="11"/>
  <c r="K21" i="11"/>
  <c r="K33" i="11"/>
  <c r="K23" i="11"/>
  <c r="K25" i="11"/>
  <c r="E264" i="29"/>
  <c r="E241" i="29"/>
  <c r="F250" i="29"/>
  <c r="F232" i="29"/>
  <c r="F279" i="29"/>
  <c r="F285" i="29"/>
  <c r="F269" i="29"/>
  <c r="F240" i="29"/>
  <c r="E62" i="39"/>
  <c r="F254" i="29"/>
  <c r="F283" i="29"/>
  <c r="F247" i="29"/>
  <c r="F255" i="29"/>
  <c r="E58" i="39"/>
  <c r="E263" i="29"/>
  <c r="E246" i="29"/>
  <c r="F274" i="29"/>
  <c r="E244" i="29"/>
  <c r="E243" i="29"/>
  <c r="F225" i="29"/>
  <c r="E286" i="29"/>
  <c r="F262" i="29"/>
  <c r="E267" i="29"/>
  <c r="E282" i="29"/>
  <c r="F248" i="29"/>
  <c r="E273" i="29"/>
  <c r="E281" i="29"/>
  <c r="F61" i="39"/>
  <c r="F280" i="29"/>
  <c r="E236" i="29"/>
  <c r="E277" i="29"/>
  <c r="F270" i="29"/>
  <c r="E268" i="29"/>
  <c r="E272" i="29"/>
  <c r="F328" i="29"/>
  <c r="E328" i="29"/>
  <c r="C324" i="29"/>
  <c r="D324" i="29" s="1"/>
  <c r="C321" i="29"/>
  <c r="D321" i="29" s="1"/>
  <c r="C288" i="29"/>
  <c r="D288" i="29" s="1"/>
  <c r="C301" i="29"/>
  <c r="D301" i="29" s="1"/>
  <c r="C337" i="29"/>
  <c r="D337" i="29" s="1"/>
  <c r="E337" i="29" s="1"/>
  <c r="C373" i="29"/>
  <c r="D373" i="29" s="1"/>
  <c r="E373" i="29" s="1"/>
  <c r="C327" i="29"/>
  <c r="D327" i="29" s="1"/>
  <c r="E327" i="29" s="1"/>
  <c r="C361" i="29"/>
  <c r="D361" i="29" s="1"/>
  <c r="C338" i="29"/>
  <c r="D338" i="29" s="1"/>
  <c r="C348" i="29"/>
  <c r="D348" i="29" s="1"/>
  <c r="E348" i="29" s="1"/>
  <c r="C335" i="29"/>
  <c r="D335" i="29" s="1"/>
  <c r="E335" i="29" s="1"/>
  <c r="C355" i="29"/>
  <c r="D355" i="29" s="1"/>
  <c r="C340" i="29"/>
  <c r="D340" i="29" s="1"/>
  <c r="C346" i="29"/>
  <c r="D346" i="29" s="1"/>
  <c r="E346" i="29" s="1"/>
  <c r="C329" i="29"/>
  <c r="D329" i="29" s="1"/>
  <c r="C326" i="29"/>
  <c r="D326" i="29" s="1"/>
  <c r="C353" i="29"/>
  <c r="D353" i="29" s="1"/>
  <c r="C320" i="29"/>
  <c r="D320" i="29" s="1"/>
  <c r="C297" i="29"/>
  <c r="D297" i="29" s="1"/>
  <c r="C312" i="29"/>
  <c r="D312" i="29" s="1"/>
  <c r="E312" i="29" s="1"/>
  <c r="C292" i="29"/>
  <c r="D292" i="29" s="1"/>
  <c r="E292" i="29" s="1"/>
  <c r="C294" i="29"/>
  <c r="D294" i="29" s="1"/>
  <c r="C289" i="29"/>
  <c r="D289" i="29" s="1"/>
  <c r="E289" i="29" s="1"/>
  <c r="C302" i="29"/>
  <c r="D302" i="29" s="1"/>
  <c r="C298" i="29"/>
  <c r="D298" i="29" s="1"/>
  <c r="C303" i="29"/>
  <c r="D303" i="29" s="1"/>
  <c r="C305" i="29"/>
  <c r="D305" i="29" s="1"/>
  <c r="C316" i="29"/>
  <c r="D316" i="29" s="1"/>
  <c r="C304" i="29"/>
  <c r="D304" i="29" s="1"/>
  <c r="N91" i="10"/>
  <c r="C358" i="29"/>
  <c r="D358" i="29" s="1"/>
  <c r="C359" i="29"/>
  <c r="D359" i="29" s="1"/>
  <c r="C333" i="29"/>
  <c r="D333" i="29" s="1"/>
  <c r="C344" i="29"/>
  <c r="D344" i="29" s="1"/>
  <c r="C362" i="29"/>
  <c r="D362" i="29" s="1"/>
  <c r="C332" i="29"/>
  <c r="D332" i="29" s="1"/>
  <c r="E332" i="29" s="1"/>
  <c r="C336" i="29"/>
  <c r="D336" i="29" s="1"/>
  <c r="K6" i="10"/>
  <c r="C318" i="29"/>
  <c r="D318" i="29" s="1"/>
  <c r="C311" i="29"/>
  <c r="D311" i="29" s="1"/>
  <c r="C308" i="29"/>
  <c r="D308" i="29" s="1"/>
  <c r="C299" i="29"/>
  <c r="D299" i="29" s="1"/>
  <c r="C300" i="29"/>
  <c r="D300" i="29" s="1"/>
  <c r="C323" i="29"/>
  <c r="D323" i="29" s="1"/>
  <c r="C295" i="29"/>
  <c r="D295" i="29" s="1"/>
  <c r="E295" i="29" s="1"/>
  <c r="C341" i="29"/>
  <c r="D341" i="29" s="1"/>
  <c r="C350" i="29"/>
  <c r="D350" i="29" s="1"/>
  <c r="E350" i="29" s="1"/>
  <c r="C339" i="29"/>
  <c r="D339" i="29" s="1"/>
  <c r="E339" i="29" s="1"/>
  <c r="C372" i="29"/>
  <c r="D372" i="29" s="1"/>
  <c r="E372" i="29" s="1"/>
  <c r="C363" i="29"/>
  <c r="D363" i="29" s="1"/>
  <c r="E363" i="29" s="1"/>
  <c r="C351" i="29"/>
  <c r="D351" i="29" s="1"/>
  <c r="E351" i="29" s="1"/>
  <c r="C356" i="29"/>
  <c r="D356" i="29" s="1"/>
  <c r="C366" i="29"/>
  <c r="D366" i="29" s="1"/>
  <c r="E366" i="29" s="1"/>
  <c r="C347" i="29"/>
  <c r="D347" i="29" s="1"/>
  <c r="E347" i="29" s="1"/>
  <c r="C342" i="29"/>
  <c r="D342" i="29" s="1"/>
  <c r="C357" i="29"/>
  <c r="D357" i="29" s="1"/>
  <c r="E357" i="29" s="1"/>
  <c r="C368" i="29"/>
  <c r="D368" i="29" s="1"/>
  <c r="E368" i="29" s="1"/>
  <c r="C345" i="29"/>
  <c r="D345" i="29" s="1"/>
  <c r="E345" i="29" s="1"/>
  <c r="C296" i="29"/>
  <c r="D296" i="29" s="1"/>
  <c r="C310" i="29"/>
  <c r="D310" i="29" s="1"/>
  <c r="C322" i="29"/>
  <c r="D322" i="29" s="1"/>
  <c r="C291" i="29"/>
  <c r="D291" i="29" s="1"/>
  <c r="C352" i="29"/>
  <c r="D352" i="29" s="1"/>
  <c r="C364" i="29"/>
  <c r="D364" i="29" s="1"/>
  <c r="E364" i="29" s="1"/>
  <c r="C354" i="29"/>
  <c r="D354" i="29" s="1"/>
  <c r="C349" i="29"/>
  <c r="D349" i="29" s="1"/>
  <c r="C370" i="29"/>
  <c r="D370" i="29" s="1"/>
  <c r="E370" i="29" s="1"/>
  <c r="C325" i="29"/>
  <c r="D325" i="29" s="1"/>
  <c r="C367" i="29"/>
  <c r="D367" i="29" s="1"/>
  <c r="E367" i="29" s="1"/>
  <c r="C360" i="29"/>
  <c r="D360" i="29" s="1"/>
  <c r="C330" i="29"/>
  <c r="D330" i="29" s="1"/>
  <c r="C371" i="29"/>
  <c r="D371" i="29" s="1"/>
  <c r="E371" i="29" s="1"/>
  <c r="C369" i="29"/>
  <c r="D369" i="29" s="1"/>
  <c r="E369" i="29" s="1"/>
  <c r="C331" i="29"/>
  <c r="D331" i="29" s="1"/>
  <c r="C365" i="29"/>
  <c r="D365" i="29" s="1"/>
  <c r="E365" i="29" s="1"/>
  <c r="C334" i="29"/>
  <c r="D334" i="29" s="1"/>
  <c r="E334" i="29" s="1"/>
  <c r="C319" i="29"/>
  <c r="D319" i="29" s="1"/>
  <c r="C307" i="29"/>
  <c r="D307" i="29" s="1"/>
  <c r="C343" i="29"/>
  <c r="D343" i="29" s="1"/>
  <c r="C313" i="29"/>
  <c r="D313" i="29" s="1"/>
  <c r="E313" i="29" s="1"/>
  <c r="C306" i="29"/>
  <c r="D306" i="29" s="1"/>
  <c r="C314" i="29"/>
  <c r="D314" i="29" s="1"/>
  <c r="E314" i="29" s="1"/>
  <c r="C290" i="29"/>
  <c r="D290" i="29" s="1"/>
  <c r="E290" i="29" s="1"/>
  <c r="C293" i="29"/>
  <c r="D293" i="29" s="1"/>
  <c r="C317" i="29"/>
  <c r="D317" i="29" s="1"/>
  <c r="C315" i="29"/>
  <c r="D315" i="29" s="1"/>
  <c r="E315" i="29" s="1"/>
  <c r="C309" i="29"/>
  <c r="D309" i="29" s="1"/>
  <c r="A14" i="54"/>
  <c r="O13" i="54"/>
  <c r="F228" i="29"/>
  <c r="F295" i="29"/>
  <c r="F230" i="29"/>
  <c r="F75" i="39"/>
  <c r="F71" i="39"/>
  <c r="F64" i="39"/>
  <c r="F334" i="29"/>
  <c r="M63" i="11"/>
  <c r="F74" i="39"/>
  <c r="F76" i="39"/>
  <c r="F68" i="39"/>
  <c r="F69" i="39"/>
  <c r="K15" i="11"/>
  <c r="K16" i="11"/>
  <c r="K18" i="11"/>
  <c r="M18" i="11" s="1"/>
  <c r="F59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F337" i="29"/>
  <c r="K36" i="39"/>
  <c r="F60" i="39"/>
  <c r="D9" i="59"/>
  <c r="K7" i="54" s="1"/>
  <c r="C7" i="54"/>
  <c r="C8" i="54"/>
  <c r="K14" i="11"/>
  <c r="M14" i="11" s="1"/>
  <c r="K62" i="11"/>
  <c r="K54" i="11"/>
  <c r="M54" i="11" s="1"/>
  <c r="K44" i="11"/>
  <c r="M44" i="11" s="1"/>
  <c r="K19" i="11"/>
  <c r="M19" i="11" s="1"/>
  <c r="M73" i="11"/>
  <c r="K76" i="11"/>
  <c r="K60" i="11"/>
  <c r="M60" i="11" s="1"/>
  <c r="K61" i="11"/>
  <c r="M61" i="11" s="1"/>
  <c r="K57" i="11"/>
  <c r="M57" i="11" s="1"/>
  <c r="K59" i="11"/>
  <c r="M59" i="11" s="1"/>
  <c r="K40" i="11"/>
  <c r="M40" i="11" s="1"/>
  <c r="K50" i="11"/>
  <c r="M50" i="11" s="1"/>
  <c r="K43" i="11"/>
  <c r="M43" i="11" s="1"/>
  <c r="K48" i="11"/>
  <c r="M48" i="11" s="1"/>
  <c r="K74" i="11"/>
  <c r="K45" i="11"/>
  <c r="M45" i="11" s="1"/>
  <c r="H75" i="11"/>
  <c r="H78" i="11" s="1"/>
  <c r="F226" i="29"/>
  <c r="F239" i="29"/>
  <c r="I75" i="11"/>
  <c r="I78" i="11" s="1"/>
  <c r="J75" i="11"/>
  <c r="J78" i="11" s="1"/>
  <c r="K49" i="11"/>
  <c r="M49" i="11" s="1"/>
  <c r="K58" i="11"/>
  <c r="M58" i="11" s="1"/>
  <c r="K51" i="11"/>
  <c r="M51" i="11" s="1"/>
  <c r="K39" i="11"/>
  <c r="K52" i="11"/>
  <c r="M52" i="11" s="1"/>
  <c r="K55" i="11"/>
  <c r="M55" i="11" s="1"/>
  <c r="K56" i="11"/>
  <c r="M56" i="11" s="1"/>
  <c r="K53" i="11"/>
  <c r="M53" i="11" s="1"/>
  <c r="K41" i="11"/>
  <c r="M41" i="11" s="1"/>
  <c r="K46" i="11"/>
  <c r="M46" i="11" s="1"/>
  <c r="K42" i="11"/>
  <c r="M42" i="11" s="1"/>
  <c r="K47" i="11"/>
  <c r="M47" i="11" s="1"/>
  <c r="F312" i="29" l="1"/>
  <c r="F346" i="29"/>
  <c r="F350" i="29"/>
  <c r="F345" i="29"/>
  <c r="F314" i="29"/>
  <c r="F357" i="29"/>
  <c r="F313" i="29"/>
  <c r="F335" i="29"/>
  <c r="F292" i="29"/>
  <c r="F290" i="29"/>
  <c r="F351" i="29"/>
  <c r="A15" i="54"/>
  <c r="O14" i="54"/>
  <c r="E293" i="29"/>
  <c r="F293" i="29"/>
  <c r="E307" i="29"/>
  <c r="F307" i="29"/>
  <c r="E331" i="29"/>
  <c r="F331" i="29"/>
  <c r="E360" i="29"/>
  <c r="F360" i="29"/>
  <c r="F325" i="29"/>
  <c r="E325" i="29"/>
  <c r="F349" i="29"/>
  <c r="E349" i="29"/>
  <c r="E291" i="29"/>
  <c r="F291" i="29"/>
  <c r="E310" i="29"/>
  <c r="F310" i="29"/>
  <c r="E356" i="29"/>
  <c r="F356" i="29"/>
  <c r="F341" i="29"/>
  <c r="E341" i="29"/>
  <c r="E323" i="29"/>
  <c r="F323" i="29"/>
  <c r="E299" i="29"/>
  <c r="F299" i="29"/>
  <c r="E311" i="29"/>
  <c r="F311" i="29"/>
  <c r="M280" i="10"/>
  <c r="N280" i="10" s="1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48" i="10"/>
  <c r="N548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481" i="10"/>
  <c r="N481" i="10" s="1"/>
  <c r="M596" i="10"/>
  <c r="N596" i="10" s="1"/>
  <c r="M242" i="10"/>
  <c r="N242" i="10" s="1"/>
  <c r="M353" i="10"/>
  <c r="N353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597" i="10"/>
  <c r="N597" i="10" s="1"/>
  <c r="M593" i="10"/>
  <c r="N593" i="10" s="1"/>
  <c r="M581" i="10"/>
  <c r="N581" i="10" s="1"/>
  <c r="M539" i="10"/>
  <c r="N539" i="10" s="1"/>
  <c r="M521" i="10"/>
  <c r="N521" i="10" s="1"/>
  <c r="M595" i="10"/>
  <c r="N595" i="10" s="1"/>
  <c r="M587" i="10"/>
  <c r="N587" i="10" s="1"/>
  <c r="M523" i="10"/>
  <c r="N523" i="10" s="1"/>
  <c r="M493" i="10"/>
  <c r="N493" i="10" s="1"/>
  <c r="E344" i="29"/>
  <c r="F344" i="29"/>
  <c r="F359" i="29"/>
  <c r="E359" i="29"/>
  <c r="E316" i="29"/>
  <c r="F316" i="29"/>
  <c r="E303" i="29"/>
  <c r="F303" i="29"/>
  <c r="F302" i="29"/>
  <c r="E302" i="29"/>
  <c r="F294" i="29"/>
  <c r="E294" i="29"/>
  <c r="E320" i="29"/>
  <c r="E326" i="29"/>
  <c r="F326" i="29"/>
  <c r="F355" i="29"/>
  <c r="E355" i="29"/>
  <c r="F361" i="29"/>
  <c r="E361" i="29"/>
  <c r="E301" i="29"/>
  <c r="F301" i="29"/>
  <c r="F321" i="29"/>
  <c r="E321" i="29"/>
  <c r="F309" i="29"/>
  <c r="E309" i="29"/>
  <c r="E317" i="29"/>
  <c r="F317" i="29"/>
  <c r="F306" i="29"/>
  <c r="E306" i="29"/>
  <c r="F343" i="29"/>
  <c r="E343" i="29"/>
  <c r="E319" i="29"/>
  <c r="F319" i="29"/>
  <c r="E330" i="29"/>
  <c r="F330" i="29"/>
  <c r="E354" i="29"/>
  <c r="F354" i="29"/>
  <c r="F352" i="29"/>
  <c r="E352" i="29"/>
  <c r="E322" i="29"/>
  <c r="F322" i="29"/>
  <c r="E296" i="29"/>
  <c r="F296" i="29"/>
  <c r="E342" i="29"/>
  <c r="F342" i="29"/>
  <c r="E300" i="29"/>
  <c r="E308" i="29"/>
  <c r="F308" i="29"/>
  <c r="E318" i="29"/>
  <c r="F318" i="29"/>
  <c r="F336" i="29"/>
  <c r="E336" i="29"/>
  <c r="E362" i="29"/>
  <c r="F362" i="29"/>
  <c r="F333" i="29"/>
  <c r="E333" i="29"/>
  <c r="E358" i="29"/>
  <c r="F358" i="29"/>
  <c r="E304" i="29"/>
  <c r="F304" i="29"/>
  <c r="F305" i="29"/>
  <c r="E305" i="29"/>
  <c r="F298" i="29"/>
  <c r="E298" i="29"/>
  <c r="F297" i="29"/>
  <c r="E297" i="29"/>
  <c r="E353" i="29"/>
  <c r="F353" i="29"/>
  <c r="E329" i="29"/>
  <c r="F329" i="29"/>
  <c r="F340" i="29"/>
  <c r="E340" i="29"/>
  <c r="F338" i="29"/>
  <c r="E338" i="29"/>
  <c r="F288" i="29"/>
  <c r="E288" i="29"/>
  <c r="F332" i="29" s="1"/>
  <c r="E324" i="29"/>
  <c r="F324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79" i="11"/>
  <c r="J80" i="11" s="1"/>
  <c r="H79" i="11"/>
  <c r="H80" i="11" s="1"/>
  <c r="I79" i="11"/>
  <c r="I80" i="11" s="1"/>
  <c r="D31" i="39"/>
  <c r="M15" i="11"/>
  <c r="K75" i="11"/>
  <c r="K78" i="11" s="1"/>
  <c r="F300" i="29" l="1"/>
  <c r="F327" i="29"/>
  <c r="F320" i="29"/>
  <c r="F339" i="29"/>
  <c r="D26" i="39"/>
  <c r="J26" i="39" s="1"/>
  <c r="G23" i="39"/>
  <c r="F363" i="29"/>
  <c r="F373" i="29"/>
  <c r="F364" i="29"/>
  <c r="F371" i="29"/>
  <c r="F367" i="29"/>
  <c r="F370" i="29"/>
  <c r="F366" i="29"/>
  <c r="F368" i="29"/>
  <c r="F365" i="29"/>
  <c r="F369" i="29"/>
  <c r="F372" i="29"/>
  <c r="G21" i="39"/>
  <c r="G26" i="39"/>
  <c r="B23" i="39"/>
  <c r="E23" i="39" s="1"/>
  <c r="F289" i="29"/>
  <c r="F315" i="29"/>
  <c r="F348" i="29"/>
  <c r="F347" i="29"/>
  <c r="N10" i="10"/>
  <c r="M6" i="10"/>
  <c r="O15" i="54"/>
  <c r="A16" i="54"/>
  <c r="D28" i="39"/>
  <c r="J28" i="39" s="1"/>
  <c r="D21" i="39"/>
  <c r="I21" i="39" s="1"/>
  <c r="G25" i="39"/>
  <c r="G18" i="39"/>
  <c r="I30" i="39"/>
  <c r="G29" i="39"/>
  <c r="D33" i="39"/>
  <c r="I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79" i="11"/>
  <c r="K80" i="11" s="1"/>
  <c r="J32" i="39"/>
  <c r="I32" i="39"/>
  <c r="H32" i="39"/>
  <c r="I26" i="39"/>
  <c r="J19" i="39"/>
  <c r="H19" i="39"/>
  <c r="I19" i="39"/>
  <c r="I27" i="39"/>
  <c r="H27" i="39"/>
  <c r="J27" i="39"/>
  <c r="I29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H26" i="39" l="1"/>
  <c r="H28" i="39"/>
  <c r="I28" i="39"/>
  <c r="O16" i="54"/>
  <c r="A17" i="54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934" i="41"/>
  <c r="D934" i="41" s="1"/>
  <c r="C1005" i="41"/>
  <c r="D1005" i="41" s="1"/>
  <c r="C924" i="41"/>
  <c r="D924" i="41" s="1"/>
  <c r="C1077" i="41"/>
  <c r="D1077" i="41" s="1"/>
  <c r="C722" i="41"/>
  <c r="D722" i="41" s="1"/>
  <c r="C883" i="41"/>
  <c r="D883" i="41" s="1"/>
  <c r="C760" i="41"/>
  <c r="D760" i="41" s="1"/>
  <c r="C976" i="41"/>
  <c r="D976" i="41" s="1"/>
  <c r="C1019" i="41"/>
  <c r="D1019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876" i="41"/>
  <c r="D876" i="41" s="1"/>
  <c r="C1037" i="41"/>
  <c r="D1037" i="41" s="1"/>
  <c r="C1049" i="41"/>
  <c r="D1049" i="41" s="1"/>
  <c r="C1020" i="41"/>
  <c r="D1020" i="41" s="1"/>
  <c r="C982" i="41"/>
  <c r="D982" i="41" s="1"/>
  <c r="C1090" i="41"/>
  <c r="D1090" i="41" s="1"/>
  <c r="C1291" i="41"/>
  <c r="D1291" i="41" s="1"/>
  <c r="C821" i="41"/>
  <c r="D821" i="41" s="1"/>
  <c r="C816" i="41"/>
  <c r="D816" i="41" s="1"/>
  <c r="C1034" i="41"/>
  <c r="D1034" i="41" s="1"/>
  <c r="C1018" i="41"/>
  <c r="D1018" i="41" s="1"/>
  <c r="C777" i="41"/>
  <c r="D777" i="41" s="1"/>
  <c r="C1318" i="41"/>
  <c r="D1318" i="41" s="1"/>
  <c r="C1138" i="41"/>
  <c r="D1138" i="41" s="1"/>
  <c r="C1148" i="41"/>
  <c r="D1148" i="41" s="1"/>
  <c r="C889" i="41"/>
  <c r="D889" i="41" s="1"/>
  <c r="C1139" i="41"/>
  <c r="D1139" i="41" s="1"/>
  <c r="C1246" i="41"/>
  <c r="D1246" i="41" s="1"/>
  <c r="C783" i="41"/>
  <c r="D783" i="41" s="1"/>
  <c r="C965" i="41"/>
  <c r="D965" i="41" s="1"/>
  <c r="C1178" i="41"/>
  <c r="D1178" i="41" s="1"/>
  <c r="C1262" i="41"/>
  <c r="D1262" i="41" s="1"/>
  <c r="C971" i="41"/>
  <c r="D971" i="41" s="1"/>
  <c r="C725" i="41"/>
  <c r="D725" i="41" s="1"/>
  <c r="C838" i="41"/>
  <c r="D838" i="41" s="1"/>
  <c r="C1304" i="41"/>
  <c r="D1304" i="41" s="1"/>
  <c r="C1236" i="41"/>
  <c r="D1236" i="41" s="1"/>
  <c r="C1032" i="41"/>
  <c r="D1032" i="41" s="1"/>
  <c r="C1122" i="41"/>
  <c r="D1122" i="41" s="1"/>
  <c r="C954" i="41"/>
  <c r="D954" i="41" s="1"/>
  <c r="C820" i="41"/>
  <c r="D820" i="41" s="1"/>
  <c r="C1271" i="41"/>
  <c r="D1271" i="41" s="1"/>
  <c r="C1003" i="41"/>
  <c r="D1003" i="41" s="1"/>
  <c r="C1062" i="41"/>
  <c r="D1062" i="41" s="1"/>
  <c r="C1053" i="41"/>
  <c r="D1053" i="41" s="1"/>
  <c r="C839" i="41"/>
  <c r="D839" i="41" s="1"/>
  <c r="C814" i="41"/>
  <c r="D814" i="41" s="1"/>
  <c r="C854" i="41"/>
  <c r="D854" i="41" s="1"/>
  <c r="C1081" i="41"/>
  <c r="D1081" i="41" s="1"/>
  <c r="C1076" i="41"/>
  <c r="D1076" i="41" s="1"/>
  <c r="C1100" i="41"/>
  <c r="D1100" i="41" s="1"/>
  <c r="C979" i="41"/>
  <c r="D979" i="41" s="1"/>
  <c r="C1133" i="41"/>
  <c r="D1133" i="41" s="1"/>
  <c r="C1211" i="41"/>
  <c r="D1211" i="41" s="1"/>
  <c r="C1072" i="41"/>
  <c r="D1072" i="41" s="1"/>
  <c r="C1092" i="41"/>
  <c r="D1092" i="41" s="1"/>
  <c r="C1137" i="41"/>
  <c r="D1137" i="41" s="1"/>
  <c r="C1186" i="41"/>
  <c r="D1186" i="41" s="1"/>
  <c r="C755" i="41"/>
  <c r="D755" i="41" s="1"/>
  <c r="C828" i="41"/>
  <c r="D828" i="41" s="1"/>
  <c r="C1244" i="41"/>
  <c r="D1244" i="41" s="1"/>
  <c r="C1268" i="41"/>
  <c r="D1268" i="41" s="1"/>
  <c r="C844" i="41"/>
  <c r="D844" i="41" s="1"/>
  <c r="C785" i="41"/>
  <c r="D785" i="41" s="1"/>
  <c r="C741" i="41"/>
  <c r="D741" i="41" s="1"/>
  <c r="C1140" i="41"/>
  <c r="D1140" i="41" s="1"/>
  <c r="C1307" i="41"/>
  <c r="D1307" i="41" s="1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H33" i="39"/>
  <c r="J21" i="39"/>
  <c r="H21" i="39"/>
  <c r="H29" i="39"/>
  <c r="K29" i="39" s="1"/>
  <c r="I22" i="39"/>
  <c r="K30" i="39"/>
  <c r="I17" i="39"/>
  <c r="J33" i="39"/>
  <c r="I34" i="39"/>
  <c r="H24" i="39"/>
  <c r="I20" i="39"/>
  <c r="J34" i="39"/>
  <c r="J25" i="39"/>
  <c r="H20" i="39"/>
  <c r="I25" i="39"/>
  <c r="I24" i="39"/>
  <c r="J22" i="39"/>
  <c r="H17" i="39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18" i="39"/>
  <c r="K35" i="39"/>
  <c r="K31" i="39"/>
  <c r="K27" i="39"/>
  <c r="D10" i="59"/>
  <c r="B81" i="11"/>
  <c r="K19" i="39"/>
  <c r="K28" i="39" l="1"/>
  <c r="D50" i="29"/>
  <c r="B50" i="29"/>
  <c r="E50" i="29" s="1"/>
  <c r="G50" i="29"/>
  <c r="B28" i="29"/>
  <c r="E28" i="29" s="1"/>
  <c r="D28" i="29"/>
  <c r="G28" i="29"/>
  <c r="G130" i="29"/>
  <c r="D130" i="29"/>
  <c r="B130" i="29"/>
  <c r="E130" i="29" s="1"/>
  <c r="B151" i="29"/>
  <c r="E151" i="29" s="1"/>
  <c r="G151" i="29"/>
  <c r="D151" i="29"/>
  <c r="B60" i="29"/>
  <c r="E60" i="29" s="1"/>
  <c r="G60" i="29"/>
  <c r="D60" i="29"/>
  <c r="B120" i="29"/>
  <c r="E120" i="29" s="1"/>
  <c r="G120" i="29"/>
  <c r="D120" i="29"/>
  <c r="D64" i="29"/>
  <c r="G64" i="29"/>
  <c r="B64" i="29"/>
  <c r="E64" i="29" s="1"/>
  <c r="B154" i="29"/>
  <c r="E154" i="29" s="1"/>
  <c r="D154" i="29"/>
  <c r="G154" i="29"/>
  <c r="D48" i="29"/>
  <c r="G48" i="29"/>
  <c r="B48" i="29"/>
  <c r="E48" i="29" s="1"/>
  <c r="B86" i="29"/>
  <c r="E86" i="29" s="1"/>
  <c r="D86" i="29"/>
  <c r="G86" i="29"/>
  <c r="B125" i="29"/>
  <c r="E125" i="29" s="1"/>
  <c r="D125" i="29"/>
  <c r="G125" i="29"/>
  <c r="G83" i="29"/>
  <c r="B83" i="29"/>
  <c r="E83" i="29" s="1"/>
  <c r="D83" i="29"/>
  <c r="D62" i="29"/>
  <c r="B62" i="29"/>
  <c r="E62" i="29" s="1"/>
  <c r="G62" i="29"/>
  <c r="B95" i="29"/>
  <c r="E95" i="29" s="1"/>
  <c r="D95" i="29"/>
  <c r="G95" i="29"/>
  <c r="B118" i="29"/>
  <c r="E118" i="29" s="1"/>
  <c r="D118" i="29"/>
  <c r="G118" i="29"/>
  <c r="G164" i="29"/>
  <c r="B164" i="29"/>
  <c r="E164" i="29" s="1"/>
  <c r="D164" i="29"/>
  <c r="B153" i="29"/>
  <c r="E153" i="29" s="1"/>
  <c r="D153" i="29"/>
  <c r="G153" i="29"/>
  <c r="D142" i="29"/>
  <c r="G142" i="29"/>
  <c r="B142" i="29"/>
  <c r="E142" i="29" s="1"/>
  <c r="D29" i="29"/>
  <c r="G29" i="29"/>
  <c r="B29" i="29"/>
  <c r="E29" i="29" s="1"/>
  <c r="G42" i="29"/>
  <c r="B42" i="29"/>
  <c r="E42" i="29" s="1"/>
  <c r="D42" i="29"/>
  <c r="G159" i="29"/>
  <c r="D159" i="29"/>
  <c r="B159" i="29"/>
  <c r="E159" i="29" s="1"/>
  <c r="B152" i="29"/>
  <c r="E152" i="29" s="1"/>
  <c r="D152" i="29"/>
  <c r="G152" i="29"/>
  <c r="G45" i="29"/>
  <c r="D45" i="29"/>
  <c r="B45" i="29"/>
  <c r="E45" i="29" s="1"/>
  <c r="D126" i="29"/>
  <c r="G126" i="29"/>
  <c r="B126" i="29"/>
  <c r="E126" i="29" s="1"/>
  <c r="D69" i="29"/>
  <c r="B69" i="29"/>
  <c r="E69" i="29" s="1"/>
  <c r="G69" i="29"/>
  <c r="D54" i="29"/>
  <c r="B54" i="29"/>
  <c r="E54" i="29" s="1"/>
  <c r="G54" i="29"/>
  <c r="D25" i="29"/>
  <c r="G25" i="29"/>
  <c r="B25" i="29"/>
  <c r="E25" i="29" s="1"/>
  <c r="G32" i="29"/>
  <c r="D32" i="29"/>
  <c r="B32" i="29"/>
  <c r="E32" i="29" s="1"/>
  <c r="D138" i="29"/>
  <c r="B138" i="29"/>
  <c r="E138" i="29" s="1"/>
  <c r="G138" i="29"/>
  <c r="G102" i="29"/>
  <c r="D102" i="29"/>
  <c r="B102" i="29"/>
  <c r="E102" i="29" s="1"/>
  <c r="G134" i="29"/>
  <c r="B134" i="29"/>
  <c r="E134" i="29" s="1"/>
  <c r="D134" i="29"/>
  <c r="G163" i="29"/>
  <c r="D163" i="29"/>
  <c r="B163" i="29"/>
  <c r="E163" i="29" s="1"/>
  <c r="G17" i="29"/>
  <c r="B17" i="29"/>
  <c r="E17" i="29" s="1"/>
  <c r="D17" i="29"/>
  <c r="B129" i="29"/>
  <c r="E129" i="29" s="1"/>
  <c r="G129" i="29"/>
  <c r="D129" i="29"/>
  <c r="B87" i="29"/>
  <c r="E87" i="29" s="1"/>
  <c r="D87" i="29"/>
  <c r="G87" i="29"/>
  <c r="D71" i="29"/>
  <c r="G71" i="29"/>
  <c r="B71" i="29"/>
  <c r="E71" i="29" s="1"/>
  <c r="D98" i="29"/>
  <c r="B98" i="29"/>
  <c r="E98" i="29" s="1"/>
  <c r="G98" i="29"/>
  <c r="G49" i="29"/>
  <c r="B49" i="29"/>
  <c r="E49" i="29" s="1"/>
  <c r="D49" i="29"/>
  <c r="D78" i="29"/>
  <c r="G78" i="29"/>
  <c r="B78" i="29"/>
  <c r="E78" i="29" s="1"/>
  <c r="D21" i="29"/>
  <c r="B21" i="29"/>
  <c r="E21" i="29" s="1"/>
  <c r="G21" i="29"/>
  <c r="H21" i="29" s="1"/>
  <c r="B123" i="29"/>
  <c r="E123" i="29" s="1"/>
  <c r="G123" i="29"/>
  <c r="D123" i="29"/>
  <c r="D146" i="29"/>
  <c r="B146" i="29"/>
  <c r="E146" i="29" s="1"/>
  <c r="G146" i="29"/>
  <c r="D139" i="29"/>
  <c r="B139" i="29"/>
  <c r="E139" i="29" s="1"/>
  <c r="G139" i="29"/>
  <c r="D101" i="29"/>
  <c r="B101" i="29"/>
  <c r="E101" i="29" s="1"/>
  <c r="G101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D72" i="29"/>
  <c r="G72" i="29"/>
  <c r="B72" i="29"/>
  <c r="E72" i="29" s="1"/>
  <c r="G19" i="29"/>
  <c r="D19" i="29"/>
  <c r="B19" i="29"/>
  <c r="E19" i="29" s="1"/>
  <c r="G156" i="29"/>
  <c r="B156" i="29"/>
  <c r="E156" i="29" s="1"/>
  <c r="D156" i="29"/>
  <c r="B26" i="29"/>
  <c r="E26" i="29" s="1"/>
  <c r="G26" i="29"/>
  <c r="D26" i="29"/>
  <c r="D128" i="29"/>
  <c r="G128" i="29"/>
  <c r="B128" i="29"/>
  <c r="E128" i="29" s="1"/>
  <c r="D144" i="29"/>
  <c r="G144" i="29"/>
  <c r="B144" i="29"/>
  <c r="E144" i="29" s="1"/>
  <c r="B104" i="29"/>
  <c r="E104" i="29" s="1"/>
  <c r="G104" i="29"/>
  <c r="D104" i="29"/>
  <c r="B105" i="29"/>
  <c r="E105" i="29" s="1"/>
  <c r="G105" i="29"/>
  <c r="D105" i="29"/>
  <c r="G20" i="29"/>
  <c r="D20" i="29"/>
  <c r="B20" i="29"/>
  <c r="E20" i="29" s="1"/>
  <c r="D103" i="29"/>
  <c r="B103" i="29"/>
  <c r="E103" i="29" s="1"/>
  <c r="G103" i="29"/>
  <c r="G114" i="29"/>
  <c r="B114" i="29"/>
  <c r="E114" i="29" s="1"/>
  <c r="D114" i="29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D66" i="29"/>
  <c r="G66" i="29"/>
  <c r="D100" i="29"/>
  <c r="B100" i="29"/>
  <c r="E100" i="29" s="1"/>
  <c r="G100" i="29"/>
  <c r="D22" i="29"/>
  <c r="G22" i="29"/>
  <c r="B22" i="29"/>
  <c r="E22" i="29" s="1"/>
  <c r="D97" i="29"/>
  <c r="G97" i="29"/>
  <c r="B97" i="29"/>
  <c r="E97" i="29" s="1"/>
  <c r="G113" i="29"/>
  <c r="B113" i="29"/>
  <c r="E113" i="29" s="1"/>
  <c r="D113" i="29"/>
  <c r="G37" i="29"/>
  <c r="D37" i="29"/>
  <c r="B37" i="29"/>
  <c r="E37" i="29" s="1"/>
  <c r="B68" i="29"/>
  <c r="E68" i="29" s="1"/>
  <c r="G68" i="29"/>
  <c r="D68" i="29"/>
  <c r="G36" i="29"/>
  <c r="D36" i="29"/>
  <c r="B36" i="29"/>
  <c r="E36" i="29" s="1"/>
  <c r="G79" i="29"/>
  <c r="D79" i="29"/>
  <c r="B79" i="29"/>
  <c r="E79" i="29" s="1"/>
  <c r="G106" i="29"/>
  <c r="D106" i="29"/>
  <c r="B106" i="29"/>
  <c r="E106" i="29" s="1"/>
  <c r="B92" i="29"/>
  <c r="E92" i="29" s="1"/>
  <c r="D92" i="29"/>
  <c r="G92" i="29"/>
  <c r="G82" i="29"/>
  <c r="B82" i="29"/>
  <c r="E82" i="29" s="1"/>
  <c r="D82" i="29"/>
  <c r="D135" i="29"/>
  <c r="B135" i="29"/>
  <c r="E135" i="29" s="1"/>
  <c r="G135" i="29"/>
  <c r="E1307" i="41"/>
  <c r="E741" i="41"/>
  <c r="F741" i="41"/>
  <c r="E844" i="41"/>
  <c r="F844" i="41"/>
  <c r="E1244" i="41"/>
  <c r="E755" i="41"/>
  <c r="F755" i="41"/>
  <c r="E1137" i="41"/>
  <c r="E1072" i="41"/>
  <c r="E1133" i="41"/>
  <c r="E1100" i="41"/>
  <c r="E1081" i="41"/>
  <c r="E814" i="41"/>
  <c r="F814" i="41"/>
  <c r="E1053" i="41"/>
  <c r="E1003" i="41"/>
  <c r="F820" i="41"/>
  <c r="E820" i="41"/>
  <c r="E1122" i="41"/>
  <c r="E1236" i="41"/>
  <c r="E838" i="41"/>
  <c r="E971" i="41"/>
  <c r="E1178" i="41"/>
  <c r="E783" i="41"/>
  <c r="F783" i="41"/>
  <c r="E1139" i="41"/>
  <c r="E1148" i="41"/>
  <c r="E1318" i="41"/>
  <c r="E1018" i="41"/>
  <c r="E816" i="41"/>
  <c r="F816" i="41"/>
  <c r="E1291" i="41"/>
  <c r="E982" i="41"/>
  <c r="E1049" i="41"/>
  <c r="E876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E1189" i="41"/>
  <c r="E927" i="41"/>
  <c r="E1260" i="41"/>
  <c r="E1153" i="41"/>
  <c r="F750" i="41"/>
  <c r="E750" i="41"/>
  <c r="E1109" i="41"/>
  <c r="F724" i="41"/>
  <c r="E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F860" i="41"/>
  <c r="E1253" i="41"/>
  <c r="E1056" i="41"/>
  <c r="E1213" i="41"/>
  <c r="F735" i="41"/>
  <c r="E735" i="41"/>
  <c r="E789" i="41"/>
  <c r="F789" i="41"/>
  <c r="E1021" i="41"/>
  <c r="E1273" i="41"/>
  <c r="E1058" i="41"/>
  <c r="E1208" i="41"/>
  <c r="E857" i="41"/>
  <c r="F857" i="41"/>
  <c r="E973" i="41"/>
  <c r="E994" i="41"/>
  <c r="E1308" i="41"/>
  <c r="E1151" i="41"/>
  <c r="E1094" i="41"/>
  <c r="E901" i="41"/>
  <c r="E1305" i="41"/>
  <c r="E1315" i="41"/>
  <c r="E768" i="41"/>
  <c r="F768" i="41"/>
  <c r="E1265" i="41"/>
  <c r="F765" i="41"/>
  <c r="E765" i="41"/>
  <c r="E932" i="41"/>
  <c r="E921" i="41"/>
  <c r="E984" i="41"/>
  <c r="E1097" i="41"/>
  <c r="E868" i="41"/>
  <c r="F868" i="41"/>
  <c r="E1241" i="41"/>
  <c r="E899" i="41"/>
  <c r="E1046" i="41"/>
  <c r="E803" i="41"/>
  <c r="F803" i="41"/>
  <c r="E1017" i="41"/>
  <c r="F753" i="41"/>
  <c r="E753" i="41"/>
  <c r="E1127" i="41"/>
  <c r="E1314" i="41"/>
  <c r="E716" i="41"/>
  <c r="F716" i="41"/>
  <c r="E913" i="41"/>
  <c r="E1183" i="41"/>
  <c r="E1174" i="41"/>
  <c r="E1105" i="41"/>
  <c r="E1194" i="41"/>
  <c r="F813" i="41"/>
  <c r="E813" i="41"/>
  <c r="E970" i="41"/>
  <c r="E1130" i="41"/>
  <c r="E1060" i="41"/>
  <c r="E1059" i="41"/>
  <c r="E1285" i="41"/>
  <c r="E1201" i="41"/>
  <c r="E976" i="41"/>
  <c r="E883" i="41"/>
  <c r="E1077" i="41"/>
  <c r="E1005" i="41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F787" i="41"/>
  <c r="E787" i="41"/>
  <c r="E1161" i="41"/>
  <c r="E1149" i="41"/>
  <c r="E790" i="41"/>
  <c r="E1016" i="41"/>
  <c r="E944" i="41"/>
  <c r="E1071" i="41"/>
  <c r="E729" i="41"/>
  <c r="F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F865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32" i="41"/>
  <c r="F771" i="41"/>
  <c r="E771" i="41"/>
  <c r="E1288" i="41"/>
  <c r="E757" i="41"/>
  <c r="F757" i="41"/>
  <c r="E1219" i="41"/>
  <c r="E939" i="41"/>
  <c r="E759" i="41"/>
  <c r="F759" i="41"/>
  <c r="E752" i="41"/>
  <c r="F752" i="41"/>
  <c r="E1013" i="41"/>
  <c r="E1120" i="41"/>
  <c r="E1086" i="41"/>
  <c r="E1228" i="41"/>
  <c r="E1275" i="41"/>
  <c r="E1224" i="41"/>
  <c r="E723" i="41"/>
  <c r="F723" i="41"/>
  <c r="E945" i="41"/>
  <c r="E1015" i="41"/>
  <c r="E1044" i="41"/>
  <c r="E1104" i="41"/>
  <c r="E967" i="41"/>
  <c r="E751" i="41"/>
  <c r="F751" i="41"/>
  <c r="E738" i="41"/>
  <c r="F738" i="41"/>
  <c r="F761" i="41"/>
  <c r="E761" i="41"/>
  <c r="E941" i="41"/>
  <c r="E1051" i="41"/>
  <c r="E875" i="41"/>
  <c r="E1167" i="41"/>
  <c r="E1223" i="41"/>
  <c r="E1108" i="41"/>
  <c r="E858" i="41"/>
  <c r="F858" i="41"/>
  <c r="E1165" i="41"/>
  <c r="E933" i="41"/>
  <c r="E721" i="41"/>
  <c r="F721" i="41"/>
  <c r="E1180" i="41"/>
  <c r="E931" i="41"/>
  <c r="E780" i="41"/>
  <c r="F780" i="41"/>
  <c r="E1264" i="41"/>
  <c r="E966" i="41"/>
  <c r="E961" i="41"/>
  <c r="F799" i="41"/>
  <c r="E799" i="41"/>
  <c r="E754" i="41"/>
  <c r="F754" i="41"/>
  <c r="F78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F740" i="41"/>
  <c r="E740" i="41"/>
  <c r="E1085" i="41"/>
  <c r="E942" i="41"/>
  <c r="E795" i="41"/>
  <c r="F795" i="41"/>
  <c r="E1144" i="41"/>
  <c r="E1078" i="41"/>
  <c r="F794" i="41"/>
  <c r="E794" i="41"/>
  <c r="E718" i="41"/>
  <c r="E1250" i="41"/>
  <c r="E1281" i="41"/>
  <c r="E988" i="41"/>
  <c r="F834" i="41"/>
  <c r="E834" i="41"/>
  <c r="F788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F856" i="41"/>
  <c r="E856" i="41"/>
  <c r="E929" i="41"/>
  <c r="E1103" i="41"/>
  <c r="F748" i="41"/>
  <c r="E748" i="41"/>
  <c r="E802" i="41"/>
  <c r="F802" i="41"/>
  <c r="E1102" i="41"/>
  <c r="E743" i="41"/>
  <c r="F743" i="41"/>
  <c r="E1238" i="41"/>
  <c r="E997" i="41"/>
  <c r="A18" i="54"/>
  <c r="O17" i="54"/>
  <c r="G52" i="29"/>
  <c r="D52" i="29"/>
  <c r="B52" i="29"/>
  <c r="E52" i="29" s="1"/>
  <c r="G145" i="29"/>
  <c r="B145" i="29"/>
  <c r="E145" i="29" s="1"/>
  <c r="D145" i="29"/>
  <c r="G165" i="29"/>
  <c r="B165" i="29"/>
  <c r="E165" i="29" s="1"/>
  <c r="D165" i="29"/>
  <c r="B162" i="29"/>
  <c r="E162" i="29" s="1"/>
  <c r="G162" i="29"/>
  <c r="D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D61" i="29"/>
  <c r="B61" i="29"/>
  <c r="E61" i="29" s="1"/>
  <c r="G70" i="29"/>
  <c r="D70" i="29"/>
  <c r="B70" i="29"/>
  <c r="E70" i="29" s="1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D74" i="29"/>
  <c r="G74" i="29"/>
  <c r="G35" i="29"/>
  <c r="D35" i="29"/>
  <c r="B35" i="29"/>
  <c r="E35" i="29" s="1"/>
  <c r="D24" i="29"/>
  <c r="G24" i="29"/>
  <c r="B24" i="29"/>
  <c r="E24" i="29" s="1"/>
  <c r="D38" i="29"/>
  <c r="B38" i="29"/>
  <c r="E38" i="29" s="1"/>
  <c r="G38" i="29"/>
  <c r="B99" i="29"/>
  <c r="E99" i="29" s="1"/>
  <c r="G99" i="29"/>
  <c r="D99" i="29"/>
  <c r="G148" i="29"/>
  <c r="D148" i="29"/>
  <c r="B148" i="29"/>
  <c r="E148" i="29" s="1"/>
  <c r="B59" i="29"/>
  <c r="E59" i="29" s="1"/>
  <c r="G59" i="29"/>
  <c r="D59" i="29"/>
  <c r="G149" i="29"/>
  <c r="B149" i="29"/>
  <c r="E149" i="29" s="1"/>
  <c r="D149" i="29"/>
  <c r="D77" i="29"/>
  <c r="G77" i="29"/>
  <c r="B77" i="29"/>
  <c r="E77" i="29" s="1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B124" i="29"/>
  <c r="E124" i="29" s="1"/>
  <c r="D124" i="29"/>
  <c r="B90" i="29"/>
  <c r="E90" i="29" s="1"/>
  <c r="D90" i="29"/>
  <c r="G90" i="29"/>
  <c r="B122" i="29"/>
  <c r="E122" i="29" s="1"/>
  <c r="D122" i="29"/>
  <c r="G122" i="29"/>
  <c r="D112" i="29"/>
  <c r="G112" i="29"/>
  <c r="B112" i="29"/>
  <c r="E112" i="29" s="1"/>
  <c r="B58" i="29"/>
  <c r="E58" i="29" s="1"/>
  <c r="D58" i="29"/>
  <c r="G58" i="29"/>
  <c r="B143" i="29"/>
  <c r="E143" i="29" s="1"/>
  <c r="G143" i="29"/>
  <c r="D143" i="29"/>
  <c r="B115" i="29"/>
  <c r="E115" i="29" s="1"/>
  <c r="G115" i="29"/>
  <c r="D115" i="29"/>
  <c r="D33" i="29"/>
  <c r="B33" i="29"/>
  <c r="E33" i="29" s="1"/>
  <c r="G33" i="29"/>
  <c r="D133" i="29"/>
  <c r="G133" i="29"/>
  <c r="B133" i="29"/>
  <c r="E133" i="29" s="1"/>
  <c r="D108" i="29"/>
  <c r="B108" i="29"/>
  <c r="E108" i="29" s="1"/>
  <c r="G108" i="29"/>
  <c r="D147" i="29"/>
  <c r="G147" i="29"/>
  <c r="B147" i="29"/>
  <c r="E147" i="29" s="1"/>
  <c r="G41" i="29"/>
  <c r="D41" i="29"/>
  <c r="B41" i="29"/>
  <c r="E41" i="29" s="1"/>
  <c r="B27" i="29"/>
  <c r="E27" i="29" s="1"/>
  <c r="D27" i="29"/>
  <c r="G27" i="29"/>
  <c r="D96" i="29"/>
  <c r="G96" i="29"/>
  <c r="B96" i="29"/>
  <c r="E96" i="29" s="1"/>
  <c r="B127" i="29"/>
  <c r="E127" i="29" s="1"/>
  <c r="G127" i="29"/>
  <c r="D127" i="29"/>
  <c r="D136" i="29"/>
  <c r="B136" i="29"/>
  <c r="E136" i="29" s="1"/>
  <c r="G136" i="29"/>
  <c r="G93" i="29"/>
  <c r="D93" i="29"/>
  <c r="B93" i="29"/>
  <c r="E93" i="29" s="1"/>
  <c r="B155" i="29"/>
  <c r="E155" i="29" s="1"/>
  <c r="D155" i="29"/>
  <c r="G155" i="29"/>
  <c r="G75" i="29"/>
  <c r="B75" i="29"/>
  <c r="E75" i="29" s="1"/>
  <c r="D75" i="29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D51" i="29"/>
  <c r="B51" i="29"/>
  <c r="E51" i="29" s="1"/>
  <c r="G34" i="29"/>
  <c r="B34" i="29"/>
  <c r="E34" i="29" s="1"/>
  <c r="D34" i="29"/>
  <c r="D73" i="29"/>
  <c r="G73" i="29"/>
  <c r="B73" i="29"/>
  <c r="E73" i="29" s="1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G121" i="29"/>
  <c r="B121" i="29"/>
  <c r="E121" i="29" s="1"/>
  <c r="D107" i="29"/>
  <c r="G107" i="29"/>
  <c r="B107" i="29"/>
  <c r="E107" i="29" s="1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G137" i="29"/>
  <c r="D137" i="29"/>
  <c r="B157" i="29"/>
  <c r="E157" i="29" s="1"/>
  <c r="G157" i="29"/>
  <c r="D157" i="29"/>
  <c r="B67" i="29"/>
  <c r="E67" i="29" s="1"/>
  <c r="D67" i="29"/>
  <c r="G67" i="29"/>
  <c r="B94" i="29"/>
  <c r="E94" i="29" s="1"/>
  <c r="D94" i="29"/>
  <c r="G94" i="29"/>
  <c r="G80" i="29"/>
  <c r="D80" i="29"/>
  <c r="B80" i="29"/>
  <c r="E80" i="29" s="1"/>
  <c r="G132" i="29"/>
  <c r="D132" i="29"/>
  <c r="B132" i="29"/>
  <c r="E132" i="29" s="1"/>
  <c r="D158" i="29"/>
  <c r="B158" i="29"/>
  <c r="E158" i="29" s="1"/>
  <c r="G158" i="29"/>
  <c r="B18" i="29"/>
  <c r="E18" i="29" s="1"/>
  <c r="D18" i="29"/>
  <c r="G18" i="29"/>
  <c r="E1140" i="41"/>
  <c r="E785" i="41"/>
  <c r="F785" i="41"/>
  <c r="E1268" i="41"/>
  <c r="E828" i="41"/>
  <c r="F828" i="41"/>
  <c r="E1186" i="41"/>
  <c r="E1092" i="41"/>
  <c r="E1211" i="41"/>
  <c r="E979" i="41"/>
  <c r="E1076" i="41"/>
  <c r="E854" i="41"/>
  <c r="F839" i="41"/>
  <c r="E839" i="41"/>
  <c r="E1062" i="41"/>
  <c r="E1271" i="41"/>
  <c r="E954" i="41"/>
  <c r="E1032" i="41"/>
  <c r="E1304" i="41"/>
  <c r="E725" i="41"/>
  <c r="F725" i="41"/>
  <c r="E1262" i="41"/>
  <c r="E965" i="41"/>
  <c r="E1246" i="41"/>
  <c r="E889" i="41"/>
  <c r="E1138" i="41"/>
  <c r="E777" i="41"/>
  <c r="F777" i="41"/>
  <c r="E1034" i="41"/>
  <c r="E821" i="41"/>
  <c r="F821" i="41"/>
  <c r="E1090" i="41"/>
  <c r="E1020" i="41"/>
  <c r="E1037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E726" i="41"/>
  <c r="F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F855" i="41"/>
  <c r="E827" i="41"/>
  <c r="F827" i="41"/>
  <c r="E1306" i="41"/>
  <c r="E1255" i="41"/>
  <c r="E810" i="41"/>
  <c r="E1266" i="41"/>
  <c r="E837" i="41"/>
  <c r="E1311" i="41"/>
  <c r="E1197" i="41"/>
  <c r="E806" i="41"/>
  <c r="F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1257" i="41"/>
  <c r="E1302" i="41"/>
  <c r="E998" i="41"/>
  <c r="E907" i="41"/>
  <c r="F861" i="41"/>
  <c r="E861" i="41"/>
  <c r="E1198" i="41"/>
  <c r="E786" i="41"/>
  <c r="F786" i="41"/>
  <c r="E975" i="41"/>
  <c r="E1191" i="41"/>
  <c r="E1069" i="41"/>
  <c r="E905" i="41"/>
  <c r="E1282" i="41"/>
  <c r="E1155" i="41"/>
  <c r="E1029" i="41"/>
  <c r="E1075" i="41"/>
  <c r="E832" i="41"/>
  <c r="F832" i="41"/>
  <c r="E1008" i="41"/>
  <c r="E968" i="41"/>
  <c r="E1217" i="41"/>
  <c r="E949" i="41"/>
  <c r="E1319" i="41"/>
  <c r="E1205" i="41"/>
  <c r="E1287" i="41"/>
  <c r="E1055" i="41"/>
  <c r="E1222" i="41"/>
  <c r="E1172" i="41"/>
  <c r="E764" i="41"/>
  <c r="F764" i="41"/>
  <c r="E1115" i="41"/>
  <c r="E985" i="41"/>
  <c r="E1116" i="41"/>
  <c r="E1192" i="41"/>
  <c r="E1019" i="41"/>
  <c r="E760" i="41"/>
  <c r="F760" i="41"/>
  <c r="E722" i="41"/>
  <c r="F722" i="41"/>
  <c r="E924" i="41"/>
  <c r="E934" i="41"/>
  <c r="F852" i="41"/>
  <c r="E852" i="41"/>
  <c r="E1063" i="41"/>
  <c r="E1084" i="41"/>
  <c r="E873" i="41"/>
  <c r="E1124" i="41"/>
  <c r="E1193" i="41"/>
  <c r="E978" i="41"/>
  <c r="E833" i="41"/>
  <c r="F833" i="41"/>
  <c r="F778" i="41"/>
  <c r="E778" i="41"/>
  <c r="E1240" i="41"/>
  <c r="E918" i="41"/>
  <c r="E919" i="41"/>
  <c r="E906" i="41"/>
  <c r="F807" i="41"/>
  <c r="E807" i="41"/>
  <c r="E746" i="41"/>
  <c r="F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F715" i="41"/>
  <c r="E715" i="41"/>
  <c r="F801" i="41"/>
  <c r="E801" i="41"/>
  <c r="E867" i="41"/>
  <c r="F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58" i="41"/>
  <c r="E1145" i="41"/>
  <c r="E841" i="41"/>
  <c r="F841" i="41"/>
  <c r="E835" i="41"/>
  <c r="F835" i="41"/>
  <c r="E1242" i="41"/>
  <c r="E923" i="41"/>
  <c r="E1276" i="41"/>
  <c r="E1195" i="41"/>
  <c r="E1239" i="41"/>
  <c r="E1280" i="41"/>
  <c r="E926" i="41"/>
  <c r="E987" i="41"/>
  <c r="E1296" i="41"/>
  <c r="F733" i="41"/>
  <c r="E733" i="41"/>
  <c r="E1157" i="41"/>
  <c r="E940" i="41"/>
  <c r="E1098" i="41"/>
  <c r="E732" i="41"/>
  <c r="F732" i="41"/>
  <c r="E1312" i="41"/>
  <c r="E914" i="41"/>
  <c r="E1163" i="41"/>
  <c r="E1107" i="41"/>
  <c r="E866" i="41"/>
  <c r="F866" i="41"/>
  <c r="E1074" i="41"/>
  <c r="E811" i="41"/>
  <c r="F811" i="41"/>
  <c r="E1248" i="41"/>
  <c r="E1256" i="41"/>
  <c r="E717" i="41"/>
  <c r="F717" i="41"/>
  <c r="E1061" i="41"/>
  <c r="E1212" i="41"/>
  <c r="E915" i="41"/>
  <c r="E1209" i="41"/>
  <c r="E1152" i="41"/>
  <c r="E871" i="41"/>
  <c r="E822" i="41"/>
  <c r="E1301" i="41"/>
  <c r="E1220" i="41"/>
  <c r="E1125" i="41"/>
  <c r="E1247" i="41"/>
  <c r="E1187" i="41"/>
  <c r="F734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F859" i="41"/>
  <c r="E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E769" i="41"/>
  <c r="F769" i="41"/>
  <c r="E951" i="41"/>
  <c r="E747" i="41"/>
  <c r="F747" i="41"/>
  <c r="E1284" i="41"/>
  <c r="E916" i="41"/>
  <c r="E731" i="41"/>
  <c r="F731" i="41"/>
  <c r="E1235" i="41"/>
  <c r="E845" i="41"/>
  <c r="F845" i="41"/>
  <c r="E1065" i="41"/>
  <c r="E920" i="41"/>
  <c r="E862" i="41"/>
  <c r="F862" i="41"/>
  <c r="E762" i="41"/>
  <c r="F762" i="41"/>
  <c r="E1028" i="41"/>
  <c r="F744" i="41"/>
  <c r="E744" i="41"/>
  <c r="K33" i="39"/>
  <c r="K21" i="39"/>
  <c r="K17" i="39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790" i="41" l="1"/>
  <c r="F720" i="41"/>
  <c r="F854" i="41"/>
  <c r="F817" i="41"/>
  <c r="F810" i="41"/>
  <c r="F829" i="41"/>
  <c r="F822" i="41"/>
  <c r="F1274" i="41"/>
  <c r="F1311" i="41"/>
  <c r="F1131" i="41"/>
  <c r="F1028" i="41"/>
  <c r="F1101" i="41"/>
  <c r="F1157" i="41"/>
  <c r="F920" i="41"/>
  <c r="F1235" i="41"/>
  <c r="F1284" i="41"/>
  <c r="F1057" i="41"/>
  <c r="F1048" i="41"/>
  <c r="F992" i="41"/>
  <c r="F1001" i="41"/>
  <c r="F1024" i="41"/>
  <c r="F1227" i="41"/>
  <c r="F936" i="41"/>
  <c r="F955" i="41"/>
  <c r="F895" i="41"/>
  <c r="F950" i="41"/>
  <c r="F1022" i="41"/>
  <c r="F1279" i="41"/>
  <c r="F1050" i="41"/>
  <c r="F1039" i="41"/>
  <c r="F1079" i="41"/>
  <c r="F1169" i="41"/>
  <c r="F1187" i="41"/>
  <c r="F1125" i="41"/>
  <c r="F1301" i="41"/>
  <c r="F1152" i="41"/>
  <c r="F915" i="41"/>
  <c r="F1061" i="41"/>
  <c r="F1256" i="41"/>
  <c r="F1107" i="41"/>
  <c r="F914" i="41"/>
  <c r="F1098" i="41"/>
  <c r="F987" i="41"/>
  <c r="F1096" i="41"/>
  <c r="F996" i="41"/>
  <c r="F1064" i="41"/>
  <c r="F1210" i="41"/>
  <c r="F991" i="41"/>
  <c r="F1290" i="41"/>
  <c r="F1052" i="41"/>
  <c r="F1298" i="41"/>
  <c r="F1033" i="41"/>
  <c r="F1177" i="41"/>
  <c r="F887" i="41"/>
  <c r="F1215" i="41"/>
  <c r="F1233" i="41"/>
  <c r="F870" i="41"/>
  <c r="F1093" i="41"/>
  <c r="F1320" i="41"/>
  <c r="F1206" i="41"/>
  <c r="F962" i="41"/>
  <c r="F1200" i="41"/>
  <c r="F1164" i="41"/>
  <c r="F925" i="41"/>
  <c r="F877" i="41"/>
  <c r="F1083" i="41"/>
  <c r="F1196" i="41"/>
  <c r="F898" i="41"/>
  <c r="F1259" i="41"/>
  <c r="F1158" i="41"/>
  <c r="F1166" i="41"/>
  <c r="F972" i="41"/>
  <c r="F1214" i="41"/>
  <c r="F1185" i="41"/>
  <c r="F953" i="41"/>
  <c r="F886" i="41"/>
  <c r="F1300" i="41"/>
  <c r="F1171" i="41"/>
  <c r="F906" i="41"/>
  <c r="F919" i="41"/>
  <c r="F918" i="41"/>
  <c r="F1240" i="41"/>
  <c r="F978" i="41"/>
  <c r="F1193" i="41"/>
  <c r="F1124" i="41"/>
  <c r="F873" i="41"/>
  <c r="F1084" i="41"/>
  <c r="F1063" i="41"/>
  <c r="F934" i="41"/>
  <c r="F924" i="41"/>
  <c r="F1019" i="41"/>
  <c r="F1192" i="41"/>
  <c r="F1116" i="41"/>
  <c r="F985" i="41"/>
  <c r="F1115" i="41"/>
  <c r="F1172" i="41"/>
  <c r="F1222" i="41"/>
  <c r="F1055" i="41"/>
  <c r="F1287" i="41"/>
  <c r="F1205" i="41"/>
  <c r="F1319" i="41"/>
  <c r="F949" i="41"/>
  <c r="F1217" i="41"/>
  <c r="F968" i="41"/>
  <c r="F1008" i="41"/>
  <c r="F1075" i="41"/>
  <c r="F1029" i="41"/>
  <c r="F1155" i="41"/>
  <c r="F1282" i="41"/>
  <c r="F905" i="41"/>
  <c r="F1069" i="41"/>
  <c r="F1191" i="41"/>
  <c r="F975" i="41"/>
  <c r="F1198" i="41"/>
  <c r="F907" i="41"/>
  <c r="F998" i="41"/>
  <c r="F1302" i="41"/>
  <c r="F1257" i="41"/>
  <c r="F894" i="41"/>
  <c r="F1080" i="41"/>
  <c r="F1041" i="41"/>
  <c r="F1123" i="41"/>
  <c r="F1170" i="41"/>
  <c r="F1226" i="41"/>
  <c r="F1173" i="41"/>
  <c r="F1117" i="41"/>
  <c r="F974" i="41"/>
  <c r="F1249" i="41"/>
  <c r="F1110" i="41"/>
  <c r="F1207" i="41"/>
  <c r="F1289" i="41"/>
  <c r="F1197" i="41"/>
  <c r="F1065" i="41"/>
  <c r="F916" i="41"/>
  <c r="F951" i="41"/>
  <c r="F1270" i="41"/>
  <c r="F1160" i="41"/>
  <c r="F897" i="41"/>
  <c r="F938" i="41"/>
  <c r="F882" i="41"/>
  <c r="F1243" i="41"/>
  <c r="F890" i="41"/>
  <c r="F963" i="41"/>
  <c r="F869" i="41"/>
  <c r="F1269" i="41"/>
  <c r="F1231" i="41"/>
  <c r="F958" i="41"/>
  <c r="F1303" i="41"/>
  <c r="F1031" i="41"/>
  <c r="F1011" i="41"/>
  <c r="F1247" i="41"/>
  <c r="F1220" i="41"/>
  <c r="F871" i="41"/>
  <c r="F1209" i="41"/>
  <c r="F1212" i="41"/>
  <c r="F1248" i="41"/>
  <c r="F1074" i="41"/>
  <c r="F1163" i="41"/>
  <c r="F1312" i="41"/>
  <c r="F940" i="41"/>
  <c r="F1296" i="41"/>
  <c r="F926" i="41"/>
  <c r="F1280" i="41"/>
  <c r="F1239" i="41"/>
  <c r="F1195" i="41"/>
  <c r="F1276" i="41"/>
  <c r="F923" i="41"/>
  <c r="F1242" i="41"/>
  <c r="F1145" i="41"/>
  <c r="F1258" i="41"/>
  <c r="F1129" i="41"/>
  <c r="F957" i="41"/>
  <c r="F1176" i="41"/>
  <c r="F959" i="41"/>
  <c r="F1141" i="41"/>
  <c r="F1068" i="41"/>
  <c r="F1203" i="41"/>
  <c r="F1088" i="41"/>
  <c r="F1007" i="41"/>
  <c r="F1309" i="41"/>
  <c r="F1283" i="41"/>
  <c r="F1188" i="41"/>
  <c r="F964" i="41"/>
  <c r="F1307" i="41"/>
  <c r="F1244" i="41"/>
  <c r="F1137" i="41"/>
  <c r="F1072" i="41"/>
  <c r="F1133" i="41"/>
  <c r="F1100" i="41"/>
  <c r="F1081" i="41"/>
  <c r="F1053" i="41"/>
  <c r="F1003" i="41"/>
  <c r="F1122" i="41"/>
  <c r="F1236" i="41"/>
  <c r="F1189" i="41"/>
  <c r="F927" i="41"/>
  <c r="F1260" i="41"/>
  <c r="F1153" i="41"/>
  <c r="F1109" i="41"/>
  <c r="F1004" i="41"/>
  <c r="F1216" i="41"/>
  <c r="F1112" i="41"/>
  <c r="F1162" i="41"/>
  <c r="F872" i="41"/>
  <c r="F1010" i="41"/>
  <c r="F1114" i="41"/>
  <c r="F1087" i="41"/>
  <c r="F1175" i="41"/>
  <c r="F1204" i="41"/>
  <c r="F1036" i="41"/>
  <c r="F902" i="41"/>
  <c r="F1002" i="41"/>
  <c r="F1253" i="41"/>
  <c r="F1056" i="41"/>
  <c r="F1213" i="41"/>
  <c r="F1021" i="41"/>
  <c r="F1273" i="41"/>
  <c r="F1058" i="41"/>
  <c r="F1208" i="41"/>
  <c r="F973" i="41"/>
  <c r="F994" i="41"/>
  <c r="F1308" i="41"/>
  <c r="F1151" i="41"/>
  <c r="F1094" i="41"/>
  <c r="F901" i="41"/>
  <c r="F1305" i="41"/>
  <c r="F1315" i="41"/>
  <c r="F1265" i="41"/>
  <c r="F932" i="41"/>
  <c r="F921" i="41"/>
  <c r="F984" i="41"/>
  <c r="F1097" i="41"/>
  <c r="F1241" i="41"/>
  <c r="F899" i="41"/>
  <c r="F1046" i="41"/>
  <c r="F1017" i="41"/>
  <c r="F1127" i="41"/>
  <c r="F1314" i="41"/>
  <c r="F913" i="41"/>
  <c r="F1183" i="41"/>
  <c r="F1174" i="41"/>
  <c r="F1105" i="41"/>
  <c r="F1194" i="41"/>
  <c r="F970" i="41"/>
  <c r="F1130" i="41"/>
  <c r="F1060" i="41"/>
  <c r="F1059" i="41"/>
  <c r="F1285" i="41"/>
  <c r="F1201" i="41"/>
  <c r="F976" i="41"/>
  <c r="F883" i="41"/>
  <c r="F1077" i="41"/>
  <c r="F1005" i="41"/>
  <c r="F1294" i="41"/>
  <c r="F928" i="41"/>
  <c r="F977" i="41"/>
  <c r="F1091" i="41"/>
  <c r="F1047" i="41"/>
  <c r="F930" i="41"/>
  <c r="F878" i="41"/>
  <c r="F912" i="41"/>
  <c r="F1179" i="41"/>
  <c r="F1286" i="41"/>
  <c r="F1119" i="41"/>
  <c r="F881" i="41"/>
  <c r="F1043" i="41"/>
  <c r="F1254" i="41"/>
  <c r="F1111" i="41"/>
  <c r="F971" i="41"/>
  <c r="F1178" i="41"/>
  <c r="F1139" i="41"/>
  <c r="F1148" i="41"/>
  <c r="F1318" i="41"/>
  <c r="F1018" i="41"/>
  <c r="F1291" i="41"/>
  <c r="F982" i="41"/>
  <c r="F1049" i="41"/>
  <c r="F876" i="41"/>
  <c r="F980" i="41"/>
  <c r="F1237" i="41"/>
  <c r="F1121" i="41"/>
  <c r="F1006" i="41"/>
  <c r="F1134" i="41"/>
  <c r="F1218" i="41"/>
  <c r="F1190" i="41"/>
  <c r="F1154" i="41"/>
  <c r="F943" i="41"/>
  <c r="F1277" i="41"/>
  <c r="F990" i="41"/>
  <c r="F1202" i="41"/>
  <c r="F1250" i="41"/>
  <c r="F1281" i="41"/>
  <c r="F988" i="41"/>
  <c r="F1181" i="41"/>
  <c r="F903" i="41"/>
  <c r="F1030" i="41"/>
  <c r="F900" i="41"/>
  <c r="F879" i="41"/>
  <c r="F986" i="41"/>
  <c r="F1106" i="41"/>
  <c r="F893" i="41"/>
  <c r="F1230" i="41"/>
  <c r="F983" i="41"/>
  <c r="F981" i="41"/>
  <c r="F1161" i="41"/>
  <c r="F1149" i="41"/>
  <c r="F1016" i="41"/>
  <c r="F944" i="41"/>
  <c r="F1071" i="41"/>
  <c r="F1184" i="41"/>
  <c r="F1147" i="41"/>
  <c r="F1156" i="41"/>
  <c r="F1146" i="41"/>
  <c r="F1132" i="41"/>
  <c r="F1297" i="41"/>
  <c r="F1168" i="41"/>
  <c r="F1225" i="41"/>
  <c r="F1040" i="41"/>
  <c r="F1292" i="41"/>
  <c r="F1070" i="41"/>
  <c r="F1054" i="41"/>
  <c r="F1221" i="41"/>
  <c r="F1182" i="41"/>
  <c r="F1261" i="41"/>
  <c r="F1009" i="41"/>
  <c r="F1251" i="41"/>
  <c r="F909" i="41"/>
  <c r="F1066" i="41"/>
  <c r="F1012" i="41"/>
  <c r="F885" i="41"/>
  <c r="F1159" i="41"/>
  <c r="F947" i="41"/>
  <c r="F1027" i="41"/>
  <c r="F1014" i="41"/>
  <c r="F1150" i="41"/>
  <c r="F956" i="41"/>
  <c r="F1299" i="41"/>
  <c r="F1136" i="41"/>
  <c r="F1263" i="41"/>
  <c r="F888" i="41"/>
  <c r="F960" i="41"/>
  <c r="F995" i="41"/>
  <c r="F1035" i="41"/>
  <c r="F917" i="41"/>
  <c r="F891" i="41"/>
  <c r="F1073" i="41"/>
  <c r="F1293" i="41"/>
  <c r="F911" i="41"/>
  <c r="F1295" i="41"/>
  <c r="F946" i="41"/>
  <c r="F1199" i="41"/>
  <c r="F1316" i="41"/>
  <c r="F1038" i="41"/>
  <c r="F1118" i="41"/>
  <c r="F922" i="41"/>
  <c r="F1234" i="41"/>
  <c r="F1232" i="41"/>
  <c r="F1288" i="41"/>
  <c r="F1219" i="41"/>
  <c r="F939" i="41"/>
  <c r="F1013" i="41"/>
  <c r="F1120" i="41"/>
  <c r="F1086" i="41"/>
  <c r="F1228" i="41"/>
  <c r="F1275" i="41"/>
  <c r="F1224" i="41"/>
  <c r="F945" i="41"/>
  <c r="F1015" i="41"/>
  <c r="F1044" i="41"/>
  <c r="F1104" i="41"/>
  <c r="F967" i="41"/>
  <c r="F941" i="41"/>
  <c r="F1051" i="41"/>
  <c r="F875" i="41"/>
  <c r="F1167" i="41"/>
  <c r="F1223" i="41"/>
  <c r="F1108" i="41"/>
  <c r="F1165" i="41"/>
  <c r="F933" i="41"/>
  <c r="F1180" i="41"/>
  <c r="F931" i="41"/>
  <c r="F1264" i="41"/>
  <c r="F966" i="41"/>
  <c r="F961" i="41"/>
  <c r="F1229" i="41"/>
  <c r="F910" i="41"/>
  <c r="F1266" i="41"/>
  <c r="F1255" i="41"/>
  <c r="F1306" i="41"/>
  <c r="F1026" i="41"/>
  <c r="F896" i="41"/>
  <c r="F1025" i="41"/>
  <c r="F1045" i="41"/>
  <c r="F1000" i="41"/>
  <c r="F1278" i="41"/>
  <c r="F1128" i="41"/>
  <c r="F989" i="41"/>
  <c r="F1113" i="41"/>
  <c r="F948" i="41"/>
  <c r="F1082" i="41"/>
  <c r="F1126" i="41"/>
  <c r="F1272" i="41"/>
  <c r="F1313" i="41"/>
  <c r="F884" i="41"/>
  <c r="F1142" i="41"/>
  <c r="F1089" i="41"/>
  <c r="F1245" i="41"/>
  <c r="F880" i="41"/>
  <c r="F892" i="41"/>
  <c r="F908" i="41"/>
  <c r="F904" i="41"/>
  <c r="F1143" i="41"/>
  <c r="F937" i="41"/>
  <c r="F1037" i="41"/>
  <c r="F1020" i="41"/>
  <c r="F1090" i="41"/>
  <c r="F1034" i="41"/>
  <c r="F1138" i="41"/>
  <c r="F889" i="41"/>
  <c r="F1246" i="41"/>
  <c r="F965" i="41"/>
  <c r="F1262" i="41"/>
  <c r="F1304" i="41"/>
  <c r="F1032" i="41"/>
  <c r="F954" i="41"/>
  <c r="F1271" i="41"/>
  <c r="F1062" i="41"/>
  <c r="F1076" i="41"/>
  <c r="F979" i="41"/>
  <c r="F1211" i="41"/>
  <c r="F1092" i="41"/>
  <c r="F1186" i="41"/>
  <c r="F1268" i="41"/>
  <c r="F1140" i="41"/>
  <c r="F997" i="41"/>
  <c r="F1238" i="41"/>
  <c r="F1102" i="41"/>
  <c r="F1103" i="41"/>
  <c r="F929" i="41"/>
  <c r="F1252" i="41"/>
  <c r="F1078" i="41"/>
  <c r="F1144" i="41"/>
  <c r="F942" i="41"/>
  <c r="F1085" i="41"/>
  <c r="F1023" i="41"/>
  <c r="F999" i="41"/>
  <c r="F1095" i="41"/>
  <c r="F935" i="41"/>
  <c r="F952" i="41"/>
  <c r="F993" i="41"/>
  <c r="F1267" i="41"/>
  <c r="F1042" i="41"/>
  <c r="F1135" i="41"/>
  <c r="F1067" i="41"/>
  <c r="F874" i="41"/>
  <c r="F969" i="41"/>
  <c r="F1310" i="41"/>
  <c r="F1099" i="41"/>
  <c r="F1317" i="41"/>
  <c r="H22" i="29"/>
  <c r="F838" i="41"/>
  <c r="H25" i="29"/>
  <c r="I18" i="29"/>
  <c r="J18" i="29"/>
  <c r="H18" i="29"/>
  <c r="H158" i="29"/>
  <c r="J158" i="29"/>
  <c r="I158" i="29"/>
  <c r="H132" i="29"/>
  <c r="J132" i="29"/>
  <c r="I132" i="29"/>
  <c r="I137" i="29"/>
  <c r="H137" i="29"/>
  <c r="J137" i="29"/>
  <c r="I56" i="29"/>
  <c r="J56" i="29"/>
  <c r="H56" i="29"/>
  <c r="H107" i="29"/>
  <c r="J107" i="29"/>
  <c r="I107" i="29"/>
  <c r="J76" i="29"/>
  <c r="H76" i="29"/>
  <c r="I76" i="29"/>
  <c r="I30" i="29"/>
  <c r="J30" i="29"/>
  <c r="H30" i="29"/>
  <c r="I34" i="29"/>
  <c r="H34" i="29"/>
  <c r="J34" i="29"/>
  <c r="J51" i="29"/>
  <c r="I51" i="29"/>
  <c r="H51" i="29"/>
  <c r="J96" i="29"/>
  <c r="I96" i="29"/>
  <c r="H96" i="29"/>
  <c r="J27" i="29"/>
  <c r="I27" i="29"/>
  <c r="H27" i="29"/>
  <c r="I33" i="29"/>
  <c r="J33" i="29"/>
  <c r="H33" i="29"/>
  <c r="J58" i="29"/>
  <c r="H58" i="29"/>
  <c r="I58" i="29"/>
  <c r="H112" i="29"/>
  <c r="J112" i="29"/>
  <c r="I112" i="29"/>
  <c r="I160" i="29"/>
  <c r="J160" i="29"/>
  <c r="H160" i="29"/>
  <c r="H38" i="29"/>
  <c r="I38" i="29"/>
  <c r="J38" i="29"/>
  <c r="H74" i="29"/>
  <c r="J74" i="29"/>
  <c r="I74" i="29"/>
  <c r="J40" i="29"/>
  <c r="H40" i="29"/>
  <c r="I40" i="29"/>
  <c r="J109" i="29"/>
  <c r="I109" i="29"/>
  <c r="H109" i="29"/>
  <c r="J89" i="29"/>
  <c r="H89" i="29"/>
  <c r="I89" i="29"/>
  <c r="I61" i="29"/>
  <c r="H61" i="29"/>
  <c r="J61" i="29"/>
  <c r="I88" i="29"/>
  <c r="J88" i="29"/>
  <c r="H88" i="29"/>
  <c r="J161" i="29"/>
  <c r="I161" i="29"/>
  <c r="H161" i="29"/>
  <c r="I63" i="29"/>
  <c r="H63" i="29"/>
  <c r="J63" i="29"/>
  <c r="I165" i="29"/>
  <c r="H165" i="29"/>
  <c r="J165" i="29"/>
  <c r="O18" i="54"/>
  <c r="A19" i="54"/>
  <c r="I82" i="29"/>
  <c r="J82" i="29"/>
  <c r="H82" i="29"/>
  <c r="I92" i="29"/>
  <c r="H92" i="29"/>
  <c r="J92" i="29"/>
  <c r="J79" i="29"/>
  <c r="H79" i="29"/>
  <c r="I79" i="29"/>
  <c r="H97" i="29"/>
  <c r="J97" i="29"/>
  <c r="I97" i="29"/>
  <c r="I100" i="29"/>
  <c r="J100" i="29"/>
  <c r="H100" i="29"/>
  <c r="I66" i="29"/>
  <c r="H66" i="29"/>
  <c r="J66" i="29"/>
  <c r="J111" i="29"/>
  <c r="H111" i="29"/>
  <c r="I111" i="29"/>
  <c r="H103" i="29"/>
  <c r="J103" i="29"/>
  <c r="I103" i="29"/>
  <c r="H20" i="29"/>
  <c r="I20" i="29"/>
  <c r="J20" i="29"/>
  <c r="J105" i="29"/>
  <c r="I105" i="29"/>
  <c r="H105" i="29"/>
  <c r="J144" i="29"/>
  <c r="I144" i="29"/>
  <c r="H144" i="29"/>
  <c r="H26" i="29"/>
  <c r="I26" i="29"/>
  <c r="J26" i="29"/>
  <c r="H150" i="29"/>
  <c r="I150" i="29"/>
  <c r="J150" i="29"/>
  <c r="J46" i="29"/>
  <c r="H46" i="29"/>
  <c r="I46" i="29"/>
  <c r="I101" i="29"/>
  <c r="H101" i="29"/>
  <c r="J101" i="29"/>
  <c r="H146" i="29"/>
  <c r="I146" i="29"/>
  <c r="J146" i="29"/>
  <c r="J21" i="29"/>
  <c r="I21" i="29"/>
  <c r="H49" i="29"/>
  <c r="I49" i="29"/>
  <c r="J49" i="29"/>
  <c r="J71" i="29"/>
  <c r="H71" i="29"/>
  <c r="I71" i="29"/>
  <c r="H87" i="29"/>
  <c r="I87" i="29"/>
  <c r="J87" i="29"/>
  <c r="I129" i="29"/>
  <c r="J129" i="29"/>
  <c r="H129" i="29"/>
  <c r="I54" i="29"/>
  <c r="H54" i="29"/>
  <c r="J54" i="29"/>
  <c r="I126" i="29"/>
  <c r="H126" i="29"/>
  <c r="J126" i="29"/>
  <c r="H45" i="29"/>
  <c r="J45" i="29"/>
  <c r="I45" i="29"/>
  <c r="H159" i="29"/>
  <c r="J159" i="29"/>
  <c r="I159" i="29"/>
  <c r="H42" i="29"/>
  <c r="J42" i="29"/>
  <c r="I42" i="29"/>
  <c r="H142" i="29"/>
  <c r="I142" i="29"/>
  <c r="J142" i="29"/>
  <c r="I153" i="29"/>
  <c r="H153" i="29"/>
  <c r="J153" i="29"/>
  <c r="H164" i="29"/>
  <c r="J164" i="29"/>
  <c r="I164" i="29"/>
  <c r="H118" i="29"/>
  <c r="J118" i="29"/>
  <c r="I118" i="29"/>
  <c r="I83" i="29"/>
  <c r="H83" i="29"/>
  <c r="J83" i="29"/>
  <c r="H125" i="29"/>
  <c r="J125" i="29"/>
  <c r="I125" i="29"/>
  <c r="H120" i="29"/>
  <c r="J120" i="29"/>
  <c r="I120" i="29"/>
  <c r="H151" i="29"/>
  <c r="J151" i="29"/>
  <c r="I151" i="29"/>
  <c r="H130" i="29"/>
  <c r="J130" i="29"/>
  <c r="I130" i="29"/>
  <c r="I94" i="29"/>
  <c r="H94" i="29"/>
  <c r="J94" i="29"/>
  <c r="I47" i="29"/>
  <c r="J47" i="29"/>
  <c r="H47" i="29"/>
  <c r="H31" i="29"/>
  <c r="I31" i="29"/>
  <c r="J31" i="29"/>
  <c r="H93" i="29"/>
  <c r="I93" i="29"/>
  <c r="J93" i="29"/>
  <c r="J136" i="29"/>
  <c r="H136" i="29"/>
  <c r="I136" i="29"/>
  <c r="H108" i="29"/>
  <c r="J108" i="29"/>
  <c r="I108" i="29"/>
  <c r="I143" i="29"/>
  <c r="H143" i="29"/>
  <c r="J143" i="29"/>
  <c r="J122" i="29"/>
  <c r="H122" i="29"/>
  <c r="I122" i="29"/>
  <c r="J149" i="29"/>
  <c r="H149" i="29"/>
  <c r="I149" i="29"/>
  <c r="F805" i="41"/>
  <c r="F837" i="41"/>
  <c r="I80" i="29"/>
  <c r="J80" i="29"/>
  <c r="H80" i="29"/>
  <c r="J67" i="29"/>
  <c r="H67" i="29"/>
  <c r="I67" i="29"/>
  <c r="I157" i="29"/>
  <c r="J157" i="29"/>
  <c r="H157" i="29"/>
  <c r="H43" i="29"/>
  <c r="I43" i="29"/>
  <c r="J43" i="29"/>
  <c r="I84" i="29"/>
  <c r="J84" i="29"/>
  <c r="H84" i="29"/>
  <c r="H110" i="29"/>
  <c r="J110" i="29"/>
  <c r="I110" i="29"/>
  <c r="I53" i="29"/>
  <c r="J53" i="29"/>
  <c r="H53" i="29"/>
  <c r="I121" i="29"/>
  <c r="H121" i="29"/>
  <c r="J121" i="29"/>
  <c r="I44" i="29"/>
  <c r="J44" i="29"/>
  <c r="H44" i="29"/>
  <c r="J73" i="29"/>
  <c r="I73" i="29"/>
  <c r="H73" i="29"/>
  <c r="J55" i="29"/>
  <c r="H55" i="29"/>
  <c r="I55" i="29"/>
  <c r="I75" i="29"/>
  <c r="J75" i="29"/>
  <c r="H75" i="29"/>
  <c r="J155" i="29"/>
  <c r="H155" i="29"/>
  <c r="I155" i="29"/>
  <c r="H127" i="29"/>
  <c r="I127" i="29"/>
  <c r="J127" i="29"/>
  <c r="H41" i="29"/>
  <c r="J41" i="29"/>
  <c r="I41" i="29"/>
  <c r="H147" i="29"/>
  <c r="J147" i="29"/>
  <c r="I147" i="29"/>
  <c r="I133" i="29"/>
  <c r="J133" i="29"/>
  <c r="H133" i="29"/>
  <c r="J115" i="29"/>
  <c r="I115" i="29"/>
  <c r="H115" i="29"/>
  <c r="H90" i="29"/>
  <c r="I90" i="29"/>
  <c r="J90" i="29"/>
  <c r="H124" i="29"/>
  <c r="I124" i="29"/>
  <c r="J124" i="29"/>
  <c r="H65" i="29"/>
  <c r="I65" i="29"/>
  <c r="J65" i="29"/>
  <c r="I85" i="29"/>
  <c r="J85" i="29"/>
  <c r="H85" i="29"/>
  <c r="H77" i="29"/>
  <c r="I77" i="29"/>
  <c r="J77" i="29"/>
  <c r="I59" i="29"/>
  <c r="J59" i="29"/>
  <c r="H59" i="29"/>
  <c r="I148" i="29"/>
  <c r="H148" i="29"/>
  <c r="J148" i="29"/>
  <c r="I99" i="29"/>
  <c r="H99" i="29"/>
  <c r="J99" i="29"/>
  <c r="H24" i="29"/>
  <c r="I24" i="29"/>
  <c r="J24" i="29"/>
  <c r="H35" i="29"/>
  <c r="J35" i="29"/>
  <c r="I35" i="29"/>
  <c r="I57" i="29"/>
  <c r="J57" i="29"/>
  <c r="H57" i="29"/>
  <c r="H117" i="29"/>
  <c r="J117" i="29"/>
  <c r="I117" i="29"/>
  <c r="H131" i="29"/>
  <c r="I131" i="29"/>
  <c r="J131" i="29"/>
  <c r="H70" i="29"/>
  <c r="I70" i="29"/>
  <c r="J70" i="29"/>
  <c r="J116" i="29"/>
  <c r="I116" i="29"/>
  <c r="H116" i="29"/>
  <c r="I119" i="29"/>
  <c r="H119" i="29"/>
  <c r="J119" i="29"/>
  <c r="J91" i="29"/>
  <c r="I91" i="29"/>
  <c r="H91" i="29"/>
  <c r="H39" i="29"/>
  <c r="J39" i="29"/>
  <c r="I39" i="29"/>
  <c r="H162" i="29"/>
  <c r="J162" i="29"/>
  <c r="I162" i="29"/>
  <c r="J145" i="29"/>
  <c r="H145" i="29"/>
  <c r="I145" i="29"/>
  <c r="H52" i="29"/>
  <c r="J52" i="29"/>
  <c r="I52" i="29"/>
  <c r="F718" i="41"/>
  <c r="F779" i="41"/>
  <c r="J135" i="29"/>
  <c r="H135" i="29"/>
  <c r="I135" i="29"/>
  <c r="I106" i="29"/>
  <c r="J106" i="29"/>
  <c r="H106" i="29"/>
  <c r="J36" i="29"/>
  <c r="I36" i="29"/>
  <c r="H36" i="29"/>
  <c r="H68" i="29"/>
  <c r="J68" i="29"/>
  <c r="I68" i="29"/>
  <c r="I37" i="29"/>
  <c r="H37" i="29"/>
  <c r="J37" i="29"/>
  <c r="I113" i="29"/>
  <c r="H113" i="29"/>
  <c r="J113" i="29"/>
  <c r="I22" i="29"/>
  <c r="J22" i="29"/>
  <c r="I23" i="29"/>
  <c r="J23" i="29"/>
  <c r="H23" i="29"/>
  <c r="J81" i="29"/>
  <c r="I81" i="29"/>
  <c r="H81" i="29"/>
  <c r="I114" i="29"/>
  <c r="J114" i="29"/>
  <c r="H114" i="29"/>
  <c r="J104" i="29"/>
  <c r="H104" i="29"/>
  <c r="I104" i="29"/>
  <c r="H128" i="29"/>
  <c r="I128" i="29"/>
  <c r="J128" i="29"/>
  <c r="I156" i="29"/>
  <c r="H156" i="29"/>
  <c r="J156" i="29"/>
  <c r="I19" i="29"/>
  <c r="J19" i="29"/>
  <c r="H19" i="29"/>
  <c r="H72" i="29"/>
  <c r="J72" i="29"/>
  <c r="I72" i="29"/>
  <c r="H140" i="29"/>
  <c r="I140" i="29"/>
  <c r="J140" i="29"/>
  <c r="J141" i="29"/>
  <c r="I141" i="29"/>
  <c r="H141" i="29"/>
  <c r="H139" i="29"/>
  <c r="J139" i="29"/>
  <c r="I139" i="29"/>
  <c r="H123" i="29"/>
  <c r="I123" i="29"/>
  <c r="J123" i="29"/>
  <c r="I78" i="29"/>
  <c r="J78" i="29"/>
  <c r="H78" i="29"/>
  <c r="H98" i="29"/>
  <c r="J98" i="29"/>
  <c r="I98" i="29"/>
  <c r="J17" i="29"/>
  <c r="I17" i="29"/>
  <c r="H17" i="29"/>
  <c r="J163" i="29"/>
  <c r="H163" i="29"/>
  <c r="I163" i="29"/>
  <c r="H134" i="29"/>
  <c r="I134" i="29"/>
  <c r="J134" i="29"/>
  <c r="H102" i="29"/>
  <c r="I102" i="29"/>
  <c r="J102" i="29"/>
  <c r="J138" i="29"/>
  <c r="H138" i="29"/>
  <c r="I138" i="29"/>
  <c r="J32" i="29"/>
  <c r="H32" i="29"/>
  <c r="I32" i="29"/>
  <c r="I25" i="29"/>
  <c r="J25" i="29"/>
  <c r="H69" i="29"/>
  <c r="I69" i="29"/>
  <c r="J69" i="29"/>
  <c r="H152" i="29"/>
  <c r="J152" i="29"/>
  <c r="I152" i="29"/>
  <c r="J29" i="29"/>
  <c r="I29" i="29"/>
  <c r="H29" i="29"/>
  <c r="J95" i="29"/>
  <c r="H95" i="29"/>
  <c r="I95" i="29"/>
  <c r="J62" i="29"/>
  <c r="H62" i="29"/>
  <c r="I62" i="29"/>
  <c r="H86" i="29"/>
  <c r="I86" i="29"/>
  <c r="J86" i="29"/>
  <c r="J48" i="29"/>
  <c r="H48" i="29"/>
  <c r="I48" i="29"/>
  <c r="I154" i="29"/>
  <c r="J154" i="29"/>
  <c r="H154" i="29"/>
  <c r="I64" i="29"/>
  <c r="H64" i="29"/>
  <c r="J64" i="29"/>
  <c r="I60" i="29"/>
  <c r="J60" i="29"/>
  <c r="H60" i="29"/>
  <c r="J28" i="29"/>
  <c r="H28" i="29"/>
  <c r="I28" i="29"/>
  <c r="I50" i="29"/>
  <c r="H50" i="29"/>
  <c r="J50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56" i="29" l="1"/>
  <c r="K137" i="29"/>
  <c r="K18" i="29"/>
  <c r="K60" i="29"/>
  <c r="K64" i="29"/>
  <c r="K154" i="29"/>
  <c r="K48" i="29"/>
  <c r="K62" i="29"/>
  <c r="K138" i="29"/>
  <c r="K141" i="29"/>
  <c r="K81" i="29"/>
  <c r="K37" i="29"/>
  <c r="K106" i="29"/>
  <c r="K135" i="29"/>
  <c r="K52" i="29"/>
  <c r="K145" i="29"/>
  <c r="K91" i="29"/>
  <c r="K119" i="29"/>
  <c r="K116" i="29"/>
  <c r="K57" i="29"/>
  <c r="K99" i="29"/>
  <c r="K133" i="29"/>
  <c r="K41" i="29"/>
  <c r="K44" i="29"/>
  <c r="K121" i="29"/>
  <c r="K53" i="29"/>
  <c r="K84" i="29"/>
  <c r="K157" i="29"/>
  <c r="K67" i="29"/>
  <c r="K80" i="29"/>
  <c r="K149" i="29"/>
  <c r="K143" i="29"/>
  <c r="K136" i="29"/>
  <c r="K47" i="29"/>
  <c r="K94" i="29"/>
  <c r="K83" i="29"/>
  <c r="K164" i="29"/>
  <c r="K153" i="29"/>
  <c r="K54" i="29"/>
  <c r="K21" i="29"/>
  <c r="K101" i="29"/>
  <c r="K46" i="29"/>
  <c r="K105" i="29"/>
  <c r="K111" i="29"/>
  <c r="K63" i="29"/>
  <c r="K161" i="29"/>
  <c r="K89" i="29"/>
  <c r="K109" i="29"/>
  <c r="K27" i="29"/>
  <c r="K51" i="29"/>
  <c r="K25" i="29"/>
  <c r="K22" i="29"/>
  <c r="C494" i="41"/>
  <c r="B494" i="41" s="1"/>
  <c r="K71" i="29"/>
  <c r="K92" i="29"/>
  <c r="K82" i="29"/>
  <c r="D494" i="41"/>
  <c r="K50" i="29"/>
  <c r="K28" i="29"/>
  <c r="K95" i="29"/>
  <c r="K29" i="29"/>
  <c r="K69" i="29"/>
  <c r="K32" i="29"/>
  <c r="K134" i="29"/>
  <c r="K163" i="29"/>
  <c r="K17" i="29"/>
  <c r="H168" i="29"/>
  <c r="H169" i="29" s="1"/>
  <c r="H170" i="29" s="1"/>
  <c r="J168" i="29"/>
  <c r="J169" i="29" s="1"/>
  <c r="J170" i="29" s="1"/>
  <c r="K78" i="29"/>
  <c r="K139" i="29"/>
  <c r="K140" i="29"/>
  <c r="K19" i="29"/>
  <c r="K156" i="29"/>
  <c r="K128" i="29"/>
  <c r="K104" i="29"/>
  <c r="K114" i="29"/>
  <c r="K23" i="29"/>
  <c r="K113" i="29"/>
  <c r="K36" i="29"/>
  <c r="K39" i="29"/>
  <c r="K70" i="29"/>
  <c r="K117" i="29"/>
  <c r="K35" i="29"/>
  <c r="K148" i="29"/>
  <c r="K59" i="29"/>
  <c r="K85" i="29"/>
  <c r="K124" i="29"/>
  <c r="K115" i="29"/>
  <c r="K147" i="29"/>
  <c r="K127" i="29"/>
  <c r="K155" i="29"/>
  <c r="K75" i="29"/>
  <c r="K55" i="29"/>
  <c r="K73" i="29"/>
  <c r="K110" i="29"/>
  <c r="K43" i="29"/>
  <c r="K122" i="29"/>
  <c r="K31" i="29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C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195" i="41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709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C19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F249" i="41"/>
  <c r="K151" i="29"/>
  <c r="K125" i="29"/>
  <c r="K118" i="29"/>
  <c r="K42" i="29"/>
  <c r="K45" i="29"/>
  <c r="K126" i="29"/>
  <c r="K129" i="29"/>
  <c r="K150" i="29"/>
  <c r="K144" i="29"/>
  <c r="K20" i="29"/>
  <c r="K66" i="29"/>
  <c r="K100" i="29"/>
  <c r="K97" i="29"/>
  <c r="K79" i="29"/>
  <c r="A20" i="54"/>
  <c r="O19" i="54"/>
  <c r="K40" i="29"/>
  <c r="K74" i="29"/>
  <c r="K160" i="29"/>
  <c r="K34" i="29"/>
  <c r="K30" i="29"/>
  <c r="K76" i="29"/>
  <c r="K107" i="29"/>
  <c r="K158" i="29"/>
  <c r="K86" i="29"/>
  <c r="K152" i="29"/>
  <c r="K102" i="29"/>
  <c r="I168" i="29"/>
  <c r="I169" i="29" s="1"/>
  <c r="I170" i="29" s="1"/>
  <c r="K98" i="29"/>
  <c r="K123" i="29"/>
  <c r="K72" i="29"/>
  <c r="K68" i="29"/>
  <c r="K162" i="29"/>
  <c r="K131" i="29"/>
  <c r="K24" i="29"/>
  <c r="K77" i="29"/>
  <c r="K65" i="29"/>
  <c r="K90" i="29"/>
  <c r="K108" i="29"/>
  <c r="K93" i="29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36" i="41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364" i="41"/>
  <c r="F368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12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K130" i="29"/>
  <c r="K120" i="29"/>
  <c r="K142" i="29"/>
  <c r="K159" i="29"/>
  <c r="K87" i="29"/>
  <c r="K49" i="29"/>
  <c r="K146" i="29"/>
  <c r="K26" i="29"/>
  <c r="K103" i="29"/>
  <c r="K165" i="29"/>
  <c r="K88" i="29"/>
  <c r="K61" i="29"/>
  <c r="K38" i="29"/>
  <c r="K112" i="29"/>
  <c r="K58" i="29"/>
  <c r="K33" i="29"/>
  <c r="K96" i="29"/>
  <c r="K132" i="29"/>
  <c r="J12" i="54"/>
  <c r="C14" i="54"/>
  <c r="D13" i="54"/>
  <c r="I13" i="54"/>
  <c r="H13" i="54"/>
  <c r="L12" i="54"/>
  <c r="M12" i="54" s="1"/>
  <c r="N7" i="54"/>
  <c r="L494" i="41" l="1"/>
  <c r="G494" i="41"/>
  <c r="B406" i="41"/>
  <c r="G406" i="41"/>
  <c r="D406" i="41"/>
  <c r="L406" i="41"/>
  <c r="B497" i="41"/>
  <c r="L497" i="41"/>
  <c r="G497" i="41"/>
  <c r="D497" i="41"/>
  <c r="L260" i="41"/>
  <c r="B260" i="41"/>
  <c r="G260" i="41"/>
  <c r="D260" i="41"/>
  <c r="D555" i="41"/>
  <c r="G555" i="41"/>
  <c r="L555" i="41"/>
  <c r="B555" i="41"/>
  <c r="D582" i="41"/>
  <c r="B582" i="41"/>
  <c r="L582" i="41"/>
  <c r="G582" i="41"/>
  <c r="B88" i="41"/>
  <c r="G88" i="41"/>
  <c r="D88" i="41"/>
  <c r="L88" i="41"/>
  <c r="L131" i="41"/>
  <c r="G131" i="41"/>
  <c r="D131" i="41"/>
  <c r="B131" i="41"/>
  <c r="B439" i="41"/>
  <c r="L439" i="41"/>
  <c r="G439" i="41"/>
  <c r="D439" i="41"/>
  <c r="G508" i="41"/>
  <c r="L508" i="41"/>
  <c r="B508" i="41"/>
  <c r="D508" i="41"/>
  <c r="L229" i="41"/>
  <c r="D229" i="41"/>
  <c r="B229" i="41"/>
  <c r="G229" i="41"/>
  <c r="G639" i="41"/>
  <c r="D639" i="41"/>
  <c r="B639" i="41"/>
  <c r="L639" i="41"/>
  <c r="L651" i="41"/>
  <c r="G651" i="41"/>
  <c r="D651" i="41"/>
  <c r="B651" i="41"/>
  <c r="G549" i="41"/>
  <c r="L549" i="41"/>
  <c r="D549" i="41"/>
  <c r="B549" i="41"/>
  <c r="D274" i="41"/>
  <c r="B274" i="41"/>
  <c r="L274" i="41"/>
  <c r="G274" i="41"/>
  <c r="D351" i="41"/>
  <c r="G351" i="41"/>
  <c r="L351" i="41"/>
  <c r="B351" i="41"/>
  <c r="D672" i="41"/>
  <c r="L672" i="41"/>
  <c r="G672" i="41"/>
  <c r="B672" i="41"/>
  <c r="L461" i="41"/>
  <c r="B461" i="41"/>
  <c r="G461" i="41"/>
  <c r="D461" i="41"/>
  <c r="G536" i="41"/>
  <c r="B536" i="41"/>
  <c r="L536" i="41"/>
  <c r="D536" i="41"/>
  <c r="G101" i="41"/>
  <c r="L101" i="41"/>
  <c r="B101" i="41"/>
  <c r="D101" i="41"/>
  <c r="G580" i="41"/>
  <c r="L580" i="41"/>
  <c r="B580" i="41"/>
  <c r="D580" i="41"/>
  <c r="D615" i="41"/>
  <c r="G615" i="41"/>
  <c r="B615" i="41"/>
  <c r="L615" i="41"/>
  <c r="B299" i="41"/>
  <c r="L299" i="41"/>
  <c r="D299" i="41"/>
  <c r="G299" i="41"/>
  <c r="B425" i="41"/>
  <c r="D425" i="41"/>
  <c r="G425" i="41"/>
  <c r="L425" i="41"/>
  <c r="D74" i="41"/>
  <c r="L74" i="41"/>
  <c r="B74" i="41"/>
  <c r="G74" i="41"/>
  <c r="D421" i="41"/>
  <c r="L421" i="41"/>
  <c r="B421" i="41"/>
  <c r="G421" i="41"/>
  <c r="D627" i="41"/>
  <c r="B627" i="41"/>
  <c r="G627" i="41"/>
  <c r="L627" i="41"/>
  <c r="L227" i="41"/>
  <c r="B227" i="41"/>
  <c r="D227" i="41"/>
  <c r="G227" i="41"/>
  <c r="D677" i="41"/>
  <c r="B677" i="41"/>
  <c r="L677" i="41"/>
  <c r="G677" i="41"/>
  <c r="D115" i="41"/>
  <c r="L115" i="41"/>
  <c r="B115" i="41"/>
  <c r="G115" i="41"/>
  <c r="D632" i="41"/>
  <c r="B632" i="41"/>
  <c r="G632" i="41"/>
  <c r="L632" i="41"/>
  <c r="L264" i="41"/>
  <c r="G264" i="41"/>
  <c r="B264" i="41"/>
  <c r="D264" i="41"/>
  <c r="G186" i="41"/>
  <c r="D186" i="41"/>
  <c r="L186" i="41"/>
  <c r="B186" i="41"/>
  <c r="B292" i="41"/>
  <c r="D292" i="41"/>
  <c r="G292" i="41"/>
  <c r="L292" i="41"/>
  <c r="G139" i="41"/>
  <c r="D139" i="41"/>
  <c r="L139" i="41"/>
  <c r="B139" i="41"/>
  <c r="L490" i="41"/>
  <c r="G490" i="41"/>
  <c r="B490" i="41"/>
  <c r="D490" i="41"/>
  <c r="G485" i="41"/>
  <c r="D485" i="41"/>
  <c r="L485" i="41"/>
  <c r="B485" i="41"/>
  <c r="L538" i="41"/>
  <c r="G538" i="41"/>
  <c r="B538" i="41"/>
  <c r="D538" i="41"/>
  <c r="D576" i="41"/>
  <c r="B576" i="41"/>
  <c r="L576" i="41"/>
  <c r="G576" i="41"/>
  <c r="G110" i="41"/>
  <c r="B110" i="41"/>
  <c r="L110" i="41"/>
  <c r="D110" i="41"/>
  <c r="D89" i="41"/>
  <c r="G89" i="41"/>
  <c r="L89" i="41"/>
  <c r="B89" i="41"/>
  <c r="L269" i="41"/>
  <c r="G269" i="41"/>
  <c r="D269" i="41"/>
  <c r="B269" i="41"/>
  <c r="B223" i="41"/>
  <c r="G223" i="41"/>
  <c r="D223" i="41"/>
  <c r="L223" i="41"/>
  <c r="B477" i="41"/>
  <c r="L477" i="41"/>
  <c r="D477" i="41"/>
  <c r="G477" i="41"/>
  <c r="D521" i="41"/>
  <c r="G521" i="41"/>
  <c r="L521" i="41"/>
  <c r="B521" i="41"/>
  <c r="L341" i="41"/>
  <c r="G341" i="41"/>
  <c r="B341" i="41"/>
  <c r="D341" i="41"/>
  <c r="D705" i="41"/>
  <c r="B705" i="41"/>
  <c r="L705" i="41"/>
  <c r="G705" i="41"/>
  <c r="B629" i="41"/>
  <c r="D629" i="41"/>
  <c r="L629" i="41"/>
  <c r="G629" i="41"/>
  <c r="B585" i="41"/>
  <c r="D585" i="41"/>
  <c r="G585" i="41"/>
  <c r="L585" i="41"/>
  <c r="G390" i="41"/>
  <c r="D390" i="41"/>
  <c r="B390" i="41"/>
  <c r="L390" i="41"/>
  <c r="L523" i="41"/>
  <c r="B523" i="41"/>
  <c r="G523" i="41"/>
  <c r="D523" i="41"/>
  <c r="G395" i="41"/>
  <c r="B395" i="41"/>
  <c r="L395" i="41"/>
  <c r="D395" i="41"/>
  <c r="B621" i="41"/>
  <c r="D621" i="41"/>
  <c r="G621" i="41"/>
  <c r="L621" i="41"/>
  <c r="D495" i="41"/>
  <c r="G495" i="41"/>
  <c r="B495" i="41"/>
  <c r="L495" i="41"/>
  <c r="L531" i="41"/>
  <c r="G531" i="41"/>
  <c r="D531" i="41"/>
  <c r="B531" i="41"/>
  <c r="L443" i="41"/>
  <c r="G443" i="41"/>
  <c r="D443" i="41"/>
  <c r="B443" i="41"/>
  <c r="G256" i="41"/>
  <c r="D256" i="41"/>
  <c r="B256" i="41"/>
  <c r="L256" i="41"/>
  <c r="B112" i="41"/>
  <c r="L112" i="41"/>
  <c r="D112" i="41"/>
  <c r="G112" i="41"/>
  <c r="L553" i="41"/>
  <c r="B553" i="41"/>
  <c r="D553" i="41"/>
  <c r="G553" i="41"/>
  <c r="D605" i="41"/>
  <c r="G605" i="41"/>
  <c r="B605" i="41"/>
  <c r="L605" i="41"/>
  <c r="G243" i="41"/>
  <c r="D243" i="41"/>
  <c r="B243" i="41"/>
  <c r="L243" i="41"/>
  <c r="D420" i="41"/>
  <c r="L420" i="41"/>
  <c r="B420" i="41"/>
  <c r="G420" i="41"/>
  <c r="L18" i="41"/>
  <c r="B18" i="41"/>
  <c r="D18" i="41"/>
  <c r="G18" i="41"/>
  <c r="B488" i="41"/>
  <c r="G488" i="41"/>
  <c r="L488" i="41"/>
  <c r="D488" i="41"/>
  <c r="G346" i="41"/>
  <c r="L346" i="41"/>
  <c r="D346" i="41"/>
  <c r="B346" i="41"/>
  <c r="B106" i="41"/>
  <c r="D106" i="41"/>
  <c r="G106" i="41"/>
  <c r="L106" i="41"/>
  <c r="L562" i="41"/>
  <c r="D562" i="41"/>
  <c r="G562" i="41"/>
  <c r="B562" i="41"/>
  <c r="B649" i="41"/>
  <c r="G649" i="41"/>
  <c r="L649" i="41"/>
  <c r="D649" i="41"/>
  <c r="L190" i="41"/>
  <c r="G190" i="41"/>
  <c r="D190" i="41"/>
  <c r="B190" i="41"/>
  <c r="B244" i="41"/>
  <c r="L244" i="41"/>
  <c r="D244" i="41"/>
  <c r="G244" i="41"/>
  <c r="D319" i="41"/>
  <c r="L319" i="41"/>
  <c r="G319" i="41"/>
  <c r="B319" i="41"/>
  <c r="B224" i="41"/>
  <c r="D224" i="41"/>
  <c r="G224" i="41"/>
  <c r="L224" i="41"/>
  <c r="B414" i="41"/>
  <c r="L414" i="41"/>
  <c r="D414" i="41"/>
  <c r="G414" i="41"/>
  <c r="L510" i="41"/>
  <c r="B510" i="41"/>
  <c r="G510" i="41"/>
  <c r="D510" i="41"/>
  <c r="D507" i="41"/>
  <c r="B507" i="41"/>
  <c r="L507" i="41"/>
  <c r="G507" i="41"/>
  <c r="L567" i="41"/>
  <c r="B567" i="41"/>
  <c r="G567" i="41"/>
  <c r="D567" i="41"/>
  <c r="L218" i="41"/>
  <c r="D218" i="41"/>
  <c r="G218" i="41"/>
  <c r="B218" i="41"/>
  <c r="D272" i="41"/>
  <c r="L272" i="41"/>
  <c r="B272" i="41"/>
  <c r="G272" i="41"/>
  <c r="G245" i="41"/>
  <c r="D245" i="41"/>
  <c r="B245" i="41"/>
  <c r="L245" i="41"/>
  <c r="G442" i="41"/>
  <c r="B442" i="41"/>
  <c r="L442" i="41"/>
  <c r="D442" i="41"/>
  <c r="D370" i="41"/>
  <c r="L370" i="41"/>
  <c r="G370" i="41"/>
  <c r="B370" i="41"/>
  <c r="G107" i="41"/>
  <c r="B107" i="41"/>
  <c r="L107" i="41"/>
  <c r="D107" i="41"/>
  <c r="B216" i="41"/>
  <c r="L216" i="41"/>
  <c r="D216" i="41"/>
  <c r="G216" i="41"/>
  <c r="G84" i="41"/>
  <c r="L84" i="41"/>
  <c r="B84" i="41"/>
  <c r="D84" i="41"/>
  <c r="L684" i="41"/>
  <c r="D684" i="41"/>
  <c r="B684" i="41"/>
  <c r="G684" i="41"/>
  <c r="L46" i="41"/>
  <c r="G46" i="41"/>
  <c r="B46" i="41"/>
  <c r="D46" i="41"/>
  <c r="D706" i="41"/>
  <c r="B706" i="41"/>
  <c r="G706" i="41"/>
  <c r="L706" i="41"/>
  <c r="D44" i="41"/>
  <c r="G44" i="41"/>
  <c r="B44" i="41"/>
  <c r="L44" i="41"/>
  <c r="L173" i="41"/>
  <c r="G173" i="41"/>
  <c r="B173" i="41"/>
  <c r="D173" i="41"/>
  <c r="G456" i="41"/>
  <c r="L456" i="41"/>
  <c r="D456" i="41"/>
  <c r="B456" i="41"/>
  <c r="B117" i="41"/>
  <c r="L117" i="41"/>
  <c r="G117" i="41"/>
  <c r="D117" i="41"/>
  <c r="L288" i="41"/>
  <c r="G288" i="41"/>
  <c r="B288" i="41"/>
  <c r="D288" i="41"/>
  <c r="B235" i="41"/>
  <c r="L235" i="41"/>
  <c r="D235" i="41"/>
  <c r="G235" i="41"/>
  <c r="D279" i="41"/>
  <c r="G279" i="41"/>
  <c r="L279" i="41"/>
  <c r="B279" i="41"/>
  <c r="L511" i="41"/>
  <c r="G511" i="41"/>
  <c r="B511" i="41"/>
  <c r="D511" i="41"/>
  <c r="B459" i="41"/>
  <c r="L459" i="41"/>
  <c r="D459" i="41"/>
  <c r="G459" i="41"/>
  <c r="B275" i="41"/>
  <c r="L275" i="41"/>
  <c r="G275" i="41"/>
  <c r="D275" i="41"/>
  <c r="L62" i="41"/>
  <c r="G62" i="41"/>
  <c r="D62" i="41"/>
  <c r="B62" i="41"/>
  <c r="D38" i="41"/>
  <c r="B38" i="41"/>
  <c r="L38" i="41"/>
  <c r="G38" i="41"/>
  <c r="G158" i="41"/>
  <c r="D158" i="41"/>
  <c r="L158" i="41"/>
  <c r="B158" i="41"/>
  <c r="L262" i="41"/>
  <c r="G262" i="41"/>
  <c r="B262" i="41"/>
  <c r="D262" i="41"/>
  <c r="D95" i="41"/>
  <c r="B95" i="41"/>
  <c r="L95" i="41"/>
  <c r="G95" i="41"/>
  <c r="L141" i="41"/>
  <c r="B141" i="41"/>
  <c r="D141" i="41"/>
  <c r="G141" i="41"/>
  <c r="D526" i="41"/>
  <c r="B526" i="41"/>
  <c r="L526" i="41"/>
  <c r="G526" i="41"/>
  <c r="B179" i="41"/>
  <c r="L179" i="41"/>
  <c r="G179" i="41"/>
  <c r="D179" i="41"/>
  <c r="G237" i="41"/>
  <c r="D237" i="41"/>
  <c r="L237" i="41"/>
  <c r="B237" i="41"/>
  <c r="D471" i="41"/>
  <c r="L471" i="41"/>
  <c r="G471" i="41"/>
  <c r="B471" i="41"/>
  <c r="G145" i="41"/>
  <c r="L145" i="41"/>
  <c r="D145" i="41"/>
  <c r="B145" i="41"/>
  <c r="L169" i="41"/>
  <c r="G169" i="41"/>
  <c r="B169" i="41"/>
  <c r="D169" i="41"/>
  <c r="L451" i="41"/>
  <c r="G451" i="41"/>
  <c r="D451" i="41"/>
  <c r="B451" i="41"/>
  <c r="B587" i="41"/>
  <c r="L587" i="41"/>
  <c r="D587" i="41"/>
  <c r="G587" i="41"/>
  <c r="L611" i="41"/>
  <c r="G611" i="41"/>
  <c r="B611" i="41"/>
  <c r="D611" i="41"/>
  <c r="G560" i="41"/>
  <c r="D560" i="41"/>
  <c r="B560" i="41"/>
  <c r="L560" i="41"/>
  <c r="G378" i="41"/>
  <c r="B378" i="41"/>
  <c r="D378" i="41"/>
  <c r="L378" i="41"/>
  <c r="D142" i="41"/>
  <c r="L142" i="41"/>
  <c r="G142" i="41"/>
  <c r="B142" i="41"/>
  <c r="B26" i="41"/>
  <c r="G26" i="41"/>
  <c r="L26" i="41"/>
  <c r="D26" i="41"/>
  <c r="L199" i="41"/>
  <c r="D199" i="41"/>
  <c r="G199" i="41"/>
  <c r="B199" i="41"/>
  <c r="L571" i="41"/>
  <c r="G571" i="41"/>
  <c r="D571" i="41"/>
  <c r="B571" i="41"/>
  <c r="D410" i="41"/>
  <c r="L410" i="41"/>
  <c r="B410" i="41"/>
  <c r="G410" i="41"/>
  <c r="D327" i="41"/>
  <c r="G327" i="41"/>
  <c r="B327" i="41"/>
  <c r="L327" i="41"/>
  <c r="L20" i="41"/>
  <c r="G20" i="41"/>
  <c r="D20" i="41"/>
  <c r="B20" i="41"/>
  <c r="B661" i="41"/>
  <c r="D661" i="41"/>
  <c r="L661" i="41"/>
  <c r="G661" i="41"/>
  <c r="D93" i="41"/>
  <c r="B93" i="41"/>
  <c r="G93" i="41"/>
  <c r="L93" i="41"/>
  <c r="B648" i="41"/>
  <c r="D648" i="41"/>
  <c r="L648" i="41"/>
  <c r="G648" i="41"/>
  <c r="L257" i="41"/>
  <c r="B257" i="41"/>
  <c r="G257" i="41"/>
  <c r="D257" i="41"/>
  <c r="D619" i="41"/>
  <c r="G619" i="41"/>
  <c r="B619" i="41"/>
  <c r="L619" i="41"/>
  <c r="G433" i="41"/>
  <c r="L433" i="41"/>
  <c r="B433" i="41"/>
  <c r="D433" i="41"/>
  <c r="G160" i="41"/>
  <c r="D160" i="41"/>
  <c r="B160" i="41"/>
  <c r="L160" i="41"/>
  <c r="G206" i="41"/>
  <c r="L206" i="41"/>
  <c r="B206" i="41"/>
  <c r="D206" i="41"/>
  <c r="G557" i="41"/>
  <c r="B557" i="41"/>
  <c r="D557" i="41"/>
  <c r="L557" i="41"/>
  <c r="B281" i="41"/>
  <c r="D281" i="41"/>
  <c r="L281" i="41"/>
  <c r="G281" i="41"/>
  <c r="L698" i="41"/>
  <c r="B698" i="41"/>
  <c r="D698" i="41"/>
  <c r="G698" i="41"/>
  <c r="L165" i="41"/>
  <c r="B165" i="41"/>
  <c r="D165" i="41"/>
  <c r="G165" i="41"/>
  <c r="G647" i="41"/>
  <c r="D647" i="41"/>
  <c r="L647" i="41"/>
  <c r="B647" i="41"/>
  <c r="L211" i="41"/>
  <c r="G211" i="41"/>
  <c r="B211" i="41"/>
  <c r="D211" i="41"/>
  <c r="G51" i="41"/>
  <c r="D51" i="41"/>
  <c r="L51" i="41"/>
  <c r="B51" i="41"/>
  <c r="B642" i="41"/>
  <c r="G642" i="41"/>
  <c r="D642" i="41"/>
  <c r="L642" i="41"/>
  <c r="G66" i="41"/>
  <c r="D66" i="41"/>
  <c r="B66" i="41"/>
  <c r="L66" i="41"/>
  <c r="B154" i="41"/>
  <c r="D154" i="41"/>
  <c r="L154" i="41"/>
  <c r="G154" i="41"/>
  <c r="G162" i="41"/>
  <c r="L162" i="41"/>
  <c r="B162" i="41"/>
  <c r="D162" i="41"/>
  <c r="G200" i="41"/>
  <c r="B200" i="41"/>
  <c r="D200" i="41"/>
  <c r="L200" i="41"/>
  <c r="L610" i="41"/>
  <c r="D610" i="41"/>
  <c r="G610" i="41"/>
  <c r="B610" i="41"/>
  <c r="D59" i="41"/>
  <c r="G59" i="41"/>
  <c r="B59" i="41"/>
  <c r="L59" i="41"/>
  <c r="G172" i="41"/>
  <c r="L172" i="41"/>
  <c r="D172" i="41"/>
  <c r="B172" i="41"/>
  <c r="G182" i="41"/>
  <c r="D182" i="41"/>
  <c r="L182" i="41"/>
  <c r="B182" i="41"/>
  <c r="L83" i="41"/>
  <c r="D83" i="41"/>
  <c r="G83" i="41"/>
  <c r="B83" i="41"/>
  <c r="D470" i="41"/>
  <c r="L470" i="41"/>
  <c r="B470" i="41"/>
  <c r="G470" i="41"/>
  <c r="B196" i="41"/>
  <c r="L196" i="41"/>
  <c r="G196" i="41"/>
  <c r="D196" i="41"/>
  <c r="G577" i="41"/>
  <c r="D577" i="41"/>
  <c r="L577" i="41"/>
  <c r="B577" i="41"/>
  <c r="D352" i="41"/>
  <c r="G352" i="41"/>
  <c r="L352" i="41"/>
  <c r="B352" i="41"/>
  <c r="B652" i="41"/>
  <c r="D652" i="41"/>
  <c r="G652" i="41"/>
  <c r="L652" i="41"/>
  <c r="D155" i="41"/>
  <c r="L155" i="41"/>
  <c r="G155" i="41"/>
  <c r="B155" i="41"/>
  <c r="D399" i="41"/>
  <c r="L399" i="41"/>
  <c r="G399" i="41"/>
  <c r="B399" i="41"/>
  <c r="B427" i="41"/>
  <c r="G427" i="41"/>
  <c r="L427" i="41"/>
  <c r="D427" i="41"/>
  <c r="D43" i="41"/>
  <c r="G43" i="41"/>
  <c r="L43" i="41"/>
  <c r="B43" i="41"/>
  <c r="D453" i="41"/>
  <c r="G453" i="41"/>
  <c r="L453" i="41"/>
  <c r="B453" i="41"/>
  <c r="L462" i="41"/>
  <c r="B462" i="41"/>
  <c r="D462" i="41"/>
  <c r="G462" i="41"/>
  <c r="D358" i="41"/>
  <c r="G358" i="41"/>
  <c r="B358" i="41"/>
  <c r="L358" i="41"/>
  <c r="G258" i="41"/>
  <c r="D258" i="41"/>
  <c r="B258" i="41"/>
  <c r="L258" i="41"/>
  <c r="L249" i="41"/>
  <c r="D249" i="41"/>
  <c r="B249" i="41"/>
  <c r="G249" i="41"/>
  <c r="G554" i="41"/>
  <c r="L554" i="41"/>
  <c r="D554" i="41"/>
  <c r="B554" i="41"/>
  <c r="L645" i="41"/>
  <c r="B645" i="41"/>
  <c r="G645" i="41"/>
  <c r="D645" i="41"/>
  <c r="L178" i="41"/>
  <c r="B178" i="41"/>
  <c r="D178" i="41"/>
  <c r="G178" i="41"/>
  <c r="G129" i="41"/>
  <c r="B129" i="41"/>
  <c r="D129" i="41"/>
  <c r="L129" i="41"/>
  <c r="G326" i="41"/>
  <c r="B326" i="41"/>
  <c r="D326" i="41"/>
  <c r="L326" i="41"/>
  <c r="D277" i="41"/>
  <c r="L277" i="41"/>
  <c r="G277" i="41"/>
  <c r="B277" i="41"/>
  <c r="D591" i="41"/>
  <c r="L591" i="41"/>
  <c r="B591" i="41"/>
  <c r="G591" i="41"/>
  <c r="L132" i="41"/>
  <c r="G132" i="41"/>
  <c r="D132" i="41"/>
  <c r="B132" i="41"/>
  <c r="L633" i="41"/>
  <c r="G633" i="41"/>
  <c r="D633" i="41"/>
  <c r="B633" i="41"/>
  <c r="D322" i="41"/>
  <c r="L322" i="41"/>
  <c r="G322" i="41"/>
  <c r="B322" i="41"/>
  <c r="G364" i="41"/>
  <c r="L364" i="41"/>
  <c r="B364" i="41"/>
  <c r="D364" i="41"/>
  <c r="G377" i="41"/>
  <c r="L377" i="41"/>
  <c r="D377" i="41"/>
  <c r="B377" i="41"/>
  <c r="G480" i="41"/>
  <c r="L480" i="41"/>
  <c r="D480" i="41"/>
  <c r="B480" i="41"/>
  <c r="L331" i="41"/>
  <c r="D331" i="41"/>
  <c r="G331" i="41"/>
  <c r="B331" i="41"/>
  <c r="D702" i="41"/>
  <c r="G702" i="41"/>
  <c r="B702" i="41"/>
  <c r="L702" i="41"/>
  <c r="B251" i="41"/>
  <c r="G251" i="41"/>
  <c r="D251" i="41"/>
  <c r="L251" i="41"/>
  <c r="L525" i="41"/>
  <c r="D525" i="41"/>
  <c r="B525" i="41"/>
  <c r="G525" i="41"/>
  <c r="L563" i="41"/>
  <c r="G563" i="41"/>
  <c r="B563" i="41"/>
  <c r="D563" i="41"/>
  <c r="D108" i="41"/>
  <c r="B108" i="41"/>
  <c r="G108" i="41"/>
  <c r="L108" i="41"/>
  <c r="D596" i="41"/>
  <c r="B596" i="41"/>
  <c r="L596" i="41"/>
  <c r="G596" i="41"/>
  <c r="G426" i="41"/>
  <c r="D426" i="41"/>
  <c r="L426" i="41"/>
  <c r="B426" i="41"/>
  <c r="D389" i="41"/>
  <c r="B389" i="41"/>
  <c r="L389" i="41"/>
  <c r="G389" i="41"/>
  <c r="L524" i="41"/>
  <c r="D524" i="41"/>
  <c r="B524" i="41"/>
  <c r="G524" i="41"/>
  <c r="B219" i="41"/>
  <c r="L219" i="41"/>
  <c r="G219" i="41"/>
  <c r="D219" i="41"/>
  <c r="D70" i="41"/>
  <c r="B70" i="41"/>
  <c r="G70" i="41"/>
  <c r="L70" i="41"/>
  <c r="B405" i="41"/>
  <c r="G405" i="41"/>
  <c r="D405" i="41"/>
  <c r="L405" i="41"/>
  <c r="G415" i="41"/>
  <c r="B415" i="41"/>
  <c r="L415" i="41"/>
  <c r="D415" i="41"/>
  <c r="B700" i="41"/>
  <c r="L700" i="41"/>
  <c r="D700" i="41"/>
  <c r="G700" i="41"/>
  <c r="L530" i="41"/>
  <c r="D530" i="41"/>
  <c r="B530" i="41"/>
  <c r="G530" i="41"/>
  <c r="G540" i="41"/>
  <c r="B540" i="41"/>
  <c r="D540" i="41"/>
  <c r="L540" i="41"/>
  <c r="D58" i="41"/>
  <c r="L58" i="41"/>
  <c r="B58" i="41"/>
  <c r="G58" i="41"/>
  <c r="G402" i="41"/>
  <c r="D402" i="41"/>
  <c r="L402" i="41"/>
  <c r="B402" i="41"/>
  <c r="L609" i="41"/>
  <c r="G609" i="41"/>
  <c r="D609" i="41"/>
  <c r="B609" i="41"/>
  <c r="D151" i="41"/>
  <c r="L151" i="41"/>
  <c r="B151" i="41"/>
  <c r="G151" i="41"/>
  <c r="G167" i="41"/>
  <c r="L167" i="41"/>
  <c r="D167" i="41"/>
  <c r="B167" i="41"/>
  <c r="L515" i="41"/>
  <c r="B515" i="41"/>
  <c r="G515" i="41"/>
  <c r="D515" i="41"/>
  <c r="B198" i="41"/>
  <c r="L198" i="41"/>
  <c r="G198" i="41"/>
  <c r="D198" i="41"/>
  <c r="B504" i="41"/>
  <c r="L504" i="41"/>
  <c r="D504" i="41"/>
  <c r="G504" i="41"/>
  <c r="D65" i="41"/>
  <c r="L65" i="41"/>
  <c r="B65" i="41"/>
  <c r="G65" i="41"/>
  <c r="D447" i="41"/>
  <c r="B447" i="41"/>
  <c r="L447" i="41"/>
  <c r="G447" i="41"/>
  <c r="D372" i="41"/>
  <c r="G372" i="41"/>
  <c r="L372" i="41"/>
  <c r="B372" i="41"/>
  <c r="B166" i="41"/>
  <c r="L166" i="41"/>
  <c r="D166" i="41"/>
  <c r="G166" i="41"/>
  <c r="G374" i="41"/>
  <c r="D374" i="41"/>
  <c r="B374" i="41"/>
  <c r="L374" i="41"/>
  <c r="D542" i="41"/>
  <c r="L542" i="41"/>
  <c r="B542" i="41"/>
  <c r="G542" i="41"/>
  <c r="D335" i="41"/>
  <c r="G335" i="41"/>
  <c r="B335" i="41"/>
  <c r="L335" i="41"/>
  <c r="B478" i="41"/>
  <c r="L478" i="41"/>
  <c r="G478" i="41"/>
  <c r="D478" i="41"/>
  <c r="L546" i="41"/>
  <c r="B546" i="41"/>
  <c r="G546" i="41"/>
  <c r="D546" i="41"/>
  <c r="G14" i="41"/>
  <c r="B14" i="41"/>
  <c r="L14" i="41"/>
  <c r="D14" i="41"/>
  <c r="B376" i="41"/>
  <c r="L376" i="41"/>
  <c r="D376" i="41"/>
  <c r="G376" i="41"/>
  <c r="D102" i="41"/>
  <c r="L102" i="41"/>
  <c r="G102" i="41"/>
  <c r="B102" i="41"/>
  <c r="A21" i="54"/>
  <c r="O20" i="54"/>
  <c r="G384" i="41"/>
  <c r="L384" i="41"/>
  <c r="D384" i="41"/>
  <c r="B384" i="41"/>
  <c r="B313" i="41"/>
  <c r="D313" i="41"/>
  <c r="L313" i="41"/>
  <c r="G313" i="41"/>
  <c r="G153" i="41"/>
  <c r="D153" i="41"/>
  <c r="L153" i="41"/>
  <c r="B153" i="41"/>
  <c r="G213" i="41"/>
  <c r="D213" i="41"/>
  <c r="B213" i="41"/>
  <c r="L213" i="41"/>
  <c r="B42" i="41"/>
  <c r="D42" i="41"/>
  <c r="L42" i="41"/>
  <c r="G42" i="41"/>
  <c r="D350" i="41"/>
  <c r="L350" i="41"/>
  <c r="B350" i="41"/>
  <c r="G350" i="41"/>
  <c r="G49" i="41"/>
  <c r="B49" i="41"/>
  <c r="D49" i="41"/>
  <c r="L49" i="41"/>
  <c r="L184" i="41"/>
  <c r="G184" i="41"/>
  <c r="D184" i="41"/>
  <c r="B184" i="41"/>
  <c r="B650" i="41"/>
  <c r="D650" i="41"/>
  <c r="L650" i="41"/>
  <c r="G650" i="41"/>
  <c r="G561" i="41"/>
  <c r="D561" i="41"/>
  <c r="L561" i="41"/>
  <c r="B561" i="41"/>
  <c r="L53" i="41"/>
  <c r="B53" i="41"/>
  <c r="G53" i="41"/>
  <c r="D53" i="41"/>
  <c r="L362" i="41"/>
  <c r="G362" i="41"/>
  <c r="D362" i="41"/>
  <c r="B362" i="41"/>
  <c r="L157" i="41"/>
  <c r="D157" i="41"/>
  <c r="G157" i="41"/>
  <c r="B157" i="41"/>
  <c r="D67" i="41"/>
  <c r="L67" i="41"/>
  <c r="B67" i="41"/>
  <c r="G67" i="41"/>
  <c r="L662" i="41"/>
  <c r="B662" i="41"/>
  <c r="D662" i="41"/>
  <c r="G662" i="41"/>
  <c r="B622" i="41"/>
  <c r="G622" i="41"/>
  <c r="L622" i="41"/>
  <c r="D622" i="41"/>
  <c r="G665" i="41"/>
  <c r="D665" i="41"/>
  <c r="L665" i="41"/>
  <c r="B665" i="41"/>
  <c r="D614" i="41"/>
  <c r="L614" i="41"/>
  <c r="G614" i="41"/>
  <c r="B614" i="41"/>
  <c r="B476" i="41"/>
  <c r="L476" i="41"/>
  <c r="G476" i="41"/>
  <c r="D476" i="41"/>
  <c r="L340" i="41"/>
  <c r="G340" i="41"/>
  <c r="D340" i="41"/>
  <c r="B340" i="41"/>
  <c r="B156" i="41"/>
  <c r="G156" i="41"/>
  <c r="L156" i="41"/>
  <c r="D156" i="41"/>
  <c r="G333" i="41"/>
  <c r="B333" i="41"/>
  <c r="D333" i="41"/>
  <c r="L333" i="41"/>
  <c r="D519" i="41"/>
  <c r="L519" i="41"/>
  <c r="B519" i="41"/>
  <c r="G519" i="41"/>
  <c r="B27" i="41"/>
  <c r="G27" i="41"/>
  <c r="D27" i="41"/>
  <c r="L27" i="41"/>
  <c r="B375" i="41"/>
  <c r="D375" i="41"/>
  <c r="G375" i="41"/>
  <c r="L375" i="41"/>
  <c r="D225" i="41"/>
  <c r="G225" i="41"/>
  <c r="B225" i="41"/>
  <c r="L225" i="41"/>
  <c r="G231" i="41"/>
  <c r="B231" i="41"/>
  <c r="D231" i="41"/>
  <c r="L231" i="41"/>
  <c r="B612" i="41"/>
  <c r="D612" i="41"/>
  <c r="G612" i="41"/>
  <c r="L612" i="41"/>
  <c r="B192" i="41"/>
  <c r="D192" i="41"/>
  <c r="G192" i="41"/>
  <c r="L192" i="41"/>
  <c r="B152" i="41"/>
  <c r="L152" i="41"/>
  <c r="D152" i="41"/>
  <c r="G152" i="41"/>
  <c r="D668" i="41"/>
  <c r="G668" i="41"/>
  <c r="L668" i="41"/>
  <c r="B668" i="41"/>
  <c r="D613" i="41"/>
  <c r="G613" i="41"/>
  <c r="L613" i="41"/>
  <c r="B613" i="41"/>
  <c r="B215" i="41"/>
  <c r="L215" i="41"/>
  <c r="G215" i="41"/>
  <c r="D215" i="41"/>
  <c r="G354" i="41"/>
  <c r="B354" i="41"/>
  <c r="L354" i="41"/>
  <c r="D354" i="41"/>
  <c r="D606" i="41"/>
  <c r="L606" i="41"/>
  <c r="G606" i="41"/>
  <c r="B606" i="41"/>
  <c r="B686" i="41"/>
  <c r="G686" i="41"/>
  <c r="D686" i="41"/>
  <c r="L686" i="41"/>
  <c r="G13" i="41"/>
  <c r="D13" i="41"/>
  <c r="L13" i="41"/>
  <c r="B13" i="41"/>
  <c r="B626" i="41"/>
  <c r="L626" i="41"/>
  <c r="D626" i="41"/>
  <c r="G626" i="41"/>
  <c r="B217" i="41"/>
  <c r="G217" i="41"/>
  <c r="D217" i="41"/>
  <c r="L217" i="41"/>
  <c r="B450" i="41"/>
  <c r="L450" i="41"/>
  <c r="D450" i="41"/>
  <c r="G450" i="41"/>
  <c r="L469" i="41"/>
  <c r="D469" i="41"/>
  <c r="G469" i="41"/>
  <c r="B469" i="41"/>
  <c r="G667" i="41"/>
  <c r="D667" i="41"/>
  <c r="L667" i="41"/>
  <c r="B667" i="41"/>
  <c r="D337" i="41"/>
  <c r="G337" i="41"/>
  <c r="L337" i="41"/>
  <c r="B337" i="41"/>
  <c r="D316" i="41"/>
  <c r="L316" i="41"/>
  <c r="G316" i="41"/>
  <c r="B316" i="41"/>
  <c r="G656" i="41"/>
  <c r="B656" i="41"/>
  <c r="L656" i="41"/>
  <c r="D656" i="41"/>
  <c r="B118" i="41"/>
  <c r="L118" i="41"/>
  <c r="G118" i="41"/>
  <c r="D118" i="41"/>
  <c r="G255" i="41"/>
  <c r="B255" i="41"/>
  <c r="D255" i="41"/>
  <c r="L255" i="41"/>
  <c r="B201" i="41"/>
  <c r="L201" i="41"/>
  <c r="G201" i="41"/>
  <c r="D201" i="41"/>
  <c r="D270" i="41"/>
  <c r="L270" i="41"/>
  <c r="G270" i="41"/>
  <c r="B270" i="41"/>
  <c r="B655" i="41"/>
  <c r="D655" i="41"/>
  <c r="L655" i="41"/>
  <c r="G655" i="41"/>
  <c r="D242" i="41"/>
  <c r="B242" i="41"/>
  <c r="L242" i="41"/>
  <c r="G242" i="41"/>
  <c r="L325" i="41"/>
  <c r="B325" i="41"/>
  <c r="D325" i="41"/>
  <c r="G325" i="41"/>
  <c r="B452" i="41"/>
  <c r="L452" i="41"/>
  <c r="G452" i="41"/>
  <c r="D452" i="41"/>
  <c r="B694" i="41"/>
  <c r="L694" i="41"/>
  <c r="D694" i="41"/>
  <c r="G694" i="41"/>
  <c r="G408" i="41"/>
  <c r="B408" i="41"/>
  <c r="L408" i="41"/>
  <c r="D408" i="41"/>
  <c r="L50" i="41"/>
  <c r="B50" i="41"/>
  <c r="G50" i="41"/>
  <c r="D50" i="41"/>
  <c r="D600" i="41"/>
  <c r="L600" i="41"/>
  <c r="B600" i="41"/>
  <c r="G600" i="41"/>
  <c r="B388" i="41"/>
  <c r="G388" i="41"/>
  <c r="L388" i="41"/>
  <c r="D388" i="41"/>
  <c r="B673" i="41"/>
  <c r="D673" i="41"/>
  <c r="L673" i="41"/>
  <c r="G673" i="41"/>
  <c r="L394" i="41"/>
  <c r="G394" i="41"/>
  <c r="D394" i="41"/>
  <c r="B394" i="41"/>
  <c r="B19" i="41"/>
  <c r="G19" i="41"/>
  <c r="D19" i="41"/>
  <c r="L19" i="41"/>
  <c r="B535" i="41"/>
  <c r="D535" i="41"/>
  <c r="L535" i="41"/>
  <c r="G535" i="41"/>
  <c r="L581" i="41"/>
  <c r="B581" i="41"/>
  <c r="D581" i="41"/>
  <c r="G581" i="41"/>
  <c r="L503" i="41"/>
  <c r="D503" i="41"/>
  <c r="B503" i="41"/>
  <c r="G503" i="41"/>
  <c r="L138" i="41"/>
  <c r="G138" i="41"/>
  <c r="B138" i="41"/>
  <c r="D138" i="41"/>
  <c r="D33" i="41"/>
  <c r="G33" i="41"/>
  <c r="L33" i="41"/>
  <c r="B33" i="41"/>
  <c r="B309" i="41"/>
  <c r="D309" i="41"/>
  <c r="G309" i="41"/>
  <c r="L309" i="41"/>
  <c r="D236" i="41"/>
  <c r="G236" i="41"/>
  <c r="B236" i="41"/>
  <c r="L236" i="41"/>
  <c r="L432" i="41"/>
  <c r="D432" i="41"/>
  <c r="B432" i="41"/>
  <c r="G432" i="41"/>
  <c r="D290" i="41"/>
  <c r="B290" i="41"/>
  <c r="G290" i="41"/>
  <c r="L290" i="41"/>
  <c r="L92" i="41"/>
  <c r="G92" i="41"/>
  <c r="D92" i="41"/>
  <c r="B92" i="41"/>
  <c r="G586" i="41"/>
  <c r="L586" i="41"/>
  <c r="B586" i="41"/>
  <c r="D586" i="41"/>
  <c r="G489" i="41"/>
  <c r="D489" i="41"/>
  <c r="L489" i="41"/>
  <c r="B489" i="41"/>
  <c r="L444" i="41"/>
  <c r="G444" i="41"/>
  <c r="D444" i="41"/>
  <c r="B444" i="41"/>
  <c r="L630" i="41"/>
  <c r="B630" i="41"/>
  <c r="D630" i="41"/>
  <c r="G630" i="41"/>
  <c r="D247" i="41"/>
  <c r="B247" i="41"/>
  <c r="G247" i="41"/>
  <c r="L247" i="41"/>
  <c r="B98" i="41"/>
  <c r="L98" i="41"/>
  <c r="G98" i="41"/>
  <c r="D98" i="41"/>
  <c r="B204" i="41"/>
  <c r="G204" i="41"/>
  <c r="L204" i="41"/>
  <c r="D204" i="41"/>
  <c r="D438" i="41"/>
  <c r="L438" i="41"/>
  <c r="B438" i="41"/>
  <c r="G438" i="41"/>
  <c r="B594" i="41"/>
  <c r="G594" i="41"/>
  <c r="L594" i="41"/>
  <c r="D594" i="41"/>
  <c r="G99" i="41"/>
  <c r="B99" i="41"/>
  <c r="L99" i="41"/>
  <c r="D99" i="41"/>
  <c r="G246" i="41"/>
  <c r="L246" i="41"/>
  <c r="B246" i="41"/>
  <c r="D246" i="41"/>
  <c r="B541" i="41"/>
  <c r="D541" i="41"/>
  <c r="L541" i="41"/>
  <c r="G541" i="41"/>
  <c r="G604" i="41"/>
  <c r="L604" i="41"/>
  <c r="B604" i="41"/>
  <c r="D604" i="41"/>
  <c r="B512" i="41"/>
  <c r="L512" i="41"/>
  <c r="D512" i="41"/>
  <c r="G512" i="41"/>
  <c r="G239" i="41"/>
  <c r="L239" i="41"/>
  <c r="B239" i="41"/>
  <c r="D239" i="41"/>
  <c r="G474" i="41"/>
  <c r="B474" i="41"/>
  <c r="L474" i="41"/>
  <c r="D474" i="41"/>
  <c r="G208" i="41"/>
  <c r="B208" i="41"/>
  <c r="D208" i="41"/>
  <c r="L208" i="41"/>
  <c r="G659" i="41"/>
  <c r="B659" i="41"/>
  <c r="D659" i="41"/>
  <c r="L659" i="41"/>
  <c r="B361" i="41"/>
  <c r="D361" i="41"/>
  <c r="G361" i="41"/>
  <c r="L361" i="41"/>
  <c r="D682" i="41"/>
  <c r="G682" i="41"/>
  <c r="B682" i="41"/>
  <c r="L682" i="41"/>
  <c r="L522" i="41"/>
  <c r="D522" i="41"/>
  <c r="B522" i="41"/>
  <c r="G522" i="41"/>
  <c r="L205" i="41"/>
  <c r="D205" i="41"/>
  <c r="B205" i="41"/>
  <c r="G205" i="41"/>
  <c r="G366" i="41"/>
  <c r="D366" i="41"/>
  <c r="L366" i="41"/>
  <c r="B366" i="41"/>
  <c r="B707" i="41"/>
  <c r="G707" i="41"/>
  <c r="L707" i="41"/>
  <c r="D707" i="41"/>
  <c r="L424" i="41"/>
  <c r="B424" i="41"/>
  <c r="G424" i="41"/>
  <c r="D424" i="41"/>
  <c r="G556" i="41"/>
  <c r="L556" i="41"/>
  <c r="D556" i="41"/>
  <c r="B556" i="41"/>
  <c r="D644" i="41"/>
  <c r="B644" i="41"/>
  <c r="G644" i="41"/>
  <c r="L644" i="41"/>
  <c r="D373" i="41"/>
  <c r="G373" i="41"/>
  <c r="L373" i="41"/>
  <c r="B373" i="41"/>
  <c r="B114" i="41"/>
  <c r="D114" i="41"/>
  <c r="L114" i="41"/>
  <c r="G114" i="41"/>
  <c r="G104" i="41"/>
  <c r="L104" i="41"/>
  <c r="D104" i="41"/>
  <c r="B104" i="41"/>
  <c r="L382" i="41"/>
  <c r="B382" i="41"/>
  <c r="D382" i="41"/>
  <c r="G382" i="41"/>
  <c r="G161" i="41"/>
  <c r="B161" i="41"/>
  <c r="D161" i="41"/>
  <c r="L161" i="41"/>
  <c r="B603" i="41"/>
  <c r="D603" i="41"/>
  <c r="G603" i="41"/>
  <c r="L603" i="41"/>
  <c r="G636" i="41"/>
  <c r="B636" i="41"/>
  <c r="D636" i="41"/>
  <c r="L636" i="41"/>
  <c r="L344" i="41"/>
  <c r="D344" i="41"/>
  <c r="B344" i="41"/>
  <c r="G344" i="41"/>
  <c r="L41" i="41"/>
  <c r="B41" i="41"/>
  <c r="G41" i="41"/>
  <c r="D41" i="41"/>
  <c r="G307" i="41"/>
  <c r="L307" i="41"/>
  <c r="B307" i="41"/>
  <c r="D307" i="41"/>
  <c r="D175" i="41"/>
  <c r="L175" i="41"/>
  <c r="G175" i="41"/>
  <c r="B175" i="41"/>
  <c r="D212" i="41"/>
  <c r="B212" i="41"/>
  <c r="L212" i="41"/>
  <c r="G212" i="41"/>
  <c r="L407" i="41"/>
  <c r="B407" i="41"/>
  <c r="G407" i="41"/>
  <c r="D407" i="41"/>
  <c r="L383" i="41"/>
  <c r="G383" i="41"/>
  <c r="B383" i="41"/>
  <c r="D383" i="41"/>
  <c r="L60" i="41"/>
  <c r="D60" i="41"/>
  <c r="G60" i="41"/>
  <c r="B60" i="41"/>
  <c r="D558" i="41"/>
  <c r="L558" i="41"/>
  <c r="B558" i="41"/>
  <c r="G558" i="41"/>
  <c r="D306" i="41"/>
  <c r="L306" i="41"/>
  <c r="B306" i="41"/>
  <c r="G306" i="41"/>
  <c r="L267" i="41"/>
  <c r="D267" i="41"/>
  <c r="B267" i="41"/>
  <c r="G267" i="41"/>
  <c r="D303" i="41"/>
  <c r="L303" i="41"/>
  <c r="B303" i="41"/>
  <c r="G303" i="41"/>
  <c r="G422" i="41"/>
  <c r="L422" i="41"/>
  <c r="D422" i="41"/>
  <c r="B422" i="41"/>
  <c r="D657" i="41"/>
  <c r="B657" i="41"/>
  <c r="L657" i="41"/>
  <c r="G657" i="41"/>
  <c r="L30" i="41"/>
  <c r="D30" i="41"/>
  <c r="B30" i="41"/>
  <c r="G30" i="41"/>
  <c r="G574" i="41"/>
  <c r="D574" i="41"/>
  <c r="B574" i="41"/>
  <c r="L574" i="41"/>
  <c r="B658" i="41"/>
  <c r="D658" i="41"/>
  <c r="L658" i="41"/>
  <c r="G658" i="41"/>
  <c r="D241" i="41"/>
  <c r="L241" i="41"/>
  <c r="B241" i="41"/>
  <c r="G241" i="41"/>
  <c r="L209" i="41"/>
  <c r="G209" i="41"/>
  <c r="B209" i="41"/>
  <c r="D209" i="41"/>
  <c r="L97" i="41"/>
  <c r="D97" i="41"/>
  <c r="B97" i="41"/>
  <c r="G97" i="41"/>
  <c r="D207" i="41"/>
  <c r="B207" i="41"/>
  <c r="G207" i="41"/>
  <c r="L207" i="41"/>
  <c r="G302" i="41"/>
  <c r="B302" i="41"/>
  <c r="L302" i="41"/>
  <c r="D302" i="41"/>
  <c r="L506" i="41"/>
  <c r="B506" i="41"/>
  <c r="D506" i="41"/>
  <c r="G506" i="41"/>
  <c r="B188" i="41"/>
  <c r="G188" i="41"/>
  <c r="D188" i="41"/>
  <c r="L188" i="41"/>
  <c r="D355" i="41"/>
  <c r="G355" i="41"/>
  <c r="L355" i="41"/>
  <c r="B355" i="41"/>
  <c r="G248" i="41"/>
  <c r="D248" i="41"/>
  <c r="B248" i="41"/>
  <c r="L248" i="41"/>
  <c r="G431" i="41"/>
  <c r="D431" i="41"/>
  <c r="B431" i="41"/>
  <c r="L431" i="41"/>
  <c r="B543" i="41"/>
  <c r="G543" i="41"/>
  <c r="L543" i="41"/>
  <c r="D543" i="41"/>
  <c r="D348" i="41"/>
  <c r="L348" i="41"/>
  <c r="G348" i="41"/>
  <c r="B348" i="41"/>
  <c r="L623" i="41"/>
  <c r="B623" i="41"/>
  <c r="D623" i="41"/>
  <c r="G623" i="41"/>
  <c r="D17" i="41"/>
  <c r="B17" i="41"/>
  <c r="G17" i="41"/>
  <c r="L17" i="41"/>
  <c r="B397" i="41"/>
  <c r="D397" i="41"/>
  <c r="G397" i="41"/>
  <c r="L397" i="41"/>
  <c r="D475" i="41"/>
  <c r="G475" i="41"/>
  <c r="B475" i="41"/>
  <c r="L475" i="41"/>
  <c r="G278" i="41"/>
  <c r="B278" i="41"/>
  <c r="D278" i="41"/>
  <c r="L278" i="41"/>
  <c r="L709" i="41"/>
  <c r="D709" i="41"/>
  <c r="B709" i="41"/>
  <c r="G709" i="41"/>
  <c r="B164" i="41"/>
  <c r="D164" i="41"/>
  <c r="L164" i="41"/>
  <c r="G164" i="41"/>
  <c r="D57" i="41"/>
  <c r="G57" i="41"/>
  <c r="L57" i="41"/>
  <c r="B57" i="41"/>
  <c r="D592" i="41"/>
  <c r="L592" i="41"/>
  <c r="B592" i="41"/>
  <c r="G592" i="41"/>
  <c r="B69" i="41"/>
  <c r="L69" i="41"/>
  <c r="D69" i="41"/>
  <c r="G69" i="41"/>
  <c r="G401" i="41"/>
  <c r="B401" i="41"/>
  <c r="L401" i="41"/>
  <c r="D401" i="41"/>
  <c r="D666" i="41"/>
  <c r="G666" i="41"/>
  <c r="L666" i="41"/>
  <c r="B666" i="41"/>
  <c r="B111" i="41"/>
  <c r="D111" i="41"/>
  <c r="G111" i="41"/>
  <c r="L111" i="41"/>
  <c r="D296" i="41"/>
  <c r="B296" i="41"/>
  <c r="L296" i="41"/>
  <c r="G296" i="41"/>
  <c r="B583" i="41"/>
  <c r="G583" i="41"/>
  <c r="D583" i="41"/>
  <c r="L583" i="41"/>
  <c r="D123" i="41"/>
  <c r="G123" i="41"/>
  <c r="B123" i="41"/>
  <c r="L123" i="41"/>
  <c r="G708" i="41"/>
  <c r="B708" i="41"/>
  <c r="L708" i="41"/>
  <c r="D708" i="41"/>
  <c r="G460" i="41"/>
  <c r="D460" i="41"/>
  <c r="B460" i="41"/>
  <c r="L460" i="41"/>
  <c r="L660" i="41"/>
  <c r="G660" i="41"/>
  <c r="B660" i="41"/>
  <c r="D660" i="41"/>
  <c r="G304" i="41"/>
  <c r="L304" i="41"/>
  <c r="D304" i="41"/>
  <c r="B304" i="41"/>
  <c r="B280" i="41"/>
  <c r="D280" i="41"/>
  <c r="G280" i="41"/>
  <c r="L280" i="41"/>
  <c r="B96" i="41"/>
  <c r="L96" i="41"/>
  <c r="G96" i="41"/>
  <c r="D96" i="41"/>
  <c r="G646" i="41"/>
  <c r="D646" i="41"/>
  <c r="B646" i="41"/>
  <c r="L646" i="41"/>
  <c r="G559" i="41"/>
  <c r="B559" i="41"/>
  <c r="D559" i="41"/>
  <c r="L559" i="41"/>
  <c r="D486" i="41"/>
  <c r="L486" i="41"/>
  <c r="B486" i="41"/>
  <c r="G486" i="41"/>
  <c r="L533" i="41"/>
  <c r="G533" i="41"/>
  <c r="D533" i="41"/>
  <c r="B533" i="41"/>
  <c r="D311" i="41"/>
  <c r="G311" i="41"/>
  <c r="B311" i="41"/>
  <c r="L311" i="41"/>
  <c r="B464" i="41"/>
  <c r="L464" i="41"/>
  <c r="G464" i="41"/>
  <c r="D464" i="41"/>
  <c r="G263" i="41"/>
  <c r="L263" i="41"/>
  <c r="B263" i="41"/>
  <c r="D263" i="41"/>
  <c r="G360" i="41"/>
  <c r="D360" i="41"/>
  <c r="L360" i="41"/>
  <c r="B360" i="41"/>
  <c r="L701" i="41"/>
  <c r="G701" i="41"/>
  <c r="B701" i="41"/>
  <c r="D701" i="41"/>
  <c r="G368" i="41"/>
  <c r="L368" i="41"/>
  <c r="D368" i="41"/>
  <c r="B368" i="41"/>
  <c r="G77" i="41"/>
  <c r="D77" i="41"/>
  <c r="L77" i="41"/>
  <c r="B77" i="41"/>
  <c r="G440" i="41"/>
  <c r="D440" i="41"/>
  <c r="B440" i="41"/>
  <c r="L440" i="41"/>
  <c r="B441" i="41"/>
  <c r="G441" i="41"/>
  <c r="L441" i="41"/>
  <c r="D441" i="41"/>
  <c r="B136" i="41"/>
  <c r="D136" i="41"/>
  <c r="G136" i="41"/>
  <c r="L136" i="41"/>
  <c r="D529" i="41"/>
  <c r="L529" i="41"/>
  <c r="B529" i="41"/>
  <c r="G529" i="41"/>
  <c r="B418" i="41"/>
  <c r="D418" i="41"/>
  <c r="G418" i="41"/>
  <c r="L418" i="41"/>
  <c r="G409" i="41"/>
  <c r="D409" i="41"/>
  <c r="B409" i="41"/>
  <c r="L409" i="41"/>
  <c r="G437" i="41"/>
  <c r="D437" i="41"/>
  <c r="B437" i="41"/>
  <c r="L437" i="41"/>
  <c r="G176" i="41"/>
  <c r="B176" i="41"/>
  <c r="L176" i="41"/>
  <c r="D176" i="41"/>
  <c r="L640" i="41"/>
  <c r="D640" i="41"/>
  <c r="G640" i="41"/>
  <c r="B640" i="41"/>
  <c r="G234" i="41"/>
  <c r="D234" i="41"/>
  <c r="B234" i="41"/>
  <c r="L234" i="41"/>
  <c r="D387" i="41"/>
  <c r="B387" i="41"/>
  <c r="L387" i="41"/>
  <c r="G387" i="41"/>
  <c r="G392" i="41"/>
  <c r="L392" i="41"/>
  <c r="D392" i="41"/>
  <c r="B392" i="41"/>
  <c r="E494" i="41"/>
  <c r="J494" i="41"/>
  <c r="K494" i="41"/>
  <c r="H494" i="41"/>
  <c r="I494" i="41"/>
  <c r="B403" i="41"/>
  <c r="L403" i="41"/>
  <c r="D403" i="41"/>
  <c r="G403" i="41"/>
  <c r="D493" i="41"/>
  <c r="L493" i="41"/>
  <c r="B493" i="41"/>
  <c r="G493" i="41"/>
  <c r="L177" i="41"/>
  <c r="D177" i="41"/>
  <c r="G177" i="41"/>
  <c r="B177" i="41"/>
  <c r="G124" i="41"/>
  <c r="L124" i="41"/>
  <c r="B124" i="41"/>
  <c r="D124" i="41"/>
  <c r="B134" i="41"/>
  <c r="G134" i="41"/>
  <c r="D134" i="41"/>
  <c r="L134" i="41"/>
  <c r="B430" i="41"/>
  <c r="L430" i="41"/>
  <c r="G430" i="41"/>
  <c r="D430" i="41"/>
  <c r="L641" i="41"/>
  <c r="G641" i="41"/>
  <c r="B641" i="41"/>
  <c r="D641" i="41"/>
  <c r="G552" i="41"/>
  <c r="D552" i="41"/>
  <c r="L552" i="41"/>
  <c r="B552" i="41"/>
  <c r="L527" i="41"/>
  <c r="G527" i="41"/>
  <c r="D527" i="41"/>
  <c r="B527" i="41"/>
  <c r="B135" i="41"/>
  <c r="L135" i="41"/>
  <c r="G135" i="41"/>
  <c r="D135" i="41"/>
  <c r="L579" i="41"/>
  <c r="D579" i="41"/>
  <c r="B579" i="41"/>
  <c r="G579" i="41"/>
  <c r="L429" i="41"/>
  <c r="D429" i="41"/>
  <c r="B429" i="41"/>
  <c r="G429" i="41"/>
  <c r="G498" i="41"/>
  <c r="D498" i="41"/>
  <c r="B498" i="41"/>
  <c r="L498" i="41"/>
  <c r="G68" i="41"/>
  <c r="B68" i="41"/>
  <c r="L68" i="41"/>
  <c r="D68" i="41"/>
  <c r="D617" i="41"/>
  <c r="B617" i="41"/>
  <c r="L617" i="41"/>
  <c r="G617" i="41"/>
  <c r="D505" i="41"/>
  <c r="L505" i="41"/>
  <c r="B505" i="41"/>
  <c r="G505" i="41"/>
  <c r="B34" i="41"/>
  <c r="G34" i="41"/>
  <c r="D34" i="41"/>
  <c r="L34" i="41"/>
  <c r="L566" i="41"/>
  <c r="B566" i="41"/>
  <c r="G566" i="41"/>
  <c r="D566" i="41"/>
  <c r="D75" i="41"/>
  <c r="L75" i="41"/>
  <c r="G75" i="41"/>
  <c r="B75" i="41"/>
  <c r="G54" i="41"/>
  <c r="B54" i="41"/>
  <c r="L54" i="41"/>
  <c r="D54" i="41"/>
  <c r="B194" i="41"/>
  <c r="G194" i="41"/>
  <c r="D194" i="41"/>
  <c r="L194" i="41"/>
  <c r="B35" i="41"/>
  <c r="D35" i="41"/>
  <c r="G35" i="41"/>
  <c r="L35" i="41"/>
  <c r="L228" i="41"/>
  <c r="B228" i="41"/>
  <c r="G228" i="41"/>
  <c r="D228" i="41"/>
  <c r="G222" i="41"/>
  <c r="B222" i="41"/>
  <c r="D222" i="41"/>
  <c r="L222" i="41"/>
  <c r="D484" i="41"/>
  <c r="G484" i="41"/>
  <c r="B484" i="41"/>
  <c r="L484" i="41"/>
  <c r="D597" i="41"/>
  <c r="G597" i="41"/>
  <c r="B597" i="41"/>
  <c r="L597" i="41"/>
  <c r="B103" i="41"/>
  <c r="D103" i="41"/>
  <c r="L103" i="41"/>
  <c r="G103" i="41"/>
  <c r="D119" i="41"/>
  <c r="L119" i="41"/>
  <c r="B119" i="41"/>
  <c r="G119" i="41"/>
  <c r="D463" i="41"/>
  <c r="L463" i="41"/>
  <c r="G463" i="41"/>
  <c r="B463" i="41"/>
  <c r="B380" i="41"/>
  <c r="G380" i="41"/>
  <c r="D380" i="41"/>
  <c r="L380" i="41"/>
  <c r="B356" i="41"/>
  <c r="G356" i="41"/>
  <c r="L356" i="41"/>
  <c r="D356" i="41"/>
  <c r="L332" i="41"/>
  <c r="B332" i="41"/>
  <c r="G332" i="41"/>
  <c r="D332" i="41"/>
  <c r="L45" i="41"/>
  <c r="D45" i="41"/>
  <c r="G45" i="41"/>
  <c r="B45" i="41"/>
  <c r="B73" i="41"/>
  <c r="L73" i="41"/>
  <c r="G73" i="41"/>
  <c r="D73" i="41"/>
  <c r="D320" i="41"/>
  <c r="L320" i="41"/>
  <c r="B320" i="41"/>
  <c r="G320" i="41"/>
  <c r="D473" i="41"/>
  <c r="B473" i="41"/>
  <c r="L473" i="41"/>
  <c r="G473" i="41"/>
  <c r="D520" i="41"/>
  <c r="L520" i="41"/>
  <c r="B520" i="41"/>
  <c r="G520" i="41"/>
  <c r="D289" i="41"/>
  <c r="G289" i="41"/>
  <c r="B289" i="41"/>
  <c r="L289" i="41"/>
  <c r="L16" i="41"/>
  <c r="D16" i="41"/>
  <c r="B16" i="41"/>
  <c r="G16" i="41"/>
  <c r="G681" i="41"/>
  <c r="L681" i="41"/>
  <c r="D681" i="41"/>
  <c r="B681" i="41"/>
  <c r="L419" i="41"/>
  <c r="B419" i="41"/>
  <c r="G419" i="41"/>
  <c r="D419" i="41"/>
  <c r="G85" i="41"/>
  <c r="D85" i="41"/>
  <c r="L85" i="41"/>
  <c r="B85" i="41"/>
  <c r="L297" i="41"/>
  <c r="G297" i="41"/>
  <c r="D297" i="41"/>
  <c r="B297" i="41"/>
  <c r="B330" i="41"/>
  <c r="L330" i="41"/>
  <c r="D330" i="41"/>
  <c r="G330" i="41"/>
  <c r="L220" i="41"/>
  <c r="D220" i="41"/>
  <c r="B220" i="41"/>
  <c r="G220" i="41"/>
  <c r="G385" i="41"/>
  <c r="B385" i="41"/>
  <c r="L385" i="41"/>
  <c r="D385" i="41"/>
  <c r="B181" i="41"/>
  <c r="G181" i="41"/>
  <c r="L181" i="41"/>
  <c r="D181" i="41"/>
  <c r="G347" i="41"/>
  <c r="B347" i="41"/>
  <c r="D347" i="41"/>
  <c r="L347" i="41"/>
  <c r="B608" i="41"/>
  <c r="G608" i="41"/>
  <c r="L608" i="41"/>
  <c r="D608" i="41"/>
  <c r="G221" i="41"/>
  <c r="L221" i="41"/>
  <c r="D221" i="41"/>
  <c r="B221" i="41"/>
  <c r="D697" i="41"/>
  <c r="B697" i="41"/>
  <c r="G697" i="41"/>
  <c r="L697" i="41"/>
  <c r="B291" i="41"/>
  <c r="D291" i="41"/>
  <c r="L291" i="41"/>
  <c r="G291" i="41"/>
  <c r="G616" i="41"/>
  <c r="L616" i="41"/>
  <c r="D616" i="41"/>
  <c r="B616" i="41"/>
  <c r="G261" i="41"/>
  <c r="B261" i="41"/>
  <c r="L261" i="41"/>
  <c r="D261" i="41"/>
  <c r="D137" i="41"/>
  <c r="G137" i="41"/>
  <c r="L137" i="41"/>
  <c r="B137" i="41"/>
  <c r="D317" i="41"/>
  <c r="G317" i="41"/>
  <c r="B317" i="41"/>
  <c r="L317" i="41"/>
  <c r="G268" i="41"/>
  <c r="B268" i="41"/>
  <c r="L268" i="41"/>
  <c r="D268" i="41"/>
  <c r="G691" i="41"/>
  <c r="L691" i="41"/>
  <c r="D691" i="41"/>
  <c r="B691" i="41"/>
  <c r="G448" i="41"/>
  <c r="B448" i="41"/>
  <c r="L448" i="41"/>
  <c r="D448" i="41"/>
  <c r="D265" i="41"/>
  <c r="L265" i="41"/>
  <c r="G265" i="41"/>
  <c r="B265" i="41"/>
  <c r="D458" i="41"/>
  <c r="G458" i="41"/>
  <c r="L458" i="41"/>
  <c r="B458" i="41"/>
  <c r="L189" i="41"/>
  <c r="B189" i="41"/>
  <c r="D189" i="41"/>
  <c r="G189" i="41"/>
  <c r="L550" i="41"/>
  <c r="B550" i="41"/>
  <c r="D550" i="41"/>
  <c r="G550" i="41"/>
  <c r="L324" i="41"/>
  <c r="D324" i="41"/>
  <c r="G324" i="41"/>
  <c r="B324" i="41"/>
  <c r="B109" i="41"/>
  <c r="D109" i="41"/>
  <c r="L109" i="41"/>
  <c r="G109" i="41"/>
  <c r="D516" i="41"/>
  <c r="L516" i="41"/>
  <c r="G516" i="41"/>
  <c r="B516" i="41"/>
  <c r="D254" i="41"/>
  <c r="B254" i="41"/>
  <c r="L254" i="41"/>
  <c r="G254" i="41"/>
  <c r="L122" i="41"/>
  <c r="D122" i="41"/>
  <c r="B122" i="41"/>
  <c r="G122" i="41"/>
  <c r="B359" i="41"/>
  <c r="D359" i="41"/>
  <c r="G359" i="41"/>
  <c r="L359" i="41"/>
  <c r="B468" i="41"/>
  <c r="G468" i="41"/>
  <c r="D468" i="41"/>
  <c r="L468" i="41"/>
  <c r="D589" i="41"/>
  <c r="L589" i="41"/>
  <c r="B589" i="41"/>
  <c r="G589" i="41"/>
  <c r="L310" i="41"/>
  <c r="D310" i="41"/>
  <c r="G310" i="41"/>
  <c r="B310" i="41"/>
  <c r="D479" i="41"/>
  <c r="B479" i="41"/>
  <c r="G479" i="41"/>
  <c r="L479" i="41"/>
  <c r="G342" i="41"/>
  <c r="B342" i="41"/>
  <c r="L342" i="41"/>
  <c r="D342" i="41"/>
  <c r="G693" i="41"/>
  <c r="B693" i="41"/>
  <c r="L693" i="41"/>
  <c r="D693" i="41"/>
  <c r="G491" i="41"/>
  <c r="L491" i="41"/>
  <c r="D491" i="41"/>
  <c r="B491" i="41"/>
  <c r="D271" i="41"/>
  <c r="G271" i="41"/>
  <c r="B271" i="41"/>
  <c r="L271" i="41"/>
  <c r="L638" i="41"/>
  <c r="G638" i="41"/>
  <c r="D638" i="41"/>
  <c r="B638" i="41"/>
  <c r="L298" i="41"/>
  <c r="B298" i="41"/>
  <c r="D298" i="41"/>
  <c r="G298" i="41"/>
  <c r="G149" i="41"/>
  <c r="B149" i="41"/>
  <c r="D149" i="41"/>
  <c r="L149" i="41"/>
  <c r="B532" i="41"/>
  <c r="D532" i="41"/>
  <c r="L532" i="41"/>
  <c r="G532" i="41"/>
  <c r="B501" i="41"/>
  <c r="D501" i="41"/>
  <c r="G501" i="41"/>
  <c r="L501" i="41"/>
  <c r="D233" i="41"/>
  <c r="L233" i="41"/>
  <c r="B233" i="41"/>
  <c r="G233" i="41"/>
  <c r="B699" i="41"/>
  <c r="G699" i="41"/>
  <c r="L699" i="41"/>
  <c r="D699" i="41"/>
  <c r="D416" i="41"/>
  <c r="B416" i="41"/>
  <c r="G416" i="41"/>
  <c r="L416" i="41"/>
  <c r="B86" i="41"/>
  <c r="L86" i="41"/>
  <c r="G86" i="41"/>
  <c r="D86" i="41"/>
  <c r="B193" i="41"/>
  <c r="L193" i="41"/>
  <c r="D193" i="41"/>
  <c r="G193" i="41"/>
  <c r="G79" i="41"/>
  <c r="D79" i="41"/>
  <c r="L79" i="41"/>
  <c r="B79" i="41"/>
  <c r="B349" i="41"/>
  <c r="L349" i="41"/>
  <c r="G349" i="41"/>
  <c r="D349" i="41"/>
  <c r="B575" i="41"/>
  <c r="G575" i="41"/>
  <c r="L575" i="41"/>
  <c r="D575" i="41"/>
  <c r="L240" i="41"/>
  <c r="B240" i="41"/>
  <c r="G240" i="41"/>
  <c r="D240" i="41"/>
  <c r="B436" i="41"/>
  <c r="D436" i="41"/>
  <c r="L436" i="41"/>
  <c r="G436" i="41"/>
  <c r="G287" i="41"/>
  <c r="B287" i="41"/>
  <c r="D287" i="41"/>
  <c r="L287" i="41"/>
  <c r="D203" i="41"/>
  <c r="G203" i="41"/>
  <c r="L203" i="41"/>
  <c r="B203" i="41"/>
  <c r="G386" i="41"/>
  <c r="B386" i="41"/>
  <c r="D386" i="41"/>
  <c r="L386" i="41"/>
  <c r="L150" i="41"/>
  <c r="G150" i="41"/>
  <c r="D150" i="41"/>
  <c r="B150" i="41"/>
  <c r="L625" i="41"/>
  <c r="G625" i="41"/>
  <c r="B625" i="41"/>
  <c r="D625" i="41"/>
  <c r="B369" i="41"/>
  <c r="D369" i="41"/>
  <c r="G369" i="41"/>
  <c r="L369" i="41"/>
  <c r="D174" i="41"/>
  <c r="L174" i="41"/>
  <c r="B174" i="41"/>
  <c r="G174" i="41"/>
  <c r="B643" i="41"/>
  <c r="D643" i="41"/>
  <c r="G643" i="41"/>
  <c r="L643" i="41"/>
  <c r="B502" i="41"/>
  <c r="L502" i="41"/>
  <c r="G502" i="41"/>
  <c r="D502" i="41"/>
  <c r="B683" i="41"/>
  <c r="G683" i="41"/>
  <c r="D683" i="41"/>
  <c r="L683" i="41"/>
  <c r="L71" i="41"/>
  <c r="G71" i="41"/>
  <c r="D71" i="41"/>
  <c r="B71" i="41"/>
  <c r="G91" i="41"/>
  <c r="D91" i="41"/>
  <c r="B91" i="41"/>
  <c r="L91" i="41"/>
  <c r="L517" i="41"/>
  <c r="G517" i="41"/>
  <c r="B517" i="41"/>
  <c r="D517" i="41"/>
  <c r="D544" i="41"/>
  <c r="L544" i="41"/>
  <c r="B544" i="41"/>
  <c r="G544" i="41"/>
  <c r="G252" i="41"/>
  <c r="L252" i="41"/>
  <c r="B252" i="41"/>
  <c r="D252" i="41"/>
  <c r="D55" i="41"/>
  <c r="G55" i="41"/>
  <c r="B55" i="41"/>
  <c r="L55" i="41"/>
  <c r="L635" i="41"/>
  <c r="D635" i="41"/>
  <c r="G635" i="41"/>
  <c r="B635" i="41"/>
  <c r="D357" i="41"/>
  <c r="G357" i="41"/>
  <c r="L357" i="41"/>
  <c r="B357" i="41"/>
  <c r="L445" i="41"/>
  <c r="B445" i="41"/>
  <c r="D445" i="41"/>
  <c r="G445" i="41"/>
  <c r="L411" i="41"/>
  <c r="G411" i="41"/>
  <c r="B411" i="41"/>
  <c r="D411" i="41"/>
  <c r="D595" i="41"/>
  <c r="L595" i="41"/>
  <c r="G595" i="41"/>
  <c r="B595" i="41"/>
  <c r="B94" i="41"/>
  <c r="L94" i="41"/>
  <c r="G94" i="41"/>
  <c r="D94" i="41"/>
  <c r="G63" i="41"/>
  <c r="D63" i="41"/>
  <c r="B63" i="41"/>
  <c r="L63" i="41"/>
  <c r="D100" i="41"/>
  <c r="G100" i="41"/>
  <c r="B100" i="41"/>
  <c r="L100" i="41"/>
  <c r="G457" i="41"/>
  <c r="D457" i="41"/>
  <c r="B457" i="41"/>
  <c r="L457" i="41"/>
  <c r="B467" i="41"/>
  <c r="D467" i="41"/>
  <c r="L467" i="41"/>
  <c r="G467" i="41"/>
  <c r="G601" i="41"/>
  <c r="D601" i="41"/>
  <c r="B601" i="41"/>
  <c r="L601" i="41"/>
  <c r="B634" i="41"/>
  <c r="L634" i="41"/>
  <c r="G634" i="41"/>
  <c r="D634" i="41"/>
  <c r="B685" i="41"/>
  <c r="D685" i="41"/>
  <c r="L685" i="41"/>
  <c r="G685" i="41"/>
  <c r="L695" i="41"/>
  <c r="D695" i="41"/>
  <c r="B695" i="41"/>
  <c r="G695" i="41"/>
  <c r="G276" i="41"/>
  <c r="B276" i="41"/>
  <c r="D276" i="41"/>
  <c r="L276" i="41"/>
  <c r="L602" i="41"/>
  <c r="D602" i="41"/>
  <c r="G602" i="41"/>
  <c r="B602" i="41"/>
  <c r="L31" i="41"/>
  <c r="G31" i="41"/>
  <c r="D31" i="41"/>
  <c r="B31" i="41"/>
  <c r="L367" i="41"/>
  <c r="G367" i="41"/>
  <c r="B367" i="41"/>
  <c r="D367" i="41"/>
  <c r="G168" i="41"/>
  <c r="D168" i="41"/>
  <c r="L168" i="41"/>
  <c r="B168" i="41"/>
  <c r="G128" i="41"/>
  <c r="B128" i="41"/>
  <c r="D128" i="41"/>
  <c r="L128" i="41"/>
  <c r="L315" i="41"/>
  <c r="D315" i="41"/>
  <c r="B315" i="41"/>
  <c r="G315" i="41"/>
  <c r="B273" i="41"/>
  <c r="L273" i="41"/>
  <c r="D273" i="41"/>
  <c r="G273" i="41"/>
  <c r="L197" i="41"/>
  <c r="G197" i="41"/>
  <c r="D197" i="41"/>
  <c r="B197" i="41"/>
  <c r="B187" i="41"/>
  <c r="G187" i="41"/>
  <c r="D187" i="41"/>
  <c r="L187" i="41"/>
  <c r="L500" i="41"/>
  <c r="D500" i="41"/>
  <c r="G500" i="41"/>
  <c r="B500" i="41"/>
  <c r="D339" i="41"/>
  <c r="L339" i="41"/>
  <c r="G339" i="41"/>
  <c r="B339" i="41"/>
  <c r="B80" i="41"/>
  <c r="G80" i="41"/>
  <c r="L80" i="41"/>
  <c r="D80" i="41"/>
  <c r="G689" i="41"/>
  <c r="B689" i="41"/>
  <c r="D689" i="41"/>
  <c r="L689" i="41"/>
  <c r="L398" i="41"/>
  <c r="B398" i="41"/>
  <c r="D398" i="41"/>
  <c r="G398" i="41"/>
  <c r="G465" i="41"/>
  <c r="L465" i="41"/>
  <c r="D465" i="41"/>
  <c r="B465" i="41"/>
  <c r="L588" i="41"/>
  <c r="B588" i="41"/>
  <c r="D588" i="41"/>
  <c r="G588" i="41"/>
  <c r="G226" i="41"/>
  <c r="L226" i="41"/>
  <c r="B226" i="41"/>
  <c r="D226" i="41"/>
  <c r="B238" i="41"/>
  <c r="G238" i="41"/>
  <c r="D238" i="41"/>
  <c r="L238" i="41"/>
  <c r="L499" i="41"/>
  <c r="G499" i="41"/>
  <c r="B499" i="41"/>
  <c r="D499" i="41"/>
  <c r="D423" i="41"/>
  <c r="G423" i="41"/>
  <c r="B423" i="41"/>
  <c r="L423" i="41"/>
  <c r="G545" i="41"/>
  <c r="D545" i="41"/>
  <c r="L545" i="41"/>
  <c r="B545" i="41"/>
  <c r="D547" i="41"/>
  <c r="G547" i="41"/>
  <c r="L547" i="41"/>
  <c r="B547" i="41"/>
  <c r="B120" i="41"/>
  <c r="L120" i="41"/>
  <c r="D120" i="41"/>
  <c r="G120" i="41"/>
  <c r="B343" i="41"/>
  <c r="G343" i="41"/>
  <c r="L343" i="41"/>
  <c r="D343" i="41"/>
  <c r="G180" i="41"/>
  <c r="D180" i="41"/>
  <c r="B180" i="41"/>
  <c r="L180" i="41"/>
  <c r="G670" i="41"/>
  <c r="D670" i="41"/>
  <c r="L670" i="41"/>
  <c r="B670" i="41"/>
  <c r="B417" i="41"/>
  <c r="L417" i="41"/>
  <c r="G417" i="41"/>
  <c r="D417" i="41"/>
  <c r="G285" i="41"/>
  <c r="D285" i="41"/>
  <c r="L285" i="41"/>
  <c r="B285" i="41"/>
  <c r="G663" i="41"/>
  <c r="B663" i="41"/>
  <c r="D663" i="41"/>
  <c r="L663" i="41"/>
  <c r="L32" i="41"/>
  <c r="B32" i="41"/>
  <c r="D32" i="41"/>
  <c r="G32" i="41"/>
  <c r="G704" i="41"/>
  <c r="B704" i="41"/>
  <c r="D704" i="41"/>
  <c r="L704" i="41"/>
  <c r="L171" i="41"/>
  <c r="G171" i="41"/>
  <c r="B171" i="41"/>
  <c r="D171" i="41"/>
  <c r="G301" i="41"/>
  <c r="B301" i="41"/>
  <c r="D301" i="41"/>
  <c r="L301" i="41"/>
  <c r="B454" i="41"/>
  <c r="L454" i="41"/>
  <c r="D454" i="41"/>
  <c r="G454" i="41"/>
  <c r="L654" i="41"/>
  <c r="G654" i="41"/>
  <c r="B654" i="41"/>
  <c r="D654" i="41"/>
  <c r="L565" i="41"/>
  <c r="G565" i="41"/>
  <c r="B565" i="41"/>
  <c r="D565" i="41"/>
  <c r="G163" i="41"/>
  <c r="D163" i="41"/>
  <c r="B163" i="41"/>
  <c r="L163" i="41"/>
  <c r="G214" i="41"/>
  <c r="B214" i="41"/>
  <c r="L214" i="41"/>
  <c r="D214" i="41"/>
  <c r="L48" i="41"/>
  <c r="G48" i="41"/>
  <c r="D48" i="41"/>
  <c r="B48" i="41"/>
  <c r="G144" i="41"/>
  <c r="L144" i="41"/>
  <c r="B144" i="41"/>
  <c r="D144" i="41"/>
  <c r="L628" i="41"/>
  <c r="G628" i="41"/>
  <c r="B628" i="41"/>
  <c r="D628" i="41"/>
  <c r="G599" i="41"/>
  <c r="D599" i="41"/>
  <c r="B599" i="41"/>
  <c r="L599" i="41"/>
  <c r="L664" i="41"/>
  <c r="D664" i="41"/>
  <c r="G664" i="41"/>
  <c r="B664" i="41"/>
  <c r="L572" i="41"/>
  <c r="B572" i="41"/>
  <c r="D572" i="41"/>
  <c r="G572" i="41"/>
  <c r="B25" i="41"/>
  <c r="D25" i="41"/>
  <c r="G25" i="41"/>
  <c r="L25" i="41"/>
  <c r="B283" i="41"/>
  <c r="D283" i="41"/>
  <c r="G283" i="41"/>
  <c r="L283" i="41"/>
  <c r="D64" i="41"/>
  <c r="G64" i="41"/>
  <c r="B64" i="41"/>
  <c r="L64" i="41"/>
  <c r="B482" i="41"/>
  <c r="L482" i="41"/>
  <c r="G482" i="41"/>
  <c r="D482" i="41"/>
  <c r="G472" i="41"/>
  <c r="L472" i="41"/>
  <c r="D472" i="41"/>
  <c r="B472" i="41"/>
  <c r="G321" i="41"/>
  <c r="D321" i="41"/>
  <c r="L321" i="41"/>
  <c r="B321" i="41"/>
  <c r="G618" i="41"/>
  <c r="B618" i="41"/>
  <c r="D618" i="41"/>
  <c r="L618" i="41"/>
  <c r="B334" i="41"/>
  <c r="G334" i="41"/>
  <c r="D334" i="41"/>
  <c r="L334" i="41"/>
  <c r="G573" i="41"/>
  <c r="D573" i="41"/>
  <c r="L573" i="41"/>
  <c r="B573" i="41"/>
  <c r="D329" i="41"/>
  <c r="B329" i="41"/>
  <c r="L329" i="41"/>
  <c r="G329" i="41"/>
  <c r="L284" i="41"/>
  <c r="B284" i="41"/>
  <c r="G284" i="41"/>
  <c r="D284" i="41"/>
  <c r="G514" i="41"/>
  <c r="L514" i="41"/>
  <c r="D514" i="41"/>
  <c r="B514" i="41"/>
  <c r="B584" i="41"/>
  <c r="G584" i="41"/>
  <c r="L584" i="41"/>
  <c r="D584" i="41"/>
  <c r="B435" i="41"/>
  <c r="L435" i="41"/>
  <c r="D435" i="41"/>
  <c r="G435" i="41"/>
  <c r="D121" i="41"/>
  <c r="L121" i="41"/>
  <c r="G121" i="41"/>
  <c r="B121" i="41"/>
  <c r="D308" i="41"/>
  <c r="G308" i="41"/>
  <c r="B308" i="41"/>
  <c r="L308" i="41"/>
  <c r="L446" i="41"/>
  <c r="G446" i="41"/>
  <c r="B446" i="41"/>
  <c r="D446" i="41"/>
  <c r="B76" i="41"/>
  <c r="G76" i="41"/>
  <c r="D76" i="41"/>
  <c r="L76" i="41"/>
  <c r="D371" i="41"/>
  <c r="L371" i="41"/>
  <c r="B371" i="41"/>
  <c r="G371" i="41"/>
  <c r="G116" i="41"/>
  <c r="L116" i="41"/>
  <c r="B116" i="41"/>
  <c r="D116" i="41"/>
  <c r="B133" i="41"/>
  <c r="G133" i="41"/>
  <c r="D133" i="41"/>
  <c r="L133" i="41"/>
  <c r="D692" i="41"/>
  <c r="L692" i="41"/>
  <c r="G692" i="41"/>
  <c r="B692" i="41"/>
  <c r="G230" i="41"/>
  <c r="L230" i="41"/>
  <c r="B230" i="41"/>
  <c r="D230" i="41"/>
  <c r="D318" i="41"/>
  <c r="B318" i="41"/>
  <c r="L318" i="41"/>
  <c r="G318" i="41"/>
  <c r="D127" i="41"/>
  <c r="L127" i="41"/>
  <c r="B127" i="41"/>
  <c r="G127" i="41"/>
  <c r="B676" i="41"/>
  <c r="D676" i="41"/>
  <c r="L676" i="41"/>
  <c r="G676" i="41"/>
  <c r="B675" i="41"/>
  <c r="L675" i="41"/>
  <c r="D675" i="41"/>
  <c r="G675" i="41"/>
  <c r="G305" i="41"/>
  <c r="D305" i="41"/>
  <c r="L305" i="41"/>
  <c r="B305" i="41"/>
  <c r="G147" i="41"/>
  <c r="L147" i="41"/>
  <c r="D147" i="41"/>
  <c r="B147" i="41"/>
  <c r="D690" i="41"/>
  <c r="L690" i="41"/>
  <c r="G690" i="41"/>
  <c r="B690" i="41"/>
  <c r="D513" i="41"/>
  <c r="B513" i="41"/>
  <c r="G513" i="41"/>
  <c r="L513" i="41"/>
  <c r="D569" i="41"/>
  <c r="G569" i="41"/>
  <c r="B569" i="41"/>
  <c r="L569" i="41"/>
  <c r="G336" i="41"/>
  <c r="L336" i="41"/>
  <c r="D336" i="41"/>
  <c r="B336" i="41"/>
  <c r="G363" i="41"/>
  <c r="D363" i="41"/>
  <c r="B363" i="41"/>
  <c r="L363" i="41"/>
  <c r="B293" i="41"/>
  <c r="G293" i="41"/>
  <c r="L293" i="41"/>
  <c r="D293" i="41"/>
  <c r="L87" i="41"/>
  <c r="D87" i="41"/>
  <c r="B87" i="41"/>
  <c r="G87" i="41"/>
  <c r="G379" i="41"/>
  <c r="B379" i="41"/>
  <c r="D379" i="41"/>
  <c r="L379" i="41"/>
  <c r="B624" i="41"/>
  <c r="G624" i="41"/>
  <c r="L624" i="41"/>
  <c r="D624" i="41"/>
  <c r="G113" i="41"/>
  <c r="L113" i="41"/>
  <c r="B113" i="41"/>
  <c r="D113" i="41"/>
  <c r="L47" i="41"/>
  <c r="B47" i="41"/>
  <c r="G47" i="41"/>
  <c r="D47" i="41"/>
  <c r="L146" i="41"/>
  <c r="B146" i="41"/>
  <c r="D146" i="41"/>
  <c r="G146" i="41"/>
  <c r="G711" i="41"/>
  <c r="B711" i="41"/>
  <c r="L711" i="41"/>
  <c r="L568" i="41"/>
  <c r="B568" i="41"/>
  <c r="D568" i="41"/>
  <c r="G568" i="41"/>
  <c r="L578" i="41"/>
  <c r="B578" i="41"/>
  <c r="G578" i="41"/>
  <c r="D578" i="41"/>
  <c r="G570" i="41"/>
  <c r="D570" i="41"/>
  <c r="L570" i="41"/>
  <c r="B570" i="41"/>
  <c r="D487" i="41"/>
  <c r="B487" i="41"/>
  <c r="L487" i="41"/>
  <c r="G487" i="41"/>
  <c r="G15" i="41"/>
  <c r="L15" i="41"/>
  <c r="D15" i="41"/>
  <c r="B15" i="41"/>
  <c r="G78" i="41"/>
  <c r="D78" i="41"/>
  <c r="B78" i="41"/>
  <c r="L78" i="41"/>
  <c r="D314" i="41"/>
  <c r="B314" i="41"/>
  <c r="G314" i="41"/>
  <c r="L314" i="41"/>
  <c r="B232" i="41"/>
  <c r="G232" i="41"/>
  <c r="D232" i="41"/>
  <c r="L232" i="41"/>
  <c r="B696" i="41"/>
  <c r="L696" i="41"/>
  <c r="D696" i="41"/>
  <c r="G696" i="41"/>
  <c r="B143" i="41"/>
  <c r="D143" i="41"/>
  <c r="L143" i="41"/>
  <c r="G143" i="41"/>
  <c r="B674" i="41"/>
  <c r="L674" i="41"/>
  <c r="D674" i="41"/>
  <c r="G674" i="41"/>
  <c r="G37" i="41"/>
  <c r="B37" i="41"/>
  <c r="L37" i="41"/>
  <c r="D37" i="41"/>
  <c r="D396" i="41"/>
  <c r="B396" i="41"/>
  <c r="G396" i="41"/>
  <c r="L396" i="41"/>
  <c r="D294" i="41"/>
  <c r="B294" i="41"/>
  <c r="G294" i="41"/>
  <c r="L294" i="41"/>
  <c r="G185" i="41"/>
  <c r="D185" i="41"/>
  <c r="B185" i="41"/>
  <c r="L185" i="41"/>
  <c r="B483" i="41"/>
  <c r="L483" i="41"/>
  <c r="D483" i="41"/>
  <c r="G483" i="41"/>
  <c r="D259" i="41"/>
  <c r="G259" i="41"/>
  <c r="L259" i="41"/>
  <c r="B259" i="41"/>
  <c r="D345" i="41"/>
  <c r="G345" i="41"/>
  <c r="B345" i="41"/>
  <c r="L345" i="41"/>
  <c r="L539" i="41"/>
  <c r="G539" i="41"/>
  <c r="B539" i="41"/>
  <c r="D539" i="41"/>
  <c r="D29" i="41"/>
  <c r="B29" i="41"/>
  <c r="G29" i="41"/>
  <c r="L29" i="41"/>
  <c r="D202" i="41"/>
  <c r="G202" i="41"/>
  <c r="B202" i="41"/>
  <c r="L202" i="41"/>
  <c r="D61" i="41"/>
  <c r="L61" i="41"/>
  <c r="B61" i="41"/>
  <c r="G61" i="41"/>
  <c r="L631" i="41"/>
  <c r="B631" i="41"/>
  <c r="G631" i="41"/>
  <c r="D631" i="41"/>
  <c r="D82" i="41"/>
  <c r="L82" i="41"/>
  <c r="G82" i="41"/>
  <c r="B82" i="41"/>
  <c r="G492" i="41"/>
  <c r="L492" i="41"/>
  <c r="B492" i="41"/>
  <c r="D492" i="41"/>
  <c r="L312" i="41"/>
  <c r="B312" i="41"/>
  <c r="G312" i="41"/>
  <c r="D312" i="41"/>
  <c r="B183" i="41"/>
  <c r="D183" i="41"/>
  <c r="G183" i="41"/>
  <c r="L183" i="41"/>
  <c r="D159" i="41"/>
  <c r="G159" i="41"/>
  <c r="B159" i="41"/>
  <c r="L159" i="41"/>
  <c r="B22" i="41"/>
  <c r="D22" i="41"/>
  <c r="G22" i="41"/>
  <c r="L22" i="41"/>
  <c r="D24" i="41"/>
  <c r="B24" i="41"/>
  <c r="L24" i="41"/>
  <c r="G24" i="41"/>
  <c r="L300" i="41"/>
  <c r="G300" i="41"/>
  <c r="B300" i="41"/>
  <c r="D300" i="41"/>
  <c r="B518" i="41"/>
  <c r="D518" i="41"/>
  <c r="L518" i="41"/>
  <c r="G518" i="41"/>
  <c r="L688" i="41"/>
  <c r="G688" i="41"/>
  <c r="B688" i="41"/>
  <c r="D688" i="41"/>
  <c r="G148" i="41"/>
  <c r="D148" i="41"/>
  <c r="B148" i="41"/>
  <c r="L148" i="41"/>
  <c r="D637" i="41"/>
  <c r="G637" i="41"/>
  <c r="L637" i="41"/>
  <c r="B637" i="41"/>
  <c r="B455" i="41"/>
  <c r="L455" i="41"/>
  <c r="G455" i="41"/>
  <c r="D455" i="41"/>
  <c r="B703" i="41"/>
  <c r="D703" i="41"/>
  <c r="L703" i="41"/>
  <c r="G703" i="41"/>
  <c r="B481" i="41"/>
  <c r="G481" i="41"/>
  <c r="D481" i="41"/>
  <c r="L481" i="41"/>
  <c r="G21" i="41"/>
  <c r="B21" i="41"/>
  <c r="D21" i="41"/>
  <c r="L21" i="41"/>
  <c r="D365" i="41"/>
  <c r="L365" i="41"/>
  <c r="B365" i="41"/>
  <c r="G365" i="41"/>
  <c r="L266" i="41"/>
  <c r="D266" i="41"/>
  <c r="G266" i="41"/>
  <c r="B266" i="41"/>
  <c r="B434" i="41"/>
  <c r="D434" i="41"/>
  <c r="G434" i="41"/>
  <c r="L434" i="41"/>
  <c r="G105" i="41"/>
  <c r="L105" i="41"/>
  <c r="D105" i="41"/>
  <c r="B105" i="41"/>
  <c r="L140" i="41"/>
  <c r="G140" i="41"/>
  <c r="D140" i="41"/>
  <c r="B140" i="41"/>
  <c r="D428" i="41"/>
  <c r="G428" i="41"/>
  <c r="L428" i="41"/>
  <c r="B428" i="41"/>
  <c r="G72" i="41"/>
  <c r="D72" i="41"/>
  <c r="B72" i="41"/>
  <c r="L72" i="41"/>
  <c r="L323" i="41"/>
  <c r="G323" i="41"/>
  <c r="B323" i="41"/>
  <c r="D323" i="41"/>
  <c r="L671" i="41"/>
  <c r="G671" i="41"/>
  <c r="B671" i="41"/>
  <c r="D671" i="41"/>
  <c r="B126" i="41"/>
  <c r="D126" i="41"/>
  <c r="L126" i="41"/>
  <c r="G126" i="41"/>
  <c r="B653" i="41"/>
  <c r="L653" i="41"/>
  <c r="D653" i="41"/>
  <c r="G653" i="41"/>
  <c r="L496" i="41"/>
  <c r="G496" i="41"/>
  <c r="D496" i="41"/>
  <c r="B496" i="41"/>
  <c r="G404" i="41"/>
  <c r="L404" i="41"/>
  <c r="B404" i="41"/>
  <c r="D404" i="41"/>
  <c r="D710" i="41"/>
  <c r="B710" i="41"/>
  <c r="L710" i="41"/>
  <c r="G710" i="41"/>
  <c r="L466" i="41"/>
  <c r="D466" i="41"/>
  <c r="G466" i="41"/>
  <c r="B466" i="41"/>
  <c r="G509" i="41"/>
  <c r="B509" i="41"/>
  <c r="D509" i="41"/>
  <c r="L509" i="41"/>
  <c r="B36" i="41"/>
  <c r="G36" i="41"/>
  <c r="L36" i="41"/>
  <c r="D36" i="41"/>
  <c r="D40" i="41"/>
  <c r="B40" i="41"/>
  <c r="L40" i="41"/>
  <c r="G40" i="41"/>
  <c r="G52" i="41"/>
  <c r="D52" i="41"/>
  <c r="B52" i="41"/>
  <c r="L52" i="41"/>
  <c r="G590" i="41"/>
  <c r="D590" i="41"/>
  <c r="B590" i="41"/>
  <c r="L590" i="41"/>
  <c r="L56" i="41"/>
  <c r="G56" i="41"/>
  <c r="D56" i="41"/>
  <c r="B56" i="41"/>
  <c r="D564" i="41"/>
  <c r="G564" i="41"/>
  <c r="B564" i="41"/>
  <c r="L564" i="41"/>
  <c r="D537" i="41"/>
  <c r="B537" i="41"/>
  <c r="G537" i="41"/>
  <c r="L537" i="41"/>
  <c r="B679" i="41"/>
  <c r="D679" i="41"/>
  <c r="L679" i="41"/>
  <c r="G679" i="41"/>
  <c r="B687" i="41"/>
  <c r="L687" i="41"/>
  <c r="D687" i="41"/>
  <c r="G687" i="41"/>
  <c r="D678" i="41"/>
  <c r="G678" i="41"/>
  <c r="B678" i="41"/>
  <c r="L678" i="41"/>
  <c r="G81" i="41"/>
  <c r="L81" i="41"/>
  <c r="D81" i="41"/>
  <c r="B81" i="41"/>
  <c r="L680" i="41"/>
  <c r="D680" i="41"/>
  <c r="G680" i="41"/>
  <c r="B680" i="41"/>
  <c r="G449" i="41"/>
  <c r="L449" i="41"/>
  <c r="B449" i="41"/>
  <c r="D449" i="41"/>
  <c r="G286" i="41"/>
  <c r="L286" i="41"/>
  <c r="B286" i="41"/>
  <c r="D286" i="41"/>
  <c r="B130" i="41"/>
  <c r="L130" i="41"/>
  <c r="G130" i="41"/>
  <c r="D130" i="41"/>
  <c r="G413" i="41"/>
  <c r="L413" i="41"/>
  <c r="B413" i="41"/>
  <c r="D413" i="41"/>
  <c r="L253" i="41"/>
  <c r="D253" i="41"/>
  <c r="G253" i="41"/>
  <c r="B253" i="41"/>
  <c r="L28" i="41"/>
  <c r="G28" i="41"/>
  <c r="D28" i="41"/>
  <c r="B28" i="41"/>
  <c r="D548" i="41"/>
  <c r="G548" i="41"/>
  <c r="L548" i="41"/>
  <c r="B548" i="41"/>
  <c r="L381" i="41"/>
  <c r="G381" i="41"/>
  <c r="D381" i="41"/>
  <c r="B381" i="41"/>
  <c r="L90" i="41"/>
  <c r="B90" i="41"/>
  <c r="G90" i="41"/>
  <c r="D90" i="41"/>
  <c r="G534" i="41"/>
  <c r="D534" i="41"/>
  <c r="L534" i="41"/>
  <c r="B534" i="41"/>
  <c r="L191" i="41"/>
  <c r="D191" i="41"/>
  <c r="B191" i="41"/>
  <c r="G191" i="41"/>
  <c r="B353" i="41"/>
  <c r="L353" i="41"/>
  <c r="G353" i="41"/>
  <c r="D353" i="41"/>
  <c r="L282" i="41"/>
  <c r="G282" i="41"/>
  <c r="B282" i="41"/>
  <c r="D282" i="41"/>
  <c r="D195" i="41"/>
  <c r="B195" i="41"/>
  <c r="L195" i="41"/>
  <c r="G195" i="41"/>
  <c r="L551" i="41"/>
  <c r="D551" i="41"/>
  <c r="B551" i="41"/>
  <c r="G551" i="41"/>
  <c r="G400" i="41"/>
  <c r="D400" i="41"/>
  <c r="L400" i="41"/>
  <c r="B400" i="41"/>
  <c r="B250" i="41"/>
  <c r="G250" i="41"/>
  <c r="D250" i="41"/>
  <c r="L250" i="41"/>
  <c r="L598" i="41"/>
  <c r="D598" i="41"/>
  <c r="B598" i="41"/>
  <c r="G598" i="41"/>
  <c r="B593" i="41"/>
  <c r="L593" i="41"/>
  <c r="D593" i="41"/>
  <c r="G593" i="41"/>
  <c r="L338" i="41"/>
  <c r="D338" i="41"/>
  <c r="B338" i="41"/>
  <c r="G338" i="41"/>
  <c r="L528" i="41"/>
  <c r="G528" i="41"/>
  <c r="D528" i="41"/>
  <c r="B528" i="41"/>
  <c r="L125" i="41"/>
  <c r="G125" i="41"/>
  <c r="B125" i="41"/>
  <c r="D125" i="41"/>
  <c r="L23" i="41"/>
  <c r="D23" i="41"/>
  <c r="B23" i="41"/>
  <c r="G23" i="41"/>
  <c r="B607" i="41"/>
  <c r="D607" i="41"/>
  <c r="L607" i="41"/>
  <c r="G607" i="41"/>
  <c r="G328" i="41"/>
  <c r="B328" i="41"/>
  <c r="D328" i="41"/>
  <c r="L328" i="41"/>
  <c r="G295" i="41"/>
  <c r="L295" i="41"/>
  <c r="B295" i="41"/>
  <c r="D295" i="41"/>
  <c r="G393" i="41"/>
  <c r="D393" i="41"/>
  <c r="B393" i="41"/>
  <c r="L393" i="41"/>
  <c r="D39" i="41"/>
  <c r="L39" i="41"/>
  <c r="B39" i="41"/>
  <c r="G39" i="41"/>
  <c r="L391" i="41"/>
  <c r="B391" i="41"/>
  <c r="G391" i="41"/>
  <c r="D391" i="41"/>
  <c r="L12" i="41"/>
  <c r="G12" i="41"/>
  <c r="B12" i="41"/>
  <c r="D12" i="41"/>
  <c r="D170" i="41"/>
  <c r="G170" i="41"/>
  <c r="L170" i="41"/>
  <c r="B170" i="41"/>
  <c r="G210" i="41"/>
  <c r="B210" i="41"/>
  <c r="D210" i="41"/>
  <c r="L210" i="41"/>
  <c r="G412" i="41"/>
  <c r="L412" i="41"/>
  <c r="B412" i="41"/>
  <c r="D412" i="41"/>
  <c r="G620" i="41"/>
  <c r="D620" i="41"/>
  <c r="B620" i="41"/>
  <c r="L620" i="41"/>
  <c r="L669" i="41"/>
  <c r="D669" i="41"/>
  <c r="B669" i="41"/>
  <c r="G669" i="41"/>
  <c r="K168" i="29"/>
  <c r="K169" i="29" s="1"/>
  <c r="K170" i="29" s="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J210" i="41" l="1"/>
  <c r="E210" i="41"/>
  <c r="K210" i="41"/>
  <c r="H210" i="41"/>
  <c r="I210" i="41"/>
  <c r="K170" i="41"/>
  <c r="E170" i="41"/>
  <c r="H170" i="41"/>
  <c r="I170" i="41"/>
  <c r="J170" i="41"/>
  <c r="J391" i="41"/>
  <c r="K391" i="41"/>
  <c r="H391" i="41"/>
  <c r="E391" i="41"/>
  <c r="I391" i="41"/>
  <c r="H528" i="41"/>
  <c r="J528" i="41"/>
  <c r="K528" i="41"/>
  <c r="I528" i="41"/>
  <c r="E528" i="41"/>
  <c r="H90" i="41"/>
  <c r="E90" i="41"/>
  <c r="K90" i="41"/>
  <c r="I90" i="41"/>
  <c r="J90" i="41"/>
  <c r="H548" i="41"/>
  <c r="I548" i="41"/>
  <c r="J548" i="41"/>
  <c r="K548" i="41"/>
  <c r="E548" i="41"/>
  <c r="E253" i="41"/>
  <c r="H253" i="41"/>
  <c r="I253" i="41"/>
  <c r="K253" i="41"/>
  <c r="J253" i="41"/>
  <c r="E680" i="41"/>
  <c r="K680" i="41"/>
  <c r="H680" i="41"/>
  <c r="I680" i="41"/>
  <c r="J680" i="41"/>
  <c r="I81" i="41"/>
  <c r="K81" i="41"/>
  <c r="J81" i="41"/>
  <c r="E81" i="41"/>
  <c r="H81" i="41"/>
  <c r="E537" i="41"/>
  <c r="K537" i="41"/>
  <c r="H537" i="41"/>
  <c r="J537" i="41"/>
  <c r="I537" i="41"/>
  <c r="J56" i="41"/>
  <c r="K56" i="41"/>
  <c r="E56" i="41"/>
  <c r="H56" i="41"/>
  <c r="I56" i="41"/>
  <c r="K40" i="41"/>
  <c r="I40" i="41"/>
  <c r="J40" i="41"/>
  <c r="H40" i="41"/>
  <c r="E40" i="41"/>
  <c r="E509" i="41"/>
  <c r="K509" i="41"/>
  <c r="H509" i="41"/>
  <c r="I509" i="41"/>
  <c r="J509" i="41"/>
  <c r="K466" i="41"/>
  <c r="J466" i="41"/>
  <c r="I466" i="41"/>
  <c r="H466" i="41"/>
  <c r="E466" i="41"/>
  <c r="J710" i="41"/>
  <c r="E710" i="41"/>
  <c r="H710" i="41"/>
  <c r="I710" i="41"/>
  <c r="K710" i="41"/>
  <c r="K496" i="41"/>
  <c r="I496" i="41"/>
  <c r="E496" i="41"/>
  <c r="J496" i="41"/>
  <c r="H496" i="41"/>
  <c r="I428" i="41"/>
  <c r="K428" i="41"/>
  <c r="E428" i="41"/>
  <c r="J428" i="41"/>
  <c r="H428" i="41"/>
  <c r="J140" i="41"/>
  <c r="I140" i="41"/>
  <c r="H140" i="41"/>
  <c r="E140" i="41"/>
  <c r="K140" i="41"/>
  <c r="J105" i="41"/>
  <c r="E105" i="41"/>
  <c r="I105" i="41"/>
  <c r="K105" i="41"/>
  <c r="H105" i="41"/>
  <c r="E266" i="41"/>
  <c r="H266" i="41"/>
  <c r="J266" i="41"/>
  <c r="K266" i="41"/>
  <c r="I266" i="41"/>
  <c r="K21" i="41"/>
  <c r="J21" i="41"/>
  <c r="I21" i="41"/>
  <c r="H21" i="41"/>
  <c r="E21" i="41"/>
  <c r="E637" i="41"/>
  <c r="K637" i="41"/>
  <c r="H637" i="41"/>
  <c r="I637" i="41"/>
  <c r="J637" i="41"/>
  <c r="I24" i="41"/>
  <c r="H24" i="41"/>
  <c r="K24" i="41"/>
  <c r="E24" i="41"/>
  <c r="J24" i="41"/>
  <c r="J312" i="41"/>
  <c r="K312" i="41"/>
  <c r="H312" i="41"/>
  <c r="I312" i="41"/>
  <c r="E312" i="41"/>
  <c r="J82" i="41"/>
  <c r="H82" i="41"/>
  <c r="E82" i="41"/>
  <c r="K82" i="41"/>
  <c r="I82" i="41"/>
  <c r="H631" i="41"/>
  <c r="E631" i="41"/>
  <c r="I631" i="41"/>
  <c r="J631" i="41"/>
  <c r="K631" i="41"/>
  <c r="J29" i="41"/>
  <c r="I29" i="41"/>
  <c r="H29" i="41"/>
  <c r="E29" i="41"/>
  <c r="K29" i="41"/>
  <c r="H259" i="41"/>
  <c r="I259" i="41"/>
  <c r="K259" i="41"/>
  <c r="E259" i="41"/>
  <c r="J259" i="41"/>
  <c r="H294" i="41"/>
  <c r="I294" i="41"/>
  <c r="J294" i="41"/>
  <c r="K294" i="41"/>
  <c r="E294" i="41"/>
  <c r="K396" i="41"/>
  <c r="I396" i="41"/>
  <c r="H396" i="41"/>
  <c r="E396" i="41"/>
  <c r="J396" i="41"/>
  <c r="K37" i="41"/>
  <c r="I37" i="41"/>
  <c r="E37" i="41"/>
  <c r="J37" i="41"/>
  <c r="H37" i="41"/>
  <c r="K314" i="41"/>
  <c r="H314" i="41"/>
  <c r="I314" i="41"/>
  <c r="J314" i="41"/>
  <c r="E314" i="41"/>
  <c r="J15" i="41"/>
  <c r="E15" i="41"/>
  <c r="I15" i="41"/>
  <c r="K15" i="41"/>
  <c r="H15" i="41"/>
  <c r="I487" i="41"/>
  <c r="H487" i="41"/>
  <c r="J487" i="41"/>
  <c r="K487" i="41"/>
  <c r="E487" i="41"/>
  <c r="J570" i="41"/>
  <c r="K570" i="41"/>
  <c r="E570" i="41"/>
  <c r="I570" i="41"/>
  <c r="H570" i="41"/>
  <c r="K578" i="41"/>
  <c r="J578" i="41"/>
  <c r="I578" i="41"/>
  <c r="E578" i="41"/>
  <c r="H578" i="41"/>
  <c r="J568" i="41"/>
  <c r="K568" i="41"/>
  <c r="H568" i="41"/>
  <c r="E568" i="41"/>
  <c r="I568" i="41"/>
  <c r="I113" i="41"/>
  <c r="J113" i="41"/>
  <c r="K113" i="41"/>
  <c r="E113" i="41"/>
  <c r="H113" i="41"/>
  <c r="H624" i="41"/>
  <c r="I624" i="41"/>
  <c r="J624" i="41"/>
  <c r="K624" i="41"/>
  <c r="E624" i="41"/>
  <c r="H87" i="41"/>
  <c r="K87" i="41"/>
  <c r="E87" i="41"/>
  <c r="J87" i="41"/>
  <c r="I87" i="41"/>
  <c r="H293" i="41"/>
  <c r="J293" i="41"/>
  <c r="I293" i="41"/>
  <c r="E293" i="41"/>
  <c r="K293" i="41"/>
  <c r="I363" i="41"/>
  <c r="K363" i="41"/>
  <c r="H363" i="41"/>
  <c r="E363" i="41"/>
  <c r="J363" i="41"/>
  <c r="H569" i="41"/>
  <c r="E569" i="41"/>
  <c r="I569" i="41"/>
  <c r="K569" i="41"/>
  <c r="J569" i="41"/>
  <c r="E675" i="41"/>
  <c r="J675" i="41"/>
  <c r="I675" i="41"/>
  <c r="H675" i="41"/>
  <c r="K675" i="41"/>
  <c r="E676" i="41"/>
  <c r="J676" i="41"/>
  <c r="K676" i="41"/>
  <c r="I676" i="41"/>
  <c r="H676" i="41"/>
  <c r="K127" i="41"/>
  <c r="E127" i="41"/>
  <c r="I127" i="41"/>
  <c r="H127" i="41"/>
  <c r="J127" i="41"/>
  <c r="H230" i="41"/>
  <c r="I230" i="41"/>
  <c r="E230" i="41"/>
  <c r="J230" i="41"/>
  <c r="K230" i="41"/>
  <c r="K133" i="41"/>
  <c r="H133" i="41"/>
  <c r="J133" i="41"/>
  <c r="E133" i="41"/>
  <c r="I133" i="41"/>
  <c r="H116" i="41"/>
  <c r="J116" i="41"/>
  <c r="I116" i="41"/>
  <c r="K116" i="41"/>
  <c r="E116" i="41"/>
  <c r="H371" i="41"/>
  <c r="K371" i="41"/>
  <c r="I371" i="41"/>
  <c r="E371" i="41"/>
  <c r="J371" i="41"/>
  <c r="H76" i="41"/>
  <c r="J76" i="41"/>
  <c r="E76" i="41"/>
  <c r="K76" i="41"/>
  <c r="I76" i="41"/>
  <c r="J446" i="41"/>
  <c r="E446" i="41"/>
  <c r="H446" i="41"/>
  <c r="K446" i="41"/>
  <c r="I446" i="41"/>
  <c r="I308" i="41"/>
  <c r="H308" i="41"/>
  <c r="E308" i="41"/>
  <c r="K308" i="41"/>
  <c r="J308" i="41"/>
  <c r="E435" i="41"/>
  <c r="H435" i="41"/>
  <c r="K435" i="41"/>
  <c r="J435" i="41"/>
  <c r="I435" i="41"/>
  <c r="J584" i="41"/>
  <c r="E584" i="41"/>
  <c r="I584" i="41"/>
  <c r="H584" i="41"/>
  <c r="K584" i="41"/>
  <c r="E334" i="41"/>
  <c r="H334" i="41"/>
  <c r="K334" i="41"/>
  <c r="J334" i="41"/>
  <c r="I334" i="41"/>
  <c r="K482" i="41"/>
  <c r="I482" i="41"/>
  <c r="H482" i="41"/>
  <c r="E482" i="41"/>
  <c r="J482" i="41"/>
  <c r="K64" i="41"/>
  <c r="I64" i="41"/>
  <c r="H64" i="41"/>
  <c r="J64" i="41"/>
  <c r="E64" i="41"/>
  <c r="H283" i="41"/>
  <c r="E283" i="41"/>
  <c r="J283" i="41"/>
  <c r="I283" i="41"/>
  <c r="K283" i="41"/>
  <c r="I25" i="41"/>
  <c r="E25" i="41"/>
  <c r="J25" i="41"/>
  <c r="K25" i="41"/>
  <c r="H25" i="41"/>
  <c r="I599" i="41"/>
  <c r="J599" i="41"/>
  <c r="E599" i="41"/>
  <c r="K599" i="41"/>
  <c r="H599" i="41"/>
  <c r="E628" i="41"/>
  <c r="H628" i="41"/>
  <c r="K628" i="41"/>
  <c r="J628" i="41"/>
  <c r="I628" i="41"/>
  <c r="J144" i="41"/>
  <c r="E144" i="41"/>
  <c r="H144" i="41"/>
  <c r="I144" i="41"/>
  <c r="K144" i="41"/>
  <c r="J163" i="41"/>
  <c r="K163" i="41"/>
  <c r="H163" i="41"/>
  <c r="I163" i="41"/>
  <c r="E163" i="41"/>
  <c r="K565" i="41"/>
  <c r="H565" i="41"/>
  <c r="E565" i="41"/>
  <c r="J565" i="41"/>
  <c r="I565" i="41"/>
  <c r="I654" i="41"/>
  <c r="J654" i="41"/>
  <c r="H654" i="41"/>
  <c r="E654" i="41"/>
  <c r="K654" i="41"/>
  <c r="H454" i="41"/>
  <c r="E454" i="41"/>
  <c r="I454" i="41"/>
  <c r="J454" i="41"/>
  <c r="K454" i="41"/>
  <c r="E171" i="41"/>
  <c r="J171" i="41"/>
  <c r="I171" i="41"/>
  <c r="K171" i="41"/>
  <c r="H171" i="41"/>
  <c r="I417" i="41"/>
  <c r="H417" i="41"/>
  <c r="J417" i="41"/>
  <c r="K417" i="41"/>
  <c r="E417" i="41"/>
  <c r="E180" i="41"/>
  <c r="I180" i="41"/>
  <c r="J180" i="41"/>
  <c r="K180" i="41"/>
  <c r="H180" i="41"/>
  <c r="E343" i="41"/>
  <c r="H343" i="41"/>
  <c r="J343" i="41"/>
  <c r="I343" i="41"/>
  <c r="K343" i="41"/>
  <c r="K120" i="41"/>
  <c r="I120" i="41"/>
  <c r="J120" i="41"/>
  <c r="E120" i="41"/>
  <c r="H120" i="41"/>
  <c r="H423" i="41"/>
  <c r="I423" i="41"/>
  <c r="K423" i="41"/>
  <c r="E423" i="41"/>
  <c r="J423" i="41"/>
  <c r="I499" i="41"/>
  <c r="H499" i="41"/>
  <c r="K499" i="41"/>
  <c r="J499" i="41"/>
  <c r="E499" i="41"/>
  <c r="K238" i="41"/>
  <c r="J238" i="41"/>
  <c r="E238" i="41"/>
  <c r="I238" i="41"/>
  <c r="H238" i="41"/>
  <c r="E226" i="41"/>
  <c r="K226" i="41"/>
  <c r="J226" i="41"/>
  <c r="H226" i="41"/>
  <c r="I226" i="41"/>
  <c r="E80" i="41"/>
  <c r="H80" i="41"/>
  <c r="I80" i="41"/>
  <c r="J80" i="41"/>
  <c r="K80" i="41"/>
  <c r="J187" i="41"/>
  <c r="K187" i="41"/>
  <c r="I187" i="41"/>
  <c r="H187" i="41"/>
  <c r="E187" i="41"/>
  <c r="J273" i="41"/>
  <c r="I273" i="41"/>
  <c r="K273" i="41"/>
  <c r="H273" i="41"/>
  <c r="E273" i="41"/>
  <c r="I315" i="41"/>
  <c r="K315" i="41"/>
  <c r="J315" i="41"/>
  <c r="H315" i="41"/>
  <c r="E315" i="41"/>
  <c r="E367" i="41"/>
  <c r="H367" i="41"/>
  <c r="K367" i="41"/>
  <c r="J367" i="41"/>
  <c r="I367" i="41"/>
  <c r="E695" i="41"/>
  <c r="J695" i="41"/>
  <c r="H695" i="41"/>
  <c r="K695" i="41"/>
  <c r="I695" i="41"/>
  <c r="J685" i="41"/>
  <c r="K685" i="41"/>
  <c r="I685" i="41"/>
  <c r="E685" i="41"/>
  <c r="H685" i="41"/>
  <c r="H634" i="41"/>
  <c r="K634" i="41"/>
  <c r="E634" i="41"/>
  <c r="I634" i="41"/>
  <c r="J634" i="41"/>
  <c r="K601" i="41"/>
  <c r="I601" i="41"/>
  <c r="E601" i="41"/>
  <c r="H601" i="41"/>
  <c r="J601" i="41"/>
  <c r="E467" i="41"/>
  <c r="I467" i="41"/>
  <c r="K467" i="41"/>
  <c r="H467" i="41"/>
  <c r="J467" i="41"/>
  <c r="K457" i="41"/>
  <c r="I457" i="41"/>
  <c r="E457" i="41"/>
  <c r="H457" i="41"/>
  <c r="J457" i="41"/>
  <c r="J100" i="41"/>
  <c r="E100" i="41"/>
  <c r="K100" i="41"/>
  <c r="H100" i="41"/>
  <c r="I100" i="41"/>
  <c r="K63" i="41"/>
  <c r="E63" i="41"/>
  <c r="I63" i="41"/>
  <c r="J63" i="41"/>
  <c r="H63" i="41"/>
  <c r="H94" i="41"/>
  <c r="K94" i="41"/>
  <c r="I94" i="41"/>
  <c r="J94" i="41"/>
  <c r="E94" i="41"/>
  <c r="J411" i="41"/>
  <c r="I411" i="41"/>
  <c r="H411" i="41"/>
  <c r="E411" i="41"/>
  <c r="K411" i="41"/>
  <c r="J55" i="41"/>
  <c r="H55" i="41"/>
  <c r="I55" i="41"/>
  <c r="E55" i="41"/>
  <c r="K55" i="41"/>
  <c r="J252" i="41"/>
  <c r="I252" i="41"/>
  <c r="H252" i="41"/>
  <c r="K252" i="41"/>
  <c r="E252" i="41"/>
  <c r="K544" i="41"/>
  <c r="I544" i="41"/>
  <c r="H544" i="41"/>
  <c r="J544" i="41"/>
  <c r="E544" i="41"/>
  <c r="H517" i="41"/>
  <c r="K517" i="41"/>
  <c r="I517" i="41"/>
  <c r="J517" i="41"/>
  <c r="E517" i="41"/>
  <c r="J91" i="41"/>
  <c r="I91" i="41"/>
  <c r="K91" i="41"/>
  <c r="H91" i="41"/>
  <c r="E91" i="41"/>
  <c r="K683" i="41"/>
  <c r="H683" i="41"/>
  <c r="I683" i="41"/>
  <c r="J683" i="41"/>
  <c r="E683" i="41"/>
  <c r="H502" i="41"/>
  <c r="E502" i="41"/>
  <c r="I502" i="41"/>
  <c r="K502" i="41"/>
  <c r="J502" i="41"/>
  <c r="H643" i="41"/>
  <c r="K643" i="41"/>
  <c r="J643" i="41"/>
  <c r="I643" i="41"/>
  <c r="E643" i="41"/>
  <c r="I174" i="41"/>
  <c r="K174" i="41"/>
  <c r="E174" i="41"/>
  <c r="H174" i="41"/>
  <c r="J174" i="41"/>
  <c r="E369" i="41"/>
  <c r="K369" i="41"/>
  <c r="I369" i="41"/>
  <c r="J369" i="41"/>
  <c r="H369" i="41"/>
  <c r="J625" i="41"/>
  <c r="K625" i="41"/>
  <c r="E625" i="41"/>
  <c r="I625" i="41"/>
  <c r="H625" i="41"/>
  <c r="E436" i="41"/>
  <c r="J436" i="41"/>
  <c r="I436" i="41"/>
  <c r="H436" i="41"/>
  <c r="K436" i="41"/>
  <c r="J575" i="41"/>
  <c r="E575" i="41"/>
  <c r="I575" i="41"/>
  <c r="H575" i="41"/>
  <c r="K575" i="41"/>
  <c r="I349" i="41"/>
  <c r="K349" i="41"/>
  <c r="E349" i="41"/>
  <c r="J349" i="41"/>
  <c r="H349" i="41"/>
  <c r="J193" i="41"/>
  <c r="E193" i="41"/>
  <c r="K193" i="41"/>
  <c r="H193" i="41"/>
  <c r="I193" i="41"/>
  <c r="I86" i="41"/>
  <c r="J86" i="41"/>
  <c r="K86" i="41"/>
  <c r="H86" i="41"/>
  <c r="E86" i="41"/>
  <c r="K699" i="41"/>
  <c r="H699" i="41"/>
  <c r="I699" i="41"/>
  <c r="E699" i="41"/>
  <c r="J699" i="41"/>
  <c r="K233" i="41"/>
  <c r="J233" i="41"/>
  <c r="E233" i="41"/>
  <c r="H233" i="41"/>
  <c r="I233" i="41"/>
  <c r="E501" i="41"/>
  <c r="H501" i="41"/>
  <c r="J501" i="41"/>
  <c r="I501" i="41"/>
  <c r="K501" i="41"/>
  <c r="K532" i="41"/>
  <c r="I532" i="41"/>
  <c r="J532" i="41"/>
  <c r="E532" i="41"/>
  <c r="H532" i="41"/>
  <c r="E271" i="41"/>
  <c r="H271" i="41"/>
  <c r="I271" i="41"/>
  <c r="K271" i="41"/>
  <c r="J271" i="41"/>
  <c r="J589" i="41"/>
  <c r="H589" i="41"/>
  <c r="E589" i="41"/>
  <c r="K589" i="41"/>
  <c r="I589" i="41"/>
  <c r="I468" i="41"/>
  <c r="J468" i="41"/>
  <c r="E468" i="41"/>
  <c r="K468" i="41"/>
  <c r="H468" i="41"/>
  <c r="K359" i="41"/>
  <c r="J359" i="41"/>
  <c r="H359" i="41"/>
  <c r="E359" i="41"/>
  <c r="I359" i="41"/>
  <c r="K122" i="41"/>
  <c r="I122" i="41"/>
  <c r="E122" i="41"/>
  <c r="H122" i="41"/>
  <c r="J122" i="41"/>
  <c r="I109" i="41"/>
  <c r="K109" i="41"/>
  <c r="H109" i="41"/>
  <c r="J109" i="41"/>
  <c r="E109" i="41"/>
  <c r="K317" i="41"/>
  <c r="E317" i="41"/>
  <c r="H317" i="41"/>
  <c r="J317" i="41"/>
  <c r="I317" i="41"/>
  <c r="H291" i="41"/>
  <c r="K291" i="41"/>
  <c r="I291" i="41"/>
  <c r="E291" i="41"/>
  <c r="J291" i="41"/>
  <c r="E608" i="41"/>
  <c r="H608" i="41"/>
  <c r="I608" i="41"/>
  <c r="J608" i="41"/>
  <c r="K608" i="41"/>
  <c r="K181" i="41"/>
  <c r="H181" i="41"/>
  <c r="E181" i="41"/>
  <c r="I181" i="41"/>
  <c r="J181" i="41"/>
  <c r="K220" i="41"/>
  <c r="I220" i="41"/>
  <c r="E220" i="41"/>
  <c r="H220" i="41"/>
  <c r="J220" i="41"/>
  <c r="H330" i="41"/>
  <c r="K330" i="41"/>
  <c r="J330" i="41"/>
  <c r="I330" i="41"/>
  <c r="E330" i="41"/>
  <c r="I16" i="41"/>
  <c r="K16" i="41"/>
  <c r="H16" i="41"/>
  <c r="J16" i="41"/>
  <c r="E16" i="41"/>
  <c r="K289" i="41"/>
  <c r="H289" i="41"/>
  <c r="J289" i="41"/>
  <c r="I289" i="41"/>
  <c r="E289" i="41"/>
  <c r="I520" i="41"/>
  <c r="K520" i="41"/>
  <c r="E520" i="41"/>
  <c r="J520" i="41"/>
  <c r="H520" i="41"/>
  <c r="H320" i="41"/>
  <c r="I320" i="41"/>
  <c r="K320" i="41"/>
  <c r="J320" i="41"/>
  <c r="E320" i="41"/>
  <c r="H73" i="41"/>
  <c r="E73" i="41"/>
  <c r="I73" i="41"/>
  <c r="K73" i="41"/>
  <c r="J73" i="41"/>
  <c r="H356" i="41"/>
  <c r="J356" i="41"/>
  <c r="E356" i="41"/>
  <c r="K356" i="41"/>
  <c r="I356" i="41"/>
  <c r="K380" i="41"/>
  <c r="H380" i="41"/>
  <c r="E380" i="41"/>
  <c r="J380" i="41"/>
  <c r="I380" i="41"/>
  <c r="I119" i="41"/>
  <c r="E119" i="41"/>
  <c r="H119" i="41"/>
  <c r="J119" i="41"/>
  <c r="K119" i="41"/>
  <c r="E103" i="41"/>
  <c r="J103" i="41"/>
  <c r="K103" i="41"/>
  <c r="I103" i="41"/>
  <c r="H103" i="41"/>
  <c r="J597" i="41"/>
  <c r="H597" i="41"/>
  <c r="K597" i="41"/>
  <c r="E597" i="41"/>
  <c r="I597" i="41"/>
  <c r="H484" i="41"/>
  <c r="K484" i="41"/>
  <c r="J484" i="41"/>
  <c r="E484" i="41"/>
  <c r="I484" i="41"/>
  <c r="K35" i="41"/>
  <c r="I35" i="41"/>
  <c r="E35" i="41"/>
  <c r="J35" i="41"/>
  <c r="H35" i="41"/>
  <c r="H194" i="41"/>
  <c r="E194" i="41"/>
  <c r="I194" i="41"/>
  <c r="K194" i="41"/>
  <c r="J194" i="41"/>
  <c r="E34" i="41"/>
  <c r="K34" i="41"/>
  <c r="H34" i="41"/>
  <c r="I34" i="41"/>
  <c r="J34" i="41"/>
  <c r="J505" i="41"/>
  <c r="E505" i="41"/>
  <c r="H505" i="41"/>
  <c r="K505" i="41"/>
  <c r="I505" i="41"/>
  <c r="E498" i="41"/>
  <c r="J498" i="41"/>
  <c r="I498" i="41"/>
  <c r="H498" i="41"/>
  <c r="K498" i="41"/>
  <c r="K429" i="41"/>
  <c r="J429" i="41"/>
  <c r="H429" i="41"/>
  <c r="E429" i="41"/>
  <c r="I429" i="41"/>
  <c r="I579" i="41"/>
  <c r="K579" i="41"/>
  <c r="H579" i="41"/>
  <c r="J579" i="41"/>
  <c r="E579" i="41"/>
  <c r="K135" i="41"/>
  <c r="I135" i="41"/>
  <c r="J135" i="41"/>
  <c r="H135" i="41"/>
  <c r="E135" i="41"/>
  <c r="E641" i="41"/>
  <c r="I641" i="41"/>
  <c r="H641" i="41"/>
  <c r="J641" i="41"/>
  <c r="K641" i="41"/>
  <c r="J430" i="41"/>
  <c r="I430" i="41"/>
  <c r="E430" i="41"/>
  <c r="H430" i="41"/>
  <c r="K430" i="41"/>
  <c r="J134" i="41"/>
  <c r="I134" i="41"/>
  <c r="E134" i="41"/>
  <c r="K134" i="41"/>
  <c r="H134" i="41"/>
  <c r="J124" i="41"/>
  <c r="E124" i="41"/>
  <c r="H124" i="41"/>
  <c r="K124" i="41"/>
  <c r="I124" i="41"/>
  <c r="K493" i="41"/>
  <c r="I493" i="41"/>
  <c r="E493" i="41"/>
  <c r="J493" i="41"/>
  <c r="H493" i="41"/>
  <c r="E403" i="41"/>
  <c r="I403" i="41"/>
  <c r="J403" i="41"/>
  <c r="H403" i="41"/>
  <c r="K403" i="41"/>
  <c r="E392" i="41"/>
  <c r="K392" i="41"/>
  <c r="J392" i="41"/>
  <c r="H392" i="41"/>
  <c r="I392" i="41"/>
  <c r="E387" i="41"/>
  <c r="I387" i="41"/>
  <c r="H387" i="41"/>
  <c r="J387" i="41"/>
  <c r="K387" i="41"/>
  <c r="H640" i="41"/>
  <c r="E640" i="41"/>
  <c r="K640" i="41"/>
  <c r="I640" i="41"/>
  <c r="J640" i="41"/>
  <c r="J176" i="41"/>
  <c r="E176" i="41"/>
  <c r="H176" i="41"/>
  <c r="K176" i="41"/>
  <c r="I176" i="41"/>
  <c r="H77" i="41"/>
  <c r="K77" i="41"/>
  <c r="J77" i="41"/>
  <c r="E77" i="41"/>
  <c r="I77" i="41"/>
  <c r="K368" i="41"/>
  <c r="H368" i="41"/>
  <c r="E368" i="41"/>
  <c r="I368" i="41"/>
  <c r="J368" i="41"/>
  <c r="K360" i="41"/>
  <c r="E360" i="41"/>
  <c r="J360" i="41"/>
  <c r="H360" i="41"/>
  <c r="I360" i="41"/>
  <c r="I533" i="41"/>
  <c r="K533" i="41"/>
  <c r="J533" i="41"/>
  <c r="E533" i="41"/>
  <c r="H533" i="41"/>
  <c r="J559" i="41"/>
  <c r="K559" i="41"/>
  <c r="H559" i="41"/>
  <c r="E559" i="41"/>
  <c r="I559" i="41"/>
  <c r="I304" i="41"/>
  <c r="J304" i="41"/>
  <c r="K304" i="41"/>
  <c r="H304" i="41"/>
  <c r="E304" i="41"/>
  <c r="K708" i="41"/>
  <c r="J708" i="41"/>
  <c r="H708" i="41"/>
  <c r="E708" i="41"/>
  <c r="I708" i="41"/>
  <c r="H296" i="41"/>
  <c r="E296" i="41"/>
  <c r="I296" i="41"/>
  <c r="J296" i="41"/>
  <c r="K296" i="41"/>
  <c r="H666" i="41"/>
  <c r="J666" i="41"/>
  <c r="K666" i="41"/>
  <c r="E666" i="41"/>
  <c r="I666" i="41"/>
  <c r="J401" i="41"/>
  <c r="E401" i="41"/>
  <c r="I401" i="41"/>
  <c r="K401" i="41"/>
  <c r="H401" i="41"/>
  <c r="I57" i="41"/>
  <c r="J57" i="41"/>
  <c r="K57" i="41"/>
  <c r="H57" i="41"/>
  <c r="E57" i="41"/>
  <c r="I278" i="41"/>
  <c r="H278" i="41"/>
  <c r="E278" i="41"/>
  <c r="J278" i="41"/>
  <c r="K278" i="41"/>
  <c r="I17" i="41"/>
  <c r="J17" i="41"/>
  <c r="E17" i="41"/>
  <c r="H17" i="41"/>
  <c r="K17" i="41"/>
  <c r="K623" i="41"/>
  <c r="H623" i="41"/>
  <c r="I623" i="41"/>
  <c r="E623" i="41"/>
  <c r="J623" i="41"/>
  <c r="H348" i="41"/>
  <c r="I348" i="41"/>
  <c r="E348" i="41"/>
  <c r="K348" i="41"/>
  <c r="J348" i="41"/>
  <c r="I355" i="41"/>
  <c r="E355" i="41"/>
  <c r="K355" i="41"/>
  <c r="J355" i="41"/>
  <c r="H355" i="41"/>
  <c r="H506" i="41"/>
  <c r="J506" i="41"/>
  <c r="E506" i="41"/>
  <c r="I506" i="41"/>
  <c r="K506" i="41"/>
  <c r="I302" i="41"/>
  <c r="K302" i="41"/>
  <c r="E302" i="41"/>
  <c r="J302" i="41"/>
  <c r="H302" i="41"/>
  <c r="E207" i="41"/>
  <c r="I207" i="41"/>
  <c r="H207" i="41"/>
  <c r="J207" i="41"/>
  <c r="K207" i="41"/>
  <c r="H657" i="41"/>
  <c r="I657" i="41"/>
  <c r="J657" i="41"/>
  <c r="E657" i="41"/>
  <c r="K657" i="41"/>
  <c r="K422" i="41"/>
  <c r="E422" i="41"/>
  <c r="J422" i="41"/>
  <c r="H422" i="41"/>
  <c r="I422" i="41"/>
  <c r="K60" i="41"/>
  <c r="I60" i="41"/>
  <c r="J60" i="41"/>
  <c r="E60" i="41"/>
  <c r="H60" i="41"/>
  <c r="I407" i="41"/>
  <c r="K407" i="41"/>
  <c r="H407" i="41"/>
  <c r="J407" i="41"/>
  <c r="E407" i="41"/>
  <c r="H212" i="41"/>
  <c r="K212" i="41"/>
  <c r="J212" i="41"/>
  <c r="E212" i="41"/>
  <c r="I212" i="41"/>
  <c r="K175" i="41"/>
  <c r="H175" i="41"/>
  <c r="I175" i="41"/>
  <c r="E175" i="41"/>
  <c r="J175" i="41"/>
  <c r="J41" i="41"/>
  <c r="H41" i="41"/>
  <c r="K41" i="41"/>
  <c r="E41" i="41"/>
  <c r="I41" i="41"/>
  <c r="K636" i="41"/>
  <c r="I636" i="41"/>
  <c r="E636" i="41"/>
  <c r="H636" i="41"/>
  <c r="J636" i="41"/>
  <c r="K161" i="41"/>
  <c r="I161" i="41"/>
  <c r="H161" i="41"/>
  <c r="E161" i="41"/>
  <c r="J161" i="41"/>
  <c r="J382" i="41"/>
  <c r="E382" i="41"/>
  <c r="I382" i="41"/>
  <c r="K382" i="41"/>
  <c r="H382" i="41"/>
  <c r="K104" i="41"/>
  <c r="E104" i="41"/>
  <c r="I104" i="41"/>
  <c r="J104" i="41"/>
  <c r="H104" i="41"/>
  <c r="K373" i="41"/>
  <c r="J373" i="41"/>
  <c r="H373" i="41"/>
  <c r="E373" i="41"/>
  <c r="I373" i="41"/>
  <c r="H644" i="41"/>
  <c r="K644" i="41"/>
  <c r="I644" i="41"/>
  <c r="E644" i="41"/>
  <c r="J644" i="41"/>
  <c r="K556" i="41"/>
  <c r="I556" i="41"/>
  <c r="J556" i="41"/>
  <c r="E556" i="41"/>
  <c r="H556" i="41"/>
  <c r="I424" i="41"/>
  <c r="K424" i="41"/>
  <c r="J424" i="41"/>
  <c r="E424" i="41"/>
  <c r="H424" i="41"/>
  <c r="H366" i="41"/>
  <c r="J366" i="41"/>
  <c r="I366" i="41"/>
  <c r="K366" i="41"/>
  <c r="E366" i="41"/>
  <c r="I659" i="41"/>
  <c r="E659" i="41"/>
  <c r="J659" i="41"/>
  <c r="K659" i="41"/>
  <c r="H659" i="41"/>
  <c r="H208" i="41"/>
  <c r="I208" i="41"/>
  <c r="E208" i="41"/>
  <c r="K208" i="41"/>
  <c r="J208" i="41"/>
  <c r="J474" i="41"/>
  <c r="K474" i="41"/>
  <c r="I474" i="41"/>
  <c r="H474" i="41"/>
  <c r="E474" i="41"/>
  <c r="E99" i="41"/>
  <c r="K99" i="41"/>
  <c r="I99" i="41"/>
  <c r="J99" i="41"/>
  <c r="H99" i="41"/>
  <c r="H247" i="41"/>
  <c r="K247" i="41"/>
  <c r="I247" i="41"/>
  <c r="E247" i="41"/>
  <c r="J247" i="41"/>
  <c r="K630" i="41"/>
  <c r="J630" i="41"/>
  <c r="I630" i="41"/>
  <c r="H630" i="41"/>
  <c r="E630" i="41"/>
  <c r="H444" i="41"/>
  <c r="J444" i="41"/>
  <c r="I444" i="41"/>
  <c r="E444" i="41"/>
  <c r="K444" i="41"/>
  <c r="J489" i="41"/>
  <c r="E489" i="41"/>
  <c r="H489" i="41"/>
  <c r="I489" i="41"/>
  <c r="K489" i="41"/>
  <c r="J92" i="41"/>
  <c r="H92" i="41"/>
  <c r="E92" i="41"/>
  <c r="I92" i="41"/>
  <c r="K92" i="41"/>
  <c r="J290" i="41"/>
  <c r="I290" i="41"/>
  <c r="E290" i="41"/>
  <c r="H290" i="41"/>
  <c r="K290" i="41"/>
  <c r="I33" i="41"/>
  <c r="K33" i="41"/>
  <c r="J33" i="41"/>
  <c r="E33" i="41"/>
  <c r="H33" i="41"/>
  <c r="J581" i="41"/>
  <c r="K581" i="41"/>
  <c r="E581" i="41"/>
  <c r="H581" i="41"/>
  <c r="I581" i="41"/>
  <c r="I394" i="41"/>
  <c r="J394" i="41"/>
  <c r="H394" i="41"/>
  <c r="K394" i="41"/>
  <c r="E394" i="41"/>
  <c r="I50" i="41"/>
  <c r="K50" i="41"/>
  <c r="H50" i="41"/>
  <c r="J50" i="41"/>
  <c r="E50" i="41"/>
  <c r="J408" i="41"/>
  <c r="E408" i="41"/>
  <c r="K408" i="41"/>
  <c r="I408" i="41"/>
  <c r="H408" i="41"/>
  <c r="I325" i="41"/>
  <c r="H325" i="41"/>
  <c r="E325" i="41"/>
  <c r="J325" i="41"/>
  <c r="K325" i="41"/>
  <c r="I242" i="41"/>
  <c r="J242" i="41"/>
  <c r="E242" i="41"/>
  <c r="H242" i="41"/>
  <c r="K242" i="41"/>
  <c r="K270" i="41"/>
  <c r="J270" i="41"/>
  <c r="I270" i="41"/>
  <c r="H270" i="41"/>
  <c r="E270" i="41"/>
  <c r="E255" i="41"/>
  <c r="H255" i="41"/>
  <c r="K255" i="41"/>
  <c r="I255" i="41"/>
  <c r="J255" i="41"/>
  <c r="J656" i="41"/>
  <c r="E656" i="41"/>
  <c r="I656" i="41"/>
  <c r="K656" i="41"/>
  <c r="H656" i="41"/>
  <c r="E316" i="41"/>
  <c r="I316" i="41"/>
  <c r="J316" i="41"/>
  <c r="K316" i="41"/>
  <c r="H316" i="41"/>
  <c r="J337" i="41"/>
  <c r="K337" i="41"/>
  <c r="H337" i="41"/>
  <c r="I337" i="41"/>
  <c r="E337" i="41"/>
  <c r="J667" i="41"/>
  <c r="K667" i="41"/>
  <c r="H667" i="41"/>
  <c r="E667" i="41"/>
  <c r="I667" i="41"/>
  <c r="I469" i="41"/>
  <c r="J469" i="41"/>
  <c r="H469" i="41"/>
  <c r="K469" i="41"/>
  <c r="E469" i="41"/>
  <c r="J13" i="41"/>
  <c r="K13" i="41"/>
  <c r="E13" i="41"/>
  <c r="I13" i="41"/>
  <c r="H13" i="41"/>
  <c r="K606" i="41"/>
  <c r="I606" i="41"/>
  <c r="H606" i="41"/>
  <c r="E606" i="41"/>
  <c r="J606" i="41"/>
  <c r="I354" i="41"/>
  <c r="K354" i="41"/>
  <c r="H354" i="41"/>
  <c r="J354" i="41"/>
  <c r="E354" i="41"/>
  <c r="K613" i="41"/>
  <c r="E613" i="41"/>
  <c r="J613" i="41"/>
  <c r="I613" i="41"/>
  <c r="H613" i="41"/>
  <c r="E668" i="41"/>
  <c r="I668" i="41"/>
  <c r="J668" i="41"/>
  <c r="H668" i="41"/>
  <c r="K668" i="41"/>
  <c r="E231" i="41"/>
  <c r="I231" i="41"/>
  <c r="H231" i="41"/>
  <c r="K231" i="41"/>
  <c r="J231" i="41"/>
  <c r="I333" i="41"/>
  <c r="K333" i="41"/>
  <c r="J333" i="41"/>
  <c r="H333" i="41"/>
  <c r="E333" i="41"/>
  <c r="E340" i="41"/>
  <c r="I340" i="41"/>
  <c r="J340" i="41"/>
  <c r="K340" i="41"/>
  <c r="H340" i="41"/>
  <c r="H614" i="41"/>
  <c r="K614" i="41"/>
  <c r="I614" i="41"/>
  <c r="E614" i="41"/>
  <c r="J614" i="41"/>
  <c r="K665" i="41"/>
  <c r="H665" i="41"/>
  <c r="E665" i="41"/>
  <c r="J665" i="41"/>
  <c r="I665" i="41"/>
  <c r="H662" i="41"/>
  <c r="E662" i="41"/>
  <c r="I662" i="41"/>
  <c r="J662" i="41"/>
  <c r="K662" i="41"/>
  <c r="I157" i="41"/>
  <c r="K157" i="41"/>
  <c r="H157" i="41"/>
  <c r="E157" i="41"/>
  <c r="J157" i="41"/>
  <c r="E362" i="41"/>
  <c r="H362" i="41"/>
  <c r="I362" i="41"/>
  <c r="K362" i="41"/>
  <c r="J362" i="41"/>
  <c r="H53" i="41"/>
  <c r="K53" i="41"/>
  <c r="I53" i="41"/>
  <c r="E53" i="41"/>
  <c r="J53" i="41"/>
  <c r="K561" i="41"/>
  <c r="I561" i="41"/>
  <c r="H561" i="41"/>
  <c r="J561" i="41"/>
  <c r="E561" i="41"/>
  <c r="I184" i="41"/>
  <c r="E184" i="41"/>
  <c r="H184" i="41"/>
  <c r="J184" i="41"/>
  <c r="K184" i="41"/>
  <c r="H49" i="41"/>
  <c r="K49" i="41"/>
  <c r="I49" i="41"/>
  <c r="J49" i="41"/>
  <c r="E49" i="41"/>
  <c r="K153" i="41"/>
  <c r="J153" i="41"/>
  <c r="H153" i="41"/>
  <c r="E153" i="41"/>
  <c r="I153" i="41"/>
  <c r="J384" i="41"/>
  <c r="H384" i="41"/>
  <c r="I384" i="41"/>
  <c r="E384" i="41"/>
  <c r="K384" i="41"/>
  <c r="H102" i="41"/>
  <c r="J102" i="41"/>
  <c r="K102" i="41"/>
  <c r="E102" i="41"/>
  <c r="I102" i="41"/>
  <c r="E14" i="41"/>
  <c r="K14" i="41"/>
  <c r="I14" i="41"/>
  <c r="J14" i="41"/>
  <c r="H14" i="41"/>
  <c r="K546" i="41"/>
  <c r="J546" i="41"/>
  <c r="I546" i="41"/>
  <c r="H546" i="41"/>
  <c r="E546" i="41"/>
  <c r="I372" i="41"/>
  <c r="H372" i="41"/>
  <c r="E372" i="41"/>
  <c r="K372" i="41"/>
  <c r="J372" i="41"/>
  <c r="K447" i="41"/>
  <c r="J447" i="41"/>
  <c r="I447" i="41"/>
  <c r="H447" i="41"/>
  <c r="E447" i="41"/>
  <c r="H515" i="41"/>
  <c r="K515" i="41"/>
  <c r="I515" i="41"/>
  <c r="J515" i="41"/>
  <c r="E515" i="41"/>
  <c r="J167" i="41"/>
  <c r="K167" i="41"/>
  <c r="H167" i="41"/>
  <c r="I167" i="41"/>
  <c r="E167" i="41"/>
  <c r="K609" i="41"/>
  <c r="E609" i="41"/>
  <c r="H609" i="41"/>
  <c r="I609" i="41"/>
  <c r="J609" i="41"/>
  <c r="J402" i="41"/>
  <c r="H402" i="41"/>
  <c r="K402" i="41"/>
  <c r="I402" i="41"/>
  <c r="E402" i="41"/>
  <c r="I540" i="41"/>
  <c r="J540" i="41"/>
  <c r="H540" i="41"/>
  <c r="K540" i="41"/>
  <c r="E540" i="41"/>
  <c r="E415" i="41"/>
  <c r="J415" i="41"/>
  <c r="H415" i="41"/>
  <c r="I415" i="41"/>
  <c r="K415" i="41"/>
  <c r="J70" i="41"/>
  <c r="E70" i="41"/>
  <c r="I70" i="41"/>
  <c r="K70" i="41"/>
  <c r="H70" i="41"/>
  <c r="H389" i="41"/>
  <c r="E389" i="41"/>
  <c r="J389" i="41"/>
  <c r="I389" i="41"/>
  <c r="K389" i="41"/>
  <c r="H426" i="41"/>
  <c r="J426" i="41"/>
  <c r="E426" i="41"/>
  <c r="K426" i="41"/>
  <c r="I426" i="41"/>
  <c r="H596" i="41"/>
  <c r="E596" i="41"/>
  <c r="J596" i="41"/>
  <c r="I596" i="41"/>
  <c r="K596" i="41"/>
  <c r="H108" i="41"/>
  <c r="I108" i="41"/>
  <c r="J108" i="41"/>
  <c r="K108" i="41"/>
  <c r="E108" i="41"/>
  <c r="K331" i="41"/>
  <c r="E331" i="41"/>
  <c r="J331" i="41"/>
  <c r="I331" i="41"/>
  <c r="H331" i="41"/>
  <c r="K480" i="41"/>
  <c r="H480" i="41"/>
  <c r="I480" i="41"/>
  <c r="E480" i="41"/>
  <c r="J480" i="41"/>
  <c r="E377" i="41"/>
  <c r="K377" i="41"/>
  <c r="I377" i="41"/>
  <c r="H377" i="41"/>
  <c r="J377" i="41"/>
  <c r="I322" i="41"/>
  <c r="H322" i="41"/>
  <c r="J322" i="41"/>
  <c r="E322" i="41"/>
  <c r="K322" i="41"/>
  <c r="H633" i="41"/>
  <c r="J633" i="41"/>
  <c r="I633" i="41"/>
  <c r="K633" i="41"/>
  <c r="E633" i="41"/>
  <c r="K132" i="41"/>
  <c r="H132" i="41"/>
  <c r="J132" i="41"/>
  <c r="E132" i="41"/>
  <c r="I132" i="41"/>
  <c r="K277" i="41"/>
  <c r="E277" i="41"/>
  <c r="J277" i="41"/>
  <c r="H277" i="41"/>
  <c r="I277" i="41"/>
  <c r="J326" i="41"/>
  <c r="I326" i="41"/>
  <c r="K326" i="41"/>
  <c r="H326" i="41"/>
  <c r="E326" i="41"/>
  <c r="I129" i="41"/>
  <c r="E129" i="41"/>
  <c r="K129" i="41"/>
  <c r="J129" i="41"/>
  <c r="H129" i="41"/>
  <c r="J178" i="41"/>
  <c r="I178" i="41"/>
  <c r="E178" i="41"/>
  <c r="K178" i="41"/>
  <c r="H178" i="41"/>
  <c r="E645" i="41"/>
  <c r="H645" i="41"/>
  <c r="J645" i="41"/>
  <c r="K645" i="41"/>
  <c r="I645" i="41"/>
  <c r="I554" i="41"/>
  <c r="H554" i="41"/>
  <c r="J554" i="41"/>
  <c r="E554" i="41"/>
  <c r="K554" i="41"/>
  <c r="E462" i="41"/>
  <c r="K462" i="41"/>
  <c r="I462" i="41"/>
  <c r="J462" i="41"/>
  <c r="H462" i="41"/>
  <c r="I453" i="41"/>
  <c r="K453" i="41"/>
  <c r="E453" i="41"/>
  <c r="J453" i="41"/>
  <c r="H453" i="41"/>
  <c r="H43" i="41"/>
  <c r="I43" i="41"/>
  <c r="K43" i="41"/>
  <c r="J43" i="41"/>
  <c r="E43" i="41"/>
  <c r="E399" i="41"/>
  <c r="H399" i="41"/>
  <c r="I399" i="41"/>
  <c r="J399" i="41"/>
  <c r="K399" i="41"/>
  <c r="I155" i="41"/>
  <c r="E155" i="41"/>
  <c r="K155" i="41"/>
  <c r="H155" i="41"/>
  <c r="J155" i="41"/>
  <c r="H352" i="41"/>
  <c r="I352" i="41"/>
  <c r="J352" i="41"/>
  <c r="K352" i="41"/>
  <c r="E352" i="41"/>
  <c r="E577" i="41"/>
  <c r="H577" i="41"/>
  <c r="J577" i="41"/>
  <c r="K577" i="41"/>
  <c r="I577" i="41"/>
  <c r="E83" i="41"/>
  <c r="I83" i="41"/>
  <c r="H83" i="41"/>
  <c r="J83" i="41"/>
  <c r="K83" i="41"/>
  <c r="I182" i="41"/>
  <c r="K182" i="41"/>
  <c r="E182" i="41"/>
  <c r="J182" i="41"/>
  <c r="H182" i="41"/>
  <c r="K172" i="41"/>
  <c r="H172" i="41"/>
  <c r="I172" i="41"/>
  <c r="J172" i="41"/>
  <c r="E172" i="41"/>
  <c r="I610" i="41"/>
  <c r="K610" i="41"/>
  <c r="J610" i="41"/>
  <c r="E610" i="41"/>
  <c r="H610" i="41"/>
  <c r="E200" i="41"/>
  <c r="K200" i="41"/>
  <c r="I200" i="41"/>
  <c r="H200" i="41"/>
  <c r="J200" i="41"/>
  <c r="I51" i="41"/>
  <c r="E51" i="41"/>
  <c r="K51" i="41"/>
  <c r="J51" i="41"/>
  <c r="H51" i="41"/>
  <c r="I647" i="41"/>
  <c r="K647" i="41"/>
  <c r="J647" i="41"/>
  <c r="E647" i="41"/>
  <c r="H647" i="41"/>
  <c r="E165" i="41"/>
  <c r="J165" i="41"/>
  <c r="H165" i="41"/>
  <c r="K165" i="41"/>
  <c r="I165" i="41"/>
  <c r="K698" i="41"/>
  <c r="E698" i="41"/>
  <c r="H698" i="41"/>
  <c r="J698" i="41"/>
  <c r="I698" i="41"/>
  <c r="J557" i="41"/>
  <c r="I557" i="41"/>
  <c r="H557" i="41"/>
  <c r="K557" i="41"/>
  <c r="E557" i="41"/>
  <c r="E257" i="41"/>
  <c r="H257" i="41"/>
  <c r="K257" i="41"/>
  <c r="I257" i="41"/>
  <c r="J257" i="41"/>
  <c r="H93" i="41"/>
  <c r="E93" i="41"/>
  <c r="J93" i="41"/>
  <c r="K93" i="41"/>
  <c r="I93" i="41"/>
  <c r="E20" i="41"/>
  <c r="K20" i="41"/>
  <c r="I20" i="41"/>
  <c r="H20" i="41"/>
  <c r="J20" i="41"/>
  <c r="K571" i="41"/>
  <c r="H571" i="41"/>
  <c r="I571" i="41"/>
  <c r="J571" i="41"/>
  <c r="E571" i="41"/>
  <c r="E199" i="41"/>
  <c r="I199" i="41"/>
  <c r="J199" i="41"/>
  <c r="K199" i="41"/>
  <c r="H199" i="41"/>
  <c r="H142" i="41"/>
  <c r="J142" i="41"/>
  <c r="K142" i="41"/>
  <c r="I142" i="41"/>
  <c r="E142" i="41"/>
  <c r="K378" i="41"/>
  <c r="J378" i="41"/>
  <c r="H378" i="41"/>
  <c r="I378" i="41"/>
  <c r="E378" i="41"/>
  <c r="K451" i="41"/>
  <c r="E451" i="41"/>
  <c r="J451" i="41"/>
  <c r="I451" i="41"/>
  <c r="H451" i="41"/>
  <c r="K145" i="41"/>
  <c r="H145" i="41"/>
  <c r="E145" i="41"/>
  <c r="I145" i="41"/>
  <c r="J145" i="41"/>
  <c r="H471" i="41"/>
  <c r="E471" i="41"/>
  <c r="I471" i="41"/>
  <c r="J471" i="41"/>
  <c r="K471" i="41"/>
  <c r="I237" i="41"/>
  <c r="H237" i="41"/>
  <c r="J237" i="41"/>
  <c r="E237" i="41"/>
  <c r="K237" i="41"/>
  <c r="E526" i="41"/>
  <c r="I526" i="41"/>
  <c r="K526" i="41"/>
  <c r="H526" i="41"/>
  <c r="J526" i="41"/>
  <c r="I141" i="41"/>
  <c r="H141" i="41"/>
  <c r="K141" i="41"/>
  <c r="E141" i="41"/>
  <c r="J141" i="41"/>
  <c r="H95" i="41"/>
  <c r="I95" i="41"/>
  <c r="K95" i="41"/>
  <c r="E95" i="41"/>
  <c r="J95" i="41"/>
  <c r="K158" i="41"/>
  <c r="E158" i="41"/>
  <c r="I158" i="41"/>
  <c r="J158" i="41"/>
  <c r="H158" i="41"/>
  <c r="I38" i="41"/>
  <c r="H38" i="41"/>
  <c r="K38" i="41"/>
  <c r="E38" i="41"/>
  <c r="J38" i="41"/>
  <c r="E62" i="41"/>
  <c r="H62" i="41"/>
  <c r="J62" i="41"/>
  <c r="K62" i="41"/>
  <c r="I62" i="41"/>
  <c r="E279" i="41"/>
  <c r="H279" i="41"/>
  <c r="I279" i="41"/>
  <c r="J279" i="41"/>
  <c r="K279" i="41"/>
  <c r="J456" i="41"/>
  <c r="K456" i="41"/>
  <c r="E456" i="41"/>
  <c r="H456" i="41"/>
  <c r="I456" i="41"/>
  <c r="H706" i="41"/>
  <c r="K706" i="41"/>
  <c r="E706" i="41"/>
  <c r="I706" i="41"/>
  <c r="J706" i="41"/>
  <c r="H107" i="41"/>
  <c r="K107" i="41"/>
  <c r="I107" i="41"/>
  <c r="E107" i="41"/>
  <c r="J107" i="41"/>
  <c r="I370" i="41"/>
  <c r="J370" i="41"/>
  <c r="E370" i="41"/>
  <c r="H370" i="41"/>
  <c r="K370" i="41"/>
  <c r="E442" i="41"/>
  <c r="J442" i="41"/>
  <c r="H442" i="41"/>
  <c r="I442" i="41"/>
  <c r="K442" i="41"/>
  <c r="K218" i="41"/>
  <c r="J218" i="41"/>
  <c r="E218" i="41"/>
  <c r="I218" i="41"/>
  <c r="H218" i="41"/>
  <c r="J567" i="41"/>
  <c r="I567" i="41"/>
  <c r="H567" i="41"/>
  <c r="K567" i="41"/>
  <c r="E567" i="41"/>
  <c r="I507" i="41"/>
  <c r="E507" i="41"/>
  <c r="J507" i="41"/>
  <c r="H507" i="41"/>
  <c r="K507" i="41"/>
  <c r="E510" i="41"/>
  <c r="H510" i="41"/>
  <c r="J510" i="41"/>
  <c r="K510" i="41"/>
  <c r="I510" i="41"/>
  <c r="H319" i="41"/>
  <c r="I319" i="41"/>
  <c r="J319" i="41"/>
  <c r="E319" i="41"/>
  <c r="K319" i="41"/>
  <c r="K190" i="41"/>
  <c r="H190" i="41"/>
  <c r="I190" i="41"/>
  <c r="E190" i="41"/>
  <c r="J190" i="41"/>
  <c r="I562" i="41"/>
  <c r="E562" i="41"/>
  <c r="K562" i="41"/>
  <c r="H562" i="41"/>
  <c r="J562" i="41"/>
  <c r="I346" i="41"/>
  <c r="J346" i="41"/>
  <c r="K346" i="41"/>
  <c r="H346" i="41"/>
  <c r="E346" i="41"/>
  <c r="I18" i="41"/>
  <c r="J18" i="41"/>
  <c r="E18" i="41"/>
  <c r="H18" i="41"/>
  <c r="K18" i="41"/>
  <c r="H553" i="41"/>
  <c r="K553" i="41"/>
  <c r="J553" i="41"/>
  <c r="E553" i="41"/>
  <c r="I553" i="41"/>
  <c r="K443" i="41"/>
  <c r="E443" i="41"/>
  <c r="I443" i="41"/>
  <c r="H443" i="41"/>
  <c r="J443" i="41"/>
  <c r="J531" i="41"/>
  <c r="H531" i="41"/>
  <c r="E531" i="41"/>
  <c r="K531" i="41"/>
  <c r="I531" i="41"/>
  <c r="J395" i="41"/>
  <c r="I395" i="41"/>
  <c r="H395" i="41"/>
  <c r="E395" i="41"/>
  <c r="K395" i="41"/>
  <c r="H523" i="41"/>
  <c r="K523" i="41"/>
  <c r="J523" i="41"/>
  <c r="I523" i="41"/>
  <c r="E523" i="41"/>
  <c r="I705" i="41"/>
  <c r="H705" i="41"/>
  <c r="E705" i="41"/>
  <c r="J705" i="41"/>
  <c r="K705" i="41"/>
  <c r="K521" i="41"/>
  <c r="H521" i="41"/>
  <c r="J521" i="41"/>
  <c r="E521" i="41"/>
  <c r="I521" i="41"/>
  <c r="I269" i="41"/>
  <c r="K269" i="41"/>
  <c r="E269" i="41"/>
  <c r="J269" i="41"/>
  <c r="H269" i="41"/>
  <c r="E89" i="41"/>
  <c r="I89" i="41"/>
  <c r="K89" i="41"/>
  <c r="J89" i="41"/>
  <c r="H89" i="41"/>
  <c r="E110" i="41"/>
  <c r="H110" i="41"/>
  <c r="I110" i="41"/>
  <c r="J110" i="41"/>
  <c r="K110" i="41"/>
  <c r="J576" i="41"/>
  <c r="E576" i="41"/>
  <c r="H576" i="41"/>
  <c r="K576" i="41"/>
  <c r="I576" i="41"/>
  <c r="J485" i="41"/>
  <c r="H485" i="41"/>
  <c r="I485" i="41"/>
  <c r="E485" i="41"/>
  <c r="K485" i="41"/>
  <c r="I139" i="41"/>
  <c r="J139" i="41"/>
  <c r="K139" i="41"/>
  <c r="H139" i="41"/>
  <c r="E139" i="41"/>
  <c r="J186" i="41"/>
  <c r="I186" i="41"/>
  <c r="H186" i="41"/>
  <c r="K186" i="41"/>
  <c r="E186" i="41"/>
  <c r="J632" i="41"/>
  <c r="E632" i="41"/>
  <c r="K632" i="41"/>
  <c r="H632" i="41"/>
  <c r="I632" i="41"/>
  <c r="K677" i="41"/>
  <c r="J677" i="41"/>
  <c r="E677" i="41"/>
  <c r="H677" i="41"/>
  <c r="I677" i="41"/>
  <c r="K227" i="41"/>
  <c r="J227" i="41"/>
  <c r="H227" i="41"/>
  <c r="E227" i="41"/>
  <c r="I227" i="41"/>
  <c r="J627" i="41"/>
  <c r="I627" i="41"/>
  <c r="H627" i="41"/>
  <c r="E627" i="41"/>
  <c r="K627" i="41"/>
  <c r="E536" i="41"/>
  <c r="H536" i="41"/>
  <c r="I536" i="41"/>
  <c r="J536" i="41"/>
  <c r="K536" i="41"/>
  <c r="I461" i="41"/>
  <c r="K461" i="41"/>
  <c r="J461" i="41"/>
  <c r="E461" i="41"/>
  <c r="H461" i="41"/>
  <c r="K672" i="41"/>
  <c r="E672" i="41"/>
  <c r="H672" i="41"/>
  <c r="I672" i="41"/>
  <c r="J672" i="41"/>
  <c r="J351" i="41"/>
  <c r="I351" i="41"/>
  <c r="H351" i="41"/>
  <c r="E351" i="41"/>
  <c r="K351" i="41"/>
  <c r="K274" i="41"/>
  <c r="E274" i="41"/>
  <c r="I274" i="41"/>
  <c r="J274" i="41"/>
  <c r="H274" i="41"/>
  <c r="E549" i="41"/>
  <c r="I549" i="41"/>
  <c r="H549" i="41"/>
  <c r="K549" i="41"/>
  <c r="J549" i="41"/>
  <c r="I651" i="41"/>
  <c r="J651" i="41"/>
  <c r="H651" i="41"/>
  <c r="K651" i="41"/>
  <c r="E651" i="41"/>
  <c r="I131" i="41"/>
  <c r="J131" i="41"/>
  <c r="H131" i="41"/>
  <c r="K131" i="41"/>
  <c r="E131" i="41"/>
  <c r="K582" i="41"/>
  <c r="I582" i="41"/>
  <c r="H582" i="41"/>
  <c r="J582" i="41"/>
  <c r="E582" i="41"/>
  <c r="K555" i="41"/>
  <c r="E555" i="41"/>
  <c r="H555" i="41"/>
  <c r="J555" i="41"/>
  <c r="I555" i="41"/>
  <c r="H260" i="41"/>
  <c r="E260" i="41"/>
  <c r="J260" i="41"/>
  <c r="K260" i="41"/>
  <c r="I260" i="41"/>
  <c r="K328" i="41"/>
  <c r="H328" i="41"/>
  <c r="E328" i="41"/>
  <c r="I328" i="41"/>
  <c r="J328" i="41"/>
  <c r="J400" i="41"/>
  <c r="K400" i="41"/>
  <c r="E400" i="41"/>
  <c r="H400" i="41"/>
  <c r="I400" i="41"/>
  <c r="H195" i="41"/>
  <c r="K195" i="41"/>
  <c r="J195" i="41"/>
  <c r="I195" i="41"/>
  <c r="E195" i="41"/>
  <c r="H534" i="41"/>
  <c r="K534" i="41"/>
  <c r="E534" i="41"/>
  <c r="I534" i="41"/>
  <c r="J534" i="41"/>
  <c r="K381" i="41"/>
  <c r="H381" i="41"/>
  <c r="I381" i="41"/>
  <c r="J381" i="41"/>
  <c r="E381" i="41"/>
  <c r="K28" i="41"/>
  <c r="H28" i="41"/>
  <c r="J28" i="41"/>
  <c r="I28" i="41"/>
  <c r="E28" i="41"/>
  <c r="I669" i="41"/>
  <c r="J669" i="41"/>
  <c r="K669" i="41"/>
  <c r="H669" i="41"/>
  <c r="E669" i="41"/>
  <c r="J620" i="41"/>
  <c r="H620" i="41"/>
  <c r="E620" i="41"/>
  <c r="I620" i="41"/>
  <c r="K620" i="41"/>
  <c r="E412" i="41"/>
  <c r="K412" i="41"/>
  <c r="H412" i="41"/>
  <c r="I412" i="41"/>
  <c r="J412" i="41"/>
  <c r="K12" i="41"/>
  <c r="H12" i="41"/>
  <c r="E12" i="41"/>
  <c r="I12" i="41"/>
  <c r="J12" i="41"/>
  <c r="H39" i="41"/>
  <c r="E39" i="41"/>
  <c r="I39" i="41"/>
  <c r="J39" i="41"/>
  <c r="K39" i="41"/>
  <c r="H393" i="41"/>
  <c r="J393" i="41"/>
  <c r="E393" i="41"/>
  <c r="I393" i="41"/>
  <c r="K393" i="41"/>
  <c r="E295" i="41"/>
  <c r="K295" i="41"/>
  <c r="I295" i="41"/>
  <c r="H295" i="41"/>
  <c r="J295" i="41"/>
  <c r="I607" i="41"/>
  <c r="K607" i="41"/>
  <c r="J607" i="41"/>
  <c r="H607" i="41"/>
  <c r="E607" i="41"/>
  <c r="K23" i="41"/>
  <c r="J23" i="41"/>
  <c r="I23" i="41"/>
  <c r="H23" i="41"/>
  <c r="E23" i="41"/>
  <c r="H125" i="41"/>
  <c r="J125" i="41"/>
  <c r="E125" i="41"/>
  <c r="I125" i="41"/>
  <c r="K125" i="41"/>
  <c r="I338" i="41"/>
  <c r="K338" i="41"/>
  <c r="H338" i="41"/>
  <c r="E338" i="41"/>
  <c r="J338" i="41"/>
  <c r="E593" i="41"/>
  <c r="J593" i="41"/>
  <c r="K593" i="41"/>
  <c r="H593" i="41"/>
  <c r="I593" i="41"/>
  <c r="I598" i="41"/>
  <c r="J598" i="41"/>
  <c r="K598" i="41"/>
  <c r="E598" i="41"/>
  <c r="H598" i="41"/>
  <c r="K250" i="41"/>
  <c r="J250" i="41"/>
  <c r="I250" i="41"/>
  <c r="E250" i="41"/>
  <c r="H250" i="41"/>
  <c r="J551" i="41"/>
  <c r="H551" i="41"/>
  <c r="E551" i="41"/>
  <c r="K551" i="41"/>
  <c r="I551" i="41"/>
  <c r="H282" i="41"/>
  <c r="E282" i="41"/>
  <c r="K282" i="41"/>
  <c r="I282" i="41"/>
  <c r="J282" i="41"/>
  <c r="J353" i="41"/>
  <c r="K353" i="41"/>
  <c r="H353" i="41"/>
  <c r="I353" i="41"/>
  <c r="E353" i="41"/>
  <c r="J191" i="41"/>
  <c r="K191" i="41"/>
  <c r="H191" i="41"/>
  <c r="E191" i="41"/>
  <c r="I191" i="41"/>
  <c r="E413" i="41"/>
  <c r="K413" i="41"/>
  <c r="I413" i="41"/>
  <c r="H413" i="41"/>
  <c r="J413" i="41"/>
  <c r="K130" i="41"/>
  <c r="E130" i="41"/>
  <c r="J130" i="41"/>
  <c r="H130" i="41"/>
  <c r="I130" i="41"/>
  <c r="I286" i="41"/>
  <c r="K286" i="41"/>
  <c r="J286" i="41"/>
  <c r="E286" i="41"/>
  <c r="H286" i="41"/>
  <c r="H449" i="41"/>
  <c r="J449" i="41"/>
  <c r="I449" i="41"/>
  <c r="K449" i="41"/>
  <c r="E449" i="41"/>
  <c r="H678" i="41"/>
  <c r="E678" i="41"/>
  <c r="K678" i="41"/>
  <c r="I678" i="41"/>
  <c r="J678" i="41"/>
  <c r="H687" i="41"/>
  <c r="E687" i="41"/>
  <c r="K687" i="41"/>
  <c r="I687" i="41"/>
  <c r="J687" i="41"/>
  <c r="H679" i="41"/>
  <c r="E679" i="41"/>
  <c r="K679" i="41"/>
  <c r="J679" i="41"/>
  <c r="I679" i="41"/>
  <c r="H564" i="41"/>
  <c r="E564" i="41"/>
  <c r="I564" i="41"/>
  <c r="J564" i="41"/>
  <c r="K564" i="41"/>
  <c r="K590" i="41"/>
  <c r="I590" i="41"/>
  <c r="J590" i="41"/>
  <c r="E590" i="41"/>
  <c r="H590" i="41"/>
  <c r="J52" i="41"/>
  <c r="I52" i="41"/>
  <c r="H52" i="41"/>
  <c r="E52" i="41"/>
  <c r="K52" i="41"/>
  <c r="H36" i="41"/>
  <c r="J36" i="41"/>
  <c r="E36" i="41"/>
  <c r="K36" i="41"/>
  <c r="I36" i="41"/>
  <c r="J404" i="41"/>
  <c r="E404" i="41"/>
  <c r="K404" i="41"/>
  <c r="I404" i="41"/>
  <c r="H404" i="41"/>
  <c r="H653" i="41"/>
  <c r="J653" i="41"/>
  <c r="I653" i="41"/>
  <c r="K653" i="41"/>
  <c r="E653" i="41"/>
  <c r="I126" i="41"/>
  <c r="J126" i="41"/>
  <c r="E126" i="41"/>
  <c r="H126" i="41"/>
  <c r="K126" i="41"/>
  <c r="I671" i="41"/>
  <c r="H671" i="41"/>
  <c r="J671" i="41"/>
  <c r="K671" i="41"/>
  <c r="E671" i="41"/>
  <c r="E323" i="41"/>
  <c r="J323" i="41"/>
  <c r="I323" i="41"/>
  <c r="K323" i="41"/>
  <c r="H323" i="41"/>
  <c r="E72" i="41"/>
  <c r="I72" i="41"/>
  <c r="J72" i="41"/>
  <c r="K72" i="41"/>
  <c r="H72" i="41"/>
  <c r="E434" i="41"/>
  <c r="J434" i="41"/>
  <c r="I434" i="41"/>
  <c r="H434" i="41"/>
  <c r="K434" i="41"/>
  <c r="K365" i="41"/>
  <c r="E365" i="41"/>
  <c r="H365" i="41"/>
  <c r="I365" i="41"/>
  <c r="J365" i="41"/>
  <c r="H481" i="41"/>
  <c r="K481" i="41"/>
  <c r="E481" i="41"/>
  <c r="J481" i="41"/>
  <c r="I481" i="41"/>
  <c r="J703" i="41"/>
  <c r="K703" i="41"/>
  <c r="E703" i="41"/>
  <c r="H703" i="41"/>
  <c r="I703" i="41"/>
  <c r="E455" i="41"/>
  <c r="I455" i="41"/>
  <c r="J455" i="41"/>
  <c r="H455" i="41"/>
  <c r="K455" i="41"/>
  <c r="I148" i="41"/>
  <c r="E148" i="41"/>
  <c r="H148" i="41"/>
  <c r="K148" i="41"/>
  <c r="J148" i="41"/>
  <c r="I688" i="41"/>
  <c r="J688" i="41"/>
  <c r="K688" i="41"/>
  <c r="H688" i="41"/>
  <c r="E688" i="41"/>
  <c r="H518" i="41"/>
  <c r="I518" i="41"/>
  <c r="K518" i="41"/>
  <c r="J518" i="41"/>
  <c r="E518" i="41"/>
  <c r="K300" i="41"/>
  <c r="H300" i="41"/>
  <c r="J300" i="41"/>
  <c r="E300" i="41"/>
  <c r="I300" i="41"/>
  <c r="J22" i="41"/>
  <c r="E22" i="41"/>
  <c r="K22" i="41"/>
  <c r="H22" i="41"/>
  <c r="I22" i="41"/>
  <c r="I159" i="41"/>
  <c r="H159" i="41"/>
  <c r="K159" i="41"/>
  <c r="J159" i="41"/>
  <c r="E159" i="41"/>
  <c r="H183" i="41"/>
  <c r="E183" i="41"/>
  <c r="K183" i="41"/>
  <c r="I183" i="41"/>
  <c r="J183" i="41"/>
  <c r="I492" i="41"/>
  <c r="H492" i="41"/>
  <c r="E492" i="41"/>
  <c r="J492" i="41"/>
  <c r="K492" i="41"/>
  <c r="E61" i="41"/>
  <c r="I61" i="41"/>
  <c r="K61" i="41"/>
  <c r="J61" i="41"/>
  <c r="H61" i="41"/>
  <c r="J202" i="41"/>
  <c r="K202" i="41"/>
  <c r="I202" i="41"/>
  <c r="H202" i="41"/>
  <c r="E202" i="41"/>
  <c r="K539" i="41"/>
  <c r="J539" i="41"/>
  <c r="I539" i="41"/>
  <c r="E539" i="41"/>
  <c r="H539" i="41"/>
  <c r="I345" i="41"/>
  <c r="K345" i="41"/>
  <c r="H345" i="41"/>
  <c r="J345" i="41"/>
  <c r="E345" i="41"/>
  <c r="K483" i="41"/>
  <c r="I483" i="41"/>
  <c r="H483" i="41"/>
  <c r="E483" i="41"/>
  <c r="J483" i="41"/>
  <c r="E185" i="41"/>
  <c r="J185" i="41"/>
  <c r="I185" i="41"/>
  <c r="K185" i="41"/>
  <c r="H185" i="41"/>
  <c r="I674" i="41"/>
  <c r="H674" i="41"/>
  <c r="E674" i="41"/>
  <c r="J674" i="41"/>
  <c r="K674" i="41"/>
  <c r="J143" i="41"/>
  <c r="E143" i="41"/>
  <c r="K143" i="41"/>
  <c r="I143" i="41"/>
  <c r="H143" i="41"/>
  <c r="I696" i="41"/>
  <c r="E696" i="41"/>
  <c r="K696" i="41"/>
  <c r="H696" i="41"/>
  <c r="J696" i="41"/>
  <c r="I232" i="41"/>
  <c r="E232" i="41"/>
  <c r="K232" i="41"/>
  <c r="H232" i="41"/>
  <c r="J232" i="41"/>
  <c r="K78" i="41"/>
  <c r="J78" i="41"/>
  <c r="I78" i="41"/>
  <c r="E78" i="41"/>
  <c r="H78" i="41"/>
  <c r="K711" i="41"/>
  <c r="H711" i="41"/>
  <c r="J711" i="41"/>
  <c r="I711" i="41"/>
  <c r="I146" i="41"/>
  <c r="K146" i="41"/>
  <c r="J146" i="41"/>
  <c r="E146" i="41"/>
  <c r="H146" i="41"/>
  <c r="E47" i="41"/>
  <c r="I47" i="41"/>
  <c r="H47" i="41"/>
  <c r="J47" i="41"/>
  <c r="K47" i="41"/>
  <c r="I379" i="41"/>
  <c r="H379" i="41"/>
  <c r="E379" i="41"/>
  <c r="J379" i="41"/>
  <c r="K379" i="41"/>
  <c r="K336" i="41"/>
  <c r="J336" i="41"/>
  <c r="I336" i="41"/>
  <c r="H336" i="41"/>
  <c r="E336" i="41"/>
  <c r="E513" i="41"/>
  <c r="H513" i="41"/>
  <c r="J513" i="41"/>
  <c r="I513" i="41"/>
  <c r="K513" i="41"/>
  <c r="E690" i="41"/>
  <c r="J690" i="41"/>
  <c r="K690" i="41"/>
  <c r="H690" i="41"/>
  <c r="I690" i="41"/>
  <c r="K147" i="41"/>
  <c r="I147" i="41"/>
  <c r="E147" i="41"/>
  <c r="H147" i="41"/>
  <c r="J147" i="41"/>
  <c r="H305" i="41"/>
  <c r="K305" i="41"/>
  <c r="I305" i="41"/>
  <c r="J305" i="41"/>
  <c r="E305" i="41"/>
  <c r="E318" i="41"/>
  <c r="H318" i="41"/>
  <c r="J318" i="41"/>
  <c r="I318" i="41"/>
  <c r="K318" i="41"/>
  <c r="K692" i="41"/>
  <c r="J692" i="41"/>
  <c r="H692" i="41"/>
  <c r="I692" i="41"/>
  <c r="E692" i="41"/>
  <c r="K121" i="41"/>
  <c r="H121" i="41"/>
  <c r="I121" i="41"/>
  <c r="E121" i="41"/>
  <c r="J121" i="41"/>
  <c r="K514" i="41"/>
  <c r="J514" i="41"/>
  <c r="I514" i="41"/>
  <c r="E514" i="41"/>
  <c r="H514" i="41"/>
  <c r="H284" i="41"/>
  <c r="J284" i="41"/>
  <c r="E284" i="41"/>
  <c r="K284" i="41"/>
  <c r="I284" i="41"/>
  <c r="K329" i="41"/>
  <c r="E329" i="41"/>
  <c r="J329" i="41"/>
  <c r="I329" i="41"/>
  <c r="H329" i="41"/>
  <c r="I573" i="41"/>
  <c r="E573" i="41"/>
  <c r="K573" i="41"/>
  <c r="J573" i="41"/>
  <c r="H573" i="41"/>
  <c r="E618" i="41"/>
  <c r="K618" i="41"/>
  <c r="I618" i="41"/>
  <c r="H618" i="41"/>
  <c r="J618" i="41"/>
  <c r="H321" i="41"/>
  <c r="E321" i="41"/>
  <c r="J321" i="41"/>
  <c r="I321" i="41"/>
  <c r="K321" i="41"/>
  <c r="J472" i="41"/>
  <c r="E472" i="41"/>
  <c r="K472" i="41"/>
  <c r="H472" i="41"/>
  <c r="I472" i="41"/>
  <c r="H572" i="41"/>
  <c r="J572" i="41"/>
  <c r="E572" i="41"/>
  <c r="I572" i="41"/>
  <c r="K572" i="41"/>
  <c r="E664" i="41"/>
  <c r="H664" i="41"/>
  <c r="I664" i="41"/>
  <c r="J664" i="41"/>
  <c r="K664" i="41"/>
  <c r="E48" i="41"/>
  <c r="K48" i="41"/>
  <c r="H48" i="41"/>
  <c r="I48" i="41"/>
  <c r="J48" i="41"/>
  <c r="E214" i="41"/>
  <c r="H214" i="41"/>
  <c r="J214" i="41"/>
  <c r="I214" i="41"/>
  <c r="K214" i="41"/>
  <c r="K301" i="41"/>
  <c r="I301" i="41"/>
  <c r="E301" i="41"/>
  <c r="J301" i="41"/>
  <c r="H301" i="41"/>
  <c r="K704" i="41"/>
  <c r="I704" i="41"/>
  <c r="H704" i="41"/>
  <c r="E704" i="41"/>
  <c r="J704" i="41"/>
  <c r="I32" i="41"/>
  <c r="E32" i="41"/>
  <c r="K32" i="41"/>
  <c r="H32" i="41"/>
  <c r="J32" i="41"/>
  <c r="H663" i="41"/>
  <c r="K663" i="41"/>
  <c r="J663" i="41"/>
  <c r="E663" i="41"/>
  <c r="I663" i="41"/>
  <c r="I285" i="41"/>
  <c r="J285" i="41"/>
  <c r="E285" i="41"/>
  <c r="K285" i="41"/>
  <c r="H285" i="41"/>
  <c r="H670" i="41"/>
  <c r="I670" i="41"/>
  <c r="K670" i="41"/>
  <c r="J670" i="41"/>
  <c r="E670" i="41"/>
  <c r="K547" i="41"/>
  <c r="H547" i="41"/>
  <c r="E547" i="41"/>
  <c r="I547" i="41"/>
  <c r="J547" i="41"/>
  <c r="E545" i="41"/>
  <c r="K545" i="41"/>
  <c r="H545" i="41"/>
  <c r="J545" i="41"/>
  <c r="I545" i="41"/>
  <c r="K588" i="41"/>
  <c r="J588" i="41"/>
  <c r="E588" i="41"/>
  <c r="H588" i="41"/>
  <c r="I588" i="41"/>
  <c r="I465" i="41"/>
  <c r="H465" i="41"/>
  <c r="J465" i="41"/>
  <c r="K465" i="41"/>
  <c r="E465" i="41"/>
  <c r="J398" i="41"/>
  <c r="H398" i="41"/>
  <c r="K398" i="41"/>
  <c r="I398" i="41"/>
  <c r="E398" i="41"/>
  <c r="E689" i="41"/>
  <c r="J689" i="41"/>
  <c r="K689" i="41"/>
  <c r="H689" i="41"/>
  <c r="I689" i="41"/>
  <c r="H339" i="41"/>
  <c r="I339" i="41"/>
  <c r="K339" i="41"/>
  <c r="E339" i="41"/>
  <c r="J339" i="41"/>
  <c r="E500" i="41"/>
  <c r="K500" i="41"/>
  <c r="I500" i="41"/>
  <c r="H500" i="41"/>
  <c r="J500" i="41"/>
  <c r="K197" i="41"/>
  <c r="E197" i="41"/>
  <c r="H197" i="41"/>
  <c r="J197" i="41"/>
  <c r="I197" i="41"/>
  <c r="E128" i="41"/>
  <c r="J128" i="41"/>
  <c r="K128" i="41"/>
  <c r="H128" i="41"/>
  <c r="I128" i="41"/>
  <c r="K168" i="41"/>
  <c r="E168" i="41"/>
  <c r="I168" i="41"/>
  <c r="J168" i="41"/>
  <c r="H168" i="41"/>
  <c r="J31" i="41"/>
  <c r="H31" i="41"/>
  <c r="I31" i="41"/>
  <c r="K31" i="41"/>
  <c r="E31" i="41"/>
  <c r="H602" i="41"/>
  <c r="J602" i="41"/>
  <c r="E602" i="41"/>
  <c r="K602" i="41"/>
  <c r="I602" i="41"/>
  <c r="J276" i="41"/>
  <c r="K276" i="41"/>
  <c r="I276" i="41"/>
  <c r="E276" i="41"/>
  <c r="H276" i="41"/>
  <c r="I595" i="41"/>
  <c r="E595" i="41"/>
  <c r="K595" i="41"/>
  <c r="H595" i="41"/>
  <c r="J595" i="41"/>
  <c r="H445" i="41"/>
  <c r="K445" i="41"/>
  <c r="J445" i="41"/>
  <c r="E445" i="41"/>
  <c r="I445" i="41"/>
  <c r="H357" i="41"/>
  <c r="I357" i="41"/>
  <c r="E357" i="41"/>
  <c r="K357" i="41"/>
  <c r="J357" i="41"/>
  <c r="I635" i="41"/>
  <c r="E635" i="41"/>
  <c r="K635" i="41"/>
  <c r="J635" i="41"/>
  <c r="H635" i="41"/>
  <c r="E71" i="41"/>
  <c r="J71" i="41"/>
  <c r="K71" i="41"/>
  <c r="I71" i="41"/>
  <c r="H71" i="41"/>
  <c r="K150" i="41"/>
  <c r="J150" i="41"/>
  <c r="E150" i="41"/>
  <c r="H150" i="41"/>
  <c r="I150" i="41"/>
  <c r="K386" i="41"/>
  <c r="I386" i="41"/>
  <c r="E386" i="41"/>
  <c r="H386" i="41"/>
  <c r="J386" i="41"/>
  <c r="I203" i="41"/>
  <c r="H203" i="41"/>
  <c r="E203" i="41"/>
  <c r="K203" i="41"/>
  <c r="J203" i="41"/>
  <c r="H287" i="41"/>
  <c r="K287" i="41"/>
  <c r="J287" i="41"/>
  <c r="I287" i="41"/>
  <c r="E287" i="41"/>
  <c r="H240" i="41"/>
  <c r="J240" i="41"/>
  <c r="I240" i="41"/>
  <c r="K240" i="41"/>
  <c r="E240" i="41"/>
  <c r="K79" i="41"/>
  <c r="H79" i="41"/>
  <c r="E79" i="41"/>
  <c r="J79" i="41"/>
  <c r="I79" i="41"/>
  <c r="H416" i="41"/>
  <c r="E416" i="41"/>
  <c r="K416" i="41"/>
  <c r="J416" i="41"/>
  <c r="I416" i="41"/>
  <c r="H149" i="41"/>
  <c r="E149" i="41"/>
  <c r="J149" i="41"/>
  <c r="K149" i="41"/>
  <c r="I149" i="41"/>
  <c r="K298" i="41"/>
  <c r="H298" i="41"/>
  <c r="J298" i="41"/>
  <c r="E298" i="41"/>
  <c r="I298" i="41"/>
  <c r="E638" i="41"/>
  <c r="K638" i="41"/>
  <c r="J638" i="41"/>
  <c r="H638" i="41"/>
  <c r="I638" i="41"/>
  <c r="J491" i="41"/>
  <c r="H491" i="41"/>
  <c r="I491" i="41"/>
  <c r="K491" i="41"/>
  <c r="E491" i="41"/>
  <c r="E693" i="41"/>
  <c r="J693" i="41"/>
  <c r="H693" i="41"/>
  <c r="K693" i="41"/>
  <c r="I693" i="41"/>
  <c r="J342" i="41"/>
  <c r="I342" i="41"/>
  <c r="H342" i="41"/>
  <c r="K342" i="41"/>
  <c r="E342" i="41"/>
  <c r="H479" i="41"/>
  <c r="E479" i="41"/>
  <c r="I479" i="41"/>
  <c r="K479" i="41"/>
  <c r="J479" i="41"/>
  <c r="J310" i="41"/>
  <c r="K310" i="41"/>
  <c r="H310" i="41"/>
  <c r="I310" i="41"/>
  <c r="E310" i="41"/>
  <c r="I254" i="41"/>
  <c r="K254" i="41"/>
  <c r="H254" i="41"/>
  <c r="J254" i="41"/>
  <c r="E254" i="41"/>
  <c r="H516" i="41"/>
  <c r="J516" i="41"/>
  <c r="K516" i="41"/>
  <c r="I516" i="41"/>
  <c r="E516" i="41"/>
  <c r="K324" i="41"/>
  <c r="J324" i="41"/>
  <c r="E324" i="41"/>
  <c r="H324" i="41"/>
  <c r="I324" i="41"/>
  <c r="I550" i="41"/>
  <c r="E550" i="41"/>
  <c r="K550" i="41"/>
  <c r="J550" i="41"/>
  <c r="H550" i="41"/>
  <c r="J189" i="41"/>
  <c r="K189" i="41"/>
  <c r="H189" i="41"/>
  <c r="I189" i="41"/>
  <c r="E189" i="41"/>
  <c r="J458" i="41"/>
  <c r="I458" i="41"/>
  <c r="K458" i="41"/>
  <c r="H458" i="41"/>
  <c r="E458" i="41"/>
  <c r="I265" i="41"/>
  <c r="K265" i="41"/>
  <c r="H265" i="41"/>
  <c r="E265" i="41"/>
  <c r="J265" i="41"/>
  <c r="I448" i="41"/>
  <c r="K448" i="41"/>
  <c r="H448" i="41"/>
  <c r="J448" i="41"/>
  <c r="E448" i="41"/>
  <c r="E691" i="41"/>
  <c r="J691" i="41"/>
  <c r="I691" i="41"/>
  <c r="K691" i="41"/>
  <c r="H691" i="41"/>
  <c r="K268" i="41"/>
  <c r="E268" i="41"/>
  <c r="I268" i="41"/>
  <c r="J268" i="41"/>
  <c r="H268" i="41"/>
  <c r="K137" i="41"/>
  <c r="H137" i="41"/>
  <c r="E137" i="41"/>
  <c r="I137" i="41"/>
  <c r="J137" i="41"/>
  <c r="H261" i="41"/>
  <c r="J261" i="41"/>
  <c r="I261" i="41"/>
  <c r="E261" i="41"/>
  <c r="K261" i="41"/>
  <c r="J616" i="41"/>
  <c r="E616" i="41"/>
  <c r="I616" i="41"/>
  <c r="H616" i="41"/>
  <c r="K616" i="41"/>
  <c r="J697" i="41"/>
  <c r="I697" i="41"/>
  <c r="E697" i="41"/>
  <c r="H697" i="41"/>
  <c r="K697" i="41"/>
  <c r="I221" i="41"/>
  <c r="E221" i="41"/>
  <c r="H221" i="41"/>
  <c r="J221" i="41"/>
  <c r="K221" i="41"/>
  <c r="K347" i="41"/>
  <c r="J347" i="41"/>
  <c r="E347" i="41"/>
  <c r="H347" i="41"/>
  <c r="I347" i="41"/>
  <c r="J385" i="41"/>
  <c r="H385" i="41"/>
  <c r="K385" i="41"/>
  <c r="I385" i="41"/>
  <c r="E385" i="41"/>
  <c r="J297" i="41"/>
  <c r="E297" i="41"/>
  <c r="I297" i="41"/>
  <c r="K297" i="41"/>
  <c r="H297" i="41"/>
  <c r="K85" i="41"/>
  <c r="E85" i="41"/>
  <c r="H85" i="41"/>
  <c r="I85" i="41"/>
  <c r="J85" i="41"/>
  <c r="H419" i="41"/>
  <c r="I419" i="41"/>
  <c r="J419" i="41"/>
  <c r="K419" i="41"/>
  <c r="E419" i="41"/>
  <c r="E681" i="41"/>
  <c r="J681" i="41"/>
  <c r="H681" i="41"/>
  <c r="I681" i="41"/>
  <c r="K681" i="41"/>
  <c r="J473" i="41"/>
  <c r="E473" i="41"/>
  <c r="I473" i="41"/>
  <c r="H473" i="41"/>
  <c r="K473" i="41"/>
  <c r="H45" i="41"/>
  <c r="K45" i="41"/>
  <c r="J45" i="41"/>
  <c r="E45" i="41"/>
  <c r="I45" i="41"/>
  <c r="H332" i="41"/>
  <c r="J332" i="41"/>
  <c r="I332" i="41"/>
  <c r="K332" i="41"/>
  <c r="E332" i="41"/>
  <c r="K463" i="41"/>
  <c r="I463" i="41"/>
  <c r="J463" i="41"/>
  <c r="E463" i="41"/>
  <c r="H463" i="41"/>
  <c r="K222" i="41"/>
  <c r="J222" i="41"/>
  <c r="I222" i="41"/>
  <c r="H222" i="41"/>
  <c r="E222" i="41"/>
  <c r="E228" i="41"/>
  <c r="I228" i="41"/>
  <c r="K228" i="41"/>
  <c r="H228" i="41"/>
  <c r="J228" i="41"/>
  <c r="H54" i="41"/>
  <c r="K54" i="41"/>
  <c r="J54" i="41"/>
  <c r="I54" i="41"/>
  <c r="E54" i="41"/>
  <c r="E75" i="41"/>
  <c r="J75" i="41"/>
  <c r="I75" i="41"/>
  <c r="H75" i="41"/>
  <c r="K75" i="41"/>
  <c r="E566" i="41"/>
  <c r="I566" i="41"/>
  <c r="J566" i="41"/>
  <c r="H566" i="41"/>
  <c r="K566" i="41"/>
  <c r="H617" i="41"/>
  <c r="I617" i="41"/>
  <c r="E617" i="41"/>
  <c r="J617" i="41"/>
  <c r="K617" i="41"/>
  <c r="J68" i="41"/>
  <c r="I68" i="41"/>
  <c r="H68" i="41"/>
  <c r="E68" i="41"/>
  <c r="K68" i="41"/>
  <c r="K527" i="41"/>
  <c r="J527" i="41"/>
  <c r="I527" i="41"/>
  <c r="H527" i="41"/>
  <c r="E527" i="41"/>
  <c r="H552" i="41"/>
  <c r="E552" i="41"/>
  <c r="J552" i="41"/>
  <c r="I552" i="41"/>
  <c r="K552" i="41"/>
  <c r="E177" i="41"/>
  <c r="I177" i="41"/>
  <c r="J177" i="41"/>
  <c r="H177" i="41"/>
  <c r="K177" i="41"/>
  <c r="E234" i="41"/>
  <c r="J234" i="41"/>
  <c r="K234" i="41"/>
  <c r="I234" i="41"/>
  <c r="H234" i="41"/>
  <c r="K437" i="41"/>
  <c r="H437" i="41"/>
  <c r="J437" i="41"/>
  <c r="E437" i="41"/>
  <c r="I437" i="41"/>
  <c r="J409" i="41"/>
  <c r="K409" i="41"/>
  <c r="I409" i="41"/>
  <c r="H409" i="41"/>
  <c r="E409" i="41"/>
  <c r="I418" i="41"/>
  <c r="E418" i="41"/>
  <c r="K418" i="41"/>
  <c r="J418" i="41"/>
  <c r="H418" i="41"/>
  <c r="E529" i="41"/>
  <c r="H529" i="41"/>
  <c r="K529" i="41"/>
  <c r="J529" i="41"/>
  <c r="I529" i="41"/>
  <c r="E136" i="41"/>
  <c r="H136" i="41"/>
  <c r="K136" i="41"/>
  <c r="I136" i="41"/>
  <c r="J136" i="41"/>
  <c r="E441" i="41"/>
  <c r="H441" i="41"/>
  <c r="J441" i="41"/>
  <c r="K441" i="41"/>
  <c r="I441" i="41"/>
  <c r="I440" i="41"/>
  <c r="J440" i="41"/>
  <c r="H440" i="41"/>
  <c r="E440" i="41"/>
  <c r="K440" i="41"/>
  <c r="K701" i="41"/>
  <c r="E701" i="41"/>
  <c r="I701" i="41"/>
  <c r="J701" i="41"/>
  <c r="H701" i="41"/>
  <c r="E263" i="41"/>
  <c r="K263" i="41"/>
  <c r="I263" i="41"/>
  <c r="J263" i="41"/>
  <c r="H263" i="41"/>
  <c r="I464" i="41"/>
  <c r="K464" i="41"/>
  <c r="H464" i="41"/>
  <c r="E464" i="41"/>
  <c r="J464" i="41"/>
  <c r="I311" i="41"/>
  <c r="J311" i="41"/>
  <c r="K311" i="41"/>
  <c r="H311" i="41"/>
  <c r="E311" i="41"/>
  <c r="J486" i="41"/>
  <c r="E486" i="41"/>
  <c r="K486" i="41"/>
  <c r="H486" i="41"/>
  <c r="I486" i="41"/>
  <c r="I646" i="41"/>
  <c r="H646" i="41"/>
  <c r="J646" i="41"/>
  <c r="K646" i="41"/>
  <c r="E646" i="41"/>
  <c r="E96" i="41"/>
  <c r="H96" i="41"/>
  <c r="J96" i="41"/>
  <c r="I96" i="41"/>
  <c r="K96" i="41"/>
  <c r="H280" i="41"/>
  <c r="I280" i="41"/>
  <c r="E280" i="41"/>
  <c r="K280" i="41"/>
  <c r="J280" i="41"/>
  <c r="E660" i="41"/>
  <c r="J660" i="41"/>
  <c r="H660" i="41"/>
  <c r="K660" i="41"/>
  <c r="I660" i="41"/>
  <c r="H460" i="41"/>
  <c r="K460" i="41"/>
  <c r="E460" i="41"/>
  <c r="J460" i="41"/>
  <c r="I460" i="41"/>
  <c r="I123" i="41"/>
  <c r="H123" i="41"/>
  <c r="J123" i="41"/>
  <c r="K123" i="41"/>
  <c r="E123" i="41"/>
  <c r="E583" i="41"/>
  <c r="K583" i="41"/>
  <c r="J583" i="41"/>
  <c r="I583" i="41"/>
  <c r="H583" i="41"/>
  <c r="K111" i="41"/>
  <c r="I111" i="41"/>
  <c r="E111" i="41"/>
  <c r="H111" i="41"/>
  <c r="J111" i="41"/>
  <c r="E69" i="41"/>
  <c r="I69" i="41"/>
  <c r="K69" i="41"/>
  <c r="H69" i="41"/>
  <c r="J69" i="41"/>
  <c r="J592" i="41"/>
  <c r="E592" i="41"/>
  <c r="I592" i="41"/>
  <c r="K592" i="41"/>
  <c r="H592" i="41"/>
  <c r="H164" i="41"/>
  <c r="I164" i="41"/>
  <c r="E164" i="41"/>
  <c r="J164" i="41"/>
  <c r="K164" i="41"/>
  <c r="I709" i="41"/>
  <c r="K709" i="41"/>
  <c r="E709" i="41"/>
  <c r="H709" i="41"/>
  <c r="J709" i="41"/>
  <c r="H475" i="41"/>
  <c r="K475" i="41"/>
  <c r="I475" i="41"/>
  <c r="J475" i="41"/>
  <c r="E475" i="41"/>
  <c r="K397" i="41"/>
  <c r="E397" i="41"/>
  <c r="I397" i="41"/>
  <c r="J397" i="41"/>
  <c r="H397" i="41"/>
  <c r="J543" i="41"/>
  <c r="H543" i="41"/>
  <c r="K543" i="41"/>
  <c r="E543" i="41"/>
  <c r="I543" i="41"/>
  <c r="K431" i="41"/>
  <c r="E431" i="41"/>
  <c r="H431" i="41"/>
  <c r="J431" i="41"/>
  <c r="I431" i="41"/>
  <c r="E248" i="41"/>
  <c r="H248" i="41"/>
  <c r="J248" i="41"/>
  <c r="K248" i="41"/>
  <c r="I248" i="41"/>
  <c r="I188" i="41"/>
  <c r="J188" i="41"/>
  <c r="E188" i="41"/>
  <c r="K188" i="41"/>
  <c r="H188" i="41"/>
  <c r="K97" i="41"/>
  <c r="I97" i="41"/>
  <c r="E97" i="41"/>
  <c r="J97" i="41"/>
  <c r="H97" i="41"/>
  <c r="E209" i="41"/>
  <c r="K209" i="41"/>
  <c r="I209" i="41"/>
  <c r="H209" i="41"/>
  <c r="J209" i="41"/>
  <c r="K241" i="41"/>
  <c r="I241" i="41"/>
  <c r="J241" i="41"/>
  <c r="H241" i="41"/>
  <c r="E241" i="41"/>
  <c r="K658" i="41"/>
  <c r="I658" i="41"/>
  <c r="H658" i="41"/>
  <c r="J658" i="41"/>
  <c r="E658" i="41"/>
  <c r="I574" i="41"/>
  <c r="J574" i="41"/>
  <c r="H574" i="41"/>
  <c r="E574" i="41"/>
  <c r="K574" i="41"/>
  <c r="K30" i="41"/>
  <c r="H30" i="41"/>
  <c r="I30" i="41"/>
  <c r="J30" i="41"/>
  <c r="E30" i="41"/>
  <c r="E303" i="41"/>
  <c r="H303" i="41"/>
  <c r="K303" i="41"/>
  <c r="J303" i="41"/>
  <c r="I303" i="41"/>
  <c r="H267" i="41"/>
  <c r="J267" i="41"/>
  <c r="I267" i="41"/>
  <c r="E267" i="41"/>
  <c r="K267" i="41"/>
  <c r="H306" i="41"/>
  <c r="J306" i="41"/>
  <c r="K306" i="41"/>
  <c r="I306" i="41"/>
  <c r="E306" i="41"/>
  <c r="E558" i="41"/>
  <c r="H558" i="41"/>
  <c r="I558" i="41"/>
  <c r="J558" i="41"/>
  <c r="K558" i="41"/>
  <c r="J383" i="41"/>
  <c r="H383" i="41"/>
  <c r="K383" i="41"/>
  <c r="E383" i="41"/>
  <c r="I383" i="41"/>
  <c r="H307" i="41"/>
  <c r="K307" i="41"/>
  <c r="J307" i="41"/>
  <c r="I307" i="41"/>
  <c r="E307" i="41"/>
  <c r="H344" i="41"/>
  <c r="J344" i="41"/>
  <c r="K344" i="41"/>
  <c r="E344" i="41"/>
  <c r="I344" i="41"/>
  <c r="K603" i="41"/>
  <c r="H603" i="41"/>
  <c r="E603" i="41"/>
  <c r="I603" i="41"/>
  <c r="J603" i="41"/>
  <c r="E114" i="41"/>
  <c r="I114" i="41"/>
  <c r="J114" i="41"/>
  <c r="K114" i="41"/>
  <c r="H114" i="41"/>
  <c r="J707" i="41"/>
  <c r="H707" i="41"/>
  <c r="K707" i="41"/>
  <c r="I707" i="41"/>
  <c r="E707" i="41"/>
  <c r="H205" i="41"/>
  <c r="I205" i="41"/>
  <c r="K205" i="41"/>
  <c r="J205" i="41"/>
  <c r="E205" i="41"/>
  <c r="I522" i="41"/>
  <c r="H522" i="41"/>
  <c r="J522" i="41"/>
  <c r="K522" i="41"/>
  <c r="E522" i="41"/>
  <c r="H682" i="41"/>
  <c r="J682" i="41"/>
  <c r="K682" i="41"/>
  <c r="I682" i="41"/>
  <c r="E682" i="41"/>
  <c r="K361" i="41"/>
  <c r="E361" i="41"/>
  <c r="H361" i="41"/>
  <c r="I361" i="41"/>
  <c r="J361" i="41"/>
  <c r="H239" i="41"/>
  <c r="J239" i="41"/>
  <c r="I239" i="41"/>
  <c r="E239" i="41"/>
  <c r="K239" i="41"/>
  <c r="K512" i="41"/>
  <c r="J512" i="41"/>
  <c r="E512" i="41"/>
  <c r="H512" i="41"/>
  <c r="I512" i="41"/>
  <c r="J604" i="41"/>
  <c r="H604" i="41"/>
  <c r="E604" i="41"/>
  <c r="K604" i="41"/>
  <c r="I604" i="41"/>
  <c r="K541" i="41"/>
  <c r="H541" i="41"/>
  <c r="I541" i="41"/>
  <c r="J541" i="41"/>
  <c r="E541" i="41"/>
  <c r="K246" i="41"/>
  <c r="I246" i="41"/>
  <c r="J246" i="41"/>
  <c r="E246" i="41"/>
  <c r="H246" i="41"/>
  <c r="H594" i="41"/>
  <c r="E594" i="41"/>
  <c r="J594" i="41"/>
  <c r="I594" i="41"/>
  <c r="K594" i="41"/>
  <c r="J438" i="41"/>
  <c r="I438" i="41"/>
  <c r="H438" i="41"/>
  <c r="K438" i="41"/>
  <c r="E438" i="41"/>
  <c r="H204" i="41"/>
  <c r="J204" i="41"/>
  <c r="K204" i="41"/>
  <c r="E204" i="41"/>
  <c r="I204" i="41"/>
  <c r="E98" i="41"/>
  <c r="H98" i="41"/>
  <c r="K98" i="41"/>
  <c r="J98" i="41"/>
  <c r="I98" i="41"/>
  <c r="K586" i="41"/>
  <c r="H586" i="41"/>
  <c r="I586" i="41"/>
  <c r="E586" i="41"/>
  <c r="J586" i="41"/>
  <c r="J432" i="41"/>
  <c r="E432" i="41"/>
  <c r="I432" i="41"/>
  <c r="K432" i="41"/>
  <c r="H432" i="41"/>
  <c r="K236" i="41"/>
  <c r="J236" i="41"/>
  <c r="H236" i="41"/>
  <c r="I236" i="41"/>
  <c r="E236" i="41"/>
  <c r="K309" i="41"/>
  <c r="I309" i="41"/>
  <c r="E309" i="41"/>
  <c r="J309" i="41"/>
  <c r="H309" i="41"/>
  <c r="H138" i="41"/>
  <c r="I138" i="41"/>
  <c r="E138" i="41"/>
  <c r="J138" i="41"/>
  <c r="K138" i="41"/>
  <c r="J503" i="41"/>
  <c r="H503" i="41"/>
  <c r="E503" i="41"/>
  <c r="I503" i="41"/>
  <c r="K503" i="41"/>
  <c r="E535" i="41"/>
  <c r="I535" i="41"/>
  <c r="J535" i="41"/>
  <c r="H535" i="41"/>
  <c r="K535" i="41"/>
  <c r="J19" i="41"/>
  <c r="H19" i="41"/>
  <c r="I19" i="41"/>
  <c r="E19" i="41"/>
  <c r="K19" i="41"/>
  <c r="H673" i="41"/>
  <c r="K673" i="41"/>
  <c r="I673" i="41"/>
  <c r="J673" i="41"/>
  <c r="E673" i="41"/>
  <c r="H388" i="41"/>
  <c r="I388" i="41"/>
  <c r="E388" i="41"/>
  <c r="J388" i="41"/>
  <c r="K388" i="41"/>
  <c r="H600" i="41"/>
  <c r="E600" i="41"/>
  <c r="J600" i="41"/>
  <c r="K600" i="41"/>
  <c r="I600" i="41"/>
  <c r="J694" i="41"/>
  <c r="H694" i="41"/>
  <c r="K694" i="41"/>
  <c r="I694" i="41"/>
  <c r="E694" i="41"/>
  <c r="K452" i="41"/>
  <c r="J452" i="41"/>
  <c r="E452" i="41"/>
  <c r="I452" i="41"/>
  <c r="H452" i="41"/>
  <c r="H655" i="41"/>
  <c r="J655" i="41"/>
  <c r="E655" i="41"/>
  <c r="K655" i="41"/>
  <c r="I655" i="41"/>
  <c r="E201" i="41"/>
  <c r="J201" i="41"/>
  <c r="I201" i="41"/>
  <c r="K201" i="41"/>
  <c r="H201" i="41"/>
  <c r="J118" i="41"/>
  <c r="E118" i="41"/>
  <c r="K118" i="41"/>
  <c r="I118" i="41"/>
  <c r="H118" i="41"/>
  <c r="H450" i="41"/>
  <c r="J450" i="41"/>
  <c r="I450" i="41"/>
  <c r="E450" i="41"/>
  <c r="K450" i="41"/>
  <c r="I217" i="41"/>
  <c r="J217" i="41"/>
  <c r="H217" i="41"/>
  <c r="E217" i="41"/>
  <c r="K217" i="41"/>
  <c r="H626" i="41"/>
  <c r="E626" i="41"/>
  <c r="K626" i="41"/>
  <c r="J626" i="41"/>
  <c r="I626" i="41"/>
  <c r="I686" i="41"/>
  <c r="K686" i="41"/>
  <c r="H686" i="41"/>
  <c r="J686" i="41"/>
  <c r="E686" i="41"/>
  <c r="H215" i="41"/>
  <c r="J215" i="41"/>
  <c r="I215" i="41"/>
  <c r="K215" i="41"/>
  <c r="E215" i="41"/>
  <c r="E152" i="41"/>
  <c r="H152" i="41"/>
  <c r="K152" i="41"/>
  <c r="J152" i="41"/>
  <c r="I152" i="41"/>
  <c r="K192" i="41"/>
  <c r="E192" i="41"/>
  <c r="J192" i="41"/>
  <c r="I192" i="41"/>
  <c r="H192" i="41"/>
  <c r="E612" i="41"/>
  <c r="I612" i="41"/>
  <c r="K612" i="41"/>
  <c r="H612" i="41"/>
  <c r="J612" i="41"/>
  <c r="J225" i="41"/>
  <c r="H225" i="41"/>
  <c r="E225" i="41"/>
  <c r="K225" i="41"/>
  <c r="I225" i="41"/>
  <c r="H375" i="41"/>
  <c r="K375" i="41"/>
  <c r="I375" i="41"/>
  <c r="J375" i="41"/>
  <c r="E375" i="41"/>
  <c r="H27" i="41"/>
  <c r="K27" i="41"/>
  <c r="J27" i="41"/>
  <c r="I27" i="41"/>
  <c r="E27" i="41"/>
  <c r="K519" i="41"/>
  <c r="E519" i="41"/>
  <c r="I519" i="41"/>
  <c r="J519" i="41"/>
  <c r="H519" i="41"/>
  <c r="E156" i="41"/>
  <c r="H156" i="41"/>
  <c r="I156" i="41"/>
  <c r="J156" i="41"/>
  <c r="K156" i="41"/>
  <c r="E476" i="41"/>
  <c r="I476" i="41"/>
  <c r="H476" i="41"/>
  <c r="K476" i="41"/>
  <c r="J476" i="41"/>
  <c r="K622" i="41"/>
  <c r="J622" i="41"/>
  <c r="H622" i="41"/>
  <c r="E622" i="41"/>
  <c r="I622" i="41"/>
  <c r="E67" i="41"/>
  <c r="K67" i="41"/>
  <c r="H67" i="41"/>
  <c r="I67" i="41"/>
  <c r="J67" i="41"/>
  <c r="I650" i="41"/>
  <c r="E650" i="41"/>
  <c r="H650" i="41"/>
  <c r="J650" i="41"/>
  <c r="K650" i="41"/>
  <c r="E350" i="41"/>
  <c r="J350" i="41"/>
  <c r="K350" i="41"/>
  <c r="H350" i="41"/>
  <c r="I350" i="41"/>
  <c r="J42" i="41"/>
  <c r="I42" i="41"/>
  <c r="H42" i="41"/>
  <c r="E42" i="41"/>
  <c r="K42" i="41"/>
  <c r="K213" i="41"/>
  <c r="I213" i="41"/>
  <c r="J213" i="41"/>
  <c r="E213" i="41"/>
  <c r="H213" i="41"/>
  <c r="J313" i="41"/>
  <c r="H313" i="41"/>
  <c r="I313" i="41"/>
  <c r="K313" i="41"/>
  <c r="E313" i="41"/>
  <c r="O21" i="54"/>
  <c r="A22" i="54"/>
  <c r="E376" i="41"/>
  <c r="I376" i="41"/>
  <c r="H376" i="41"/>
  <c r="K376" i="41"/>
  <c r="J376" i="41"/>
  <c r="E478" i="41"/>
  <c r="H478" i="41"/>
  <c r="K478" i="41"/>
  <c r="J478" i="41"/>
  <c r="I478" i="41"/>
  <c r="H335" i="41"/>
  <c r="E335" i="41"/>
  <c r="I335" i="41"/>
  <c r="J335" i="41"/>
  <c r="K335" i="41"/>
  <c r="H542" i="41"/>
  <c r="I542" i="41"/>
  <c r="J542" i="41"/>
  <c r="E542" i="41"/>
  <c r="K542" i="41"/>
  <c r="K374" i="41"/>
  <c r="I374" i="41"/>
  <c r="H374" i="41"/>
  <c r="E374" i="41"/>
  <c r="J374" i="41"/>
  <c r="I166" i="41"/>
  <c r="E166" i="41"/>
  <c r="K166" i="41"/>
  <c r="J166" i="41"/>
  <c r="H166" i="41"/>
  <c r="I65" i="41"/>
  <c r="J65" i="41"/>
  <c r="E65" i="41"/>
  <c r="H65" i="41"/>
  <c r="K65" i="41"/>
  <c r="J504" i="41"/>
  <c r="I504" i="41"/>
  <c r="K504" i="41"/>
  <c r="E504" i="41"/>
  <c r="H504" i="41"/>
  <c r="E198" i="41"/>
  <c r="J198" i="41"/>
  <c r="H198" i="41"/>
  <c r="I198" i="41"/>
  <c r="K198" i="41"/>
  <c r="K151" i="41"/>
  <c r="I151" i="41"/>
  <c r="J151" i="41"/>
  <c r="H151" i="41"/>
  <c r="E151" i="41"/>
  <c r="H58" i="41"/>
  <c r="J58" i="41"/>
  <c r="E58" i="41"/>
  <c r="I58" i="41"/>
  <c r="K58" i="41"/>
  <c r="J530" i="41"/>
  <c r="H530" i="41"/>
  <c r="E530" i="41"/>
  <c r="I530" i="41"/>
  <c r="K530" i="41"/>
  <c r="E700" i="41"/>
  <c r="H700" i="41"/>
  <c r="K700" i="41"/>
  <c r="I700" i="41"/>
  <c r="J700" i="41"/>
  <c r="I405" i="41"/>
  <c r="E405" i="41"/>
  <c r="K405" i="41"/>
  <c r="H405" i="41"/>
  <c r="J405" i="41"/>
  <c r="I219" i="41"/>
  <c r="H219" i="41"/>
  <c r="K219" i="41"/>
  <c r="J219" i="41"/>
  <c r="E219" i="41"/>
  <c r="J524" i="41"/>
  <c r="K524" i="41"/>
  <c r="I524" i="41"/>
  <c r="H524" i="41"/>
  <c r="E524" i="41"/>
  <c r="K563" i="41"/>
  <c r="H563" i="41"/>
  <c r="I563" i="41"/>
  <c r="E563" i="41"/>
  <c r="J563" i="41"/>
  <c r="K525" i="41"/>
  <c r="J525" i="41"/>
  <c r="I525" i="41"/>
  <c r="E525" i="41"/>
  <c r="H525" i="41"/>
  <c r="K251" i="41"/>
  <c r="E251" i="41"/>
  <c r="I251" i="41"/>
  <c r="H251" i="41"/>
  <c r="J251" i="41"/>
  <c r="J702" i="41"/>
  <c r="I702" i="41"/>
  <c r="K702" i="41"/>
  <c r="E702" i="41"/>
  <c r="H702" i="41"/>
  <c r="E364" i="41"/>
  <c r="I364" i="41"/>
  <c r="H364" i="41"/>
  <c r="J364" i="41"/>
  <c r="K364" i="41"/>
  <c r="E591" i="41"/>
  <c r="H591" i="41"/>
  <c r="J591" i="41"/>
  <c r="I591" i="41"/>
  <c r="K591" i="41"/>
  <c r="I249" i="41"/>
  <c r="H249" i="41"/>
  <c r="E249" i="41"/>
  <c r="J249" i="41"/>
  <c r="K249" i="41"/>
  <c r="J258" i="41"/>
  <c r="K258" i="41"/>
  <c r="E258" i="41"/>
  <c r="I258" i="41"/>
  <c r="H258" i="41"/>
  <c r="H358" i="41"/>
  <c r="J358" i="41"/>
  <c r="E358" i="41"/>
  <c r="I358" i="41"/>
  <c r="K358" i="41"/>
  <c r="K427" i="41"/>
  <c r="H427" i="41"/>
  <c r="J427" i="41"/>
  <c r="E427" i="41"/>
  <c r="I427" i="41"/>
  <c r="J652" i="41"/>
  <c r="K652" i="41"/>
  <c r="E652" i="41"/>
  <c r="H652" i="41"/>
  <c r="I652" i="41"/>
  <c r="K196" i="41"/>
  <c r="E196" i="41"/>
  <c r="H196" i="41"/>
  <c r="J196" i="41"/>
  <c r="I196" i="41"/>
  <c r="K470" i="41"/>
  <c r="I470" i="41"/>
  <c r="E470" i="41"/>
  <c r="J470" i="41"/>
  <c r="H470" i="41"/>
  <c r="J59" i="41"/>
  <c r="I59" i="41"/>
  <c r="H59" i="41"/>
  <c r="E59" i="41"/>
  <c r="K59" i="41"/>
  <c r="J162" i="41"/>
  <c r="K162" i="41"/>
  <c r="E162" i="41"/>
  <c r="I162" i="41"/>
  <c r="H162" i="41"/>
  <c r="H154" i="41"/>
  <c r="K154" i="41"/>
  <c r="J154" i="41"/>
  <c r="E154" i="41"/>
  <c r="I154" i="41"/>
  <c r="J66" i="41"/>
  <c r="H66" i="41"/>
  <c r="K66" i="41"/>
  <c r="I66" i="41"/>
  <c r="E66" i="41"/>
  <c r="I642" i="41"/>
  <c r="H642" i="41"/>
  <c r="K642" i="41"/>
  <c r="J642" i="41"/>
  <c r="E642" i="41"/>
  <c r="E211" i="41"/>
  <c r="J211" i="41"/>
  <c r="K211" i="41"/>
  <c r="H211" i="41"/>
  <c r="I211" i="41"/>
  <c r="I281" i="41"/>
  <c r="K281" i="41"/>
  <c r="J281" i="41"/>
  <c r="H281" i="41"/>
  <c r="E281" i="41"/>
  <c r="I206" i="41"/>
  <c r="K206" i="41"/>
  <c r="E206" i="41"/>
  <c r="J206" i="41"/>
  <c r="H206" i="41"/>
  <c r="K160" i="41"/>
  <c r="H160" i="41"/>
  <c r="E160" i="41"/>
  <c r="J160" i="41"/>
  <c r="I160" i="41"/>
  <c r="J433" i="41"/>
  <c r="E433" i="41"/>
  <c r="I433" i="41"/>
  <c r="K433" i="41"/>
  <c r="H433" i="41"/>
  <c r="K619" i="41"/>
  <c r="H619" i="41"/>
  <c r="E619" i="41"/>
  <c r="J619" i="41"/>
  <c r="I619" i="41"/>
  <c r="H648" i="41"/>
  <c r="E648" i="41"/>
  <c r="J648" i="41"/>
  <c r="I648" i="41"/>
  <c r="K648" i="41"/>
  <c r="K661" i="41"/>
  <c r="E661" i="41"/>
  <c r="I661" i="41"/>
  <c r="H661" i="41"/>
  <c r="J661" i="41"/>
  <c r="I327" i="41"/>
  <c r="H327" i="41"/>
  <c r="J327" i="41"/>
  <c r="K327" i="41"/>
  <c r="E327" i="41"/>
  <c r="J410" i="41"/>
  <c r="E410" i="41"/>
  <c r="K410" i="41"/>
  <c r="I410" i="41"/>
  <c r="H410" i="41"/>
  <c r="J26" i="41"/>
  <c r="H26" i="41"/>
  <c r="E26" i="41"/>
  <c r="I26" i="41"/>
  <c r="K26" i="41"/>
  <c r="J560" i="41"/>
  <c r="I560" i="41"/>
  <c r="H560" i="41"/>
  <c r="K560" i="41"/>
  <c r="E560" i="41"/>
  <c r="H611" i="41"/>
  <c r="J611" i="41"/>
  <c r="K611" i="41"/>
  <c r="I611" i="41"/>
  <c r="E611" i="41"/>
  <c r="I587" i="41"/>
  <c r="J587" i="41"/>
  <c r="K587" i="41"/>
  <c r="H587" i="41"/>
  <c r="E587" i="41"/>
  <c r="K169" i="41"/>
  <c r="J169" i="41"/>
  <c r="E169" i="41"/>
  <c r="I169" i="41"/>
  <c r="H169" i="41"/>
  <c r="E179" i="41"/>
  <c r="J179" i="41"/>
  <c r="I179" i="41"/>
  <c r="K179" i="41"/>
  <c r="H179" i="41"/>
  <c r="E262" i="41"/>
  <c r="I262" i="41"/>
  <c r="K262" i="41"/>
  <c r="H262" i="41"/>
  <c r="J262" i="41"/>
  <c r="I275" i="41"/>
  <c r="J275" i="41"/>
  <c r="E275" i="41"/>
  <c r="H275" i="41"/>
  <c r="K275" i="41"/>
  <c r="K459" i="41"/>
  <c r="I459" i="41"/>
  <c r="E459" i="41"/>
  <c r="H459" i="41"/>
  <c r="J459" i="41"/>
  <c r="H511" i="41"/>
  <c r="I511" i="41"/>
  <c r="E511" i="41"/>
  <c r="J511" i="41"/>
  <c r="K511" i="41"/>
  <c r="K235" i="41"/>
  <c r="J235" i="41"/>
  <c r="E235" i="41"/>
  <c r="H235" i="41"/>
  <c r="I235" i="41"/>
  <c r="J288" i="41"/>
  <c r="H288" i="41"/>
  <c r="E288" i="41"/>
  <c r="I288" i="41"/>
  <c r="K288" i="41"/>
  <c r="H117" i="41"/>
  <c r="J117" i="41"/>
  <c r="E117" i="41"/>
  <c r="K117" i="41"/>
  <c r="I117" i="41"/>
  <c r="K173" i="41"/>
  <c r="E173" i="41"/>
  <c r="H173" i="41"/>
  <c r="I173" i="41"/>
  <c r="J173" i="41"/>
  <c r="H44" i="41"/>
  <c r="I44" i="41"/>
  <c r="J44" i="41"/>
  <c r="K44" i="41"/>
  <c r="E44" i="41"/>
  <c r="K46" i="41"/>
  <c r="E46" i="41"/>
  <c r="I46" i="41"/>
  <c r="J46" i="41"/>
  <c r="H46" i="41"/>
  <c r="J684" i="41"/>
  <c r="E684" i="41"/>
  <c r="H684" i="41"/>
  <c r="K684" i="41"/>
  <c r="I684" i="41"/>
  <c r="E84" i="41"/>
  <c r="H84" i="41"/>
  <c r="J84" i="41"/>
  <c r="K84" i="41"/>
  <c r="I84" i="41"/>
  <c r="I216" i="41"/>
  <c r="E216" i="41"/>
  <c r="J216" i="41"/>
  <c r="H216" i="41"/>
  <c r="K216" i="41"/>
  <c r="H245" i="41"/>
  <c r="E245" i="41"/>
  <c r="J245" i="41"/>
  <c r="I245" i="41"/>
  <c r="K245" i="41"/>
  <c r="J272" i="41"/>
  <c r="K272" i="41"/>
  <c r="H272" i="41"/>
  <c r="E272" i="41"/>
  <c r="I272" i="41"/>
  <c r="I414" i="41"/>
  <c r="K414" i="41"/>
  <c r="H414" i="41"/>
  <c r="E414" i="41"/>
  <c r="J414" i="41"/>
  <c r="H224" i="41"/>
  <c r="I224" i="41"/>
  <c r="K224" i="41"/>
  <c r="J224" i="41"/>
  <c r="E224" i="41"/>
  <c r="E244" i="41"/>
  <c r="K244" i="41"/>
  <c r="H244" i="41"/>
  <c r="I244" i="41"/>
  <c r="J244" i="41"/>
  <c r="E649" i="41"/>
  <c r="H649" i="41"/>
  <c r="J649" i="41"/>
  <c r="K649" i="41"/>
  <c r="I649" i="41"/>
  <c r="K106" i="41"/>
  <c r="I106" i="41"/>
  <c r="J106" i="41"/>
  <c r="H106" i="41"/>
  <c r="E106" i="41"/>
  <c r="I488" i="41"/>
  <c r="E488" i="41"/>
  <c r="J488" i="41"/>
  <c r="K488" i="41"/>
  <c r="H488" i="41"/>
  <c r="K420" i="41"/>
  <c r="H420" i="41"/>
  <c r="J420" i="41"/>
  <c r="I420" i="41"/>
  <c r="E420" i="41"/>
  <c r="I243" i="41"/>
  <c r="H243" i="41"/>
  <c r="E243" i="41"/>
  <c r="J243" i="41"/>
  <c r="K243" i="41"/>
  <c r="J605" i="41"/>
  <c r="I605" i="41"/>
  <c r="K605" i="41"/>
  <c r="E605" i="41"/>
  <c r="H605" i="41"/>
  <c r="I112" i="41"/>
  <c r="E112" i="41"/>
  <c r="J112" i="41"/>
  <c r="K112" i="41"/>
  <c r="H112" i="41"/>
  <c r="J256" i="41"/>
  <c r="H256" i="41"/>
  <c r="K256" i="41"/>
  <c r="E256" i="41"/>
  <c r="I256" i="41"/>
  <c r="J495" i="41"/>
  <c r="I495" i="41"/>
  <c r="K495" i="41"/>
  <c r="E495" i="41"/>
  <c r="H495" i="41"/>
  <c r="E621" i="41"/>
  <c r="J621" i="41"/>
  <c r="K621" i="41"/>
  <c r="H621" i="41"/>
  <c r="I621" i="41"/>
  <c r="I390" i="41"/>
  <c r="K390" i="41"/>
  <c r="J390" i="41"/>
  <c r="H390" i="41"/>
  <c r="E390" i="41"/>
  <c r="K585" i="41"/>
  <c r="H585" i="41"/>
  <c r="E585" i="41"/>
  <c r="I585" i="41"/>
  <c r="J585" i="41"/>
  <c r="J629" i="41"/>
  <c r="I629" i="41"/>
  <c r="H629" i="41"/>
  <c r="K629" i="41"/>
  <c r="E629" i="41"/>
  <c r="E341" i="41"/>
  <c r="I341" i="41"/>
  <c r="K341" i="41"/>
  <c r="H341" i="41"/>
  <c r="J341" i="41"/>
  <c r="K477" i="41"/>
  <c r="J477" i="41"/>
  <c r="I477" i="41"/>
  <c r="H477" i="41"/>
  <c r="E477" i="41"/>
  <c r="I223" i="41"/>
  <c r="H223" i="41"/>
  <c r="E223" i="41"/>
  <c r="J223" i="41"/>
  <c r="K223" i="41"/>
  <c r="K538" i="41"/>
  <c r="I538" i="41"/>
  <c r="H538" i="41"/>
  <c r="J538" i="41"/>
  <c r="E538" i="41"/>
  <c r="H490" i="41"/>
  <c r="I490" i="41"/>
  <c r="K490" i="41"/>
  <c r="J490" i="41"/>
  <c r="E490" i="41"/>
  <c r="J292" i="41"/>
  <c r="K292" i="41"/>
  <c r="H292" i="41"/>
  <c r="I292" i="41"/>
  <c r="E292" i="41"/>
  <c r="E264" i="41"/>
  <c r="I264" i="41"/>
  <c r="H264" i="41"/>
  <c r="K264" i="41"/>
  <c r="J264" i="41"/>
  <c r="J115" i="41"/>
  <c r="I115" i="41"/>
  <c r="H115" i="41"/>
  <c r="E115" i="41"/>
  <c r="K115" i="41"/>
  <c r="K421" i="41"/>
  <c r="E421" i="41"/>
  <c r="J421" i="41"/>
  <c r="H421" i="41"/>
  <c r="I421" i="41"/>
  <c r="I74" i="41"/>
  <c r="H74" i="41"/>
  <c r="J74" i="41"/>
  <c r="K74" i="41"/>
  <c r="E74" i="41"/>
  <c r="K425" i="41"/>
  <c r="J425" i="41"/>
  <c r="I425" i="41"/>
  <c r="E425" i="41"/>
  <c r="H425" i="41"/>
  <c r="I299" i="41"/>
  <c r="K299" i="41"/>
  <c r="H299" i="41"/>
  <c r="E299" i="41"/>
  <c r="J299" i="41"/>
  <c r="K615" i="41"/>
  <c r="I615" i="41"/>
  <c r="H615" i="41"/>
  <c r="J615" i="41"/>
  <c r="E615" i="41"/>
  <c r="K580" i="41"/>
  <c r="E580" i="41"/>
  <c r="H580" i="41"/>
  <c r="J580" i="41"/>
  <c r="I580" i="41"/>
  <c r="J101" i="41"/>
  <c r="H101" i="41"/>
  <c r="I101" i="41"/>
  <c r="K101" i="41"/>
  <c r="E101" i="41"/>
  <c r="J639" i="41"/>
  <c r="I639" i="41"/>
  <c r="K639" i="41"/>
  <c r="E639" i="41"/>
  <c r="H639" i="41"/>
  <c r="E229" i="41"/>
  <c r="J229" i="41"/>
  <c r="K229" i="41"/>
  <c r="H229" i="41"/>
  <c r="I229" i="41"/>
  <c r="E508" i="41"/>
  <c r="J508" i="41"/>
  <c r="I508" i="41"/>
  <c r="H508" i="41"/>
  <c r="K508" i="41"/>
  <c r="E439" i="41"/>
  <c r="K439" i="41"/>
  <c r="H439" i="41"/>
  <c r="I439" i="41"/>
  <c r="J439" i="41"/>
  <c r="H88" i="41"/>
  <c r="J88" i="41"/>
  <c r="I88" i="41"/>
  <c r="E88" i="41"/>
  <c r="K88" i="41"/>
  <c r="E497" i="41"/>
  <c r="H497" i="41"/>
  <c r="I497" i="41"/>
  <c r="K497" i="41"/>
  <c r="J497" i="41"/>
  <c r="E406" i="41"/>
  <c r="J406" i="41"/>
  <c r="K406" i="41"/>
  <c r="I406" i="41"/>
  <c r="H406" i="41"/>
  <c r="N13" i="54"/>
  <c r="P13" i="54" s="1"/>
  <c r="J14" i="54"/>
  <c r="N14" i="54" s="1"/>
  <c r="P14" i="54" s="1"/>
  <c r="D15" i="54"/>
  <c r="C16" i="54"/>
  <c r="H15" i="54"/>
  <c r="I15" i="54"/>
  <c r="S7" i="54"/>
  <c r="Q8" i="54"/>
  <c r="O22" i="54" l="1"/>
  <c r="A23" i="54"/>
  <c r="J15" i="54"/>
  <c r="E15" i="54"/>
  <c r="L15" i="54" s="1"/>
  <c r="M15" i="54" s="1"/>
  <c r="D16" i="54"/>
  <c r="E16" i="54" s="1"/>
  <c r="C17" i="54"/>
  <c r="H16" i="54"/>
  <c r="I16" i="54"/>
  <c r="Q9" i="54"/>
  <c r="S8" i="54"/>
  <c r="A24" i="54" l="1"/>
  <c r="O23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A25" i="54" l="1"/>
  <c r="O24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5" i="54" l="1"/>
  <c r="A26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26" i="54" l="1"/>
  <c r="A27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27" i="54" l="1"/>
  <c r="A28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A29" i="54" l="1"/>
  <c r="O28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A30" i="54" l="1"/>
  <c r="O29" i="54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A31" i="54" l="1"/>
  <c r="O30" i="54"/>
  <c r="N22" i="54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O31" i="54" l="1"/>
  <c r="A32" i="54"/>
  <c r="O32" i="54" s="1"/>
  <c r="H25" i="54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<sst xmlns="http://schemas.openxmlformats.org/spreadsheetml/2006/main" count="4761" uniqueCount="1650">
  <si>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</si>
  <si>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</si>
  <si>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</si>
  <si>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</si>
  <si>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</si>
  <si>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</si>
  <si>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</si>
  <si>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</si>
  <si>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</si>
  <si>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</si>
  <si>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</si>
  <si>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</si>
  <si>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</si>
  <si>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</si>
  <si>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</si>
  <si>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</si>
  <si>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</si>
  <si>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</si>
  <si>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</si>
  <si>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</si>
  <si>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</si>
  <si>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</si>
  <si>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</si>
  <si>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</si>
  <si>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</si>
  <si>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</si>
  <si>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</si>
  <si>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</si>
  <si>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</si>
  <si>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</si>
  <si>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</si>
  <si>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</si>
  <si>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</si>
  <si>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</si>
  <si>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</si>
  <si>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</si>
  <si>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</si>
  <si>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</si>
  <si>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</si>
  <si>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</si>
  <si>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</si>
  <si>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</si>
  <si>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</si>
  <si>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</si>
  <si>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</si>
  <si>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</si>
  <si>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</si>
  <si>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</si>
  <si>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</si>
  <si>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</si>
  <si>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</si>
  <si>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</si>
  <si>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</si>
  <si>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</si>
  <si>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</si>
  <si>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</si>
  <si>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</si>
  <si>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</si>
  <si>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</si>
  <si>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</si>
  <si>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</si>
  <si>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</si>
  <si>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</si>
  <si>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</si>
  <si>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</si>
  <si>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</si>
  <si>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</si>
  <si>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</si>
  <si>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</si>
  <si>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</si>
  <si>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</si>
  <si>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</si>
  <si>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</si>
  <si>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</si>
  <si>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</si>
  <si>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</si>
  <si>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</si>
  <si>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</si>
  <si>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</si>
  <si>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</si>
  <si>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</si>
  <si>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</si>
  <si>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</si>
  <si>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</si>
  <si>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</si>
  <si>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</si>
  <si>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</si>
  <si>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</si>
  <si>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</si>
  <si>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</si>
  <si>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</si>
  <si>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</si>
  <si>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</si>
  <si>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</si>
  <si>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</si>
  <si>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</si>
  <si>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</si>
  <si>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</si>
  <si>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</si>
  <si>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</si>
  <si>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</si>
  <si>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</si>
  <si>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</si>
  <si>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</si>
  <si>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</si>
  <si>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</si>
  <si>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</si>
  <si>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</si>
  <si>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</si>
  <si>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</si>
  <si>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</si>
  <si>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</si>
  <si>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</si>
  <si>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</si>
  <si>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</si>
  <si>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</si>
  <si>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</si>
  <si>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</si>
  <si>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</si>
  <si>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</si>
  <si>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</si>
  <si>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</si>
  <si>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</si>
  <si>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</si>
  <si>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</si>
  <si>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</si>
  <si>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</si>
  <si>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</si>
  <si>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</si>
  <si>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</si>
  <si>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</si>
  <si>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</si>
  <si>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</si>
  <si>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</si>
  <si>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</si>
  <si>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</si>
  <si>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</si>
  <si>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</si>
  <si>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</si>
  <si>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</si>
  <si>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</si>
  <si>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</si>
  <si>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</si>
  <si>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</si>
  <si>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</si>
  <si>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</si>
  <si>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</si>
  <si>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</si>
  <si>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</si>
  <si>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</si>
  <si>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</si>
  <si>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</si>
  <si>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</si>
  <si>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</si>
  <si>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</si>
  <si>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</si>
  <si>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</si>
  <si>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</si>
  <si>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</si>
  <si>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</si>
  <si>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</si>
  <si>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</si>
  <si>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</si>
  <si>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</si>
  <si>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</si>
  <si>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</si>
  <si>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</si>
  <si>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</si>
  <si>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</si>
  <si>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</si>
  <si>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</si>
  <si>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</si>
  <si>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</si>
  <si>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</si>
  <si>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</si>
  <si>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</si>
  <si>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</si>
  <si>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</si>
  <si>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</si>
  <si>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</si>
  <si>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</si>
  <si>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</si>
  <si>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</si>
  <si>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</si>
  <si>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</si>
  <si>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</si>
  <si>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</si>
  <si>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</si>
  <si>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</si>
  <si>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</si>
  <si>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</si>
  <si>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</si>
  <si>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</si>
  <si>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</si>
  <si>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</si>
  <si>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</si>
  <si>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</si>
  <si>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</si>
  <si>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</si>
  <si>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</si>
  <si>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</si>
  <si>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</si>
  <si>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</si>
  <si>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</si>
  <si>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</si>
  <si>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</si>
  <si>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</si>
  <si>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</si>
  <si>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</si>
  <si>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</si>
  <si>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</si>
  <si>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</si>
  <si>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</si>
  <si>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</si>
  <si>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</si>
  <si>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</si>
  <si>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</si>
  <si>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</si>
  <si>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</si>
  <si>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</si>
  <si>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</si>
  <si>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</si>
  <si>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</si>
  <si>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</si>
  <si>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</si>
  <si>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</si>
  <si>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</si>
  <si>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</si>
  <si>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</si>
  <si>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</si>
  <si>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</si>
  <si>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</si>
  <si>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</si>
  <si>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</si>
  <si>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</si>
  <si>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</si>
  <si>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</si>
  <si>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</si>
  <si>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</si>
  <si>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</si>
  <si>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</si>
  <si>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</si>
  <si>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</si>
  <si>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</si>
  <si>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</si>
  <si>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</si>
  <si>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</si>
  <si>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</si>
  <si>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</si>
  <si>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</si>
  <si>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</si>
  <si>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</si>
  <si>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</si>
  <si>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</si>
  <si>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</si>
  <si>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</si>
  <si>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</si>
  <si>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</si>
  <si>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</si>
  <si>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</si>
  <si>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</si>
  <si>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</si>
  <si>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</si>
  <si>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</si>
  <si>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</si>
  <si>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</si>
  <si>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</si>
  <si>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</si>
  <si>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</si>
  <si>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</si>
  <si>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</si>
  <si>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</si>
  <si>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</si>
  <si>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</si>
  <si>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</si>
  <si>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</si>
  <si>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</si>
  <si>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</si>
  <si>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</si>
  <si>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</si>
  <si>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</si>
  <si>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</si>
  <si>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</si>
  <si>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</si>
  <si>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</si>
  <si>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</si>
  <si>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</si>
  <si>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</si>
  <si>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</si>
  <si>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</si>
  <si>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</si>
  <si>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</si>
  <si>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</si>
  <si>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</si>
  <si>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</si>
  <si>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</si>
  <si>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</si>
  <si>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</si>
  <si>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</si>
  <si>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</si>
  <si>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</si>
  <si>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</si>
  <si>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</si>
  <si>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</si>
  <si>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</si>
  <si>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</si>
  <si>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</si>
  <si>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</si>
  <si>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</si>
  <si>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</si>
  <si>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</si>
  <si>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</si>
  <si>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</si>
  <si>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</si>
  <si>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</si>
  <si>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</si>
  <si>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</si>
  <si>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</si>
  <si>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</si>
  <si>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</si>
  <si>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</si>
  <si>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</si>
  <si>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</si>
  <si>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</si>
  <si>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</si>
  <si>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</si>
  <si>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</si>
  <si>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</si>
  <si>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</si>
  <si>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</si>
  <si>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</si>
  <si>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</si>
  <si>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</si>
  <si>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</si>
  <si>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</si>
  <si>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</si>
  <si>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</si>
  <si>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</si>
  <si>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</si>
  <si>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</si>
  <si>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</si>
  <si>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</si>
  <si>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</si>
  <si>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</si>
  <si>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</si>
  <si>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</si>
  <si>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</si>
  <si>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</si>
  <si>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</si>
  <si>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</si>
  <si>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</si>
  <si>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</si>
  <si>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</si>
  <si>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</si>
  <si>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</si>
  <si>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</si>
  <si>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</si>
  <si>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</si>
  <si>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</si>
  <si>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</si>
  <si>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</si>
  <si>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</si>
  <si>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</si>
  <si>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</si>
  <si>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</si>
  <si>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</si>
  <si>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</si>
  <si>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</si>
  <si>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</si>
  <si>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</si>
  <si>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</si>
  <si>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</si>
  <si>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</si>
  <si>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</si>
  <si>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</si>
  <si>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</si>
  <si>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</si>
  <si>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</si>
  <si>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</si>
  <si>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</si>
  <si>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</si>
  <si>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</si>
  <si>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</si>
  <si>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</si>
  <si>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</si>
  <si>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</si>
  <si>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</si>
  <si>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</si>
  <si>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</si>
  <si>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</si>
  <si>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</si>
  <si>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</si>
  <si>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</si>
  <si>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</si>
  <si>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</si>
  <si>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</si>
  <si>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</si>
  <si>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</si>
  <si>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</si>
  <si>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</si>
  <si>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</si>
  <si>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</si>
  <si>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</si>
  <si>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</si>
  <si>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</si>
  <si>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</si>
  <si>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</si>
  <si>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</si>
  <si>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</si>
  <si>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</si>
  <si>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</si>
  <si>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</si>
  <si>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</si>
  <si>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</si>
  <si>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</si>
  <si>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</si>
  <si>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</si>
  <si>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</si>
  <si>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</si>
  <si>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</si>
  <si>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</si>
  <si>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</si>
  <si>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</si>
  <si>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</si>
  <si>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</si>
  <si>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</si>
  <si>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</si>
  <si>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</si>
  <si>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</si>
  <si>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</si>
  <si>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</si>
  <si>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</si>
  <si>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</si>
  <si>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</si>
  <si>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</si>
  <si>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</si>
  <si>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</si>
  <si>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</si>
  <si>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</si>
  <si>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</si>
  <si>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</si>
  <si>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</si>
  <si>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</si>
  <si>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</si>
  <si>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</si>
  <si>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</si>
  <si>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</si>
  <si>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</si>
  <si>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</si>
  <si>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</si>
  <si>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</si>
  <si>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</si>
  <si>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</si>
  <si>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</si>
  <si>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</si>
  <si>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</si>
  <si>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</si>
  <si>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</si>
  <si>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</si>
  <si>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</si>
  <si>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</si>
  <si>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</si>
  <si>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</si>
  <si>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</si>
  <si>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</si>
  <si>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</si>
  <si>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</si>
  <si>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</si>
  <si>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</si>
  <si>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</si>
  <si>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</si>
  <si>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</si>
  <si>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</si>
  <si>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</si>
  <si>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</si>
  <si>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</si>
  <si>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</si>
  <si>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</si>
  <si>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</si>
  <si>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</si>
  <si>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</si>
  <si>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</si>
  <si>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</si>
  <si>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</si>
  <si>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</si>
  <si>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</si>
  <si>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</si>
  <si>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</si>
  <si>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</si>
  <si>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</si>
  <si>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</si>
  <si>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</si>
  <si>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</si>
  <si>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</si>
  <si>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</si>
  <si>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</si>
  <si>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</si>
  <si>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</si>
  <si>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</si>
  <si>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</si>
  <si>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</si>
  <si>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</si>
  <si>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</si>
  <si>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</si>
  <si>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</si>
  <si>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</si>
  <si>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</si>
  <si>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</si>
  <si>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</si>
  <si>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</si>
  <si>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</si>
  <si>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</si>
  <si>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</si>
  <si>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</si>
  <si>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</si>
  <si>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</si>
  <si>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</si>
  <si>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</si>
  <si>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</si>
  <si>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</si>
  <si>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</si>
  <si>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</si>
  <si>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</si>
  <si>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</si>
  <si>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</si>
  <si>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</si>
  <si>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</si>
  <si>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</si>
  <si>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</si>
  <si>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</si>
  <si>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</si>
  <si>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</si>
  <si>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</si>
  <si>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</si>
  <si>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</si>
  <si>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</si>
  <si>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</si>
  <si>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</si>
  <si>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</si>
  <si>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</si>
  <si>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</si>
  <si>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</si>
  <si>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</si>
  <si>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</si>
  <si>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</si>
  <si>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</si>
  <si>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</si>
  <si>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</si>
  <si>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</si>
  <si>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</si>
  <si>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</si>
  <si>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</si>
  <si>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</si>
  <si>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</si>
  <si>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</si>
  <si>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</si>
  <si>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</si>
  <si>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</si>
  <si>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</si>
  <si>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</si>
  <si>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</si>
  <si>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</si>
  <si>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</si>
  <si>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</si>
  <si>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</si>
  <si>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</si>
  <si>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</si>
  <si>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</si>
  <si>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</si>
  <si>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</si>
  <si>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</si>
  <si>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</si>
  <si>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</si>
  <si>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</si>
  <si>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</si>
  <si>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</si>
  <si>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</si>
  <si>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</si>
  <si>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</si>
  <si>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</si>
  <si>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</si>
  <si>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</si>
  <si>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</si>
  <si>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</si>
  <si>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</si>
  <si>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</si>
  <si>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</si>
  <si>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</si>
  <si>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</si>
  <si>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</si>
  <si>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</si>
  <si>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</si>
  <si>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</si>
  <si>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</si>
  <si>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</si>
  <si>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</si>
  <si>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</si>
  <si>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</si>
  <si>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</si>
  <si>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</si>
  <si>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</si>
  <si>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</si>
  <si>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</si>
  <si>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</si>
  <si>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</si>
  <si>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</si>
  <si>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</si>
  <si>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</si>
  <si>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</si>
  <si>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</si>
  <si>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</si>
  <si>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</si>
  <si>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</si>
  <si>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</si>
  <si>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</si>
  <si>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</si>
  <si>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</si>
  <si>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</si>
  <si>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</si>
  <si>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</si>
  <si>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</si>
  <si>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</si>
  <si>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</si>
  <si>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</si>
  <si>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</si>
  <si>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</si>
  <si>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</si>
  <si>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</si>
  <si>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</si>
  <si>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</si>
  <si>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</si>
  <si>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</si>
  <si>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</si>
  <si>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</si>
  <si>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</si>
  <si>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</si>
  <si>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</si>
  <si>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</si>
  <si>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</si>
  <si>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</si>
  <si>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</si>
  <si>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</si>
  <si>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</si>
  <si>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</si>
  <si>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</si>
  <si>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</si>
  <si>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</si>
  <si>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</si>
  <si>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</si>
  <si>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</si>
  <si>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</si>
  <si>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</si>
  <si>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</si>
  <si>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</si>
  <si>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</si>
  <si>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</si>
  <si>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</si>
  <si>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</si>
  <si>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</si>
  <si>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</si>
  <si>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</si>
  <si>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</si>
  <si>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</si>
  <si>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</si>
  <si>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</si>
  <si>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</si>
  <si>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</si>
  <si>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</si>
  <si>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</si>
  <si>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</si>
  <si>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</si>
  <si>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</si>
  <si>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</si>
  <si>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</si>
  <si>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</si>
  <si>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</si>
  <si>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</si>
  <si>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</si>
  <si>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</si>
  <si>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</si>
  <si>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</si>
  <si>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</si>
  <si>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</si>
  <si>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</si>
  <si>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</si>
  <si>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</si>
  <si>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</si>
  <si>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</si>
  <si>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</si>
  <si>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</si>
  <si>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</si>
  <si>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</si>
  <si>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</si>
  <si>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</si>
  <si>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</si>
  <si>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</si>
  <si>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</si>
  <si>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</si>
  <si>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</si>
  <si>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</si>
  <si>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</si>
  <si>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</si>
  <si>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</si>
  <si>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</si>
  <si>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</si>
  <si>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</si>
  <si>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</si>
  <si>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</si>
  <si>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</si>
  <si>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</si>
  <si>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</si>
  <si>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</si>
  <si>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</si>
  <si>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</si>
  <si>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</si>
  <si>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</si>
  <si>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</si>
  <si>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</si>
  <si>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</si>
  <si>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</si>
  <si>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</si>
  <si>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</si>
  <si>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</si>
  <si>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</si>
  <si>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</si>
  <si>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</si>
  <si>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</si>
  <si>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</si>
  <si>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</si>
  <si>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</si>
  <si>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</si>
  <si>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</si>
  <si>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</si>
  <si>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</si>
  <si>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</si>
  <si>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</si>
  <si>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</si>
  <si>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</si>
  <si>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</si>
  <si>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</si>
  <si>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</si>
  <si>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</si>
  <si>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</si>
  <si>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</si>
  <si>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</si>
  <si>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</si>
  <si>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</si>
  <si>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</si>
  <si>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</si>
  <si>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</si>
  <si>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</si>
  <si>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</si>
  <si>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</si>
  <si>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</si>
  <si>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</si>
  <si>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</si>
  <si>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</si>
  <si>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</si>
  <si>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</si>
  <si>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</si>
  <si>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</si>
  <si>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</si>
  <si>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</si>
  <si>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</si>
  <si>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</si>
  <si>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</si>
  <si>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</si>
  <si>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</si>
  <si>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</si>
  <si>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</si>
  <si>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</si>
  <si>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</si>
  <si>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</si>
  <si>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</si>
  <si>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</si>
  <si>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</si>
  <si>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</si>
  <si>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</si>
  <si>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</si>
  <si>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</si>
  <si>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</si>
  <si>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</si>
  <si>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</si>
  <si>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</si>
  <si>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</si>
  <si>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</si>
  <si>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</si>
  <si>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</si>
  <si>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</si>
  <si>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</si>
  <si>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</si>
  <si>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</si>
  <si>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</si>
  <si>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</si>
  <si>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</si>
  <si>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</si>
  <si>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</si>
  <si>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</si>
  <si>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</si>
  <si>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</si>
  <si>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</si>
  <si>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</si>
  <si>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</si>
  <si>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</si>
  <si>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</si>
  <si>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</si>
  <si>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</si>
  <si>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</si>
  <si>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</si>
  <si>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</si>
  <si>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</si>
  <si>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</si>
  <si>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</si>
  <si>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</si>
  <si>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</si>
  <si>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</si>
  <si>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</si>
  <si>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</si>
  <si>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</si>
  <si>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</si>
  <si>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</si>
  <si>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</si>
  <si>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</si>
  <si>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</si>
  <si>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</si>
  <si>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</si>
  <si>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</si>
  <si>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</si>
  <si>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</si>
  <si>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</si>
  <si>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</si>
  <si>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</si>
  <si>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</si>
  <si>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</si>
  <si>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</si>
  <si>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</si>
  <si>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</si>
  <si>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</si>
  <si>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</si>
  <si>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</si>
  <si>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</si>
  <si>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</si>
  <si>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</si>
  <si>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</si>
  <si>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</si>
  <si>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</si>
  <si>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</si>
  <si>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</si>
  <si>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</si>
  <si>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</si>
  <si>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</si>
  <si>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</si>
  <si>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</si>
  <si>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</si>
  <si>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</si>
  <si>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</si>
  <si>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</si>
  <si>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</si>
  <si>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</si>
  <si>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</si>
  <si>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</si>
  <si>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</si>
  <si>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</si>
  <si>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</si>
  <si>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</si>
  <si>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</si>
  <si>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</si>
  <si>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</si>
  <si>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</si>
  <si>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</si>
  <si>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</si>
  <si>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</si>
  <si>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</si>
  <si>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</si>
  <si>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</si>
  <si>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</si>
  <si>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</si>
  <si>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</si>
  <si>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</si>
  <si>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</si>
  <si>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</si>
  <si>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</si>
  <si>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</si>
  <si>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</si>
  <si>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</si>
  <si>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</si>
  <si>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</si>
  <si>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</si>
  <si>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</si>
  <si>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</si>
  <si>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</si>
  <si>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</si>
  <si>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</si>
  <si>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</si>
  <si>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</si>
  <si>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</si>
  <si>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</si>
  <si>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</si>
  <si>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</si>
  <si>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</si>
  <si>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</si>
  <si>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</si>
  <si>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</si>
  <si>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</si>
  <si>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</si>
  <si>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</si>
  <si>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</si>
  <si>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</si>
  <si>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</si>
  <si>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</si>
  <si>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</si>
  <si>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</si>
  <si>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</si>
  <si>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</si>
  <si>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</si>
  <si>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</si>
  <si>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</si>
  <si>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</si>
  <si>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</si>
  <si>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</si>
  <si>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</si>
  <si>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</si>
  <si>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</si>
  <si>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</si>
  <si>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</si>
  <si>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</si>
  <si>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</si>
  <si>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</si>
  <si>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</si>
  <si>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</si>
  <si>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</si>
  <si>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</si>
  <si>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</si>
  <si>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</si>
  <si>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</si>
  <si>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</si>
  <si>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</si>
  <si>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</si>
  <si>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</si>
  <si>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</si>
  <si>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</si>
  <si>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</si>
  <si>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</si>
  <si>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</si>
  <si>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</si>
  <si>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</si>
  <si>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</si>
  <si>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</si>
  <si>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</si>
  <si>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</si>
  <si>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</si>
  <si>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</si>
  <si>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</si>
  <si>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</si>
  <si>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</si>
  <si>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</si>
  <si>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</si>
  <si>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</si>
  <si>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</si>
  <si>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</si>
  <si>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</si>
  <si>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</si>
  <si>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</si>
  <si>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</si>
  <si>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</si>
  <si>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</si>
  <si>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</si>
  <si>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</si>
  <si>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</si>
  <si>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</si>
  <si>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</si>
  <si>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</si>
  <si>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</si>
  <si>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</si>
  <si>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</si>
  <si>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</si>
  <si>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</si>
  <si>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</si>
  <si>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</si>
  <si>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</si>
  <si>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</si>
  <si>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</si>
  <si>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</si>
  <si>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</si>
  <si>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</si>
  <si>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</si>
  <si>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</si>
  <si>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</si>
  <si>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</si>
  <si>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</si>
  <si>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</si>
  <si>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</si>
  <si>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</si>
  <si>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</si>
  <si>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</si>
  <si>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</si>
  <si>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</si>
  <si>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</si>
  <si>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</si>
  <si>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</si>
  <si>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</si>
  <si>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</si>
  <si>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</si>
  <si>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</si>
  <si>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</si>
  <si>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</si>
  <si>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</si>
  <si>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</si>
  <si>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</si>
  <si>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</si>
  <si>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</si>
  <si>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</si>
  <si>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</si>
  <si>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</si>
  <si>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</si>
  <si>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</si>
  <si>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</si>
  <si>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</si>
  <si>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</si>
  <si>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</si>
  <si>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</si>
  <si>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</si>
  <si>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</si>
  <si>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</si>
  <si>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</si>
  <si>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</si>
  <si>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</si>
  <si>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</si>
  <si>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</si>
  <si>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</si>
  <si>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</si>
  <si>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</si>
  <si>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</si>
  <si>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</si>
  <si>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</si>
  <si>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</si>
  <si>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</si>
  <si>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</si>
  <si>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</si>
  <si>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</si>
  <si>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</si>
  <si>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</si>
  <si>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</si>
  <si>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</si>
  <si>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</si>
  <si>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</si>
  <si>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</si>
  <si>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</si>
  <si>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</si>
  <si>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</si>
  <si>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</si>
  <si>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</si>
  <si>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</si>
  <si>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</si>
  <si>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</si>
  <si>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</si>
  <si>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</si>
  <si>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</si>
  <si>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</si>
  <si>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</si>
  <si>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</si>
  <si>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</si>
  <si>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</si>
  <si>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</si>
  <si>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</si>
  <si>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</si>
  <si>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</si>
  <si>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</si>
  <si>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</si>
  <si>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</si>
  <si>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</si>
  <si>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</si>
  <si>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</si>
  <si>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</si>
  <si>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</si>
  <si>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</si>
  <si>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</si>
  <si>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</si>
  <si>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</si>
  <si>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</si>
  <si>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</si>
  <si>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</si>
  <si>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</si>
  <si>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</si>
  <si>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</si>
  <si>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</si>
  <si>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</si>
  <si>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</si>
  <si>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</si>
  <si>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</si>
  <si>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</si>
  <si>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</si>
  <si>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</si>
  <si>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</si>
  <si>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</si>
  <si>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</si>
  <si>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</si>
  <si>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</si>
  <si>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</si>
  <si>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</si>
  <si>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</si>
  <si>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</si>
  <si>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</si>
  <si>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</si>
  <si>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</si>
  <si>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</si>
  <si>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</si>
  <si>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</si>
  <si>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</si>
  <si>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</si>
  <si>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</si>
  <si>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</si>
  <si>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</si>
  <si>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</si>
  <si>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</si>
  <si>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</si>
  <si>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</si>
  <si>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</si>
  <si>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</si>
  <si>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</si>
  <si>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</si>
  <si>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</si>
  <si>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</si>
  <si>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</si>
  <si>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</si>
  <si>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</si>
  <si>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</si>
  <si>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</si>
  <si>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</si>
  <si>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</si>
  <si>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</si>
  <si>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</si>
  <si>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</si>
  <si>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</si>
  <si>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</si>
  <si>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</si>
  <si>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</si>
  <si>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</si>
  <si>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</si>
  <si>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</si>
  <si>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</si>
  <si>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</si>
  <si>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</si>
  <si>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</si>
  <si>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</si>
  <si>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</si>
  <si>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</si>
  <si>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</si>
  <si>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</si>
  <si>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</si>
  <si>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</si>
  <si>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</si>
  <si>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</si>
  <si>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</si>
  <si>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</si>
  <si>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</si>
  <si>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</si>
  <si>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</si>
  <si>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</si>
  <si>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</si>
  <si>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</si>
  <si>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</si>
  <si>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</si>
  <si>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</si>
  <si>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</si>
  <si>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</si>
  <si>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</si>
  <si>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</si>
  <si>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</si>
  <si>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</si>
  <si>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</si>
  <si>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</si>
  <si>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</si>
  <si>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</si>
  <si>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</si>
  <si>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</si>
  <si>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</si>
  <si>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</si>
  <si>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</si>
  <si>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</si>
  <si>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</si>
  <si>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</si>
  <si>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</si>
  <si>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</si>
  <si>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</si>
  <si>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</si>
  <si>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</si>
  <si>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</si>
  <si>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</si>
  <si>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</si>
  <si>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</si>
  <si>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</si>
  <si>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</si>
  <si>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</si>
  <si>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</si>
  <si>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</si>
  <si>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</si>
  <si>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</si>
  <si>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</si>
  <si>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</si>
  <si>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</si>
  <si>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</si>
  <si>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</si>
  <si>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</si>
  <si>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</si>
  <si>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</si>
  <si>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</si>
  <si>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</si>
  <si>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</si>
  <si>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</si>
  <si>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</si>
  <si>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</si>
  <si>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</si>
  <si>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</si>
  <si>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</si>
  <si>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</si>
  <si>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</si>
  <si>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</si>
  <si>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</si>
  <si>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</si>
  <si>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</si>
  <si>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</si>
  <si>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</si>
  <si>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</si>
  <si>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</si>
  <si>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</si>
  <si>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</si>
  <si>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</si>
  <si>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</si>
  <si>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</si>
  <si>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</si>
  <si>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</si>
  <si>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</si>
  <si>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</si>
  <si>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</si>
  <si>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</si>
  <si>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</si>
  <si>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</si>
  <si>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</si>
  <si>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</si>
  <si>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</si>
  <si>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</si>
  <si>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</si>
  <si>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</si>
  <si>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</si>
  <si>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</si>
  <si>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</si>
  <si>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</si>
  <si>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</si>
  <si>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</si>
  <si>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</si>
  <si>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</si>
  <si>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</si>
  <si>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</si>
  <si>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</si>
  <si>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</si>
  <si>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</si>
  <si>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</si>
  <si>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</si>
  <si>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</si>
  <si>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</si>
  <si>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</si>
  <si>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</si>
  <si>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</si>
  <si>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</si>
  <si>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</si>
  <si>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</si>
  <si>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</si>
  <si>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</si>
  <si>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</si>
  <si>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</si>
  <si>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</si>
  <si>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</si>
  <si>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</si>
  <si>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</si>
  <si>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</si>
  <si>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</si>
  <si>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</si>
  <si>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</si>
  <si>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</si>
  <si>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</si>
  <si>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</si>
  <si>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</si>
  <si>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</si>
  <si>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</si>
  <si>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</si>
  <si>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</si>
  <si>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</si>
  <si>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</si>
  <si>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</si>
  <si>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</si>
  <si>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</si>
  <si>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</si>
  <si>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</si>
  <si>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</si>
  <si>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</si>
  <si>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</si>
  <si>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</si>
  <si>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</si>
  <si>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</si>
  <si>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</si>
  <si>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</si>
  <si>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</si>
  <si>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</si>
  <si>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</si>
  <si>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</si>
  <si>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</si>
  <si>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</si>
  <si>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</si>
  <si>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</si>
  <si>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</si>
  <si>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</si>
  <si>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</si>
  <si>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</si>
  <si>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</si>
  <si>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</si>
  <si>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</si>
  <si>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</si>
  <si>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</si>
  <si>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</si>
  <si>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</si>
  <si>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</si>
  <si>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</si>
  <si>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</si>
  <si>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</si>
  <si>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</si>
  <si>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</si>
  <si>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</si>
  <si>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</si>
  <si>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</si>
  <si>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</si>
  <si>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</si>
  <si>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</si>
  <si>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</si>
  <si>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</si>
  <si>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</si>
  <si>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</si>
  <si>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</si>
  <si>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</si>
  <si>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</si>
  <si>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</si>
  <si>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</si>
  <si>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</si>
  <si>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</si>
  <si>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</si>
  <si>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</si>
  <si>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</si>
  <si>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</si>
  <si>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</si>
  <si>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</si>
  <si>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</si>
  <si>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</si>
  <si>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</si>
  <si>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</si>
  <si>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</si>
  <si>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</si>
  <si>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</si>
  <si>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</si>
  <si>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</si>
  <si>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</si>
  <si>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</si>
  <si>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</si>
  <si>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</si>
  <si>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</si>
  <si>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</si>
  <si>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</si>
  <si>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</si>
  <si>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</si>
  <si>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</si>
  <si>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</si>
  <si>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</si>
  <si>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</si>
  <si>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</si>
  <si>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</si>
  <si>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</si>
  <si>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</si>
  <si>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</si>
  <si>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</si>
  <si>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</si>
  <si>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</si>
  <si>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</si>
  <si>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</si>
  <si>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</si>
  <si>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</si>
  <si>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</si>
  <si>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</si>
  <si>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</si>
  <si>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</si>
  <si>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</si>
  <si>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</si>
  <si>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</si>
  <si>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</si>
  <si>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</si>
  <si>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</si>
  <si>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</si>
  <si>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</si>
  <si>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</si>
  <si>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</si>
  <si>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</si>
  <si>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</si>
  <si>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</si>
  <si>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</si>
  <si>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</si>
  <si>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</si>
  <si>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</si>
  <si>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</si>
  <si>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</si>
  <si>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</si>
  <si>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</si>
  <si>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</si>
  <si>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</si>
  <si>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</si>
  <si>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</si>
  <si>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</si>
  <si>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</si>
  <si>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</si>
  <si>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</si>
  <si>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</si>
  <si>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</si>
  <si>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</si>
  <si>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</si>
  <si>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</si>
  <si>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</si>
  <si>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</si>
  <si>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</si>
  <si>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</si>
  <si>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</si>
  <si>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</si>
  <si>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</si>
  <si>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</si>
  <si>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</si>
  <si>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</si>
  <si>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</si>
  <si>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</si>
  <si>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</si>
  <si>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</si>
  <si>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</si>
  <si>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</si>
  <si>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</si>
  <si>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</si>
  <si>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</si>
  <si>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</si>
  <si>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</si>
  <si>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</si>
  <si>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</si>
  <si>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</si>
  <si>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</si>
  <si>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</si>
  <si>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</si>
  <si>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</si>
  <si>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</si>
  <si>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</si>
  <si>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</si>
  <si>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</si>
  <si>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</si>
  <si>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</si>
  <si>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</si>
  <si>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</si>
  <si>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</si>
  <si>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</si>
  <si>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</si>
  <si>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</si>
  <si>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</si>
  <si>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</si>
  <si>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</si>
  <si>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</si>
  <si>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</si>
  <si>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</si>
  <si>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</si>
  <si>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</si>
  <si>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</si>
  <si>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</si>
  <si>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</si>
  <si>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</si>
  <si>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</si>
  <si>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</si>
  <si>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</si>
  <si>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</si>
  <si>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</si>
  <si>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</si>
  <si>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</si>
  <si>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</si>
  <si>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</si>
  <si>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</si>
  <si>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</si>
  <si>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</si>
  <si>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</si>
  <si>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</si>
  <si>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</si>
  <si>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</si>
  <si>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</si>
  <si>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</si>
  <si>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</si>
  <si>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</si>
  <si>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</si>
  <si>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</si>
  <si>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</si>
  <si>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</si>
  <si>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</si>
  <si>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</si>
  <si>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</si>
  <si>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</si>
  <si>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</si>
  <si>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</si>
  <si>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</si>
  <si>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</si>
  <si>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</si>
  <si>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</si>
  <si>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</si>
  <si>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</si>
  <si>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</si>
  <si>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</si>
  <si>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</si>
  <si>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</si>
  <si>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</si>
  <si>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</si>
  <si>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</si>
  <si>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</si>
  <si>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</si>
  <si>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</si>
  <si>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</si>
  <si>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</si>
  <si>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</si>
  <si>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</si>
  <si>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</si>
  <si>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</si>
  <si>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</si>
  <si>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</si>
  <si>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</si>
  <si>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</si>
  <si>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</si>
  <si>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</si>
  <si>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</si>
  <si>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</si>
  <si>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</si>
  <si>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</si>
  <si>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</si>
  <si>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</si>
  <si>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</si>
  <si>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</si>
  <si>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</si>
  <si>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</si>
  <si>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</si>
  <si>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</si>
  <si>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</si>
  <si>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</si>
  <si>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</si>
  <si>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</si>
  <si>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</si>
  <si>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</si>
  <si>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</si>
  <si>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</si>
  <si>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</si>
  <si>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</si>
  <si>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</si>
  <si>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</si>
  <si>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</si>
  <si>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</si>
  <si>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</si>
  <si>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</si>
  <si>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</si>
  <si>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</si>
  <si>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</si>
  <si>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</si>
  <si>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</si>
  <si>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</si>
  <si>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</si>
  <si>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</si>
  <si>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</si>
  <si>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</si>
  <si>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</si>
  <si>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</si>
  <si>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</si>
  <si>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</si>
  <si>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</si>
  <si>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</si>
  <si>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</si>
  <si>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</si>
  <si>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</si>
  <si>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</si>
  <si>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</si>
  <si>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</si>
  <si>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</si>
  <si>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</si>
  <si>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</si>
  <si>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</si>
  <si>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</si>
  <si>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</si>
  <si>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</si>
  <si>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</si>
  <si>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</si>
  <si>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</si>
  <si>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</si>
  <si>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</si>
  <si>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</si>
  <si>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</si>
  <si>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</si>
  <si>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</si>
  <si>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</si>
  <si>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</si>
  <si>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</si>
  <si>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</si>
  <si>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</si>
  <si>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</si>
  <si>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</si>
  <si>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</si>
  <si>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</si>
  <si>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</si>
  <si>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</si>
  <si>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</si>
  <si>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</si>
  <si>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</si>
  <si>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</si>
  <si>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</si>
  <si>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</si>
  <si>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</si>
  <si>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</si>
  <si>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</si>
  <si>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</si>
  <si>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</si>
  <si>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</si>
  <si>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</si>
  <si>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B2</t>
  </si>
  <si>
    <t>CE1-2</t>
  </si>
  <si>
    <t>F1-2</t>
  </si>
  <si>
    <t>CM2-12A</t>
  </si>
  <si>
    <t xml:space="preserve">-7.115002, 110.963381 </t>
  </si>
  <si>
    <t>C12-350</t>
  </si>
  <si>
    <t>BTG</t>
  </si>
  <si>
    <t>CC8-A</t>
  </si>
  <si>
    <t>CC7</t>
  </si>
  <si>
    <t>G 313</t>
  </si>
  <si>
    <t>CM2-12</t>
  </si>
  <si>
    <t>CM2-11M</t>
  </si>
  <si>
    <t>SR APP 105 KVA</t>
  </si>
  <si>
    <t>CM5-5</t>
  </si>
  <si>
    <t>AAAC 1X70</t>
  </si>
  <si>
    <t>m</t>
  </si>
  <si>
    <t>CC1-A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</si>
  <si>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</si>
  <si>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PETA LOKASI DICKY</t>
  </si>
  <si>
    <t xml:space="preserve">Jumper Wire : </t>
  </si>
  <si>
    <t>NFA2X-T 3 x 70 + N 50 mm²</t>
  </si>
  <si>
    <t>Trafo 3 Fasa 250 KVA 2 Tiang (G313)</t>
  </si>
  <si>
    <t>Daya 197.000 VA</t>
  </si>
  <si>
    <t xml:space="preserve">PD DICKY DWINDRA 105-197 KVA </t>
  </si>
  <si>
    <t>DICKY DWINDRA</t>
  </si>
  <si>
    <t>DS NAMBUHAN</t>
  </si>
  <si>
    <t>K2-692/94/I</t>
  </si>
  <si>
    <t>PWI12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</si>
</sst>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16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6" fillId="0" borderId="21" xfId="1614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26" xfId="0" applyFont="1" applyFill="1" applyBorder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11" fillId="33" borderId="28" xfId="0" applyFont="1" applyFill="1" applyBorder="1" applyAlignment="1">
      <alignment horizont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/>
    </xf>
    <xf numFmtId="49" fontId="88" fillId="33" borderId="102" xfId="0" applyNumberFormat="1" applyFont="1" applyFill="1" applyBorder="1" applyAlignment="1">
      <alignment horizontal="left" vertical="center"/>
    </xf>
    <xf numFmtId="49" fontId="88" fillId="33" borderId="40" xfId="0" applyNumberFormat="1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49" fontId="170" fillId="33" borderId="102" xfId="0" applyNumberFormat="1" applyFont="1" applyFill="1" applyBorder="1" applyAlignment="1">
      <alignment horizontal="left" vertical="center"/>
    </xf>
    <xf numFmtId="49" fontId="170" fillId="33" borderId="40" xfId="0" applyNumberFormat="1" applyFont="1" applyFill="1" applyBorder="1" applyAlignment="1">
      <alignment horizontal="left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70" fillId="33" borderId="60" xfId="0" applyFont="1" applyFill="1" applyBorder="1" applyAlignment="1">
      <alignment horizontal="left" vertical="center"/>
    </xf>
    <xf numFmtId="0" fontId="88" fillId="33" borderId="102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88" fillId="33" borderId="69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vertical="center"/>
    </xf>
    <xf numFmtId="49" fontId="111" fillId="33" borderId="41" xfId="0" applyNumberFormat="1" applyFont="1" applyFill="1" applyBorder="1" applyAlignment="1">
      <alignment vertical="center"/>
    </xf>
    <xf numFmtId="0" fontId="111" fillId="33" borderId="39" xfId="0" applyFont="1" applyFill="1" applyBorder="1" applyAlignment="1">
      <alignment horizontal="center" vertical="top" wrapText="1"/>
    </xf>
    <xf numFmtId="0" fontId="169" fillId="33" borderId="59" xfId="0" applyFont="1" applyFill="1" applyBorder="1" applyAlignment="1">
      <alignment horizontal="left" vertical="center"/>
    </xf>
    <xf numFmtId="0" fontId="169" fillId="33" borderId="69" xfId="0" applyFont="1" applyFill="1" applyBorder="1" applyAlignment="1">
      <alignment horizontal="left" vertical="center"/>
    </xf>
    <xf numFmtId="0" fontId="88" fillId="33" borderId="98" xfId="0" applyFont="1" applyFill="1" applyBorder="1" applyAlignment="1">
      <alignment horizontal="center" vertic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1" fillId="33" borderId="7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vertical="top" wrapText="1"/>
    </xf>
    <xf numFmtId="0" fontId="169" fillId="33" borderId="101" xfId="0" applyFont="1" applyFill="1" applyBorder="1" applyAlignment="1">
      <alignment horizontal="left" vertical="center"/>
    </xf>
    <xf numFmtId="0" fontId="169" fillId="33" borderId="100" xfId="0" applyFont="1" applyFill="1" applyBorder="1" applyAlignment="1">
      <alignment horizontal="left" vertical="center"/>
    </xf>
    <xf numFmtId="0" fontId="169" fillId="33" borderId="99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5" fillId="33" borderId="97" xfId="0" applyFont="1" applyFill="1" applyBorder="1" applyAlignment="1">
      <alignment horizontal="center" vertical="center" wrapText="1"/>
    </xf>
    <xf numFmtId="0" fontId="115" fillId="33" borderId="96" xfId="0" applyFont="1" applyFill="1" applyBorder="1" applyAlignment="1">
      <alignment horizontal="center" vertical="center" wrapText="1"/>
    </xf>
    <xf numFmtId="0" fontId="115" fillId="33" borderId="95" xfId="0" applyFont="1" applyFill="1" applyBorder="1" applyAlignment="1">
      <alignment horizontal="center" vertical="top" wrapText="1"/>
    </xf>
    <xf numFmtId="0" fontId="115" fillId="33" borderId="94" xfId="0" applyFont="1" applyFill="1" applyBorder="1" applyAlignment="1">
      <alignment horizontal="center" vertical="top" wrapText="1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1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5" fillId="33" borderId="0" xfId="0" applyFont="1" applyFill="1" applyAlignment="1">
      <alignment horizontal="center" vertical="center"/>
    </xf>
    <xf numFmtId="0" fontId="111" fillId="33" borderId="50" xfId="0" applyFont="1" applyFill="1" applyBorder="1" applyAlignment="1">
      <alignment horizont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0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74542</xdr:colOff>
      <xdr:row>17</xdr:row>
      <xdr:rowOff>16565</xdr:rowOff>
    </xdr:from>
    <xdr:to>
      <xdr:col>10</xdr:col>
      <xdr:colOff>57977</xdr:colOff>
      <xdr:row>24</xdr:row>
      <xdr:rowOff>57978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373F7AE-C4E6-4142-B4A5-2BE71B2776D2}"/>
            </a:ext>
          </a:extLst>
        </xdr:cNvPr>
        <xdr:cNvSpPr/>
      </xdr:nvSpPr>
      <xdr:spPr>
        <a:xfrm>
          <a:off x="2665342" y="2635940"/>
          <a:ext cx="745435" cy="1108213"/>
        </a:xfrm>
        <a:prstGeom prst="rect">
          <a:avLst/>
        </a:prstGeom>
        <a:ln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B790683-D3F3-4375-BC0C-CA2C3F8BF8E2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CCFD90D-7B65-4F9A-AC40-381BD5DB5B9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747DA012-A4C7-4D3A-A1FB-7ECDED17342A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1C7DCF69-CBE8-B288-8C4E-F9F9CCCFE4E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29A25D07-8AD1-F8C3-371D-199F1808535C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8395C6AD-B5F2-162B-06EC-CDDC136AB3AF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C603C7D-B8B1-4700-BEC8-502C2446303C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A8E2CF2E-5045-454B-9442-51F0C02EF495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E850A06B-00D3-12CD-3857-0CCAA62005D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3EC8D9F0-67F2-1A32-2418-BFD998F93FA5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DAD5F510-4007-CEE2-B26A-D40630336624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3C1E93E-2F3F-4409-901C-160836DD745A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4D1CF50-C929-47B5-95D4-9A17335D9F0F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54E5033-6E5D-40F8-9761-34335BD8A47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376727C-E435-47EF-A3C9-CC36DF386B8B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950FC19D-4837-4CE6-8969-5BBEBD3BDA02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6035649-007B-4200-A4D4-895D743FD8C7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6BA29B8-F69B-4550-AD94-B593F3E54B01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A50149B-8C25-475F-8B73-88C5B4CB0D47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EA984DB5-3BF0-4D20-AF69-BA31E8AAA030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BDDDBBA-E7CB-4C64-847A-6F190CD68A2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7299FAA-3C72-4D3C-AB38-01FB766EEA61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173BA8E1-F5AF-44AA-95F4-F872D97896DE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A21FC0C-B1BF-4FDB-8B66-4AC1E5CCF159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7F68CF71-B837-430D-BCF6-14D17782B32A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28F2EBFF-022E-4B28-AF33-5A3314492F57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62A7742D-CCC1-4A87-A77F-2406378FFF3D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3A37E6E-6EDD-4497-AE35-F92905BEB488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670DEF8-9868-4815-A6AC-CF2065E56B81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5EE0610-D238-4A6D-B4CA-FBDD9079A7B7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28D6A906-CD1E-458B-A34D-391C45BDB5D6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47190038-A357-4724-8D70-255DA2884A82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5541D1D9-B4D4-41EE-9B43-927B836F753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15F1B3D0-83A7-477C-A24B-718F6AC8727C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E213A5BF-0503-4F99-A0CA-094848398A08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A70FCB78-CD51-4923-83B6-48A807B6D30A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FAD4EAA7-27B1-41EB-B74F-753CC444C63F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3DD6617C-5E6D-777A-7561-10D50E7EFC8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33307973-6322-BEE4-0DD9-FC00427D9413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9E646E24-CCF3-42DD-A1C7-3B743806BC10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FB1B20D-545D-38B5-B8A7-A44B35698C3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D3C5668A-E3D1-4876-1A89-6DDB6A80182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C0FFEEC8-ACB7-45A6-B809-32FB2684B114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1D66ACF-2480-2473-B3A1-D6A738967FD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578BF71D-B1C6-FE91-622F-3C7920888DD9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18E755B5-E47B-A37A-56BD-3DDB57AD9CA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8A6AC25F-D415-A5CA-8CAA-4ED47FA2042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F5CC5F45-2AC2-401C-9E40-5C1E8229066F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54B8082F-F90B-7899-4859-92E2487BC7D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5D6BE9-D3A6-3E01-20C0-6A8642BDB11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FAA1772-22E7-EE76-5404-295C5D608F5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D2ED456-E03A-D208-EFDF-62CF2DFBF83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1E5D2FB-3F20-4FAB-94CA-B9B0292BD6F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C3D70F3-1E0A-41AA-850F-0D85EECE61C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DCA4CA77-B16D-41D0-B23E-34E30E7DFD2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632075F-78CC-4900-B813-1E86470BB436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D484226C-713B-4271-9C91-4A2A22604C4E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E5B5FE20-86FE-A886-8F6F-C5536D38832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FFA21629-4F06-7292-E112-BAE7E8442526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FABC66DA-9094-02D3-9579-46B11505FE28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92BEFFED-41F3-45BD-896B-4382AE230636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278D514-D113-95A0-DC23-D692494BC63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1676A91A-9E46-8603-1C39-E202A0EBA58B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495E1ABF-3617-1984-E084-2C78659B3DF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2C9DB424-26C7-4070-96A5-876AEA4E23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7C32419-14C9-43F4-9CE8-3238A291620A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62E06778-9173-4645-B5FE-A1091E0579D3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594A643-DEE0-4FAA-81D1-47D828B3089B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C44B6F0-6092-4213-A464-9872020EB049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2370BC7-0191-4DDF-BD3B-90BB26FDDDA0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D4F94692-2757-4392-99D6-06FE1474B9C5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5730799-B3AD-49EA-B23B-110742369B31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103AF244-5B3E-EDEA-5B66-E3FB8D9AE89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CA0542A-7214-88DE-D7F3-6292FA89247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1B28A4A3-3270-D87E-E2DE-6F3B7044697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DC3050B-3C96-4923-B0E0-E9C4703F6A93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7075F0F9-3F17-B26C-FBDC-75B9BD98097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520B2AC6-0184-6FC1-2574-45CDC2530B7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E0A05CE-BB6E-92A1-8436-30817227250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C3C4C2FB-7707-468B-A715-85D62166855A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8D16708D-7959-FF9D-1C32-704365568BB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9E50CBE8-AF3D-E53A-3C26-8EFB32830A2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F4D41-69EF-AD6E-9B94-12A91FCF067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CA52DBCC-F30B-1221-95AA-A8950F0C3A6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8DD5E88D-3154-4B80-BEE5-962CABF97F62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E4EFD940-3C04-43D0-89AD-7460DA0ACDAD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922EBA60-B86D-4A19-A5EF-665912507771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F842ACB-B24A-79D8-0000-31CF8FB4AE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59BCDCD0-8BB3-4CAC-3A1A-24CAD79C119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BEA3849-5387-43CC-A18F-2E965037BACE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AEFCD777-97AD-4BF9-FE6E-F68DD81853C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76A1AB3-C0D2-1279-6668-5AFE745E0EB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A65BFB0-F428-42A1-9527-52E669AB252F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C3302EA9-B9F8-6254-1345-23411BF0792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607281EA-0521-157C-AD78-BBC8A91D5FE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243DE16B-F3F0-D74E-E1D1-FC226559849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DA239BCC-BB03-7EFD-2AA0-5FFC9498AE88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CA075437-EDE1-4E16-BD87-437DFB9E6B74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061A47B0-3BCB-64AE-2B32-EA992E5C0AB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19877F66-5388-4072-CBA0-5A212B6BAEB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71D15F4-46FE-7DA1-CBFF-D4881F8CE781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E1531E7-A255-7FF8-ABB5-3CF38A3CD7B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5E87C5F3-60BE-49CE-BC2A-A6BD3CF9C3A3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6B8D296-9BCD-4397-9C24-FD19BCD6ABDD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39E1F121-AA0A-4B15-8ED2-634281DA863E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4FAE4877-6BC6-4621-8B7B-086F2D7C4C3B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BE09E7D6-7E1D-4476-B74E-BE2C4890D930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A90C0091-482A-E5E4-9909-B26E7A445E8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844F2DBC-EE2B-31BA-89D5-F25A1848C33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1114B9B3-5D7D-D912-7566-1B323AA0849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1CC8B075-8E59-40DC-BF1C-A82B22767ACD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AB714C4F-09C5-6CBC-66D8-05A6AC8F65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054B8AF5-7352-D1EA-1C26-49CF16AB828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707EBF6-91D1-D240-DF29-E98E42548D3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289018</xdr:colOff>
      <xdr:row>42</xdr:row>
      <xdr:rowOff>24846</xdr:rowOff>
    </xdr:from>
    <xdr:to>
      <xdr:col>20</xdr:col>
      <xdr:colOff>16565</xdr:colOff>
      <xdr:row>43</xdr:row>
      <xdr:rowOff>98882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79F5579-4122-430E-8D7A-E6A77FE0BE5F}"/>
            </a:ext>
          </a:extLst>
        </xdr:cNvPr>
        <xdr:cNvSpPr txBox="1"/>
      </xdr:nvSpPr>
      <xdr:spPr>
        <a:xfrm>
          <a:off x="479518" y="6463746"/>
          <a:ext cx="6699847" cy="22643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D75A1732-876A-4457-8E7E-E5A7D2889A96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3C36EC1F-F404-4093-BAED-B6042913259F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F0DC861-4568-4295-855B-B9092BD58B7B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A44BB88-CDB7-4811-AD92-A9E6E9A4A860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60CC436-0BE9-460B-BFFB-923CF4305C6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B49582B5-5DE6-4439-B4E6-D430C911C945}"/>
            </a:ext>
          </a:extLst>
        </xdr:cNvPr>
        <xdr:cNvCxnSpPr>
          <a:cxnSpLocks/>
          <a:endCxn id="119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4" name="TextBox 162">
          <a:extLst>
            <a:ext uri="{FF2B5EF4-FFF2-40B4-BE49-F238E27FC236}">
              <a16:creationId xmlns:a16="http://schemas.microsoft.com/office/drawing/2014/main" id="{30FFC426-A5A3-45B6-BDD2-AFBE42674A77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5" name="TextBox 145">
          <a:extLst>
            <a:ext uri="{FF2B5EF4-FFF2-40B4-BE49-F238E27FC236}">
              <a16:creationId xmlns:a16="http://schemas.microsoft.com/office/drawing/2014/main" id="{62A2F91B-1A4F-4EDC-A0D0-30F8D93C93DB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6" name="TextBox 157">
          <a:extLst>
            <a:ext uri="{FF2B5EF4-FFF2-40B4-BE49-F238E27FC236}">
              <a16:creationId xmlns:a16="http://schemas.microsoft.com/office/drawing/2014/main" id="{4468346F-E66C-4C07-AE06-653CF5FA4DD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B7C18421-C2E8-441E-9D0F-DBD02619F1FC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8" name="Oval 1">
            <a:extLst>
              <a:ext uri="{FF2B5EF4-FFF2-40B4-BE49-F238E27FC236}">
                <a16:creationId xmlns:a16="http://schemas.microsoft.com/office/drawing/2014/main" id="{91A5291A-B52A-8061-BFB4-AE51FF908C6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3">
            <a:extLst>
              <a:ext uri="{FF2B5EF4-FFF2-40B4-BE49-F238E27FC236}">
                <a16:creationId xmlns:a16="http://schemas.microsoft.com/office/drawing/2014/main" id="{994BE369-DFEF-3834-5C47-967741B882F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7">
            <a:extLst>
              <a:ext uri="{FF2B5EF4-FFF2-40B4-BE49-F238E27FC236}">
                <a16:creationId xmlns:a16="http://schemas.microsoft.com/office/drawing/2014/main" id="{ACCFA8A4-1495-6A74-B743-649028F3A55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BAA9BBC8-18A4-405B-B402-02E74FAC57D7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C698C561-92A4-5F40-9D88-C61A2A163B9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D8B784F9-3B8E-C6AF-3C0B-57E327AD5ED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F103C6D9-628E-BE61-0C4F-20EE02C7B61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4638FAA5-9119-4D66-AA84-9330B257E4CA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CFEF0878-447F-DE66-1441-5098A34A2E1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5E6848BE-17A7-83E4-94F0-391A3351AD6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FF4CC684-2F4B-C7DF-62B1-734FF0D931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8A29B6CA-0F7E-4CA6-B1FD-54EF0AE27379}"/>
            </a:ext>
          </a:extLst>
        </xdr:cNvPr>
        <xdr:cNvGrpSpPr/>
      </xdr:nvGrpSpPr>
      <xdr:grpSpPr>
        <a:xfrm>
          <a:off x="4234815" y="8665845"/>
          <a:ext cx="144552" cy="148833"/>
          <a:chOff x="9937028" y="802652"/>
          <a:chExt cx="83991" cy="77961"/>
        </a:xfrm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981C4DAF-51F2-DB44-4C02-6702BFB408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3CBEAE58-3190-1A8C-7054-84DEB95718E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8D9F8CA7-9907-0089-244E-52DA38FEE72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3" name="Group 13">
          <a:extLst>
            <a:ext uri="{FF2B5EF4-FFF2-40B4-BE49-F238E27FC236}">
              <a16:creationId xmlns:a16="http://schemas.microsoft.com/office/drawing/2014/main" id="{B7FF2316-85E4-47B4-B011-6F4514B01BFA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4" name="Oval 1">
            <a:extLst>
              <a:ext uri="{FF2B5EF4-FFF2-40B4-BE49-F238E27FC236}">
                <a16:creationId xmlns:a16="http://schemas.microsoft.com/office/drawing/2014/main" id="{65EAE6D9-DD1B-0F53-0EFD-38EB4247E24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" name="Straight Connector 3">
            <a:extLst>
              <a:ext uri="{FF2B5EF4-FFF2-40B4-BE49-F238E27FC236}">
                <a16:creationId xmlns:a16="http://schemas.microsoft.com/office/drawing/2014/main" id="{A822513D-0772-2838-7F2C-8164CC0A00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7">
            <a:extLst>
              <a:ext uri="{FF2B5EF4-FFF2-40B4-BE49-F238E27FC236}">
                <a16:creationId xmlns:a16="http://schemas.microsoft.com/office/drawing/2014/main" id="{7612C288-ADF8-5447-AF7E-E99B8E9506D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B0DC970D-EBA3-4389-A2E9-56B4DC2AAC31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8" name="Straight Connector 139">
          <a:extLst>
            <a:ext uri="{FF2B5EF4-FFF2-40B4-BE49-F238E27FC236}">
              <a16:creationId xmlns:a16="http://schemas.microsoft.com/office/drawing/2014/main" id="{F96DF00F-E0BD-4AE1-AFD7-0708CE2BEB34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9" name="Group 13">
          <a:extLst>
            <a:ext uri="{FF2B5EF4-FFF2-40B4-BE49-F238E27FC236}">
              <a16:creationId xmlns:a16="http://schemas.microsoft.com/office/drawing/2014/main" id="{9F439F16-1C30-41E0-8CE1-02BDD3F5388C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50" name="Oval 1">
            <a:extLst>
              <a:ext uri="{FF2B5EF4-FFF2-40B4-BE49-F238E27FC236}">
                <a16:creationId xmlns:a16="http://schemas.microsoft.com/office/drawing/2014/main" id="{9A8A803F-F440-5AE9-3678-B9567425DD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3">
            <a:extLst>
              <a:ext uri="{FF2B5EF4-FFF2-40B4-BE49-F238E27FC236}">
                <a16:creationId xmlns:a16="http://schemas.microsoft.com/office/drawing/2014/main" id="{94F84615-D652-6386-D11A-70EF7B0A6E9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7">
            <a:extLst>
              <a:ext uri="{FF2B5EF4-FFF2-40B4-BE49-F238E27FC236}">
                <a16:creationId xmlns:a16="http://schemas.microsoft.com/office/drawing/2014/main" id="{81DC0D64-95CC-5E0F-1BF8-57A8E56A9F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3" name="Group 13">
          <a:extLst>
            <a:ext uri="{FF2B5EF4-FFF2-40B4-BE49-F238E27FC236}">
              <a16:creationId xmlns:a16="http://schemas.microsoft.com/office/drawing/2014/main" id="{125B8392-0893-42A3-B9B5-C95E68C7C409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4" name="Oval 1">
            <a:extLst>
              <a:ext uri="{FF2B5EF4-FFF2-40B4-BE49-F238E27FC236}">
                <a16:creationId xmlns:a16="http://schemas.microsoft.com/office/drawing/2014/main" id="{ED41E7C3-801C-E3D6-33F4-98EE6A8950E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3">
            <a:extLst>
              <a:ext uri="{FF2B5EF4-FFF2-40B4-BE49-F238E27FC236}">
                <a16:creationId xmlns:a16="http://schemas.microsoft.com/office/drawing/2014/main" id="{A0CFE8D2-7CA4-E86B-A2AA-368227B00D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7">
            <a:extLst>
              <a:ext uri="{FF2B5EF4-FFF2-40B4-BE49-F238E27FC236}">
                <a16:creationId xmlns:a16="http://schemas.microsoft.com/office/drawing/2014/main" id="{74B3799C-CC47-F20A-66B7-40C731C33E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7" name="Straight Arrow Connector 166">
          <a:extLst>
            <a:ext uri="{FF2B5EF4-FFF2-40B4-BE49-F238E27FC236}">
              <a16:creationId xmlns:a16="http://schemas.microsoft.com/office/drawing/2014/main" id="{346D19BF-3673-4B02-A0CF-1AF85C600A83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8" name="TextBox 161">
          <a:extLst>
            <a:ext uri="{FF2B5EF4-FFF2-40B4-BE49-F238E27FC236}">
              <a16:creationId xmlns:a16="http://schemas.microsoft.com/office/drawing/2014/main" id="{4F5C5036-4703-4526-8113-8997DBA55683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05951A08-99F5-4802-9E41-1C5D1619395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60" name="Straight Connector 148">
          <a:extLst>
            <a:ext uri="{FF2B5EF4-FFF2-40B4-BE49-F238E27FC236}">
              <a16:creationId xmlns:a16="http://schemas.microsoft.com/office/drawing/2014/main" id="{E73B7894-A20D-4A8F-AAEB-97AC8004E76B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B5EB533-A050-418A-8A1D-BAC0CA23C535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11B3816B-C22B-4D68-8BDC-1A51EB3CA60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654E3067-898A-6026-374E-526373B7E27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09D842AF-1AC0-F6F2-8BDE-77E37671D4E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809840E1-1EB7-8D7D-03A6-F7C013EDD2A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6579BDBB-9365-4D2F-B379-A5856DFBDEF2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7" name="Group 134">
          <a:extLst>
            <a:ext uri="{FF2B5EF4-FFF2-40B4-BE49-F238E27FC236}">
              <a16:creationId xmlns:a16="http://schemas.microsoft.com/office/drawing/2014/main" id="{B68E95AE-9196-4CCC-8A2B-75E2E4F7F00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8" name="Isosceles Triangle 118">
            <a:extLst>
              <a:ext uri="{FF2B5EF4-FFF2-40B4-BE49-F238E27FC236}">
                <a16:creationId xmlns:a16="http://schemas.microsoft.com/office/drawing/2014/main" id="{B7DD39B0-D0F1-791F-A503-0D0262FC77E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19">
            <a:extLst>
              <a:ext uri="{FF2B5EF4-FFF2-40B4-BE49-F238E27FC236}">
                <a16:creationId xmlns:a16="http://schemas.microsoft.com/office/drawing/2014/main" id="{43DB55D2-2959-1828-B23D-FE43A4C4004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0" name="Isosceles Triangle 120">
            <a:extLst>
              <a:ext uri="{FF2B5EF4-FFF2-40B4-BE49-F238E27FC236}">
                <a16:creationId xmlns:a16="http://schemas.microsoft.com/office/drawing/2014/main" id="{52D84004-D653-41AC-7C03-E797FFA8A3D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1" name="Isosceles Triangle 120">
          <a:extLst>
            <a:ext uri="{FF2B5EF4-FFF2-40B4-BE49-F238E27FC236}">
              <a16:creationId xmlns:a16="http://schemas.microsoft.com/office/drawing/2014/main" id="{7BCD240F-1208-43B7-A5EE-ADE09109D5D1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2" name="Group 73">
          <a:extLst>
            <a:ext uri="{FF2B5EF4-FFF2-40B4-BE49-F238E27FC236}">
              <a16:creationId xmlns:a16="http://schemas.microsoft.com/office/drawing/2014/main" id="{77C4D9DF-F3DB-4564-839D-064FC8DB2E6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3" name="Straight Connector 74">
            <a:extLst>
              <a:ext uri="{FF2B5EF4-FFF2-40B4-BE49-F238E27FC236}">
                <a16:creationId xmlns:a16="http://schemas.microsoft.com/office/drawing/2014/main" id="{DE497C4B-AEAD-1AEB-2A67-AB59F66633F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5">
            <a:extLst>
              <a:ext uri="{FF2B5EF4-FFF2-40B4-BE49-F238E27FC236}">
                <a16:creationId xmlns:a16="http://schemas.microsoft.com/office/drawing/2014/main" id="{EBB56230-D47B-B50C-63D1-9A3F71E7299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6">
            <a:extLst>
              <a:ext uri="{FF2B5EF4-FFF2-40B4-BE49-F238E27FC236}">
                <a16:creationId xmlns:a16="http://schemas.microsoft.com/office/drawing/2014/main" id="{47795B1B-AF95-C15A-790E-F6E8814B0ED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6" name="Grup 239">
          <a:extLst>
            <a:ext uri="{FF2B5EF4-FFF2-40B4-BE49-F238E27FC236}">
              <a16:creationId xmlns:a16="http://schemas.microsoft.com/office/drawing/2014/main" id="{47008F19-A62F-4CAA-9A46-5560AA73777A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0D2A9E5-9124-6FA6-5C59-D73E2EB8F70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514F09A3-EE3C-58F8-A726-BD7CCC6EA87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2EBF4075-5D3D-7C5F-80E1-FCE9C16CD02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4C7116DA-E809-39EE-40A7-867F4889E0F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1" name="Grup 244">
          <a:extLst>
            <a:ext uri="{FF2B5EF4-FFF2-40B4-BE49-F238E27FC236}">
              <a16:creationId xmlns:a16="http://schemas.microsoft.com/office/drawing/2014/main" id="{D249C5A1-A4F4-4F33-903C-653211D0AD62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2" name="Straight Connector 81">
            <a:extLst>
              <a:ext uri="{FF2B5EF4-FFF2-40B4-BE49-F238E27FC236}">
                <a16:creationId xmlns:a16="http://schemas.microsoft.com/office/drawing/2014/main" id="{657943D6-EA65-C3F4-B693-07327878ACF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2">
            <a:extLst>
              <a:ext uri="{FF2B5EF4-FFF2-40B4-BE49-F238E27FC236}">
                <a16:creationId xmlns:a16="http://schemas.microsoft.com/office/drawing/2014/main" id="{964E5111-B6FD-AE09-4C68-FFACFAC013B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3">
            <a:extLst>
              <a:ext uri="{FF2B5EF4-FFF2-40B4-BE49-F238E27FC236}">
                <a16:creationId xmlns:a16="http://schemas.microsoft.com/office/drawing/2014/main" id="{8F860E42-C962-0326-5037-1EE4E75C028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4">
            <a:extLst>
              <a:ext uri="{FF2B5EF4-FFF2-40B4-BE49-F238E27FC236}">
                <a16:creationId xmlns:a16="http://schemas.microsoft.com/office/drawing/2014/main" id="{496F9731-5941-2809-2FB5-45FFE2ECC7B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182912</xdr:colOff>
      <xdr:row>11</xdr:row>
      <xdr:rowOff>107674</xdr:rowOff>
    </xdr:from>
    <xdr:to>
      <xdr:col>20</xdr:col>
      <xdr:colOff>25035</xdr:colOff>
      <xdr:row>43</xdr:row>
      <xdr:rowOff>115956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D3352C65-243D-4B0F-926D-F7B63D20E741}"/>
            </a:ext>
          </a:extLst>
        </xdr:cNvPr>
        <xdr:cNvSpPr txBox="1"/>
      </xdr:nvSpPr>
      <xdr:spPr>
        <a:xfrm rot="16200000">
          <a:off x="4624208" y="4143628"/>
          <a:ext cx="4904132" cy="22312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438979</xdr:colOff>
      <xdr:row>14</xdr:row>
      <xdr:rowOff>57978</xdr:rowOff>
    </xdr:from>
    <xdr:to>
      <xdr:col>3</xdr:col>
      <xdr:colOff>165146</xdr:colOff>
      <xdr:row>42</xdr:row>
      <xdr:rowOff>74543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5DD81A0-D8BF-4185-9F58-4509D40E8852}"/>
            </a:ext>
          </a:extLst>
        </xdr:cNvPr>
        <xdr:cNvSpPr txBox="1"/>
      </xdr:nvSpPr>
      <xdr:spPr>
        <a:xfrm rot="15874221">
          <a:off x="-1406432" y="4256064"/>
          <a:ext cx="4293290" cy="22146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281608</xdr:colOff>
      <xdr:row>15</xdr:row>
      <xdr:rowOff>82826</xdr:rowOff>
    </xdr:from>
    <xdr:to>
      <xdr:col>21</xdr:col>
      <xdr:colOff>99391</xdr:colOff>
      <xdr:row>17</xdr:row>
      <xdr:rowOff>7775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EE55EC12-C2C7-4F5F-9EFE-5AE30B758E9F}"/>
            </a:ext>
          </a:extLst>
        </xdr:cNvPr>
        <xdr:cNvSpPr txBox="1"/>
      </xdr:nvSpPr>
      <xdr:spPr>
        <a:xfrm>
          <a:off x="472108" y="2397401"/>
          <a:ext cx="7171083" cy="22974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99391</xdr:colOff>
      <xdr:row>30</xdr:row>
      <xdr:rowOff>132521</xdr:rowOff>
    </xdr:from>
    <xdr:to>
      <xdr:col>19</xdr:col>
      <xdr:colOff>232786</xdr:colOff>
      <xdr:row>31</xdr:row>
      <xdr:rowOff>124239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F7122D1-69C8-4904-A816-064503EBE764}"/>
            </a:ext>
          </a:extLst>
        </xdr:cNvPr>
        <xdr:cNvSpPr txBox="1"/>
      </xdr:nvSpPr>
      <xdr:spPr>
        <a:xfrm>
          <a:off x="3071191" y="4723571"/>
          <a:ext cx="3943395" cy="14411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35119</xdr:colOff>
      <xdr:row>29</xdr:row>
      <xdr:rowOff>26835</xdr:rowOff>
    </xdr:from>
    <xdr:to>
      <xdr:col>9</xdr:col>
      <xdr:colOff>97404</xdr:colOff>
      <xdr:row>31</xdr:row>
      <xdr:rowOff>84812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710BE93E-919F-407A-981E-F01B9D76608D}"/>
            </a:ext>
          </a:extLst>
        </xdr:cNvPr>
        <xdr:cNvSpPr txBox="1"/>
      </xdr:nvSpPr>
      <xdr:spPr>
        <a:xfrm rot="4083373" flipV="1">
          <a:off x="2861436" y="4620493"/>
          <a:ext cx="353252" cy="6228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25893</xdr:colOff>
      <xdr:row>27</xdr:row>
      <xdr:rowOff>51891</xdr:rowOff>
    </xdr:from>
    <xdr:to>
      <xdr:col>9</xdr:col>
      <xdr:colOff>136479</xdr:colOff>
      <xdr:row>27</xdr:row>
      <xdr:rowOff>111419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E93E148A-1108-473A-A641-F25ABCFB3073}"/>
            </a:ext>
          </a:extLst>
        </xdr:cNvPr>
        <xdr:cNvSpPr txBox="1"/>
      </xdr:nvSpPr>
      <xdr:spPr>
        <a:xfrm rot="2514494" flipV="1">
          <a:off x="2235693" y="4195266"/>
          <a:ext cx="872586" cy="5952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356152</xdr:colOff>
      <xdr:row>31</xdr:row>
      <xdr:rowOff>33130</xdr:rowOff>
    </xdr:from>
    <xdr:to>
      <xdr:col>10</xdr:col>
      <xdr:colOff>107674</xdr:colOff>
      <xdr:row>36</xdr:row>
      <xdr:rowOff>115957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2743AEB-7B63-4180-9E06-316CF0732D07}"/>
            </a:ext>
          </a:extLst>
        </xdr:cNvPr>
        <xdr:cNvSpPr txBox="1"/>
      </xdr:nvSpPr>
      <xdr:spPr>
        <a:xfrm rot="5400000" flipV="1">
          <a:off x="2971799" y="5132733"/>
          <a:ext cx="844827" cy="13252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99391</xdr:colOff>
      <xdr:row>14</xdr:row>
      <xdr:rowOff>8282</xdr:rowOff>
    </xdr:from>
    <xdr:to>
      <xdr:col>20</xdr:col>
      <xdr:colOff>243943</xdr:colOff>
      <xdr:row>15</xdr:row>
      <xdr:rowOff>4715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7228D766-21AD-4D43-BAC3-22198F2BAA20}"/>
            </a:ext>
          </a:extLst>
        </xdr:cNvPr>
        <xdr:cNvGrpSpPr/>
      </xdr:nvGrpSpPr>
      <xdr:grpSpPr>
        <a:xfrm>
          <a:off x="7262191" y="2170457"/>
          <a:ext cx="144552" cy="148833"/>
          <a:chOff x="9937028" y="802652"/>
          <a:chExt cx="83991" cy="77961"/>
        </a:xfrm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C8321183-61D4-3D32-8119-09BC1495B10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175BF392-5704-9083-2F3C-C10D07B474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E8AC5A2A-4EC1-AE52-B007-BE0BDF4101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33131</xdr:colOff>
      <xdr:row>14</xdr:row>
      <xdr:rowOff>2</xdr:rowOff>
    </xdr:from>
    <xdr:to>
      <xdr:col>17</xdr:col>
      <xdr:colOff>177683</xdr:colOff>
      <xdr:row>14</xdr:row>
      <xdr:rowOff>145522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D9AA0C8A-CE3D-4C20-90EB-4D6112E4E28C}"/>
            </a:ext>
          </a:extLst>
        </xdr:cNvPr>
        <xdr:cNvGrpSpPr/>
      </xdr:nvGrpSpPr>
      <xdr:grpSpPr>
        <a:xfrm>
          <a:off x="6052931" y="2162177"/>
          <a:ext cx="144552" cy="145520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101AFF2D-22F2-F586-9B5C-6138B43FFEB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A269353-1399-63E8-1019-EF7BB2DAD32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F4905701-5A87-15A8-BCFE-99E7E118322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207066</xdr:colOff>
      <xdr:row>13</xdr:row>
      <xdr:rowOff>140804</xdr:rowOff>
    </xdr:from>
    <xdr:to>
      <xdr:col>14</xdr:col>
      <xdr:colOff>351618</xdr:colOff>
      <xdr:row>14</xdr:row>
      <xdr:rowOff>137237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1A006FE1-2DD9-4A69-B3AB-63AB6D1D77DD}"/>
            </a:ext>
          </a:extLst>
        </xdr:cNvPr>
        <xdr:cNvGrpSpPr/>
      </xdr:nvGrpSpPr>
      <xdr:grpSpPr>
        <a:xfrm>
          <a:off x="5083866" y="2150579"/>
          <a:ext cx="144552" cy="148833"/>
          <a:chOff x="9937028" y="802652"/>
          <a:chExt cx="83991" cy="77961"/>
        </a:xfrm>
      </xdr:grpSpPr>
      <xdr:sp macro="" textlink="">
        <xdr:nvSpPr>
          <xdr:cNvPr id="202" name="Oval 1">
            <a:extLst>
              <a:ext uri="{FF2B5EF4-FFF2-40B4-BE49-F238E27FC236}">
                <a16:creationId xmlns:a16="http://schemas.microsoft.com/office/drawing/2014/main" id="{25742471-09D1-3F56-DA2C-EB9AC29045C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3" name="Straight Connector 3">
            <a:extLst>
              <a:ext uri="{FF2B5EF4-FFF2-40B4-BE49-F238E27FC236}">
                <a16:creationId xmlns:a16="http://schemas.microsoft.com/office/drawing/2014/main" id="{8337321B-9E82-12AF-FB97-536DDBE4C8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7">
            <a:extLst>
              <a:ext uri="{FF2B5EF4-FFF2-40B4-BE49-F238E27FC236}">
                <a16:creationId xmlns:a16="http://schemas.microsoft.com/office/drawing/2014/main" id="{EEC67470-70BC-46E7-5692-CDEABEEB0DA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314741</xdr:colOff>
      <xdr:row>13</xdr:row>
      <xdr:rowOff>140805</xdr:rowOff>
    </xdr:from>
    <xdr:to>
      <xdr:col>12</xdr:col>
      <xdr:colOff>78293</xdr:colOff>
      <xdr:row>14</xdr:row>
      <xdr:rowOff>137238</xdr:rowOff>
    </xdr:to>
    <xdr:grpSp>
      <xdr:nvGrpSpPr>
        <xdr:cNvPr id="205" name="Group 13">
          <a:extLst>
            <a:ext uri="{FF2B5EF4-FFF2-40B4-BE49-F238E27FC236}">
              <a16:creationId xmlns:a16="http://schemas.microsoft.com/office/drawing/2014/main" id="{ED65C568-A2F9-4F0A-B3DE-BB6B6D59CD97}"/>
            </a:ext>
          </a:extLst>
        </xdr:cNvPr>
        <xdr:cNvGrpSpPr/>
      </xdr:nvGrpSpPr>
      <xdr:grpSpPr>
        <a:xfrm>
          <a:off x="4048541" y="2150580"/>
          <a:ext cx="144552" cy="148833"/>
          <a:chOff x="9937028" y="802652"/>
          <a:chExt cx="83991" cy="77961"/>
        </a:xfrm>
      </xdr:grpSpPr>
      <xdr:sp macro="" textlink="">
        <xdr:nvSpPr>
          <xdr:cNvPr id="206" name="Oval 1">
            <a:extLst>
              <a:ext uri="{FF2B5EF4-FFF2-40B4-BE49-F238E27FC236}">
                <a16:creationId xmlns:a16="http://schemas.microsoft.com/office/drawing/2014/main" id="{69BB3E06-0BEA-00FF-11BF-113C8EACAA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7" name="Straight Connector 3">
            <a:extLst>
              <a:ext uri="{FF2B5EF4-FFF2-40B4-BE49-F238E27FC236}">
                <a16:creationId xmlns:a16="http://schemas.microsoft.com/office/drawing/2014/main" id="{2BFBCD44-CCB2-D5D5-BD18-DD714D8CA6B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7">
            <a:extLst>
              <a:ext uri="{FF2B5EF4-FFF2-40B4-BE49-F238E27FC236}">
                <a16:creationId xmlns:a16="http://schemas.microsoft.com/office/drawing/2014/main" id="{0821CC63-C677-F64A-F19D-A8B5A92D208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306456</xdr:colOff>
      <xdr:row>19</xdr:row>
      <xdr:rowOff>82826</xdr:rowOff>
    </xdr:from>
    <xdr:to>
      <xdr:col>12</xdr:col>
      <xdr:colOff>70008</xdr:colOff>
      <xdr:row>20</xdr:row>
      <xdr:rowOff>79259</xdr:rowOff>
    </xdr:to>
    <xdr:grpSp>
      <xdr:nvGrpSpPr>
        <xdr:cNvPr id="209" name="Group 13">
          <a:extLst>
            <a:ext uri="{FF2B5EF4-FFF2-40B4-BE49-F238E27FC236}">
              <a16:creationId xmlns:a16="http://schemas.microsoft.com/office/drawing/2014/main" id="{14C1C7C2-CBF9-4489-B2F6-712A1864E94A}"/>
            </a:ext>
          </a:extLst>
        </xdr:cNvPr>
        <xdr:cNvGrpSpPr/>
      </xdr:nvGrpSpPr>
      <xdr:grpSpPr>
        <a:xfrm>
          <a:off x="4040256" y="3007001"/>
          <a:ext cx="144552" cy="148833"/>
          <a:chOff x="9937028" y="802652"/>
          <a:chExt cx="83991" cy="77961"/>
        </a:xfrm>
      </xdr:grpSpPr>
      <xdr:sp macro="" textlink="">
        <xdr:nvSpPr>
          <xdr:cNvPr id="210" name="Oval 1">
            <a:extLst>
              <a:ext uri="{FF2B5EF4-FFF2-40B4-BE49-F238E27FC236}">
                <a16:creationId xmlns:a16="http://schemas.microsoft.com/office/drawing/2014/main" id="{6FF8E87B-45F4-0A3E-9086-DFC6BE6D594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1" name="Straight Connector 3">
            <a:extLst>
              <a:ext uri="{FF2B5EF4-FFF2-40B4-BE49-F238E27FC236}">
                <a16:creationId xmlns:a16="http://schemas.microsoft.com/office/drawing/2014/main" id="{EEE19A77-3E80-8802-39BB-C8680865CF6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7">
            <a:extLst>
              <a:ext uri="{FF2B5EF4-FFF2-40B4-BE49-F238E27FC236}">
                <a16:creationId xmlns:a16="http://schemas.microsoft.com/office/drawing/2014/main" id="{E135ACAC-2C4B-276C-B263-B8B129536B0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82827</xdr:colOff>
      <xdr:row>20</xdr:row>
      <xdr:rowOff>16566</xdr:rowOff>
    </xdr:from>
    <xdr:to>
      <xdr:col>11</xdr:col>
      <xdr:colOff>298175</xdr:colOff>
      <xdr:row>23</xdr:row>
      <xdr:rowOff>37041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83B82B74-0780-4011-A4A6-D6211301648B}"/>
            </a:ext>
          </a:extLst>
        </xdr:cNvPr>
        <xdr:cNvSpPr/>
      </xdr:nvSpPr>
      <xdr:spPr>
        <a:xfrm>
          <a:off x="3435627" y="3093141"/>
          <a:ext cx="596348" cy="47767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66261</xdr:colOff>
      <xdr:row>17</xdr:row>
      <xdr:rowOff>24847</xdr:rowOff>
    </xdr:from>
    <xdr:to>
      <xdr:col>11</xdr:col>
      <xdr:colOff>281609</xdr:colOff>
      <xdr:row>20</xdr:row>
      <xdr:rowOff>8281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ACFA07D6-6884-40D4-933E-50AE0F261326}"/>
            </a:ext>
          </a:extLst>
        </xdr:cNvPr>
        <xdr:cNvSpPr/>
      </xdr:nvSpPr>
      <xdr:spPr>
        <a:xfrm>
          <a:off x="3419061" y="2644222"/>
          <a:ext cx="596348" cy="440634"/>
        </a:xfrm>
        <a:prstGeom prst="rect">
          <a:avLst/>
        </a:prstGeom>
        <a:ln>
          <a:prstDash val="sys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298173</xdr:colOff>
      <xdr:row>13</xdr:row>
      <xdr:rowOff>140805</xdr:rowOff>
    </xdr:from>
    <xdr:to>
      <xdr:col>10</xdr:col>
      <xdr:colOff>75559</xdr:colOff>
      <xdr:row>14</xdr:row>
      <xdr:rowOff>129578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5965A6F7-4679-45BD-B7C0-380FF3B53484}"/>
            </a:ext>
          </a:extLst>
        </xdr:cNvPr>
        <xdr:cNvGrpSpPr/>
      </xdr:nvGrpSpPr>
      <xdr:grpSpPr>
        <a:xfrm>
          <a:off x="3269973" y="2150580"/>
          <a:ext cx="158386" cy="141173"/>
          <a:chOff x="9937028" y="802652"/>
          <a:chExt cx="83991" cy="77961"/>
        </a:xfrm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93BF0C6D-910E-E3C2-594D-12F321D1718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5BB54E0C-B2F9-13E4-74E4-A23E2BFF12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2113B29E-C55C-8295-92BA-F683A096D96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298174</xdr:colOff>
      <xdr:row>19</xdr:row>
      <xdr:rowOff>107674</xdr:rowOff>
    </xdr:from>
    <xdr:to>
      <xdr:col>10</xdr:col>
      <xdr:colOff>75560</xdr:colOff>
      <xdr:row>20</xdr:row>
      <xdr:rowOff>96447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9E351A0B-F598-493C-A16E-6FA3460E9199}"/>
            </a:ext>
          </a:extLst>
        </xdr:cNvPr>
        <xdr:cNvGrpSpPr/>
      </xdr:nvGrpSpPr>
      <xdr:grpSpPr>
        <a:xfrm>
          <a:off x="3269974" y="3031849"/>
          <a:ext cx="158386" cy="141173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4D37DACA-7901-8AEF-4E08-F23F13F78EB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543A8226-513B-DC40-55A4-DFB8AEA83CE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">
            <a:extLst>
              <a:ext uri="{FF2B5EF4-FFF2-40B4-BE49-F238E27FC236}">
                <a16:creationId xmlns:a16="http://schemas.microsoft.com/office/drawing/2014/main" id="{F610D5A0-6E7D-7140-499A-966B36A51A5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57979</xdr:colOff>
      <xdr:row>20</xdr:row>
      <xdr:rowOff>57978</xdr:rowOff>
    </xdr:from>
    <xdr:to>
      <xdr:col>12</xdr:col>
      <xdr:colOff>308032</xdr:colOff>
      <xdr:row>20</xdr:row>
      <xdr:rowOff>143169</xdr:rowOff>
    </xdr:to>
    <xdr:grpSp>
      <xdr:nvGrpSpPr>
        <xdr:cNvPr id="223" name="Group 134">
          <a:extLst>
            <a:ext uri="{FF2B5EF4-FFF2-40B4-BE49-F238E27FC236}">
              <a16:creationId xmlns:a16="http://schemas.microsoft.com/office/drawing/2014/main" id="{8556673B-7053-4770-A58B-85D1DD3DE9B9}"/>
            </a:ext>
          </a:extLst>
        </xdr:cNvPr>
        <xdr:cNvGrpSpPr/>
      </xdr:nvGrpSpPr>
      <xdr:grpSpPr>
        <a:xfrm>
          <a:off x="4172779" y="313455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24" name="Isosceles Triangle 118">
            <a:extLst>
              <a:ext uri="{FF2B5EF4-FFF2-40B4-BE49-F238E27FC236}">
                <a16:creationId xmlns:a16="http://schemas.microsoft.com/office/drawing/2014/main" id="{1FDA33C1-D5E1-1CEB-49D7-CEB20E5B3AD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5" name="Isosceles Triangle 119">
            <a:extLst>
              <a:ext uri="{FF2B5EF4-FFF2-40B4-BE49-F238E27FC236}">
                <a16:creationId xmlns:a16="http://schemas.microsoft.com/office/drawing/2014/main" id="{E48A783B-0357-8895-6743-AFEDF437B6C7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6" name="Isosceles Triangle 120">
            <a:extLst>
              <a:ext uri="{FF2B5EF4-FFF2-40B4-BE49-F238E27FC236}">
                <a16:creationId xmlns:a16="http://schemas.microsoft.com/office/drawing/2014/main" id="{4B83BEB7-42A2-F737-3BF9-B629A0EB97F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91523</xdr:colOff>
      <xdr:row>19</xdr:row>
      <xdr:rowOff>141219</xdr:rowOff>
    </xdr:from>
    <xdr:to>
      <xdr:col>10</xdr:col>
      <xdr:colOff>322526</xdr:colOff>
      <xdr:row>20</xdr:row>
      <xdr:rowOff>83534</xdr:rowOff>
    </xdr:to>
    <xdr:grpSp>
      <xdr:nvGrpSpPr>
        <xdr:cNvPr id="227" name="Group 134">
          <a:extLst>
            <a:ext uri="{FF2B5EF4-FFF2-40B4-BE49-F238E27FC236}">
              <a16:creationId xmlns:a16="http://schemas.microsoft.com/office/drawing/2014/main" id="{C70E80FE-2AA6-4650-BF89-B838BDC32406}"/>
            </a:ext>
          </a:extLst>
        </xdr:cNvPr>
        <xdr:cNvGrpSpPr/>
      </xdr:nvGrpSpPr>
      <xdr:grpSpPr>
        <a:xfrm>
          <a:off x="3444323" y="3065394"/>
          <a:ext cx="231003" cy="94715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28" name="Isosceles Triangle 118">
            <a:extLst>
              <a:ext uri="{FF2B5EF4-FFF2-40B4-BE49-F238E27FC236}">
                <a16:creationId xmlns:a16="http://schemas.microsoft.com/office/drawing/2014/main" id="{7E9D8DFA-7607-0CF3-585D-E54E0AA0F5D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9" name="Isosceles Triangle 119">
            <a:extLst>
              <a:ext uri="{FF2B5EF4-FFF2-40B4-BE49-F238E27FC236}">
                <a16:creationId xmlns:a16="http://schemas.microsoft.com/office/drawing/2014/main" id="{761BDC7C-55D2-6FA1-3383-294587478A8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0" name="Isosceles Triangle 120">
            <a:extLst>
              <a:ext uri="{FF2B5EF4-FFF2-40B4-BE49-F238E27FC236}">
                <a16:creationId xmlns:a16="http://schemas.microsoft.com/office/drawing/2014/main" id="{034E9DAB-A087-9791-E8C8-171C2BB8F4A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17</xdr:col>
      <xdr:colOff>156514</xdr:colOff>
      <xdr:row>14</xdr:row>
      <xdr:rowOff>21313</xdr:rowOff>
    </xdr:from>
    <xdr:to>
      <xdr:col>20</xdr:col>
      <xdr:colOff>120560</xdr:colOff>
      <xdr:row>14</xdr:row>
      <xdr:rowOff>29593</xdr:rowOff>
    </xdr:to>
    <xdr:cxnSp macro="">
      <xdr:nvCxnSpPr>
        <xdr:cNvPr id="231" name="Straight Connector 140">
          <a:extLst>
            <a:ext uri="{FF2B5EF4-FFF2-40B4-BE49-F238E27FC236}">
              <a16:creationId xmlns:a16="http://schemas.microsoft.com/office/drawing/2014/main" id="{821AC57A-219B-40DB-9717-4A8EF4FF9A51}"/>
            </a:ext>
          </a:extLst>
        </xdr:cNvPr>
        <xdr:cNvCxnSpPr>
          <a:cxnSpLocks/>
          <a:stCxn id="194" idx="1"/>
          <a:endCxn id="198" idx="7"/>
        </xdr:cNvCxnSpPr>
      </xdr:nvCxnSpPr>
      <xdr:spPr bwMode="auto">
        <a:xfrm flipH="1" flipV="1">
          <a:off x="6176314" y="2183488"/>
          <a:ext cx="1107046" cy="82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330449</xdr:colOff>
      <xdr:row>14</xdr:row>
      <xdr:rowOff>13028</xdr:rowOff>
    </xdr:from>
    <xdr:to>
      <xdr:col>17</xdr:col>
      <xdr:colOff>54300</xdr:colOff>
      <xdr:row>14</xdr:row>
      <xdr:rowOff>21313</xdr:rowOff>
    </xdr:to>
    <xdr:cxnSp macro="">
      <xdr:nvCxnSpPr>
        <xdr:cNvPr id="232" name="Straight Connector 140">
          <a:extLst>
            <a:ext uri="{FF2B5EF4-FFF2-40B4-BE49-F238E27FC236}">
              <a16:creationId xmlns:a16="http://schemas.microsoft.com/office/drawing/2014/main" id="{F5164BAB-AB13-4D98-905A-FE4B877B0E7B}"/>
            </a:ext>
          </a:extLst>
        </xdr:cNvPr>
        <xdr:cNvCxnSpPr>
          <a:cxnSpLocks/>
          <a:stCxn id="198" idx="1"/>
          <a:endCxn id="202" idx="7"/>
        </xdr:cNvCxnSpPr>
      </xdr:nvCxnSpPr>
      <xdr:spPr bwMode="auto">
        <a:xfrm flipH="1" flipV="1">
          <a:off x="5207249" y="2175203"/>
          <a:ext cx="866851" cy="82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57124</xdr:colOff>
      <xdr:row>14</xdr:row>
      <xdr:rowOff>13028</xdr:rowOff>
    </xdr:from>
    <xdr:to>
      <xdr:col>14</xdr:col>
      <xdr:colOff>228235</xdr:colOff>
      <xdr:row>14</xdr:row>
      <xdr:rowOff>13029</xdr:rowOff>
    </xdr:to>
    <xdr:cxnSp macro="">
      <xdr:nvCxnSpPr>
        <xdr:cNvPr id="233" name="Straight Connector 140">
          <a:extLst>
            <a:ext uri="{FF2B5EF4-FFF2-40B4-BE49-F238E27FC236}">
              <a16:creationId xmlns:a16="http://schemas.microsoft.com/office/drawing/2014/main" id="{46A9B529-957D-42DD-B5C4-06D3F69EBD71}"/>
            </a:ext>
          </a:extLst>
        </xdr:cNvPr>
        <xdr:cNvCxnSpPr>
          <a:cxnSpLocks/>
          <a:stCxn id="202" idx="1"/>
          <a:endCxn id="206" idx="7"/>
        </xdr:cNvCxnSpPr>
      </xdr:nvCxnSpPr>
      <xdr:spPr bwMode="auto">
        <a:xfrm flipH="1">
          <a:off x="4171924" y="2175203"/>
          <a:ext cx="93311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52364</xdr:colOff>
      <xdr:row>14</xdr:row>
      <xdr:rowOff>11907</xdr:rowOff>
    </xdr:from>
    <xdr:to>
      <xdr:col>11</xdr:col>
      <xdr:colOff>335910</xdr:colOff>
      <xdr:row>14</xdr:row>
      <xdr:rowOff>13029</xdr:rowOff>
    </xdr:to>
    <xdr:cxnSp macro="">
      <xdr:nvCxnSpPr>
        <xdr:cNvPr id="234" name="Straight Connector 148">
          <a:extLst>
            <a:ext uri="{FF2B5EF4-FFF2-40B4-BE49-F238E27FC236}">
              <a16:creationId xmlns:a16="http://schemas.microsoft.com/office/drawing/2014/main" id="{7907FCF6-AE6B-4EDD-B6FF-55C24BF74B74}"/>
            </a:ext>
          </a:extLst>
        </xdr:cNvPr>
        <xdr:cNvCxnSpPr>
          <a:cxnSpLocks/>
          <a:stCxn id="216" idx="7"/>
          <a:endCxn id="206" idx="1"/>
        </xdr:cNvCxnSpPr>
      </xdr:nvCxnSpPr>
      <xdr:spPr bwMode="auto">
        <a:xfrm>
          <a:off x="3405164" y="2174082"/>
          <a:ext cx="664546" cy="11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377366</xdr:colOff>
      <xdr:row>14</xdr:row>
      <xdr:rowOff>129578</xdr:rowOff>
    </xdr:from>
    <xdr:to>
      <xdr:col>9</xdr:col>
      <xdr:colOff>377367</xdr:colOff>
      <xdr:row>19</xdr:row>
      <xdr:rowOff>107674</xdr:rowOff>
    </xdr:to>
    <xdr:cxnSp macro="">
      <xdr:nvCxnSpPr>
        <xdr:cNvPr id="235" name="Straight Connector 148">
          <a:extLst>
            <a:ext uri="{FF2B5EF4-FFF2-40B4-BE49-F238E27FC236}">
              <a16:creationId xmlns:a16="http://schemas.microsoft.com/office/drawing/2014/main" id="{3021918A-99D8-48FD-9E72-878292142E6B}"/>
            </a:ext>
          </a:extLst>
        </xdr:cNvPr>
        <xdr:cNvCxnSpPr>
          <a:cxnSpLocks/>
          <a:stCxn id="220" idx="0"/>
          <a:endCxn id="216" idx="4"/>
        </xdr:cNvCxnSpPr>
      </xdr:nvCxnSpPr>
      <xdr:spPr bwMode="auto">
        <a:xfrm flipH="1" flipV="1">
          <a:off x="3349166" y="2291753"/>
          <a:ext cx="1" cy="74009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378732</xdr:colOff>
      <xdr:row>14</xdr:row>
      <xdr:rowOff>137238</xdr:rowOff>
    </xdr:from>
    <xdr:to>
      <xdr:col>12</xdr:col>
      <xdr:colOff>6017</xdr:colOff>
      <xdr:row>19</xdr:row>
      <xdr:rowOff>82826</xdr:rowOff>
    </xdr:to>
    <xdr:cxnSp macro="">
      <xdr:nvCxnSpPr>
        <xdr:cNvPr id="236" name="Straight Connector 140">
          <a:extLst>
            <a:ext uri="{FF2B5EF4-FFF2-40B4-BE49-F238E27FC236}">
              <a16:creationId xmlns:a16="http://schemas.microsoft.com/office/drawing/2014/main" id="{E3F263E4-BEFF-42D6-B7CB-D0A5178C50D0}"/>
            </a:ext>
          </a:extLst>
        </xdr:cNvPr>
        <xdr:cNvCxnSpPr>
          <a:cxnSpLocks/>
          <a:stCxn id="206" idx="4"/>
          <a:endCxn id="210" idx="0"/>
        </xdr:cNvCxnSpPr>
      </xdr:nvCxnSpPr>
      <xdr:spPr bwMode="auto">
        <a:xfrm flipH="1">
          <a:off x="4112532" y="2299413"/>
          <a:ext cx="8285" cy="707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171667</xdr:colOff>
      <xdr:row>15</xdr:row>
      <xdr:rowOff>4715</xdr:rowOff>
    </xdr:from>
    <xdr:to>
      <xdr:col>20</xdr:col>
      <xdr:colOff>173935</xdr:colOff>
      <xdr:row>19</xdr:row>
      <xdr:rowOff>132522</xdr:rowOff>
    </xdr:to>
    <xdr:cxnSp macro="">
      <xdr:nvCxnSpPr>
        <xdr:cNvPr id="237" name="Straight Connector 140">
          <a:extLst>
            <a:ext uri="{FF2B5EF4-FFF2-40B4-BE49-F238E27FC236}">
              <a16:creationId xmlns:a16="http://schemas.microsoft.com/office/drawing/2014/main" id="{447A0839-DA70-425A-8322-564BB822F211}"/>
            </a:ext>
          </a:extLst>
        </xdr:cNvPr>
        <xdr:cNvCxnSpPr>
          <a:cxnSpLocks/>
          <a:stCxn id="194" idx="4"/>
        </xdr:cNvCxnSpPr>
      </xdr:nvCxnSpPr>
      <xdr:spPr bwMode="auto">
        <a:xfrm>
          <a:off x="7334467" y="2319290"/>
          <a:ext cx="2268" cy="7374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314740</xdr:colOff>
      <xdr:row>20</xdr:row>
      <xdr:rowOff>140805</xdr:rowOff>
    </xdr:from>
    <xdr:to>
      <xdr:col>12</xdr:col>
      <xdr:colOff>78292</xdr:colOff>
      <xdr:row>21</xdr:row>
      <xdr:rowOff>137238</xdr:rowOff>
    </xdr:to>
    <xdr:grpSp>
      <xdr:nvGrpSpPr>
        <xdr:cNvPr id="240" name="Group 13">
          <a:extLst>
            <a:ext uri="{FF2B5EF4-FFF2-40B4-BE49-F238E27FC236}">
              <a16:creationId xmlns:a16="http://schemas.microsoft.com/office/drawing/2014/main" id="{A90EAB78-19F6-4D58-894F-12CD0E38B0B3}"/>
            </a:ext>
          </a:extLst>
        </xdr:cNvPr>
        <xdr:cNvGrpSpPr/>
      </xdr:nvGrpSpPr>
      <xdr:grpSpPr>
        <a:xfrm>
          <a:off x="4048540" y="3217380"/>
          <a:ext cx="144552" cy="148833"/>
          <a:chOff x="9937028" y="802652"/>
          <a:chExt cx="83991" cy="77961"/>
        </a:xfrm>
      </xdr:grpSpPr>
      <xdr:sp macro="" textlink="">
        <xdr:nvSpPr>
          <xdr:cNvPr id="241" name="Oval 1">
            <a:extLst>
              <a:ext uri="{FF2B5EF4-FFF2-40B4-BE49-F238E27FC236}">
                <a16:creationId xmlns:a16="http://schemas.microsoft.com/office/drawing/2014/main" id="{25AEF4E7-6D70-5274-79D0-E20C0ABA7E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2" name="Straight Connector 3">
            <a:extLst>
              <a:ext uri="{FF2B5EF4-FFF2-40B4-BE49-F238E27FC236}">
                <a16:creationId xmlns:a16="http://schemas.microsoft.com/office/drawing/2014/main" id="{A76E13F0-32BB-96B2-C367-E87F0D0EF4A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7">
            <a:extLst>
              <a:ext uri="{FF2B5EF4-FFF2-40B4-BE49-F238E27FC236}">
                <a16:creationId xmlns:a16="http://schemas.microsoft.com/office/drawing/2014/main" id="{05D8F054-D01B-96A0-DC5B-B895A387D12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289891</xdr:colOff>
      <xdr:row>20</xdr:row>
      <xdr:rowOff>140804</xdr:rowOff>
    </xdr:from>
    <xdr:to>
      <xdr:col>10</xdr:col>
      <xdr:colOff>67277</xdr:colOff>
      <xdr:row>21</xdr:row>
      <xdr:rowOff>129577</xdr:rowOff>
    </xdr:to>
    <xdr:grpSp>
      <xdr:nvGrpSpPr>
        <xdr:cNvPr id="244" name="Group 13">
          <a:extLst>
            <a:ext uri="{FF2B5EF4-FFF2-40B4-BE49-F238E27FC236}">
              <a16:creationId xmlns:a16="http://schemas.microsoft.com/office/drawing/2014/main" id="{A6CD16C9-149F-4B7D-9685-BB36BB32F48A}"/>
            </a:ext>
          </a:extLst>
        </xdr:cNvPr>
        <xdr:cNvGrpSpPr/>
      </xdr:nvGrpSpPr>
      <xdr:grpSpPr>
        <a:xfrm>
          <a:off x="3261691" y="3217379"/>
          <a:ext cx="158386" cy="141173"/>
          <a:chOff x="9937028" y="802652"/>
          <a:chExt cx="83991" cy="77961"/>
        </a:xfrm>
      </xdr:grpSpPr>
      <xdr:sp macro="" textlink="">
        <xdr:nvSpPr>
          <xdr:cNvPr id="245" name="Oval 1">
            <a:extLst>
              <a:ext uri="{FF2B5EF4-FFF2-40B4-BE49-F238E27FC236}">
                <a16:creationId xmlns:a16="http://schemas.microsoft.com/office/drawing/2014/main" id="{8DAD7CC1-DE9F-A488-C14E-F21115C8C8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6" name="Straight Connector 3">
            <a:extLst>
              <a:ext uri="{FF2B5EF4-FFF2-40B4-BE49-F238E27FC236}">
                <a16:creationId xmlns:a16="http://schemas.microsoft.com/office/drawing/2014/main" id="{C208B746-A69E-FB7E-A303-115BAE77DB7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7">
            <a:extLst>
              <a:ext uri="{FF2B5EF4-FFF2-40B4-BE49-F238E27FC236}">
                <a16:creationId xmlns:a16="http://schemas.microsoft.com/office/drawing/2014/main" id="{65D847D5-6345-B72C-AF08-58E9507FB93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368577</xdr:colOff>
      <xdr:row>23</xdr:row>
      <xdr:rowOff>61705</xdr:rowOff>
    </xdr:from>
    <xdr:to>
      <xdr:col>11</xdr:col>
      <xdr:colOff>142875</xdr:colOff>
      <xdr:row>30</xdr:row>
      <xdr:rowOff>95249</xdr:rowOff>
    </xdr:to>
    <xdr:sp macro="" textlink="">
      <xdr:nvSpPr>
        <xdr:cNvPr id="249" name="TextBox 157">
          <a:extLst>
            <a:ext uri="{FF2B5EF4-FFF2-40B4-BE49-F238E27FC236}">
              <a16:creationId xmlns:a16="http://schemas.microsoft.com/office/drawing/2014/main" id="{191C008A-092F-4A36-B90A-5285AB48DAB9}"/>
            </a:ext>
          </a:extLst>
        </xdr:cNvPr>
        <xdr:cNvSpPr txBox="1"/>
      </xdr:nvSpPr>
      <xdr:spPr>
        <a:xfrm>
          <a:off x="2959377" y="3595480"/>
          <a:ext cx="917298" cy="109081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K2-692/94/J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G313 100KVA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G313 250KVA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188429</xdr:colOff>
      <xdr:row>19</xdr:row>
      <xdr:rowOff>90280</xdr:rowOff>
    </xdr:from>
    <xdr:to>
      <xdr:col>9</xdr:col>
      <xdr:colOff>287820</xdr:colOff>
      <xdr:row>20</xdr:row>
      <xdr:rowOff>73001</xdr:rowOff>
    </xdr:to>
    <xdr:sp macro="" textlink="">
      <xdr:nvSpPr>
        <xdr:cNvPr id="250" name="Rectangle 249">
          <a:extLst>
            <a:ext uri="{FF2B5EF4-FFF2-40B4-BE49-F238E27FC236}">
              <a16:creationId xmlns:a16="http://schemas.microsoft.com/office/drawing/2014/main" id="{0FFBCDCF-A4E9-49DC-B0AD-5C41C4033860}"/>
            </a:ext>
          </a:extLst>
        </xdr:cNvPr>
        <xdr:cNvSpPr/>
      </xdr:nvSpPr>
      <xdr:spPr>
        <a:xfrm>
          <a:off x="3160229" y="3014455"/>
          <a:ext cx="99391" cy="13512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157370</xdr:colOff>
      <xdr:row>13</xdr:row>
      <xdr:rowOff>82826</xdr:rowOff>
    </xdr:from>
    <xdr:to>
      <xdr:col>9</xdr:col>
      <xdr:colOff>377366</xdr:colOff>
      <xdr:row>13</xdr:row>
      <xdr:rowOff>140805</xdr:rowOff>
    </xdr:to>
    <xdr:cxnSp macro="">
      <xdr:nvCxnSpPr>
        <xdr:cNvPr id="254" name="Straight Arrow Connector 166">
          <a:extLst>
            <a:ext uri="{FF2B5EF4-FFF2-40B4-BE49-F238E27FC236}">
              <a16:creationId xmlns:a16="http://schemas.microsoft.com/office/drawing/2014/main" id="{C37483C2-962A-4E99-B262-064D778ECF9F}"/>
            </a:ext>
          </a:extLst>
        </xdr:cNvPr>
        <xdr:cNvCxnSpPr>
          <a:cxnSpLocks/>
          <a:stCxn id="216" idx="0"/>
        </xdr:cNvCxnSpPr>
      </xdr:nvCxnSpPr>
      <xdr:spPr>
        <a:xfrm flipH="1" flipV="1">
          <a:off x="3129170" y="2092601"/>
          <a:ext cx="219996" cy="5797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223631</xdr:colOff>
      <xdr:row>13</xdr:row>
      <xdr:rowOff>82826</xdr:rowOff>
    </xdr:from>
    <xdr:to>
      <xdr:col>12</xdr:col>
      <xdr:colOff>6017</xdr:colOff>
      <xdr:row>13</xdr:row>
      <xdr:rowOff>140805</xdr:rowOff>
    </xdr:to>
    <xdr:cxnSp macro="">
      <xdr:nvCxnSpPr>
        <xdr:cNvPr id="255" name="Straight Arrow Connector 166">
          <a:extLst>
            <a:ext uri="{FF2B5EF4-FFF2-40B4-BE49-F238E27FC236}">
              <a16:creationId xmlns:a16="http://schemas.microsoft.com/office/drawing/2014/main" id="{229A04C0-CB2C-4629-8F83-98A0FE2E0D04}"/>
            </a:ext>
          </a:extLst>
        </xdr:cNvPr>
        <xdr:cNvCxnSpPr>
          <a:cxnSpLocks/>
          <a:stCxn id="206" idx="0"/>
        </xdr:cNvCxnSpPr>
      </xdr:nvCxnSpPr>
      <xdr:spPr>
        <a:xfrm flipH="1" flipV="1">
          <a:off x="3957431" y="2092601"/>
          <a:ext cx="163386" cy="5797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372718</xdr:colOff>
      <xdr:row>21</xdr:row>
      <xdr:rowOff>109388</xdr:rowOff>
    </xdr:from>
    <xdr:to>
      <xdr:col>10</xdr:col>
      <xdr:colOff>44082</xdr:colOff>
      <xdr:row>23</xdr:row>
      <xdr:rowOff>33130</xdr:rowOff>
    </xdr:to>
    <xdr:cxnSp macro="">
      <xdr:nvCxnSpPr>
        <xdr:cNvPr id="256" name="Straight Arrow Connector 166">
          <a:extLst>
            <a:ext uri="{FF2B5EF4-FFF2-40B4-BE49-F238E27FC236}">
              <a16:creationId xmlns:a16="http://schemas.microsoft.com/office/drawing/2014/main" id="{98688822-5917-471F-99C4-DC00EF6EFD8E}"/>
            </a:ext>
          </a:extLst>
        </xdr:cNvPr>
        <xdr:cNvCxnSpPr>
          <a:cxnSpLocks/>
          <a:stCxn id="245" idx="5"/>
        </xdr:cNvCxnSpPr>
      </xdr:nvCxnSpPr>
      <xdr:spPr>
        <a:xfrm flipH="1">
          <a:off x="3344518" y="3338363"/>
          <a:ext cx="52364" cy="22854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18</xdr:row>
      <xdr:rowOff>133350</xdr:rowOff>
    </xdr:from>
    <xdr:to>
      <xdr:col>11</xdr:col>
      <xdr:colOff>171450</xdr:colOff>
      <xdr:row>20</xdr:row>
      <xdr:rowOff>91937</xdr:rowOff>
    </xdr:to>
    <xdr:sp macro="" textlink="">
      <xdr:nvSpPr>
        <xdr:cNvPr id="257" name="TextBox 161">
          <a:extLst>
            <a:ext uri="{FF2B5EF4-FFF2-40B4-BE49-F238E27FC236}">
              <a16:creationId xmlns:a16="http://schemas.microsoft.com/office/drawing/2014/main" id="{85B126D8-2B64-44A0-923B-1864933F5D9D}"/>
            </a:ext>
          </a:extLst>
        </xdr:cNvPr>
        <xdr:cNvSpPr txBox="1"/>
      </xdr:nvSpPr>
      <xdr:spPr>
        <a:xfrm>
          <a:off x="3390900" y="2905125"/>
          <a:ext cx="514350" cy="263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100KVA</a:t>
          </a:r>
        </a:p>
      </xdr:txBody>
    </xdr:sp>
    <xdr:clientData/>
  </xdr:twoCellAnchor>
  <xdr:twoCellAnchor>
    <xdr:from>
      <xdr:col>10</xdr:col>
      <xdr:colOff>85725</xdr:colOff>
      <xdr:row>21</xdr:row>
      <xdr:rowOff>19050</xdr:rowOff>
    </xdr:from>
    <xdr:to>
      <xdr:col>10</xdr:col>
      <xdr:colOff>316728</xdr:colOff>
      <xdr:row>21</xdr:row>
      <xdr:rowOff>113765</xdr:rowOff>
    </xdr:to>
    <xdr:grpSp>
      <xdr:nvGrpSpPr>
        <xdr:cNvPr id="258" name="Group 134">
          <a:extLst>
            <a:ext uri="{FF2B5EF4-FFF2-40B4-BE49-F238E27FC236}">
              <a16:creationId xmlns:a16="http://schemas.microsoft.com/office/drawing/2014/main" id="{3783E9F7-FE50-447F-B878-9C2EC6B50DE0}"/>
            </a:ext>
          </a:extLst>
        </xdr:cNvPr>
        <xdr:cNvGrpSpPr/>
      </xdr:nvGrpSpPr>
      <xdr:grpSpPr>
        <a:xfrm>
          <a:off x="3438525" y="324802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59" name="Isosceles Triangle 118">
            <a:extLst>
              <a:ext uri="{FF2B5EF4-FFF2-40B4-BE49-F238E27FC236}">
                <a16:creationId xmlns:a16="http://schemas.microsoft.com/office/drawing/2014/main" id="{064BD57F-8E1D-D9FE-AC01-6B55B4CDAE2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0" name="Isosceles Triangle 119">
            <a:extLst>
              <a:ext uri="{FF2B5EF4-FFF2-40B4-BE49-F238E27FC236}">
                <a16:creationId xmlns:a16="http://schemas.microsoft.com/office/drawing/2014/main" id="{911CB0DD-1713-F937-37F2-B66EA7F9AA0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120">
            <a:extLst>
              <a:ext uri="{FF2B5EF4-FFF2-40B4-BE49-F238E27FC236}">
                <a16:creationId xmlns:a16="http://schemas.microsoft.com/office/drawing/2014/main" id="{6FC2AAFA-8B06-14D1-E80C-F694956AF5E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38100</xdr:colOff>
      <xdr:row>21</xdr:row>
      <xdr:rowOff>85725</xdr:rowOff>
    </xdr:from>
    <xdr:to>
      <xdr:col>11</xdr:col>
      <xdr:colOff>171450</xdr:colOff>
      <xdr:row>23</xdr:row>
      <xdr:rowOff>44312</xdr:rowOff>
    </xdr:to>
    <xdr:sp macro="" textlink="">
      <xdr:nvSpPr>
        <xdr:cNvPr id="263" name="TextBox 161">
          <a:extLst>
            <a:ext uri="{FF2B5EF4-FFF2-40B4-BE49-F238E27FC236}">
              <a16:creationId xmlns:a16="http://schemas.microsoft.com/office/drawing/2014/main" id="{9343988C-C85B-4651-89EE-63C36385209A}"/>
            </a:ext>
          </a:extLst>
        </xdr:cNvPr>
        <xdr:cNvSpPr txBox="1"/>
      </xdr:nvSpPr>
      <xdr:spPr>
        <a:xfrm>
          <a:off x="3390900" y="3314700"/>
          <a:ext cx="514350" cy="263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250KVA</a:t>
          </a:r>
        </a:p>
      </xdr:txBody>
    </xdr:sp>
    <xdr:clientData/>
  </xdr:twoCellAnchor>
  <xdr:twoCellAnchor>
    <xdr:from>
      <xdr:col>9</xdr:col>
      <xdr:colOff>180975</xdr:colOff>
      <xdr:row>21</xdr:row>
      <xdr:rowOff>47625</xdr:rowOff>
    </xdr:from>
    <xdr:to>
      <xdr:col>9</xdr:col>
      <xdr:colOff>280366</xdr:colOff>
      <xdr:row>22</xdr:row>
      <xdr:rowOff>30346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F5B98343-A7F7-4871-9507-3133EEEC9779}"/>
            </a:ext>
          </a:extLst>
        </xdr:cNvPr>
        <xdr:cNvSpPr/>
      </xdr:nvSpPr>
      <xdr:spPr>
        <a:xfrm>
          <a:off x="3152775" y="3276600"/>
          <a:ext cx="99391" cy="13512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76200</xdr:colOff>
      <xdr:row>19</xdr:row>
      <xdr:rowOff>28575</xdr:rowOff>
    </xdr:from>
    <xdr:to>
      <xdr:col>11</xdr:col>
      <xdr:colOff>28575</xdr:colOff>
      <xdr:row>20</xdr:row>
      <xdr:rowOff>104775</xdr:rowOff>
    </xdr:to>
    <xdr:cxnSp macro="">
      <xdr:nvCxnSpPr>
        <xdr:cNvPr id="265" name="Straight Connector 139">
          <a:extLst>
            <a:ext uri="{FF2B5EF4-FFF2-40B4-BE49-F238E27FC236}">
              <a16:creationId xmlns:a16="http://schemas.microsoft.com/office/drawing/2014/main" id="{F031ABD3-B59F-40D0-B474-6FA7CED07ABF}"/>
            </a:ext>
          </a:extLst>
        </xdr:cNvPr>
        <xdr:cNvCxnSpPr>
          <a:cxnSpLocks/>
        </xdr:cNvCxnSpPr>
      </xdr:nvCxnSpPr>
      <xdr:spPr bwMode="auto">
        <a:xfrm flipH="1">
          <a:off x="3429000" y="2952750"/>
          <a:ext cx="333375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18</xdr:row>
      <xdr:rowOff>123825</xdr:rowOff>
    </xdr:from>
    <xdr:to>
      <xdr:col>11</xdr:col>
      <xdr:colOff>9525</xdr:colOff>
      <xdr:row>21</xdr:row>
      <xdr:rowOff>9525</xdr:rowOff>
    </xdr:to>
    <xdr:cxnSp macro="">
      <xdr:nvCxnSpPr>
        <xdr:cNvPr id="268" name="Straight Connector 139">
          <a:extLst>
            <a:ext uri="{FF2B5EF4-FFF2-40B4-BE49-F238E27FC236}">
              <a16:creationId xmlns:a16="http://schemas.microsoft.com/office/drawing/2014/main" id="{50728D36-0324-497F-8B11-1E6F1353F406}"/>
            </a:ext>
          </a:extLst>
        </xdr:cNvPr>
        <xdr:cNvCxnSpPr>
          <a:cxnSpLocks/>
        </xdr:cNvCxnSpPr>
      </xdr:nvCxnSpPr>
      <xdr:spPr bwMode="auto">
        <a:xfrm flipH="1" flipV="1">
          <a:off x="3457575" y="2895600"/>
          <a:ext cx="285750" cy="342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18</xdr:row>
      <xdr:rowOff>104775</xdr:rowOff>
    </xdr:from>
    <xdr:to>
      <xdr:col>9</xdr:col>
      <xdr:colOff>276225</xdr:colOff>
      <xdr:row>20</xdr:row>
      <xdr:rowOff>114300</xdr:rowOff>
    </xdr:to>
    <xdr:cxnSp macro="">
      <xdr:nvCxnSpPr>
        <xdr:cNvPr id="270" name="Straight Connector 139">
          <a:extLst>
            <a:ext uri="{FF2B5EF4-FFF2-40B4-BE49-F238E27FC236}">
              <a16:creationId xmlns:a16="http://schemas.microsoft.com/office/drawing/2014/main" id="{BE80CADC-555D-4C82-8A1F-FEBABBAFD80E}"/>
            </a:ext>
          </a:extLst>
        </xdr:cNvPr>
        <xdr:cNvCxnSpPr>
          <a:cxnSpLocks/>
        </xdr:cNvCxnSpPr>
      </xdr:nvCxnSpPr>
      <xdr:spPr bwMode="auto">
        <a:xfrm flipH="1" flipV="1">
          <a:off x="3133725" y="2876550"/>
          <a:ext cx="114300" cy="3143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18</xdr:row>
      <xdr:rowOff>133350</xdr:rowOff>
    </xdr:from>
    <xdr:to>
      <xdr:col>10</xdr:col>
      <xdr:colOff>0</xdr:colOff>
      <xdr:row>20</xdr:row>
      <xdr:rowOff>133350</xdr:rowOff>
    </xdr:to>
    <xdr:cxnSp macro="">
      <xdr:nvCxnSpPr>
        <xdr:cNvPr id="272" name="Straight Connector 139">
          <a:extLst>
            <a:ext uri="{FF2B5EF4-FFF2-40B4-BE49-F238E27FC236}">
              <a16:creationId xmlns:a16="http://schemas.microsoft.com/office/drawing/2014/main" id="{4C985159-4EC2-4D17-AEF0-52E1B2B588F9}"/>
            </a:ext>
          </a:extLst>
        </xdr:cNvPr>
        <xdr:cNvCxnSpPr>
          <a:cxnSpLocks/>
        </xdr:cNvCxnSpPr>
      </xdr:nvCxnSpPr>
      <xdr:spPr bwMode="auto">
        <a:xfrm flipH="1">
          <a:off x="3133725" y="2905125"/>
          <a:ext cx="219075" cy="3048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18</xdr:row>
      <xdr:rowOff>104775</xdr:rowOff>
    </xdr:from>
    <xdr:to>
      <xdr:col>9</xdr:col>
      <xdr:colOff>28575</xdr:colOff>
      <xdr:row>20</xdr:row>
      <xdr:rowOff>19050</xdr:rowOff>
    </xdr:to>
    <xdr:sp macro="" textlink="">
      <xdr:nvSpPr>
        <xdr:cNvPr id="276" name="TextBox 145">
          <a:extLst>
            <a:ext uri="{FF2B5EF4-FFF2-40B4-BE49-F238E27FC236}">
              <a16:creationId xmlns:a16="http://schemas.microsoft.com/office/drawing/2014/main" id="{BC5B1E70-3B78-4A03-AE0E-0ABC8EE94898}"/>
            </a:ext>
          </a:extLst>
        </xdr:cNvPr>
        <xdr:cNvSpPr txBox="1"/>
      </xdr:nvSpPr>
      <xdr:spPr>
        <a:xfrm>
          <a:off x="1704975" y="2876550"/>
          <a:ext cx="1295400" cy="2190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SR APP 3P 105 KVA</a:t>
          </a:r>
        </a:p>
      </xdr:txBody>
    </xdr:sp>
    <xdr:clientData/>
  </xdr:twoCellAnchor>
  <xdr:twoCellAnchor>
    <xdr:from>
      <xdr:col>5</xdr:col>
      <xdr:colOff>171450</xdr:colOff>
      <xdr:row>20</xdr:row>
      <xdr:rowOff>85725</xdr:rowOff>
    </xdr:from>
    <xdr:to>
      <xdr:col>8</xdr:col>
      <xdr:colOff>323850</xdr:colOff>
      <xdr:row>22</xdr:row>
      <xdr:rowOff>95250</xdr:rowOff>
    </xdr:to>
    <xdr:sp macro="" textlink="">
      <xdr:nvSpPr>
        <xdr:cNvPr id="277" name="TextBox 145">
          <a:extLst>
            <a:ext uri="{FF2B5EF4-FFF2-40B4-BE49-F238E27FC236}">
              <a16:creationId xmlns:a16="http://schemas.microsoft.com/office/drawing/2014/main" id="{F1EE4718-7598-404F-83FB-51E13542ECC1}"/>
            </a:ext>
          </a:extLst>
        </xdr:cNvPr>
        <xdr:cNvSpPr txBox="1"/>
      </xdr:nvSpPr>
      <xdr:spPr>
        <a:xfrm>
          <a:off x="1619250" y="3162300"/>
          <a:ext cx="1295400" cy="3143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3P 197 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NYY 4X95 = 35MTR</a:t>
          </a:r>
        </a:p>
      </xdr:txBody>
    </xdr:sp>
    <xdr:clientData/>
  </xdr:twoCellAnchor>
  <xdr:twoCellAnchor>
    <xdr:from>
      <xdr:col>9</xdr:col>
      <xdr:colOff>57150</xdr:colOff>
      <xdr:row>27</xdr:row>
      <xdr:rowOff>38100</xdr:rowOff>
    </xdr:from>
    <xdr:to>
      <xdr:col>11</xdr:col>
      <xdr:colOff>9525</xdr:colOff>
      <xdr:row>27</xdr:row>
      <xdr:rowOff>47625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F85BEBA7-B3E6-4122-A612-497ACC110736}"/>
            </a:ext>
          </a:extLst>
        </xdr:cNvPr>
        <xdr:cNvCxnSpPr/>
      </xdr:nvCxnSpPr>
      <xdr:spPr>
        <a:xfrm flipV="1">
          <a:off x="3028950" y="4181475"/>
          <a:ext cx="714375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101330</xdr:colOff>
      <xdr:row>6</xdr:row>
      <xdr:rowOff>81064</xdr:rowOff>
    </xdr:from>
    <xdr:to>
      <xdr:col>27</xdr:col>
      <xdr:colOff>81064</xdr:colOff>
      <xdr:row>69</xdr:row>
      <xdr:rowOff>85757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86E7F9-7FDB-4393-A3EB-13932FD5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005" y="1081189"/>
          <a:ext cx="14324384" cy="10129768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FC3643-6444-4AAD-8714-E89C12867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67889</xdr:colOff>
      <xdr:row>36</xdr:row>
      <xdr:rowOff>144440</xdr:rowOff>
    </xdr:from>
    <xdr:to>
      <xdr:col>10</xdr:col>
      <xdr:colOff>596656</xdr:colOff>
      <xdr:row>46</xdr:row>
      <xdr:rowOff>20528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20255AB-036A-45F9-B933-197B0963871B}"/>
            </a:ext>
          </a:extLst>
        </xdr:cNvPr>
        <xdr:cNvSpPr/>
      </xdr:nvSpPr>
      <xdr:spPr>
        <a:xfrm rot="16978597">
          <a:off x="4851929" y="6485600"/>
          <a:ext cx="1495338" cy="528767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C44FE60-A2C9-46AC-AFF8-CCE91F536CFA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110756</xdr:colOff>
      <xdr:row>8</xdr:row>
      <xdr:rowOff>44302</xdr:rowOff>
    </xdr:from>
    <xdr:to>
      <xdr:col>28</xdr:col>
      <xdr:colOff>0</xdr:colOff>
      <xdr:row>66</xdr:row>
      <xdr:rowOff>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6D28AD-A93B-4D86-87A0-070E2EA77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656" y="1282552"/>
          <a:ext cx="14062444" cy="9350573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10D10-F592-401F-838E-B2089810C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19</xdr:col>
      <xdr:colOff>265814</xdr:colOff>
      <xdr:row>16</xdr:row>
      <xdr:rowOff>66453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7DB0F9-6AAD-4AAF-8CC9-E3FEE8DB9598}"/>
            </a:ext>
          </a:extLst>
        </xdr:cNvPr>
        <xdr:cNvSpPr txBox="1"/>
      </xdr:nvSpPr>
      <xdr:spPr>
        <a:xfrm>
          <a:off x="10514714" y="2600103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dicky%20dwindra%20105%20kva.xlsx" TargetMode="External"/><Relationship Id="rId1" Type="http://schemas.openxmlformats.org/officeDocument/2006/relationships/externalLinkPath" Target="/Users/junjun.baheransyah/Downloads/52553_KKO_KKF_PB%20dicky%20dwindra%20105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69" t="s">
        <v>1133</v>
      </c>
      <c r="C4" s="469"/>
      <c r="D4" s="469"/>
      <c r="E4" s="469"/>
      <c r="F4" s="469"/>
      <c r="G4" s="469"/>
      <c r="H4" s="46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70" t="s">
        <v>0</v>
      </c>
      <c r="C7" s="470" t="s">
        <v>1</v>
      </c>
      <c r="D7" s="471" t="s">
        <v>42</v>
      </c>
      <c r="E7" s="471" t="s">
        <v>43</v>
      </c>
      <c r="F7" s="471" t="s">
        <v>1134</v>
      </c>
      <c r="G7" s="472" t="s">
        <v>41</v>
      </c>
      <c r="H7" s="468" t="s">
        <v>1042</v>
      </c>
      <c r="I7" s="468" t="s">
        <v>1136</v>
      </c>
      <c r="J7" s="468" t="s">
        <v>1026</v>
      </c>
      <c r="K7" s="462" t="s">
        <v>1024</v>
      </c>
      <c r="L7" s="463"/>
    </row>
    <row r="8" spans="1:12" ht="15" customHeight="1">
      <c r="B8" s="470"/>
      <c r="C8" s="470"/>
      <c r="D8" s="471"/>
      <c r="E8" s="471"/>
      <c r="F8" s="471"/>
      <c r="G8" s="472"/>
      <c r="H8" s="468"/>
      <c r="I8" s="468"/>
      <c r="J8" s="468"/>
      <c r="K8" s="464"/>
      <c r="L8" s="465"/>
    </row>
    <row r="9" spans="1:12" ht="15" customHeight="1">
      <c r="B9" s="470"/>
      <c r="C9" s="470"/>
      <c r="D9" s="471"/>
      <c r="E9" s="471"/>
      <c r="F9" s="471"/>
      <c r="G9" s="472"/>
      <c r="H9" s="468"/>
      <c r="I9" s="468"/>
      <c r="J9" s="468"/>
      <c r="K9" s="466"/>
      <c r="L9" s="46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SUMIFS(RAB!$F$14:$F$74,RAB!$C$14:$C$74,C714)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SUMIFS(RAB!$F$14:$F$74,RAB!$C$14:$C$74,C715)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SUMIFS(RAB!$F$14:$F$74,RAB!$C$14:$C$74,C716)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SUMIFS(RAB!$F$14:$F$74,RAB!$C$14:$C$74,C717)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SUMIFS(RAB!$F$14:$F$74,RAB!$C$14:$C$74,C718)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SUMIFS(RAB!$F$14:$F$74,RAB!$C$14:$C$74,C719)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SUMIFS(RAB!$F$14:$F$74,RAB!$C$14:$C$74,C720)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SUMIFS(RAB!$F$14:$F$74,RAB!$C$14:$C$74,C721)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SUMIFS(RAB!$F$14:$F$74,RAB!$C$14:$C$74,C722)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SUMIFS(RAB!$F$14:$F$74,RAB!$C$14:$C$74,C723)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SUMIFS(RAB!$F$14:$F$74,RAB!$C$14:$C$74,C724)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SUMIFS(RAB!$F$14:$F$74,RAB!$C$14:$C$74,C725)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SUMIFS(RAB!$F$14:$F$74,RAB!$C$14:$C$74,C726)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SUMIFS(RAB!$F$14:$F$74,RAB!$C$14:$C$74,C727)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SUMIFS(RAB!$F$14:$F$74,RAB!$C$14:$C$74,C728)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SUMIFS(RAB!$F$14:$F$74,RAB!$C$14:$C$74,C729)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SUMIFS(RAB!$F$14:$F$74,RAB!$C$14:$C$74,C730)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SUMIFS(RAB!$F$14:$F$74,RAB!$C$14:$C$74,C731)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SUMIFS(RAB!$F$14:$F$74,RAB!$C$14:$C$74,C732)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SUMIFS(RAB!$F$14:$F$74,RAB!$C$14:$C$74,C733)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SUMIFS(RAB!$F$14:$F$74,RAB!$C$14:$C$74,C734)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SUMIFS(RAB!$F$14:$F$74,RAB!$C$14:$C$74,C735)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SUMIFS(RAB!$F$14:$F$74,RAB!$C$14:$C$74,C736)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SUMIFS(RAB!$F$14:$F$74,RAB!$C$14:$C$74,C737)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SUMIFS(RAB!$F$14:$F$74,RAB!$C$14:$C$74,C738)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SUMIFS(RAB!$F$14:$F$74,RAB!$C$14:$C$74,C739)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SUMIFS(RAB!$F$14:$F$74,RAB!$C$14:$C$74,C740)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SUMIFS(RAB!$F$14:$F$74,RAB!$C$14:$C$74,C741)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SUMIFS(RAB!$F$14:$F$74,RAB!$C$14:$C$74,C742)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SUMIFS(RAB!$F$14:$F$74,RAB!$C$14:$C$74,C743)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SUMIFS(RAB!$F$14:$F$74,RAB!$C$14:$C$74,C744)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SUMIFS(RAB!$F$14:$F$74,RAB!$C$14:$C$74,C745)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SUMIFS(RAB!$F$14:$F$74,RAB!$C$14:$C$74,C746)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SUMIFS(RAB!$F$14:$F$74,RAB!$C$14:$C$74,C747)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SUMIFS(RAB!$F$14:$F$74,RAB!$C$14:$C$74,C748)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SUMIFS(RAB!$F$14:$F$74,RAB!$C$14:$C$74,C749)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SUMIFS(RAB!$F$14:$F$74,RAB!$C$14:$C$74,C750)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SUMIFS(RAB!$F$14:$F$74,RAB!$C$14:$C$74,C751)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SUMIFS(RAB!$F$14:$F$74,RAB!$C$14:$C$74,C752)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SUMIFS(RAB!$F$14:$F$74,RAB!$C$14:$C$74,C753)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SUMIFS(RAB!$F$14:$F$74,RAB!$C$14:$C$74,C754)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SUMIFS(RAB!$F$14:$F$74,RAB!$C$14:$C$74,C755)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SUMIFS(RAB!$F$14:$F$74,RAB!$C$14:$C$74,C756)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SUMIFS(RAB!$F$14:$F$74,RAB!$C$14:$C$74,C757)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SUMIFS(RAB!$F$14:$F$74,RAB!$C$14:$C$74,C758)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SUMIFS(RAB!$F$14:$F$74,RAB!$C$14:$C$74,C759)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SUMIFS(RAB!$F$14:$F$74,RAB!$C$14:$C$74,C760)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SUMIFS(RAB!$F$14:$F$74,RAB!$C$14:$C$74,C761)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SUMIFS(RAB!$F$14:$F$74,RAB!$C$14:$C$74,C762)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SUMIFS(RAB!$F$14:$F$74,RAB!$C$14:$C$74,C763)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SUMIFS(RAB!$F$14:$F$74,RAB!$C$14:$C$74,C764)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SUMIFS(RAB!$F$14:$F$74,RAB!$C$14:$C$74,C765)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SUMIFS(RAB!$F$14:$F$74,RAB!$C$14:$C$74,C766)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SUMIFS(RAB!$F$14:$F$74,RAB!$C$14:$C$74,C767)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SUMIFS(RAB!$F$14:$F$74,RAB!$C$14:$C$74,C768)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SUMIFS(RAB!$F$14:$F$74,RAB!$C$14:$C$74,C769)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SUMIFS(RAB!$F$14:$F$74,RAB!$C$14:$C$74,C770)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SUMIFS(RAB!$F$14:$F$74,RAB!$C$14:$C$74,C771)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SUMIFS(RAB!$F$14:$F$74,RAB!$C$14:$C$74,C772)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SUMIFS(RAB!$F$14:$F$74,RAB!$C$14:$C$74,C773)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SUMIFS(RAB!$F$14:$F$74,RAB!$C$14:$C$74,C774)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SUMIFS(RAB!$F$14:$F$74,RAB!$C$14:$C$74,C775)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SUMIFS(RAB!$F$14:$F$74,RAB!$C$14:$C$74,C776)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SUMIFS(RAB!$F$14:$F$74,RAB!$C$14:$C$74,C777)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SUMIFS(RAB!$F$14:$F$74,RAB!$C$14:$C$74,C778)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SUMIFS(RAB!$F$14:$F$74,RAB!$C$14:$C$74,C779)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SUMIFS(RAB!$F$14:$F$74,RAB!$C$14:$C$74,C780)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SUMIFS(RAB!$F$14:$F$74,RAB!$C$14:$C$74,C781)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SUMIFS(RAB!$F$14:$F$74,RAB!$C$14:$C$74,C782)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SUMIFS(RAB!$F$14:$F$74,RAB!$C$14:$C$74,C783)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SUMIFS(RAB!$F$14:$F$74,RAB!$C$14:$C$74,C784)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SUMIFS(RAB!$F$14:$F$74,RAB!$C$14:$C$74,C785)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SUMIFS(RAB!$F$14:$F$74,RAB!$C$14:$C$74,C786)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SUMIFS(RAB!$F$14:$F$74,RAB!$C$14:$C$74,C787)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SUMIFS(RAB!$F$14:$F$74,RAB!$C$14:$C$74,C788)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SUMIFS(RAB!$F$14:$F$74,RAB!$C$14:$C$74,C789)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SUMIFS(RAB!$F$14:$F$74,RAB!$C$14:$C$74,C790)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SUMIFS(RAB!$F$14:$F$74,RAB!$C$14:$C$74,C791)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SUMIFS(RAB!$F$14:$F$74,RAB!$C$14:$C$74,C792)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SUMIFS(RAB!$F$14:$F$74,RAB!$C$14:$C$74,C793)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SUMIFS(RAB!$F$14:$F$74,RAB!$C$14:$C$74,C794)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SUMIFS(RAB!$F$14:$F$74,RAB!$C$14:$C$74,C795)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SUMIFS(RAB!$F$14:$F$74,RAB!$C$14:$C$74,C796)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SUMIFS(RAB!$F$14:$F$74,RAB!$C$14:$C$74,C797)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SUMIFS(RAB!$F$14:$F$74,RAB!$C$14:$C$74,C798)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SUMIFS(RAB!$F$14:$F$74,RAB!$C$14:$C$74,C799)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SUMIFS(RAB!$F$14:$F$74,RAB!$C$14:$C$74,C800)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SUMIFS(RAB!$F$14:$F$74,RAB!$C$14:$C$74,C801)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SUMIFS(RAB!$F$14:$F$74,RAB!$C$14:$C$74,C802)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SUMIFS(RAB!$F$14:$F$74,RAB!$C$14:$C$74,C803)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SUMIFS(RAB!$F$14:$F$74,RAB!$C$14:$C$74,C804)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SUMIFS(RAB!$F$14:$F$74,RAB!$C$14:$C$74,C805)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SUMIFS(RAB!$F$14:$F$74,RAB!$C$14:$C$74,C806)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SUMIFS(RAB!$F$14:$F$74,RAB!$C$14:$C$74,C807)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SUMIFS(RAB!$F$14:$F$74,RAB!$C$14:$C$74,C808)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SUMIFS(RAB!$F$14:$F$74,RAB!$C$14:$C$74,C809)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SUMIFS(RAB!$F$14:$F$74,RAB!$C$14:$C$74,C810)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SUMIFS(RAB!$F$14:$F$74,RAB!$C$14:$C$74,C811)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SUMIFS(RAB!$F$14:$F$74,RAB!$C$14:$C$74,C812)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SUMIFS(RAB!$F$14:$F$74,RAB!$C$14:$C$74,C813)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SUMIFS(RAB!$F$14:$F$74,RAB!$C$14:$C$74,C814)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SUMIFS(RAB!$F$14:$F$74,RAB!$C$14:$C$74,C815)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SUMIFS(RAB!$F$14:$F$74,RAB!$C$14:$C$74,C816)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SUMIFS(RAB!$F$14:$F$74,RAB!$C$14:$C$74,C817)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SUMIFS(RAB!$F$14:$F$74,RAB!$C$14:$C$74,C818)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SUMIFS(RAB!$F$14:$F$74,RAB!$C$14:$C$74,C819)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SUMIFS(RAB!$F$14:$F$74,RAB!$C$14:$C$74,C820)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SUMIFS(RAB!$F$14:$F$74,RAB!$C$14:$C$74,C821)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SUMIFS(RAB!$F$14:$F$74,RAB!$C$14:$C$74,C822)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SUMIFS(RAB!$F$14:$F$74,RAB!$C$14:$C$74,C823)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SUMIFS(RAB!$F$14:$F$74,RAB!$C$14:$C$74,C824)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SUMIFS(RAB!$F$14:$F$74,RAB!$C$14:$C$74,C825)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SUMIFS(RAB!$F$14:$F$74,RAB!$C$14:$C$74,C826)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SUMIFS(RAB!$F$14:$F$74,RAB!$C$14:$C$74,C827)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SUMIFS(RAB!$F$14:$F$74,RAB!$C$14:$C$74,C828)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SUMIFS(RAB!$F$14:$F$74,RAB!$C$14:$C$74,C829)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SUMIFS(RAB!$F$14:$F$74,RAB!$C$14:$C$74,C830)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SUMIFS(RAB!$F$14:$F$74,RAB!$C$14:$C$74,C831)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SUMIFS(RAB!$F$14:$F$74,RAB!$C$14:$C$74,C832)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SUMIFS(RAB!$F$14:$F$74,RAB!$C$14:$C$74,C833)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SUMIFS(RAB!$F$14:$F$74,RAB!$C$14:$C$74,C834)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SUMIFS(RAB!$F$14:$F$74,RAB!$C$14:$C$74,C835)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SUMIFS(RAB!$F$14:$F$74,RAB!$C$14:$C$74,C836)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SUMIFS(RAB!$F$14:$F$74,RAB!$C$14:$C$74,C837)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SUMIFS(RAB!$F$14:$F$74,RAB!$C$14:$C$74,C838)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SUMIFS(RAB!$F$14:$F$74,RAB!$C$14:$C$74,C839)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SUMIFS(RAB!$F$14:$F$74,RAB!$C$14:$C$74,C840)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SUMIFS(RAB!$F$14:$F$74,RAB!$C$14:$C$74,C841)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SUMIFS(RAB!$F$14:$F$74,RAB!$C$14:$C$74,C842)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SUMIFS(RAB!$F$14:$F$74,RAB!$C$14:$C$74,C843)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SUMIFS(RAB!$F$14:$F$74,RAB!$C$14:$C$74,C844)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SUMIFS(RAB!$F$14:$F$74,RAB!$C$14:$C$74,C845)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SUMIFS(RAB!$F$14:$F$74,RAB!$C$14:$C$74,C846)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SUMIFS(RAB!$F$14:$F$74,RAB!$C$14:$C$74,C847)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SUMIFS(RAB!$F$14:$F$74,RAB!$C$14:$C$74,C848)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SUMIFS(RAB!$F$14:$F$74,RAB!$C$14:$C$74,C849)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SUMIFS(RAB!$F$14:$F$74,RAB!$C$14:$C$74,C850)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SUMIFS(RAB!$F$14:$F$74,RAB!$C$14:$C$74,C851)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SUMIFS(RAB!$F$14:$F$74,RAB!$C$14:$C$74,C852)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SUMIFS(RAB!$F$14:$F$74,RAB!$C$14:$C$74,C853)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SUMIFS(RAB!$F$14:$F$74,RAB!$C$14:$C$74,C854)</f>
        <v>1</v>
      </c>
      <c r="E854" s="26">
        <f t="shared" ca="1" si="35"/>
        <v>1</v>
      </c>
      <c r="F854" s="26">
        <f ca="1">IF(D854=0,0,SUM($E$713:E854))</f>
        <v>5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SUMIFS(RAB!$F$14:$F$74,RAB!$C$14:$C$74,C855)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SUMIFS(RAB!$F$14:$F$74,RAB!$C$14:$C$74,C856)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SUMIFS(RAB!$F$14:$F$74,RAB!$C$14:$C$74,C857)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SUMIFS(RAB!$F$14:$F$74,RAB!$C$14:$C$74,C858)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SUMIFS(RAB!$F$14:$F$74,RAB!$C$14:$C$74,C859)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SUMIFS(RAB!$F$14:$F$74,RAB!$C$14:$C$74,C860)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SUMIFS(RAB!$F$14:$F$74,RAB!$C$14:$C$74,C861)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SUMIFS(RAB!$F$14:$F$74,RAB!$C$14:$C$74,C862)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SUMIFS(RAB!$F$14:$F$74,RAB!$C$14:$C$74,C863)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SUMIFS(RAB!$F$14:$F$74,RAB!$C$14:$C$74,C864)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SUMIFS(RAB!$F$14:$F$74,RAB!$C$14:$C$74,C865)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SUMIFS(RAB!$F$14:$F$74,RAB!$C$14:$C$74,C866)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SUMIFS(RAB!$F$14:$F$74,RAB!$C$14:$C$74,C867)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SUMIFS(RAB!$F$14:$F$74,RAB!$C$14:$C$74,C868)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SUMIFS(RAB!$F$14:$F$74,RAB!$C$14:$C$74,C869)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SUMIFS(RAB!$F$14:$F$74,RAB!$C$14:$C$74,C870)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SUMIFS(RAB!$F$14:$F$74,RAB!$C$14:$C$74,C871)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SUMIFS(RAB!$F$14:$F$74,RAB!$C$14:$C$74,C872)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SUMIFS(RAB!$F$14:$F$74,RAB!$C$14:$C$74,C873)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SUMIFS(RAB!$F$14:$F$74,RAB!$C$14:$C$74,C874)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SUMIFS(RAB!$F$14:$F$74,RAB!$C$14:$C$74,C875)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SUMIFS(RAB!$F$14:$F$74,RAB!$C$14:$C$74,C876)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SUMIFS(RAB!$F$14:$F$74,RAB!$C$14:$C$74,C877)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SUMIFS(RAB!$F$14:$F$74,RAB!$C$14:$C$74,C878)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SUMIFS(RAB!$F$14:$F$74,RAB!$C$14:$C$74,C879)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SUMIFS(RAB!$F$14:$F$74,RAB!$C$14:$C$74,C880)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SUMIFS(RAB!$F$14:$F$74,RAB!$C$14:$C$74,C881)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SUMIFS(RAB!$F$14:$F$74,RAB!$C$14:$C$74,C882)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SUMIFS(RAB!$F$14:$F$74,RAB!$C$14:$C$74,C883)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SUMIFS(RAB!$F$14:$F$74,RAB!$C$14:$C$74,C884)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SUMIFS(RAB!$F$14:$F$74,RAB!$C$14:$C$74,C885)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SUMIFS(RAB!$F$14:$F$74,RAB!$C$14:$C$74,C886)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SUMIFS(RAB!$F$14:$F$74,RAB!$C$14:$C$74,C887)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SUMIFS(RAB!$F$14:$F$74,RAB!$C$14:$C$74,C888)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SUMIFS(RAB!$F$14:$F$74,RAB!$C$14:$C$74,C889)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SUMIFS(RAB!$F$14:$F$74,RAB!$C$14:$C$74,C890)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SUMIFS(RAB!$F$14:$F$74,RAB!$C$14:$C$74,C891)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SUMIFS(RAB!$F$14:$F$74,RAB!$C$14:$C$74,C892)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SUMIFS(RAB!$F$14:$F$74,RAB!$C$14:$C$74,C893)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SUMIFS(RAB!$F$14:$F$74,RAB!$C$14:$C$74,C894)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SUMIFS(RAB!$F$14:$F$74,RAB!$C$14:$C$74,C895)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SUMIFS(RAB!$F$14:$F$74,RAB!$C$14:$C$74,C896)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SUMIFS(RAB!$F$14:$F$74,RAB!$C$14:$C$74,C897)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SUMIFS(RAB!$F$14:$F$74,RAB!$C$14:$C$74,C898)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SUMIFS(RAB!$F$14:$F$74,RAB!$C$14:$C$74,C899)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SUMIFS(RAB!$F$14:$F$74,RAB!$C$14:$C$74,C900)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SUMIFS(RAB!$F$14:$F$74,RAB!$C$14:$C$74,C901)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SUMIFS(RAB!$F$14:$F$74,RAB!$C$14:$C$74,C902)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SUMIFS(RAB!$F$14:$F$74,RAB!$C$14:$C$74,C903)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SUMIFS(RAB!$F$14:$F$74,RAB!$C$14:$C$74,C904)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SUMIFS(RAB!$F$14:$F$74,RAB!$C$14:$C$74,C905)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SUMIFS(RAB!$F$14:$F$74,RAB!$C$14:$C$74,C906)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SUMIFS(RAB!$F$14:$F$74,RAB!$C$14:$C$74,C907)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SUMIFS(RAB!$F$14:$F$74,RAB!$C$14:$C$74,C908)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SUMIFS(RAB!$F$14:$F$74,RAB!$C$14:$C$74,C909)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SUMIFS(RAB!$F$14:$F$74,RAB!$C$14:$C$74,C910)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SUMIFS(RAB!$F$14:$F$74,RAB!$C$14:$C$74,C911)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SUMIFS(RAB!$F$14:$F$74,RAB!$C$14:$C$74,C912)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SUMIFS(RAB!$F$14:$F$74,RAB!$C$14:$C$74,C913)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SUMIFS(RAB!$F$14:$F$74,RAB!$C$14:$C$74,C914)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SUMIFS(RAB!$F$14:$F$74,RAB!$C$14:$C$74,C915)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SUMIFS(RAB!$F$14:$F$74,RAB!$C$14:$C$74,C916)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SUMIFS(RAB!$F$14:$F$74,RAB!$C$14:$C$74,C917)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SUMIFS(RAB!$F$14:$F$74,RAB!$C$14:$C$74,C918)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SUMIFS(RAB!$F$14:$F$74,RAB!$C$14:$C$74,C919)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SUMIFS(RAB!$F$14:$F$74,RAB!$C$14:$C$74,C920)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SUMIFS(RAB!$F$14:$F$74,RAB!$C$14:$C$74,C921)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SUMIFS(RAB!$F$14:$F$74,RAB!$C$14:$C$74,C922)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SUMIFS(RAB!$F$14:$F$74,RAB!$C$14:$C$74,C923)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SUMIFS(RAB!$F$14:$F$74,RAB!$C$14:$C$74,C924)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SUMIFS(RAB!$F$14:$F$74,RAB!$C$14:$C$74,C925)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SUMIFS(RAB!$F$14:$F$74,RAB!$C$14:$C$74,C926)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SUMIFS(RAB!$F$14:$F$74,RAB!$C$14:$C$74,C927)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SUMIFS(RAB!$F$14:$F$74,RAB!$C$14:$C$74,C928)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SUMIFS(RAB!$F$14:$F$74,RAB!$C$14:$C$74,C929)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SUMIFS(RAB!$F$14:$F$74,RAB!$C$14:$C$74,C930)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SUMIFS(RAB!$F$14:$F$74,RAB!$C$14:$C$74,C931)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SUMIFS(RAB!$F$14:$F$74,RAB!$C$14:$C$74,C932)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SUMIFS(RAB!$F$14:$F$74,RAB!$C$14:$C$74,C933)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SUMIFS(RAB!$F$14:$F$74,RAB!$C$14:$C$74,C934)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SUMIFS(RAB!$F$14:$F$74,RAB!$C$14:$C$74,C935)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SUMIFS(RAB!$F$14:$F$74,RAB!$C$14:$C$74,C936)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SUMIFS(RAB!$F$14:$F$74,RAB!$C$14:$C$74,C937)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SUMIFS(RAB!$F$14:$F$74,RAB!$C$14:$C$74,C938)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SUMIFS(RAB!$F$14:$F$74,RAB!$C$14:$C$74,C939)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SUMIFS(RAB!$F$14:$F$74,RAB!$C$14:$C$74,C940)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SUMIFS(RAB!$F$14:$F$74,RAB!$C$14:$C$74,C941)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SUMIFS(RAB!$F$14:$F$74,RAB!$C$14:$C$74,C942)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SUMIFS(RAB!$F$14:$F$74,RAB!$C$14:$C$74,C943)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SUMIFS(RAB!$F$14:$F$74,RAB!$C$14:$C$74,C944)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SUMIFS(RAB!$F$14:$F$74,RAB!$C$14:$C$74,C945)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SUMIFS(RAB!$F$14:$F$74,RAB!$C$14:$C$74,C946)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SUMIFS(RAB!$F$14:$F$74,RAB!$C$14:$C$74,C947)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SUMIFS(RAB!$F$14:$F$74,RAB!$C$14:$C$74,C948)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SUMIFS(RAB!$F$14:$F$74,RAB!$C$14:$C$74,C949)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SUMIFS(RAB!$F$14:$F$74,RAB!$C$14:$C$74,C950)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SUMIFS(RAB!$F$14:$F$74,RAB!$C$14:$C$74,C951)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SUMIFS(RAB!$F$14:$F$74,RAB!$C$14:$C$74,C952)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SUMIFS(RAB!$F$14:$F$74,RAB!$C$14:$C$74,C953)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SUMIFS(RAB!$F$14:$F$74,RAB!$C$14:$C$74,C954)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SUMIFS(RAB!$F$14:$F$74,RAB!$C$14:$C$74,C955)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SUMIFS(RAB!$F$14:$F$74,RAB!$C$14:$C$74,C956)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SUMIFS(RAB!$F$14:$F$74,RAB!$C$14:$C$74,C957)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SUMIFS(RAB!$F$14:$F$74,RAB!$C$14:$C$74,C958)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SUMIFS(RAB!$F$14:$F$74,RAB!$C$14:$C$74,C959)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SUMIFS(RAB!$F$14:$F$74,RAB!$C$14:$C$74,C960)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SUMIFS(RAB!$F$14:$F$74,RAB!$C$14:$C$74,C961)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SUMIFS(RAB!$F$14:$F$74,RAB!$C$14:$C$74,C962)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SUMIFS(RAB!$F$14:$F$74,RAB!$C$14:$C$74,C963)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SUMIFS(RAB!$F$14:$F$74,RAB!$C$14:$C$74,C964)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SUMIFS(RAB!$F$14:$F$74,RAB!$C$14:$C$74,C965)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SUMIFS(RAB!$F$14:$F$74,RAB!$C$14:$C$74,C966)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SUMIFS(RAB!$F$14:$F$74,RAB!$C$14:$C$74,C967)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SUMIFS(RAB!$F$14:$F$74,RAB!$C$14:$C$74,C968)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SUMIFS(RAB!$F$14:$F$74,RAB!$C$14:$C$74,C969)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SUMIFS(RAB!$F$14:$F$74,RAB!$C$14:$C$74,C970)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SUMIFS(RAB!$F$14:$F$74,RAB!$C$14:$C$74,C971)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SUMIFS(RAB!$F$14:$F$74,RAB!$C$14:$C$74,C972)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SUMIFS(RAB!$F$14:$F$74,RAB!$C$14:$C$74,C973)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SUMIFS(RAB!$F$14:$F$74,RAB!$C$14:$C$74,C974)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SUMIFS(RAB!$F$14:$F$74,RAB!$C$14:$C$74,C975)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SUMIFS(RAB!$F$14:$F$74,RAB!$C$14:$C$74,C976)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SUMIFS(RAB!$F$14:$F$74,RAB!$C$14:$C$74,C977)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SUMIFS(RAB!$F$14:$F$74,RAB!$C$14:$C$74,C978)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SUMIFS(RAB!$F$14:$F$74,RAB!$C$14:$C$74,C979)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SUMIFS(RAB!$F$14:$F$74,RAB!$C$14:$C$74,C980)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SUMIFS(RAB!$F$14:$F$74,RAB!$C$14:$C$74,C981)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SUMIFS(RAB!$F$14:$F$74,RAB!$C$14:$C$74,C982)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SUMIFS(RAB!$F$14:$F$74,RAB!$C$14:$C$74,C983)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SUMIFS(RAB!$F$14:$F$74,RAB!$C$14:$C$74,C984)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SUMIFS(RAB!$F$14:$F$74,RAB!$C$14:$C$74,C985)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SUMIFS(RAB!$F$14:$F$74,RAB!$C$14:$C$74,C986)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SUMIFS(RAB!$F$14:$F$74,RAB!$C$14:$C$74,C987)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SUMIFS(RAB!$F$14:$F$74,RAB!$C$14:$C$74,C988)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SUMIFS(RAB!$F$14:$F$74,RAB!$C$14:$C$74,C989)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SUMIFS(RAB!$F$14:$F$74,RAB!$C$14:$C$74,C990)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SUMIFS(RAB!$F$14:$F$74,RAB!$C$14:$C$74,C991)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SUMIFS(RAB!$F$14:$F$74,RAB!$C$14:$C$74,C992)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SUMIFS(RAB!$F$14:$F$74,RAB!$C$14:$C$74,C993)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SUMIFS(RAB!$F$14:$F$74,RAB!$C$14:$C$74,C994)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SUMIFS(RAB!$F$14:$F$74,RAB!$C$14:$C$74,C995)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SUMIFS(RAB!$F$14:$F$74,RAB!$C$14:$C$74,C996)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SUMIFS(RAB!$F$14:$F$74,RAB!$C$14:$C$74,C997)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SUMIFS(RAB!$F$14:$F$74,RAB!$C$14:$C$74,C998)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SUMIFS(RAB!$F$14:$F$74,RAB!$C$14:$C$74,C999)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SUMIFS(RAB!$F$14:$F$74,RAB!$C$14:$C$74,C1000)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SUMIFS(RAB!$F$14:$F$74,RAB!$C$14:$C$74,C1001)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SUMIFS(RAB!$F$14:$F$74,RAB!$C$14:$C$74,C1002)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SUMIFS(RAB!$F$14:$F$74,RAB!$C$14:$C$74,C1003)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SUMIFS(RAB!$F$14:$F$74,RAB!$C$14:$C$74,C1004)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SUMIFS(RAB!$F$14:$F$74,RAB!$C$14:$C$74,C1005)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SUMIFS(RAB!$F$14:$F$74,RAB!$C$14:$C$74,C1006)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SUMIFS(RAB!$F$14:$F$74,RAB!$C$14:$C$74,C1007)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SUMIFS(RAB!$F$14:$F$74,RAB!$C$14:$C$74,C1008)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SUMIFS(RAB!$F$14:$F$74,RAB!$C$14:$C$74,C1009)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SUMIFS(RAB!$F$14:$F$74,RAB!$C$14:$C$74,C1010)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SUMIFS(RAB!$F$14:$F$74,RAB!$C$14:$C$74,C1011)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SUMIFS(RAB!$F$14:$F$74,RAB!$C$14:$C$74,C1012)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SUMIFS(RAB!$F$14:$F$74,RAB!$C$14:$C$74,C1013)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SUMIFS(RAB!$F$14:$F$74,RAB!$C$14:$C$74,C1014)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SUMIFS(RAB!$F$14:$F$74,RAB!$C$14:$C$74,C1015)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SUMIFS(RAB!$F$14:$F$74,RAB!$C$14:$C$74,C1016)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SUMIFS(RAB!$F$14:$F$74,RAB!$C$14:$C$74,C1017)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SUMIFS(RAB!$F$14:$F$74,RAB!$C$14:$C$74,C1018)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SUMIFS(RAB!$F$14:$F$74,RAB!$C$14:$C$74,C1019)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SUMIFS(RAB!$F$14:$F$74,RAB!$C$14:$C$74,C1020)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SUMIFS(RAB!$F$14:$F$74,RAB!$C$14:$C$74,C1021)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SUMIFS(RAB!$F$14:$F$74,RAB!$C$14:$C$74,C1022)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SUMIFS(RAB!$F$14:$F$74,RAB!$C$14:$C$74,C1023)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SUMIFS(RAB!$F$14:$F$74,RAB!$C$14:$C$74,C1024)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SUMIFS(RAB!$F$14:$F$74,RAB!$C$14:$C$74,C1025)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SUMIFS(RAB!$F$14:$F$74,RAB!$C$14:$C$74,C1026)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SUMIFS(RAB!$F$14:$F$74,RAB!$C$14:$C$74,C1027)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SUMIFS(RAB!$F$14:$F$74,RAB!$C$14:$C$74,C1028)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SUMIFS(RAB!$F$14:$F$74,RAB!$C$14:$C$74,C1029)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SUMIFS(RAB!$F$14:$F$74,RAB!$C$14:$C$74,C1030)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SUMIFS(RAB!$F$14:$F$74,RAB!$C$14:$C$74,C1031)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SUMIFS(RAB!$F$14:$F$74,RAB!$C$14:$C$74,C1032)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SUMIFS(RAB!$F$14:$F$74,RAB!$C$14:$C$74,C1033)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SUMIFS(RAB!$F$14:$F$74,RAB!$C$14:$C$74,C1034)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SUMIFS(RAB!$F$14:$F$74,RAB!$C$14:$C$74,C1035)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SUMIFS(RAB!$F$14:$F$74,RAB!$C$14:$C$74,C1036)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SUMIFS(RAB!$F$14:$F$74,RAB!$C$14:$C$74,C1037)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SUMIFS(RAB!$F$14:$F$74,RAB!$C$14:$C$74,C1038)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SUMIFS(RAB!$F$14:$F$74,RAB!$C$14:$C$74,C1039)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SUMIFS(RAB!$F$14:$F$74,RAB!$C$14:$C$74,C1040)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SUMIFS(RAB!$F$14:$F$74,RAB!$C$14:$C$74,C1041)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SUMIFS(RAB!$F$14:$F$74,RAB!$C$14:$C$74,C1042)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SUMIFS(RAB!$F$14:$F$74,RAB!$C$14:$C$74,C1043)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SUMIFS(RAB!$F$14:$F$74,RAB!$C$14:$C$74,C1044)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SUMIFS(RAB!$F$14:$F$74,RAB!$C$14:$C$74,C1045)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SUMIFS(RAB!$F$14:$F$74,RAB!$C$14:$C$74,C1046)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SUMIFS(RAB!$F$14:$F$74,RAB!$C$14:$C$74,C1047)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SUMIFS(RAB!$F$14:$F$74,RAB!$C$14:$C$74,C1048)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SUMIFS(RAB!$F$14:$F$74,RAB!$C$14:$C$74,C1049)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SUMIFS(RAB!$F$14:$F$74,RAB!$C$14:$C$74,C1050)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SUMIFS(RAB!$F$14:$F$74,RAB!$C$14:$C$74,C1051)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SUMIFS(RAB!$F$14:$F$74,RAB!$C$14:$C$74,C1052)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SUMIFS(RAB!$F$14:$F$74,RAB!$C$14:$C$74,C1053)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SUMIFS(RAB!$F$14:$F$74,RAB!$C$14:$C$74,C1054)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SUMIFS(RAB!$F$14:$F$74,RAB!$C$14:$C$74,C1055)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SUMIFS(RAB!$F$14:$F$74,RAB!$C$14:$C$74,C1056)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SUMIFS(RAB!$F$14:$F$74,RAB!$C$14:$C$74,C1057)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SUMIFS(RAB!$F$14:$F$74,RAB!$C$14:$C$74,C1058)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SUMIFS(RAB!$F$14:$F$74,RAB!$C$14:$C$74,C1059)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SUMIFS(RAB!$F$14:$F$74,RAB!$C$14:$C$74,C1060)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SUMIFS(RAB!$F$14:$F$74,RAB!$C$14:$C$74,C1061)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SUMIFS(RAB!$F$14:$F$74,RAB!$C$14:$C$74,C1062)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SUMIFS(RAB!$F$14:$F$74,RAB!$C$14:$C$74,C1063)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SUMIFS(RAB!$F$14:$F$74,RAB!$C$14:$C$74,C1064)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SUMIFS(RAB!$F$14:$F$74,RAB!$C$14:$C$74,C1065)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SUMIFS(RAB!$F$14:$F$74,RAB!$C$14:$C$74,C1066)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SUMIFS(RAB!$F$14:$F$74,RAB!$C$14:$C$74,C1067)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SUMIFS(RAB!$F$14:$F$74,RAB!$C$14:$C$74,C1068)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SUMIFS(RAB!$F$14:$F$74,RAB!$C$14:$C$74,C1069)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SUMIFS(RAB!$F$14:$F$74,RAB!$C$14:$C$74,C1070)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SUMIFS(RAB!$F$14:$F$74,RAB!$C$14:$C$74,C1071)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SUMIFS(RAB!$F$14:$F$74,RAB!$C$14:$C$74,C1072)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SUMIFS(RAB!$F$14:$F$74,RAB!$C$14:$C$74,C1073)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SUMIFS(RAB!$F$14:$F$74,RAB!$C$14:$C$74,C1074)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SUMIFS(RAB!$F$14:$F$74,RAB!$C$14:$C$74,C1075)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SUMIFS(RAB!$F$14:$F$74,RAB!$C$14:$C$74,C1076)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SUMIFS(RAB!$F$14:$F$74,RAB!$C$14:$C$74,C1077)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SUMIFS(RAB!$F$14:$F$74,RAB!$C$14:$C$74,C1078)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SUMIFS(RAB!$F$14:$F$74,RAB!$C$14:$C$74,C1079)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SUMIFS(RAB!$F$14:$F$74,RAB!$C$14:$C$74,C1080)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SUMIFS(RAB!$F$14:$F$74,RAB!$C$14:$C$74,C1081)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SUMIFS(RAB!$F$14:$F$74,RAB!$C$14:$C$74,C1082)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SUMIFS(RAB!$F$14:$F$74,RAB!$C$14:$C$74,C1083)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SUMIFS(RAB!$F$14:$F$74,RAB!$C$14:$C$74,C1084)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SUMIFS(RAB!$F$14:$F$74,RAB!$C$14:$C$74,C1085)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SUMIFS(RAB!$F$14:$F$74,RAB!$C$14:$C$74,C1086)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SUMIFS(RAB!$F$14:$F$74,RAB!$C$14:$C$74,C1087)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SUMIFS(RAB!$F$14:$F$74,RAB!$C$14:$C$74,C1088)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SUMIFS(RAB!$F$14:$F$74,RAB!$C$14:$C$74,C1089)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SUMIFS(RAB!$F$14:$F$74,RAB!$C$14:$C$74,C1090)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SUMIFS(RAB!$F$14:$F$74,RAB!$C$14:$C$74,C1091)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SUMIFS(RAB!$F$14:$F$74,RAB!$C$14:$C$74,C1092)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SUMIFS(RAB!$F$14:$F$74,RAB!$C$14:$C$74,C1093)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SUMIFS(RAB!$F$14:$F$74,RAB!$C$14:$C$74,C1094)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SUMIFS(RAB!$F$14:$F$74,RAB!$C$14:$C$74,C1095)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SUMIFS(RAB!$F$14:$F$74,RAB!$C$14:$C$74,C1096)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SUMIFS(RAB!$F$14:$F$74,RAB!$C$14:$C$74,C1097)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SUMIFS(RAB!$F$14:$F$74,RAB!$C$14:$C$74,C1098)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SUMIFS(RAB!$F$14:$F$74,RAB!$C$14:$C$74,C1099)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SUMIFS(RAB!$F$14:$F$74,RAB!$C$14:$C$74,C1100)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SUMIFS(RAB!$F$14:$F$74,RAB!$C$14:$C$74,C1101)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SUMIFS(RAB!$F$14:$F$74,RAB!$C$14:$C$74,C1102)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SUMIFS(RAB!$F$14:$F$74,RAB!$C$14:$C$74,C1103)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SUMIFS(RAB!$F$14:$F$74,RAB!$C$14:$C$74,C1104)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SUMIFS(RAB!$F$14:$F$74,RAB!$C$14:$C$74,C1105)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SUMIFS(RAB!$F$14:$F$74,RAB!$C$14:$C$74,C1106)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SUMIFS(RAB!$F$14:$F$74,RAB!$C$14:$C$74,C1107)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SUMIFS(RAB!$F$14:$F$74,RAB!$C$14:$C$74,C1108)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SUMIFS(RAB!$F$14:$F$74,RAB!$C$14:$C$74,C1109)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SUMIFS(RAB!$F$14:$F$74,RAB!$C$14:$C$74,C1110)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SUMIFS(RAB!$F$14:$F$74,RAB!$C$14:$C$74,C1111)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SUMIFS(RAB!$F$14:$F$74,RAB!$C$14:$C$74,C1112)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SUMIFS(RAB!$F$14:$F$74,RAB!$C$14:$C$74,C1113)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SUMIFS(RAB!$F$14:$F$74,RAB!$C$14:$C$74,C1114)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SUMIFS(RAB!$F$14:$F$74,RAB!$C$14:$C$74,C1115)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SUMIFS(RAB!$F$14:$F$74,RAB!$C$14:$C$74,C1116)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SUMIFS(RAB!$F$14:$F$74,RAB!$C$14:$C$74,C1117)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SUMIFS(RAB!$F$14:$F$74,RAB!$C$14:$C$74,C1118)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SUMIFS(RAB!$F$14:$F$74,RAB!$C$14:$C$74,C1119)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SUMIFS(RAB!$F$14:$F$74,RAB!$C$14:$C$74,C1120)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SUMIFS(RAB!$F$14:$F$74,RAB!$C$14:$C$74,C1121)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SUMIFS(RAB!$F$14:$F$74,RAB!$C$14:$C$74,C1122)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SUMIFS(RAB!$F$14:$F$74,RAB!$C$14:$C$74,C1123)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SUMIFS(RAB!$F$14:$F$74,RAB!$C$14:$C$74,C1124)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SUMIFS(RAB!$F$14:$F$74,RAB!$C$14:$C$74,C1125)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SUMIFS(RAB!$F$14:$F$74,RAB!$C$14:$C$74,C1126)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SUMIFS(RAB!$F$14:$F$74,RAB!$C$14:$C$74,C1127)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SUMIFS(RAB!$F$14:$F$74,RAB!$C$14:$C$74,C1128)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SUMIFS(RAB!$F$14:$F$74,RAB!$C$14:$C$74,C1129)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SUMIFS(RAB!$F$14:$F$74,RAB!$C$14:$C$74,C1130)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SUMIFS(RAB!$F$14:$F$74,RAB!$C$14:$C$74,C1131)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SUMIFS(RAB!$F$14:$F$74,RAB!$C$14:$C$74,C1132)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SUMIFS(RAB!$F$14:$F$74,RAB!$C$14:$C$74,C1133)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SUMIFS(RAB!$F$14:$F$74,RAB!$C$14:$C$74,C1134)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SUMIFS(RAB!$F$14:$F$74,RAB!$C$14:$C$74,C1135)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SUMIFS(RAB!$F$14:$F$74,RAB!$C$14:$C$74,C1136)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SUMIFS(RAB!$F$14:$F$74,RAB!$C$14:$C$74,C1137)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SUMIFS(RAB!$F$14:$F$74,RAB!$C$14:$C$74,C1138)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SUMIFS(RAB!$F$14:$F$74,RAB!$C$14:$C$74,C1139)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SUMIFS(RAB!$F$14:$F$74,RAB!$C$14:$C$74,C1140)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SUMIFS(RAB!$F$14:$F$74,RAB!$C$14:$C$74,C1141)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SUMIFS(RAB!$F$14:$F$74,RAB!$C$14:$C$74,C1142)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SUMIFS(RAB!$F$14:$F$74,RAB!$C$14:$C$74,C1143)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SUMIFS(RAB!$F$14:$F$74,RAB!$C$14:$C$74,C1144)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SUMIFS(RAB!$F$14:$F$74,RAB!$C$14:$C$74,C1145)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SUMIFS(RAB!$F$14:$F$74,RAB!$C$14:$C$74,C1146)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SUMIFS(RAB!$F$14:$F$74,RAB!$C$14:$C$74,C1147)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SUMIFS(RAB!$F$14:$F$74,RAB!$C$14:$C$74,C1148)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SUMIFS(RAB!$F$14:$F$74,RAB!$C$14:$C$74,C1149)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SUMIFS(RAB!$F$14:$F$74,RAB!$C$14:$C$74,C1150)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SUMIFS(RAB!$F$14:$F$74,RAB!$C$14:$C$74,C1151)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SUMIFS(RAB!$F$14:$F$74,RAB!$C$14:$C$74,C1152)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SUMIFS(RAB!$F$14:$F$74,RAB!$C$14:$C$74,C1153)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SUMIFS(RAB!$F$14:$F$74,RAB!$C$14:$C$74,C1154)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SUMIFS(RAB!$F$14:$F$74,RAB!$C$14:$C$74,C1155)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SUMIFS(RAB!$F$14:$F$74,RAB!$C$14:$C$74,C1156)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SUMIFS(RAB!$F$14:$F$74,RAB!$C$14:$C$74,C1157)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SUMIFS(RAB!$F$14:$F$74,RAB!$C$14:$C$74,C1158)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SUMIFS(RAB!$F$14:$F$74,RAB!$C$14:$C$74,C1159)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SUMIFS(RAB!$F$14:$F$74,RAB!$C$14:$C$74,C1160)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SUMIFS(RAB!$F$14:$F$74,RAB!$C$14:$C$74,C1161)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SUMIFS(RAB!$F$14:$F$74,RAB!$C$14:$C$74,C1162)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SUMIFS(RAB!$F$14:$F$74,RAB!$C$14:$C$74,C1163)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SUMIFS(RAB!$F$14:$F$74,RAB!$C$14:$C$74,C1164)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SUMIFS(RAB!$F$14:$F$74,RAB!$C$14:$C$74,C1165)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SUMIFS(RAB!$F$14:$F$74,RAB!$C$14:$C$74,C1166)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SUMIFS(RAB!$F$14:$F$74,RAB!$C$14:$C$74,C1167)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SUMIFS(RAB!$F$14:$F$74,RAB!$C$14:$C$74,C1168)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SUMIFS(RAB!$F$14:$F$74,RAB!$C$14:$C$74,C1169)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SUMIFS(RAB!$F$14:$F$74,RAB!$C$14:$C$74,C1170)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SUMIFS(RAB!$F$14:$F$74,RAB!$C$14:$C$74,C1171)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SUMIFS(RAB!$F$14:$F$74,RAB!$C$14:$C$74,C1172)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SUMIFS(RAB!$F$14:$F$74,RAB!$C$14:$C$74,C1173)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SUMIFS(RAB!$F$14:$F$74,RAB!$C$14:$C$74,C1174)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SUMIFS(RAB!$F$14:$F$74,RAB!$C$14:$C$74,C1175)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SUMIFS(RAB!$F$14:$F$74,RAB!$C$14:$C$74,C1176)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SUMIFS(RAB!$F$14:$F$74,RAB!$C$14:$C$74,C1177)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SUMIFS(RAB!$F$14:$F$74,RAB!$C$14:$C$74,C1178)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SUMIFS(RAB!$F$14:$F$74,RAB!$C$14:$C$74,C1179)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SUMIFS(RAB!$F$14:$F$74,RAB!$C$14:$C$74,C1180)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SUMIFS(RAB!$F$14:$F$74,RAB!$C$14:$C$74,C1181)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SUMIFS(RAB!$F$14:$F$74,RAB!$C$14:$C$74,C1182)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SUMIFS(RAB!$F$14:$F$74,RAB!$C$14:$C$74,C1183)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SUMIFS(RAB!$F$14:$F$74,RAB!$C$14:$C$74,C1184)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SUMIFS(RAB!$F$14:$F$74,RAB!$C$14:$C$74,C1185)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SUMIFS(RAB!$F$14:$F$74,RAB!$C$14:$C$74,C1186)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SUMIFS(RAB!$F$14:$F$74,RAB!$C$14:$C$74,C1187)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SUMIFS(RAB!$F$14:$F$74,RAB!$C$14:$C$74,C1188)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SUMIFS(RAB!$F$14:$F$74,RAB!$C$14:$C$74,C1189)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SUMIFS(RAB!$F$14:$F$74,RAB!$C$14:$C$74,C1190)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SUMIFS(RAB!$F$14:$F$74,RAB!$C$14:$C$74,C1191)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SUMIFS(RAB!$F$14:$F$74,RAB!$C$14:$C$74,C1192)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SUMIFS(RAB!$F$14:$F$74,RAB!$C$14:$C$74,C1193)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SUMIFS(RAB!$F$14:$F$74,RAB!$C$14:$C$74,C1194)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SUMIFS(RAB!$F$14:$F$74,RAB!$C$14:$C$74,C1195)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SUMIFS(RAB!$F$14:$F$74,RAB!$C$14:$C$74,C1196)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SUMIFS(RAB!$F$14:$F$74,RAB!$C$14:$C$74,C1197)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SUMIFS(RAB!$F$14:$F$74,RAB!$C$14:$C$74,C1198)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SUMIFS(RAB!$F$14:$F$74,RAB!$C$14:$C$74,C1199)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SUMIFS(RAB!$F$14:$F$74,RAB!$C$14:$C$74,C1200)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SUMIFS(RAB!$F$14:$F$74,RAB!$C$14:$C$74,C1201)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SUMIFS(RAB!$F$14:$F$74,RAB!$C$14:$C$74,C1202)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SUMIFS(RAB!$F$14:$F$74,RAB!$C$14:$C$74,C1203)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SUMIFS(RAB!$F$14:$F$74,RAB!$C$14:$C$74,C1204)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SUMIFS(RAB!$F$14:$F$74,RAB!$C$14:$C$74,C1205)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SUMIFS(RAB!$F$14:$F$74,RAB!$C$14:$C$74,C1206)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SUMIFS(RAB!$F$14:$F$74,RAB!$C$14:$C$74,C1207)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SUMIFS(RAB!$F$14:$F$74,RAB!$C$14:$C$74,C1208)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SUMIFS(RAB!$F$14:$F$74,RAB!$C$14:$C$74,C1209)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SUMIFS(RAB!$F$14:$F$74,RAB!$C$14:$C$74,C1210)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SUMIFS(RAB!$F$14:$F$74,RAB!$C$14:$C$74,C1211)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SUMIFS(RAB!$F$14:$F$74,RAB!$C$14:$C$74,C1212)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SUMIFS(RAB!$F$14:$F$74,RAB!$C$14:$C$74,C1213)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SUMIFS(RAB!$F$14:$F$74,RAB!$C$14:$C$74,C1214)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SUMIFS(RAB!$F$14:$F$74,RAB!$C$14:$C$74,C1215)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SUMIFS(RAB!$F$14:$F$74,RAB!$C$14:$C$74,C1216)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SUMIFS(RAB!$F$14:$F$74,RAB!$C$14:$C$74,C1217)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SUMIFS(RAB!$F$14:$F$74,RAB!$C$14:$C$74,C1218)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SUMIFS(RAB!$F$14:$F$74,RAB!$C$14:$C$74,C1219)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SUMIFS(RAB!$F$14:$F$74,RAB!$C$14:$C$74,C1220)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SUMIFS(RAB!$F$14:$F$74,RAB!$C$14:$C$74,C1221)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SUMIFS(RAB!$F$14:$F$74,RAB!$C$14:$C$74,C1222)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SUMIFS(RAB!$F$14:$F$74,RAB!$C$14:$C$74,C1223)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SUMIFS(RAB!$F$14:$F$74,RAB!$C$14:$C$74,C1224)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SUMIFS(RAB!$F$14:$F$74,RAB!$C$14:$C$74,C1225)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SUMIFS(RAB!$F$14:$F$74,RAB!$C$14:$C$74,C1226)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SUMIFS(RAB!$F$14:$F$74,RAB!$C$14:$C$74,C1227)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SUMIFS(RAB!$F$14:$F$74,RAB!$C$14:$C$74,C1228)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SUMIFS(RAB!$F$14:$F$74,RAB!$C$14:$C$74,C1229)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SUMIFS(RAB!$F$14:$F$74,RAB!$C$14:$C$74,C1230)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SUMIFS(RAB!$F$14:$F$74,RAB!$C$14:$C$74,C1231)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SUMIFS(RAB!$F$14:$F$74,RAB!$C$14:$C$74,C1232)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SUMIFS(RAB!$F$14:$F$74,RAB!$C$14:$C$74,C1233)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SUMIFS(RAB!$F$14:$F$74,RAB!$C$14:$C$74,C1234)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SUMIFS(RAB!$F$14:$F$74,RAB!$C$14:$C$74,C1235)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SUMIFS(RAB!$F$14:$F$74,RAB!$C$14:$C$74,C1236)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SUMIFS(RAB!$F$14:$F$74,RAB!$C$14:$C$74,C1237)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SUMIFS(RAB!$F$14:$F$74,RAB!$C$14:$C$74,C1238)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SUMIFS(RAB!$F$14:$F$74,RAB!$C$14:$C$74,C1239)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SUMIFS(RAB!$F$14:$F$74,RAB!$C$14:$C$74,C1240)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SUMIFS(RAB!$F$14:$F$74,RAB!$C$14:$C$74,C1241)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SUMIFS(RAB!$F$14:$F$74,RAB!$C$14:$C$74,C1242)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SUMIFS(RAB!$F$14:$F$74,RAB!$C$14:$C$74,C1243)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SUMIFS(RAB!$F$14:$F$74,RAB!$C$14:$C$74,C1244)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SUMIFS(RAB!$F$14:$F$74,RAB!$C$14:$C$74,C1245)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SUMIFS(RAB!$F$14:$F$74,RAB!$C$14:$C$74,C1246)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SUMIFS(RAB!$F$14:$F$74,RAB!$C$14:$C$74,C1247)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SUMIFS(RAB!$F$14:$F$74,RAB!$C$14:$C$74,C1248)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SUMIFS(RAB!$F$14:$F$74,RAB!$C$14:$C$74,C1249)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SUMIFS(RAB!$F$14:$F$74,RAB!$C$14:$C$74,C1250)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SUMIFS(RAB!$F$14:$F$74,RAB!$C$14:$C$74,C1251)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SUMIFS(RAB!$F$14:$F$74,RAB!$C$14:$C$74,C1252)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SUMIFS(RAB!$F$14:$F$74,RAB!$C$14:$C$74,C1253)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SUMIFS(RAB!$F$14:$F$74,RAB!$C$14:$C$74,C1254)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SUMIFS(RAB!$F$14:$F$74,RAB!$C$14:$C$74,C1255)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SUMIFS(RAB!$F$14:$F$74,RAB!$C$14:$C$74,C1256)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SUMIFS(RAB!$F$14:$F$74,RAB!$C$14:$C$74,C1257)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SUMIFS(RAB!$F$14:$F$74,RAB!$C$14:$C$74,C1258)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SUMIFS(RAB!$F$14:$F$74,RAB!$C$14:$C$74,C1259)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SUMIFS(RAB!$F$14:$F$74,RAB!$C$14:$C$74,C1260)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SUMIFS(RAB!$F$14:$F$74,RAB!$C$14:$C$74,C1261)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SUMIFS(RAB!$F$14:$F$74,RAB!$C$14:$C$74,C1262)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SUMIFS(RAB!$F$14:$F$74,RAB!$C$14:$C$74,C1263)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SUMIFS(RAB!$F$14:$F$74,RAB!$C$14:$C$74,C1264)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SUMIFS(RAB!$F$14:$F$74,RAB!$C$14:$C$74,C1265)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SUMIFS(RAB!$F$14:$F$74,RAB!$C$14:$C$74,C1266)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SUMIFS(RAB!$F$14:$F$74,RAB!$C$14:$C$74,C1267)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SUMIFS(RAB!$F$14:$F$74,RAB!$C$14:$C$74,C1268)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SUMIFS(RAB!$F$14:$F$74,RAB!$C$14:$C$74,C1269)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SUMIFS(RAB!$F$14:$F$74,RAB!$C$14:$C$74,C1270)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SUMIFS(RAB!$F$14:$F$74,RAB!$C$14:$C$74,C1271)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SUMIFS(RAB!$F$14:$F$74,RAB!$C$14:$C$74,C1272)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SUMIFS(RAB!$F$14:$F$74,RAB!$C$14:$C$74,C1273)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SUMIFS(RAB!$F$14:$F$74,RAB!$C$14:$C$74,C1274)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SUMIFS(RAB!$F$14:$F$74,RAB!$C$14:$C$74,C1275)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SUMIFS(RAB!$F$14:$F$74,RAB!$C$14:$C$74,C1276)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SUMIFS(RAB!$F$14:$F$74,RAB!$C$14:$C$74,C1277)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SUMIFS(RAB!$F$14:$F$74,RAB!$C$14:$C$74,C1278)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SUMIFS(RAB!$F$14:$F$74,RAB!$C$14:$C$74,C1279)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SUMIFS(RAB!$F$14:$F$74,RAB!$C$14:$C$74,C1280)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SUMIFS(RAB!$F$14:$F$74,RAB!$C$14:$C$74,C1281)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SUMIFS(RAB!$F$14:$F$74,RAB!$C$14:$C$74,C1282)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SUMIFS(RAB!$F$14:$F$74,RAB!$C$14:$C$74,C1283)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SUMIFS(RAB!$F$14:$F$74,RAB!$C$14:$C$74,C1284)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SUMIFS(RAB!$F$14:$F$74,RAB!$C$14:$C$74,C1285)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SUMIFS(RAB!$F$14:$F$74,RAB!$C$14:$C$74,C1286)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SUMIFS(RAB!$F$14:$F$74,RAB!$C$14:$C$74,C1287)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SUMIFS(RAB!$F$14:$F$74,RAB!$C$14:$C$74,C1288)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SUMIFS(RAB!$F$14:$F$74,RAB!$C$14:$C$74,C1289)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SUMIFS(RAB!$F$14:$F$74,RAB!$C$14:$C$74,C1290)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SUMIFS(RAB!$F$14:$F$74,RAB!$C$14:$C$74,C1291)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SUMIFS(RAB!$F$14:$F$74,RAB!$C$14:$C$74,C1292)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SUMIFS(RAB!$F$14:$F$74,RAB!$C$14:$C$74,C1293)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SUMIFS(RAB!$F$14:$F$74,RAB!$C$14:$C$74,C1294)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SUMIFS(RAB!$F$14:$F$74,RAB!$C$14:$C$74,C1295)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SUMIFS(RAB!$F$14:$F$74,RAB!$C$14:$C$74,C1296)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SUMIFS(RAB!$F$14:$F$74,RAB!$C$14:$C$74,C1297)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SUMIFS(RAB!$F$14:$F$74,RAB!$C$14:$C$74,C1298)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SUMIFS(RAB!$F$14:$F$74,RAB!$C$14:$C$74,C1299)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SUMIFS(RAB!$F$14:$F$74,RAB!$C$14:$C$74,C1300)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SUMIFS(RAB!$F$14:$F$74,RAB!$C$14:$C$74,C1301)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SUMIFS(RAB!$F$14:$F$74,RAB!$C$14:$C$74,C1302)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SUMIFS(RAB!$F$14:$F$74,RAB!$C$14:$C$74,C1303)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SUMIFS(RAB!$F$14:$F$74,RAB!$C$14:$C$74,C1304)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SUMIFS(RAB!$F$14:$F$74,RAB!$C$14:$C$74,C1305)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SUMIFS(RAB!$F$14:$F$74,RAB!$C$14:$C$74,C1306)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SUMIFS(RAB!$F$14:$F$74,RAB!$C$14:$C$74,C1307)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SUMIFS(RAB!$F$14:$F$74,RAB!$C$14:$C$74,C1308)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SUMIFS(RAB!$F$14:$F$74,RAB!$C$14:$C$74,C1309)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SUMIFS(RAB!$F$14:$F$74,RAB!$C$14:$C$74,C1310)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SUMIFS(RAB!$F$14:$F$74,RAB!$C$14:$C$74,C1311)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SUMIFS(RAB!$F$14:$F$74,RAB!$C$14:$C$74,C1312)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SUMIFS(RAB!$F$14:$F$74,RAB!$C$14:$C$74,C1313)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SUMIFS(RAB!$F$14:$F$74,RAB!$C$14:$C$74,C1314)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SUMIFS(RAB!$F$14:$F$74,RAB!$C$14:$C$74,C1315)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SUMIFS(RAB!$F$14:$F$74,RAB!$C$14:$C$74,C1316)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SUMIFS(RAB!$F$14:$F$74,RAB!$C$14:$C$74,C1317)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SUMIFS(RAB!$F$14:$F$74,RAB!$C$14:$C$74,C1318)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SUMIFS(RAB!$F$14:$F$74,RAB!$C$14:$C$74,C1319)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SUMIFS(RAB!$F$14:$F$74,RAB!$C$14:$C$74,C1320)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3" t="s">
        <v>1127</v>
      </c>
      <c r="C4" s="473"/>
      <c r="D4" s="473"/>
      <c r="E4" s="473"/>
      <c r="F4" s="473"/>
      <c r="G4" s="473"/>
      <c r="H4" s="473"/>
      <c r="I4" s="473"/>
      <c r="J4" s="473"/>
      <c r="K4" s="47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7" t="str">
        <f>RAB!G6</f>
        <v>DICKY DWINDRA</v>
      </c>
      <c r="H6" s="497"/>
      <c r="I6" s="497"/>
      <c r="J6" s="497"/>
      <c r="K6" s="49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NAMBUHAN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74" t="s">
        <v>0</v>
      </c>
      <c r="C11" s="476" t="s">
        <v>1</v>
      </c>
      <c r="D11" s="479" t="s">
        <v>42</v>
      </c>
      <c r="E11" s="479" t="s">
        <v>43</v>
      </c>
      <c r="F11" s="479" t="s">
        <v>2</v>
      </c>
      <c r="G11" s="481" t="s">
        <v>41</v>
      </c>
      <c r="H11" s="479" t="s">
        <v>3</v>
      </c>
      <c r="I11" s="479"/>
      <c r="J11" s="479"/>
      <c r="K11" s="484"/>
      <c r="M11" s="33"/>
      <c r="N11" s="33"/>
      <c r="O11" s="33"/>
      <c r="P11" s="33"/>
      <c r="R11" s="34"/>
      <c r="S11" s="74"/>
      <c r="T11" s="74"/>
    </row>
    <row r="12" spans="1:21" ht="15" customHeight="1">
      <c r="B12" s="475"/>
      <c r="C12" s="477"/>
      <c r="D12" s="480"/>
      <c r="E12" s="480"/>
      <c r="F12" s="480"/>
      <c r="G12" s="482"/>
      <c r="H12" s="488" t="s">
        <v>46</v>
      </c>
      <c r="I12" s="488" t="s">
        <v>5</v>
      </c>
      <c r="J12" s="480" t="s">
        <v>47</v>
      </c>
      <c r="K12" s="48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75"/>
      <c r="C13" s="478"/>
      <c r="D13" s="480"/>
      <c r="E13" s="480"/>
      <c r="F13" s="480"/>
      <c r="G13" s="483"/>
      <c r="H13" s="489"/>
      <c r="I13" s="489"/>
      <c r="J13" s="480"/>
      <c r="K13" s="48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98" t="s">
        <v>1008</v>
      </c>
      <c r="D38" s="498"/>
      <c r="E38" s="498"/>
      <c r="F38" s="49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499" t="s">
        <v>462</v>
      </c>
      <c r="D39" s="499"/>
      <c r="E39" s="499"/>
      <c r="F39" s="49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90" t="s">
        <v>463</v>
      </c>
      <c r="D40" s="490"/>
      <c r="E40" s="490"/>
      <c r="F40" s="49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491" t="e">
        <f ca="1">"Terbilang : ( "&amp;L42&amp;" Rupiah )"</f>
        <v>#NAME?</v>
      </c>
      <c r="C41" s="492"/>
      <c r="D41" s="492"/>
      <c r="E41" s="492"/>
      <c r="F41" s="492"/>
      <c r="G41" s="492"/>
      <c r="H41" s="492"/>
      <c r="I41" s="492"/>
      <c r="J41" s="492"/>
      <c r="K41" s="493"/>
      <c r="L41" s="44"/>
      <c r="R41" s="58"/>
      <c r="S41" s="58"/>
      <c r="T41" s="58"/>
    </row>
    <row r="42" spans="1:20" s="36" customFormat="1">
      <c r="A42" s="30"/>
      <c r="B42" s="494"/>
      <c r="C42" s="495"/>
      <c r="D42" s="495"/>
      <c r="E42" s="495"/>
      <c r="F42" s="495"/>
      <c r="G42" s="495"/>
      <c r="H42" s="495"/>
      <c r="I42" s="495"/>
      <c r="J42" s="495"/>
      <c r="K42" s="49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85"/>
      <c r="I45" s="485"/>
      <c r="J45" s="486"/>
      <c r="K45" s="48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85"/>
      <c r="I46" s="485"/>
      <c r="J46" s="486"/>
      <c r="K46" s="48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85"/>
      <c r="I47" s="485"/>
      <c r="J47" s="486"/>
      <c r="K47" s="48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85"/>
      <c r="I52" s="485"/>
      <c r="J52" s="486"/>
      <c r="K52" s="48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SUMIFS(RAB!$F$14:$F$74,RAB!$C$14:$C$74,'REKAP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SUMIFS(RAB!$F$14:$F$74,RAB!$C$14:$C$74,'REKAP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SUMIFS(RAB!$F$14:$F$74,RAB!$C$14:$C$74,'REKAP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SUMIFS(RAB!$F$14:$F$74,RAB!$C$14:$C$74,'REKAP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SUMIFS(RAB!$F$14:$F$74,RAB!$C$14:$C$74,'REKAP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SUMIFS(RAB!$F$14:$F$74,RAB!$C$14:$C$74,'REKAP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SUMIFS(RAB!$F$14:$F$74,RAB!$C$14:$C$74,'REKAP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SUMIFS(RAB!$F$14:$F$74,RAB!$C$14:$C$74,'REKAP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SUMIFS(RAB!$F$14:$F$74,RAB!$C$14:$C$74,'REKAP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SUMIFS(RAB!$F$14:$F$74,RAB!$C$14:$C$74,'REKAP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SUMIFS(RAB!$F$14:$F$74,RAB!$C$14:$C$74,'REKAP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SUMIFS(RAB!$F$14:$F$74,RAB!$C$14:$C$74,'REKAP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SUMIFS(RAB!$F$14:$F$74,RAB!$C$14:$C$74,'REKAP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SUMIFS(RAB!$F$14:$F$74,RAB!$C$14:$C$74,'REKAP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SUMIFS(RAB!$F$14:$F$74,RAB!$C$14:$C$74,'REKAP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SUMIFS(RAB!$F$14:$F$74,RAB!$C$14:$C$74,'REKAP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SUMIFS(RAB!$F$14:$F$74,RAB!$C$14:$C$74,'REKAP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SUMIFS(RAB!$F$14:$F$74,RAB!$C$14:$C$74,'REKAP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SUMIFS(RAB!$F$14:$F$74,RAB!$C$14:$C$74,'REKAP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SUMIFS(RAB!$F$14:$F$74,RAB!$C$14:$C$74,'REKAP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3" t="s">
        <v>1034</v>
      </c>
      <c r="C4" s="473"/>
      <c r="D4" s="473"/>
      <c r="E4" s="473"/>
      <c r="F4" s="473"/>
      <c r="G4" s="473"/>
      <c r="H4" s="473"/>
      <c r="I4" s="473"/>
      <c r="J4" s="473"/>
      <c r="K4" s="47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7" t="str">
        <f>RAB!G6</f>
        <v>DICKY DWINDRA</v>
      </c>
      <c r="H6" s="497"/>
      <c r="I6" s="497"/>
      <c r="J6" s="497"/>
      <c r="K6" s="49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NAMBUHAN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74" t="s">
        <v>0</v>
      </c>
      <c r="C11" s="476" t="s">
        <v>1</v>
      </c>
      <c r="D11" s="479" t="s">
        <v>42</v>
      </c>
      <c r="E11" s="479" t="s">
        <v>43</v>
      </c>
      <c r="F11" s="479" t="s">
        <v>2</v>
      </c>
      <c r="G11" s="481" t="s">
        <v>41</v>
      </c>
      <c r="H11" s="479" t="s">
        <v>3</v>
      </c>
      <c r="I11" s="479"/>
      <c r="J11" s="479"/>
      <c r="K11" s="484"/>
      <c r="M11" s="33"/>
      <c r="N11" s="33"/>
      <c r="O11" s="33"/>
      <c r="P11" s="33"/>
      <c r="R11" s="34"/>
      <c r="S11" s="74"/>
      <c r="T11" s="74"/>
    </row>
    <row r="12" spans="1:21" ht="15" customHeight="1">
      <c r="B12" s="475"/>
      <c r="C12" s="477"/>
      <c r="D12" s="480"/>
      <c r="E12" s="480"/>
      <c r="F12" s="480"/>
      <c r="G12" s="482"/>
      <c r="H12" s="488" t="s">
        <v>46</v>
      </c>
      <c r="I12" s="488" t="s">
        <v>5</v>
      </c>
      <c r="J12" s="480" t="s">
        <v>47</v>
      </c>
      <c r="K12" s="48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75"/>
      <c r="C13" s="478"/>
      <c r="D13" s="480"/>
      <c r="E13" s="480"/>
      <c r="F13" s="480"/>
      <c r="G13" s="483"/>
      <c r="H13" s="489"/>
      <c r="I13" s="489"/>
      <c r="J13" s="480"/>
      <c r="K13" s="48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98" t="s">
        <v>1008</v>
      </c>
      <c r="D168" s="498"/>
      <c r="E168" s="498"/>
      <c r="F168" s="498"/>
      <c r="G168" s="77" t="s">
        <v>9</v>
      </c>
      <c r="H168" s="55">
        <f ca="1">SUM(H14:H167)</f>
        <v>82833650</v>
      </c>
      <c r="I168" s="55">
        <f ca="1">SUM(I14:I167)</f>
        <v>0</v>
      </c>
      <c r="J168" s="55">
        <f ca="1">SUM(J14:J167)</f>
        <v>0</v>
      </c>
      <c r="K168" s="55">
        <f ca="1">SUM(K14:K167)</f>
        <v>82833650</v>
      </c>
      <c r="L168" s="44"/>
      <c r="R168" s="99"/>
      <c r="S168" s="99"/>
      <c r="T168" s="99"/>
    </row>
    <row r="169" spans="1:20" s="36" customFormat="1">
      <c r="A169" s="30"/>
      <c r="B169" s="56"/>
      <c r="C169" s="499" t="s">
        <v>462</v>
      </c>
      <c r="D169" s="499"/>
      <c r="E169" s="499"/>
      <c r="F169" s="499"/>
      <c r="G169" s="59" t="s">
        <v>9</v>
      </c>
      <c r="H169" s="60">
        <f ca="1">H168*0.1</f>
        <v>8283365</v>
      </c>
      <c r="I169" s="60">
        <f ca="1">I168*0.1</f>
        <v>0</v>
      </c>
      <c r="J169" s="60">
        <f ca="1">J168*0.1</f>
        <v>0</v>
      </c>
      <c r="K169" s="60">
        <f ca="1">K168*0.1</f>
        <v>8283365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90" t="s">
        <v>463</v>
      </c>
      <c r="D170" s="490"/>
      <c r="E170" s="490"/>
      <c r="F170" s="490"/>
      <c r="G170" s="61" t="s">
        <v>9</v>
      </c>
      <c r="H170" s="78">
        <f ca="1">SUM(H168:H169)</f>
        <v>91117015</v>
      </c>
      <c r="I170" s="78">
        <f ca="1">SUM(I168:I169)</f>
        <v>0</v>
      </c>
      <c r="J170" s="61">
        <f ca="1">SUM(J168:J169)</f>
        <v>0</v>
      </c>
      <c r="K170" s="61">
        <f ca="1">SUM(K168:K169)</f>
        <v>91117015</v>
      </c>
      <c r="L170" s="44"/>
      <c r="R170" s="99"/>
      <c r="S170" s="99"/>
      <c r="T170" s="99"/>
    </row>
    <row r="171" spans="1:20" s="36" customFormat="1">
      <c r="A171" s="30"/>
      <c r="B171" s="491" t="e">
        <f ca="1">"Terbilang : ( "&amp;L172&amp;" Rupiah )"</f>
        <v>#NAME?</v>
      </c>
      <c r="C171" s="492"/>
      <c r="D171" s="492"/>
      <c r="E171" s="492"/>
      <c r="F171" s="492"/>
      <c r="G171" s="492"/>
      <c r="H171" s="492"/>
      <c r="I171" s="492"/>
      <c r="J171" s="492"/>
      <c r="K171" s="493"/>
      <c r="L171" s="44"/>
      <c r="R171" s="58"/>
      <c r="S171" s="58"/>
      <c r="T171" s="58"/>
    </row>
    <row r="172" spans="1:20" s="36" customFormat="1">
      <c r="A172" s="30"/>
      <c r="B172" s="494"/>
      <c r="C172" s="495"/>
      <c r="D172" s="495"/>
      <c r="E172" s="495"/>
      <c r="F172" s="495"/>
      <c r="G172" s="495"/>
      <c r="H172" s="495"/>
      <c r="I172" s="495"/>
      <c r="J172" s="495"/>
      <c r="K172" s="49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85"/>
      <c r="I175" s="485"/>
      <c r="J175" s="486"/>
      <c r="K175" s="48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85"/>
      <c r="I176" s="485"/>
      <c r="J176" s="486"/>
      <c r="K176" s="48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85"/>
      <c r="I177" s="485"/>
      <c r="J177" s="486"/>
      <c r="K177" s="48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85"/>
      <c r="I182" s="485"/>
      <c r="J182" s="486"/>
      <c r="K182" s="48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SUMIFS(RAB!$F$14:$F$74,RAB!$C$14:$C$74,C224)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SUMIFS(RAB!$F$14:$F$74,RAB!$C$14:$C$74,C225)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SUMIFS(RAB!$F$14:$F$74,RAB!$C$14:$C$74,C226)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SUMIFS(RAB!$F$14:$F$74,RAB!$C$14:$C$74,C227)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SUMIFS(RAB!$F$14:$F$74,RAB!$C$14:$C$74,C228)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SUMIFS(RAB!$F$14:$F$74,RAB!$C$14:$C$74,C229)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SUMIFS(RAB!$F$14:$F$74,RAB!$C$14:$C$74,C230)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SUMIFS(RAB!$F$14:$F$74,RAB!$C$14:$C$74,C231)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SUMIFS(RAB!$F$14:$F$74,RAB!$C$14:$C$74,C232)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SUMIFS(RAB!$F$14:$F$74,RAB!$C$14:$C$74,C233)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SUMIFS(RAB!$F$14:$F$74,RAB!$C$14:$C$74,C234)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SUMIFS(RAB!$F$14:$F$74,RAB!$C$14:$C$74,C235)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SUMIFS(RAB!$F$14:$F$74,RAB!$C$14:$C$74,C236)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SUMIFS(RAB!$F$14:$F$74,RAB!$C$14:$C$74,C237)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SUMIFS(RAB!$F$14:$F$74,RAB!$C$14:$C$74,C238)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SUMIFS(RAB!$F$14:$F$74,RAB!$C$14:$C$74,C239)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SUMIFS(RAB!$F$14:$F$74,RAB!$C$14:$C$74,C240)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SUMIFS(RAB!$F$14:$F$74,RAB!$C$14:$C$74,C241)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SUMIFS(RAB!$F$14:$F$74,RAB!$C$14:$C$74,C242)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SUMIFS(RAB!$F$14:$F$74,RAB!$C$14:$C$74,C243)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SUMIFS(RAB!$F$14:$F$74,RAB!$C$14:$C$74,C244)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SUMIFS(RAB!$F$14:$F$74,RAB!$C$14:$C$74,C245)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SUMIFS(RAB!$F$14:$F$74,RAB!$C$14:$C$74,C246)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SUMIFS(RAB!$F$14:$F$74,RAB!$C$14:$C$74,C247)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SUMIFS(RAB!$F$14:$F$74,RAB!$C$14:$C$74,C248)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SUMIFS(RAB!$F$14:$F$74,RAB!$C$14:$C$74,C249)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SUMIFS(RAB!$F$14:$F$74,RAB!$C$14:$C$74,C250)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SUMIFS(RAB!$F$14:$F$74,RAB!$C$14:$C$74,C251)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SUMIFS(RAB!$F$14:$F$74,RAB!$C$14:$C$74,C252)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SUMIFS(RAB!$F$14:$F$74,RAB!$C$14:$C$74,C253)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SUMIFS(RAB!$F$14:$F$74,RAB!$C$14:$C$74,C254)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SUMIFS(RAB!$F$14:$F$74,RAB!$C$14:$C$74,C255)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SUMIFS(RAB!$F$14:$F$74,RAB!$C$14:$C$74,C256)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SUMIFS(RAB!$F$14:$F$74,RAB!$C$14:$C$74,C257)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SUMIFS(RAB!$F$14:$F$74,RAB!$C$14:$C$74,C258)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SUMIFS(RAB!$F$14:$F$74,RAB!$C$14:$C$74,C259)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SUMIFS(RAB!$F$14:$F$74,RAB!$C$14:$C$74,C260)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SUMIFS(RAB!$F$14:$F$74,RAB!$C$14:$C$74,C261)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SUMIFS(RAB!$F$14:$F$74,RAB!$C$14:$C$74,C262)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SUMIFS(RAB!$F$14:$F$74,RAB!$C$14:$C$74,C263)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SUMIFS(RAB!$F$14:$F$74,RAB!$C$14:$C$74,C264)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SUMIFS(RAB!$F$14:$F$74,RAB!$C$14:$C$74,C265)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SUMIFS(RAB!$F$14:$F$74,RAB!$C$14:$C$74,C266)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SUMIFS(RAB!$F$14:$F$74,RAB!$C$14:$C$74,C267)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SUMIFS(RAB!$F$14:$F$74,RAB!$C$14:$C$74,C268)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SUMIFS(RAB!$F$14:$F$74,RAB!$C$14:$C$74,C269)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SUMIFS(RAB!$F$14:$F$74,RAB!$C$14:$C$74,C270)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SUMIFS(RAB!$F$14:$F$74,RAB!$C$14:$C$74,C271)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SUMIFS(RAB!$F$14:$F$74,RAB!$C$14:$C$74,C272)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SUMIFS(RAB!$F$14:$F$74,RAB!$C$14:$C$74,C273)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SUMIFS(RAB!$F$14:$F$74,RAB!$C$14:$C$74,C274)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SUMIFS(RAB!$F$14:$F$74,RAB!$C$14:$C$74,C275)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SUMIFS(RAB!$F$14:$F$74,RAB!$C$14:$C$74,C276)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SUMIFS(RAB!$F$14:$F$74,RAB!$C$14:$C$74,C277)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SUMIFS(RAB!$F$14:$F$74,RAB!$C$14:$C$74,C278)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SUMIFS(RAB!$F$14:$F$74,RAB!$C$14:$C$74,C279)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SUMIFS(RAB!$F$14:$F$74,RAB!$C$14:$C$74,C280)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SUMIFS(RAB!$F$14:$F$74,RAB!$C$14:$C$74,C281)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SUMIFS(RAB!$F$14:$F$74,RAB!$C$14:$C$74,C282)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SUMIFS(RAB!$F$14:$F$74,RAB!$C$14:$C$74,C283)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SUMIFS(RAB!$F$14:$F$74,RAB!$C$14:$C$74,C284)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SUMIFS(RAB!$F$14:$F$74,RAB!$C$14:$C$74,C285)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SUMIFS(RAB!$F$14:$F$74,RAB!$C$14:$C$74,C286)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SUMIFS(RAB!$F$14:$F$74,RAB!$C$14:$C$74,C287)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SUMIFS(RAB!$F$14:$F$74,RAB!$C$14:$C$74,C288)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SUMIFS(RAB!$F$14:$F$74,RAB!$C$14:$C$74,C289)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SUMIFS(RAB!$F$14:$F$74,RAB!$C$14:$C$74,C290)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SUMIFS(RAB!$F$14:$F$74,RAB!$C$14:$C$74,C291)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SUMIFS(RAB!$F$14:$F$74,RAB!$C$14:$C$74,C292)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SUMIFS(RAB!$F$14:$F$74,RAB!$C$14:$C$74,C293)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SUMIFS(RAB!$F$14:$F$74,RAB!$C$14:$C$74,C294)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SUMIFS(RAB!$F$14:$F$74,RAB!$C$14:$C$74,C295)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SUMIFS(RAB!$F$14:$F$74,RAB!$C$14:$C$74,C296)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SUMIFS(RAB!$F$14:$F$74,RAB!$C$14:$C$74,C297)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SUMIFS(RAB!$F$14:$F$74,RAB!$C$14:$C$74,C298)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SUMIFS(RAB!$F$14:$F$74,RAB!$C$14:$C$74,C299)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SUMIFS(RAB!$F$14:$F$74,RAB!$C$14:$C$74,C300)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SUMIFS(RAB!$F$14:$F$74,RAB!$C$14:$C$74,C301)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SUMIFS(RAB!$F$14:$F$74,RAB!$C$14:$C$74,C302)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SUMIFS(RAB!$F$14:$F$74,RAB!$C$14:$C$74,C303)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SUMIFS(RAB!$F$14:$F$74,RAB!$C$14:$C$74,C304)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SUMIFS(RAB!$F$14:$F$74,RAB!$C$14:$C$74,C305)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SUMIFS(RAB!$F$14:$F$74,RAB!$C$14:$C$74,C306)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SUMIFS(RAB!$F$14:$F$74,RAB!$C$14:$C$74,C307)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SUMIFS(RAB!$F$14:$F$74,RAB!$C$14:$C$74,C308)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SUMIFS(RAB!$F$14:$F$74,RAB!$C$14:$C$74,C309)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SUMIFS(RAB!$F$14:$F$74,RAB!$C$14:$C$74,C310)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SUMIFS(RAB!$F$14:$F$74,RAB!$C$14:$C$74,C311)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SUMIFS(RAB!$F$14:$F$74,RAB!$C$14:$C$74,C312)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SUMIFS(RAB!$F$14:$F$74,RAB!$C$14:$C$74,C313)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SUMIFS(RAB!$F$14:$F$74,RAB!$C$14:$C$74,C314)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SUMIFS(RAB!$F$14:$F$74,RAB!$C$14:$C$74,C315)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SUMIFS(RAB!$F$14:$F$74,RAB!$C$14:$C$74,C316)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SUMIFS(RAB!$F$14:$F$74,RAB!$C$14:$C$74,C317)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SUMIFS(RAB!$F$14:$F$74,RAB!$C$14:$C$74,C318)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SUMIFS(RAB!$F$14:$F$74,RAB!$C$14:$C$74,C319)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SUMIFS(RAB!$F$14:$F$74,RAB!$C$14:$C$74,C320)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SUMIFS(RAB!$F$14:$F$74,RAB!$C$14:$C$74,C321)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SUMIFS(RAB!$F$14:$F$74,RAB!$C$14:$C$74,C322)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SUMIFS(RAB!$F$14:$F$74,RAB!$C$14:$C$74,C323)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SUMIFS(RAB!$F$14:$F$74,RAB!$C$14:$C$74,C324)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SUMIFS(RAB!$F$14:$F$74,RAB!$C$14:$C$74,C325)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SUMIFS(RAB!$F$14:$F$74,RAB!$C$14:$C$74,C326)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SUMIFS(RAB!$F$14:$F$74,RAB!$C$14:$C$74,C327)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SUMIFS(RAB!$F$14:$F$74,RAB!$C$14:$C$74,C328)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SUMIFS(RAB!$F$14:$F$74,RAB!$C$14:$C$74,C329)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SUMIFS(RAB!$F$14:$F$74,RAB!$C$14:$C$74,C330)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SUMIFS(RAB!$F$14:$F$74,RAB!$C$14:$C$74,C331)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SUMIFS(RAB!$F$14:$F$74,RAB!$C$14:$C$74,C332)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SUMIFS(RAB!$F$14:$F$74,RAB!$C$14:$C$74,C333)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SUMIFS(RAB!$F$14:$F$74,RAB!$C$14:$C$74,C334)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SUMIFS(RAB!$F$14:$F$74,RAB!$C$14:$C$74,C335)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SUMIFS(RAB!$F$14:$F$74,RAB!$C$14:$C$74,C336)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SUMIFS(RAB!$F$14:$F$74,RAB!$C$14:$C$74,C337)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SUMIFS(RAB!$F$14:$F$74,RAB!$C$14:$C$74,C338)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SUMIFS(RAB!$F$14:$F$74,RAB!$C$14:$C$74,C339)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SUMIFS(RAB!$F$14:$F$74,RAB!$C$14:$C$74,C340)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SUMIFS(RAB!$F$14:$F$74,RAB!$C$14:$C$74,C341)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SUMIFS(RAB!$F$14:$F$74,RAB!$C$14:$C$74,C342)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SUMIFS(RAB!$F$14:$F$74,RAB!$C$14:$C$74,C343)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SUMIFS(RAB!$F$14:$F$74,RAB!$C$14:$C$74,C344)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SUMIFS(RAB!$F$14:$F$74,RAB!$C$14:$C$74,C345)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SUMIFS(RAB!$F$14:$F$74,RAB!$C$14:$C$74,C346)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SUMIFS(RAB!$F$14:$F$74,RAB!$C$14:$C$74,C347)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SUMIFS(RAB!$F$14:$F$74,RAB!$C$14:$C$74,C348)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SUMIFS(RAB!$F$14:$F$74,RAB!$C$14:$C$74,C349)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SUMIFS(RAB!$F$14:$F$74,RAB!$C$14:$C$74,C350)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SUMIFS(RAB!$F$14:$F$74,RAB!$C$14:$C$74,C351)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SUMIFS(RAB!$F$14:$F$74,RAB!$C$14:$C$74,C352)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SUMIFS(RAB!$F$14:$F$74,RAB!$C$14:$C$74,C353)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SUMIFS(RAB!$F$14:$F$74,RAB!$C$14:$C$74,C354)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SUMIFS(RAB!$F$14:$F$74,RAB!$C$14:$C$74,C355)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SUMIFS(RAB!$F$14:$F$74,RAB!$C$14:$C$74,C356)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SUMIFS(RAB!$F$14:$F$74,RAB!$C$14:$C$74,C357)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SUMIFS(RAB!$F$14:$F$74,RAB!$C$14:$C$74,C358)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SUMIFS(RAB!$F$14:$F$74,RAB!$C$14:$C$74,C359)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SUMIFS(RAB!$F$14:$F$74,RAB!$C$14:$C$74,C360)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SUMIFS(RAB!$F$14:$F$74,RAB!$C$14:$C$74,C361)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SUMIFS(RAB!$F$14:$F$74,RAB!$C$14:$C$74,C362)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SUMIFS(RAB!$F$14:$F$74,RAB!$C$14:$C$74,C363)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SUMIFS(RAB!$F$14:$F$74,RAB!$C$14:$C$74,C364)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SUMIFS(RAB!$F$14:$F$74,RAB!$C$14:$C$74,C365)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SUMIFS(RAB!$F$14:$F$74,RAB!$C$14:$C$74,C366)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SUMIFS(RAB!$F$14:$F$74,RAB!$C$14:$C$74,C367)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SUMIFS(RAB!$F$14:$F$74,RAB!$C$14:$C$74,C368)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SUMIFS(RAB!$F$14:$F$74,RAB!$C$14:$C$74,C369)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SUMIFS(RAB!$F$14:$F$74,RAB!$C$14:$C$74,C370)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SUMIFS(RAB!$F$14:$F$74,RAB!$C$14:$C$74,C371)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SUMIFS(RAB!$F$14:$F$74,RAB!$C$14:$C$74,C372)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SUMIFS(RAB!$F$14:$F$74,RAB!$C$14:$C$74,C373)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7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01" t="s">
        <v>41</v>
      </c>
      <c r="C2" s="50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02" t="s">
        <v>23</v>
      </c>
      <c r="C4" s="503" t="s">
        <v>1012</v>
      </c>
      <c r="D4" s="503" t="s">
        <v>42</v>
      </c>
      <c r="E4" s="502" t="s">
        <v>43</v>
      </c>
      <c r="F4" s="108" t="s">
        <v>1599</v>
      </c>
      <c r="G4" s="108" t="s">
        <v>1598</v>
      </c>
      <c r="H4" s="50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02"/>
      <c r="C5" s="503"/>
      <c r="D5" s="503"/>
      <c r="E5" s="502"/>
      <c r="F5" s="93"/>
      <c r="G5" s="93"/>
      <c r="H5" s="50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6" priority="4" operator="equal">
      <formula>0</formula>
    </cfRule>
  </conditionalFormatting>
  <conditionalFormatting sqref="B217 D217:G217">
    <cfRule type="cellIs" dxfId="35" priority="11" operator="equal">
      <formula>0</formula>
    </cfRule>
  </conditionalFormatting>
  <conditionalFormatting sqref="B8:C135">
    <cfRule type="cellIs" dxfId="34" priority="66" operator="equal">
      <formula>0</formula>
    </cfRule>
  </conditionalFormatting>
  <conditionalFormatting sqref="B216:G216">
    <cfRule type="cellIs" dxfId="33" priority="16" operator="equal">
      <formula>0</formula>
    </cfRule>
  </conditionalFormatting>
  <conditionalFormatting sqref="B218:G1496">
    <cfRule type="cellIs" dxfId="32" priority="1" operator="equal">
      <formula>0</formula>
    </cfRule>
  </conditionalFormatting>
  <conditionalFormatting sqref="C143:G149">
    <cfRule type="cellIs" dxfId="31" priority="20" operator="equal">
      <formula>0</formula>
    </cfRule>
  </conditionalFormatting>
  <conditionalFormatting sqref="D9:G142">
    <cfRule type="cellIs" dxfId="30" priority="26" operator="equal">
      <formula>0</formula>
    </cfRule>
  </conditionalFormatting>
  <conditionalFormatting sqref="D1:IV5 A1:C7 D6:K6 H1458:IV1460 H1461:XFD1488 H1489:H1496 I1489:XFD1497 A1497:H1497 A1498:XFD65539">
    <cfRule type="cellIs" dxfId="29" priority="178" operator="equal">
      <formula>0</formula>
    </cfRule>
  </conditionalFormatting>
  <conditionalFormatting sqref="D7:IV8 C136:C142 B136:B149 B150:G213 B214:B215 D214:G215">
    <cfRule type="cellIs" dxfId="28" priority="77" operator="equal">
      <formula>0</formula>
    </cfRule>
  </conditionalFormatting>
  <conditionalFormatting sqref="H9:H1421">
    <cfRule type="cellIs" dxfId="27" priority="3" operator="equal">
      <formula>0</formula>
    </cfRule>
  </conditionalFormatting>
  <conditionalFormatting sqref="H1422:I1457">
    <cfRule type="cellIs" dxfId="26" priority="143" operator="equal">
      <formula>0</formula>
    </cfRule>
  </conditionalFormatting>
  <conditionalFormatting sqref="I108:I1421">
    <cfRule type="cellIs" dxfId="25" priority="2" operator="equal">
      <formula>0</formula>
    </cfRule>
  </conditionalFormatting>
  <conditionalFormatting sqref="I9:IV107">
    <cfRule type="cellIs" dxfId="24" priority="153" operator="equal">
      <formula>0</formula>
    </cfRule>
  </conditionalFormatting>
  <conditionalFormatting sqref="J108:IV1457">
    <cfRule type="cellIs" dxfId="23" priority="5" operator="equal">
      <formula>0</formula>
    </cfRule>
  </conditionalFormatting>
  <conditionalFormatting sqref="M6:IV6">
    <cfRule type="cellIs" dxfId="22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35" t="s">
        <v>1453</v>
      </c>
      <c r="C2" s="535"/>
      <c r="D2" s="535"/>
      <c r="E2" s="53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40" t="s">
        <v>1528</v>
      </c>
      <c r="C4" s="541"/>
      <c r="D4" s="541"/>
      <c r="E4" s="542"/>
      <c r="F4" s="372"/>
      <c r="G4" s="372"/>
      <c r="H4" s="373"/>
      <c r="I4" s="504" t="s">
        <v>1529</v>
      </c>
      <c r="J4" s="505"/>
      <c r="K4" s="505"/>
      <c r="L4" s="506"/>
    </row>
    <row r="5" spans="1:12" ht="34.5" customHeight="1">
      <c r="A5" s="193"/>
      <c r="B5" s="375" t="s">
        <v>1378</v>
      </c>
      <c r="C5" s="224" t="s">
        <v>9</v>
      </c>
      <c r="D5" s="536" t="str">
        <f>DATA!D14</f>
        <v>DICKY DWINDRA</v>
      </c>
      <c r="E5" s="537"/>
      <c r="F5" s="197"/>
      <c r="G5" s="197"/>
      <c r="I5" s="376" t="s">
        <v>1378</v>
      </c>
      <c r="J5" s="224" t="s">
        <v>9</v>
      </c>
      <c r="K5" s="507" t="str">
        <f>D5</f>
        <v>DICKY DWINDRA</v>
      </c>
      <c r="L5" s="508"/>
    </row>
    <row r="6" spans="1:12" ht="31.5" customHeight="1">
      <c r="A6" s="193"/>
      <c r="B6" s="375" t="s">
        <v>1525</v>
      </c>
      <c r="C6" s="224" t="s">
        <v>9</v>
      </c>
      <c r="D6" s="545">
        <f>DATA!D17*1000</f>
        <v>105000</v>
      </c>
      <c r="E6" s="546"/>
      <c r="F6" s="197"/>
      <c r="G6" s="197"/>
      <c r="I6" s="376" t="s">
        <v>1526</v>
      </c>
      <c r="J6" s="224" t="s">
        <v>9</v>
      </c>
      <c r="K6" s="509">
        <f>DATA!D20*1000</f>
        <v>197000</v>
      </c>
      <c r="L6" s="510"/>
    </row>
    <row r="7" spans="1:12" ht="30.75" customHeight="1">
      <c r="A7" s="193"/>
      <c r="B7" s="375" t="s">
        <v>1440</v>
      </c>
      <c r="C7" s="224" t="s">
        <v>9</v>
      </c>
      <c r="D7" s="543">
        <f>DATA!D18</f>
        <v>3</v>
      </c>
      <c r="E7" s="544"/>
      <c r="F7" s="374" t="s">
        <v>1452</v>
      </c>
      <c r="I7" s="376" t="s">
        <v>1440</v>
      </c>
      <c r="J7" s="224" t="s">
        <v>9</v>
      </c>
      <c r="K7" s="511">
        <f>DATA!D21</f>
        <v>3</v>
      </c>
      <c r="L7" s="512"/>
    </row>
    <row r="8" spans="1:12" ht="51" customHeight="1">
      <c r="A8" s="193"/>
      <c r="B8" s="375" t="s">
        <v>1441</v>
      </c>
      <c r="C8" s="224" t="s">
        <v>9</v>
      </c>
      <c r="D8" s="543">
        <f>DATA!D19</f>
        <v>380</v>
      </c>
      <c r="E8" s="544"/>
      <c r="F8" s="374" t="s">
        <v>1452</v>
      </c>
      <c r="G8" s="369">
        <v>220</v>
      </c>
      <c r="I8" s="376" t="s">
        <v>1441</v>
      </c>
      <c r="J8" s="224" t="s">
        <v>9</v>
      </c>
      <c r="K8" s="511">
        <f>DATA!D22</f>
        <v>380</v>
      </c>
      <c r="L8" s="512"/>
    </row>
    <row r="9" spans="1:12" ht="30" customHeight="1" thickBot="1">
      <c r="A9" s="193"/>
      <c r="B9" s="381" t="s">
        <v>1537</v>
      </c>
      <c r="C9" s="371" t="s">
        <v>9</v>
      </c>
      <c r="D9" s="538">
        <f>IF(D7=1,D6/(380/3^0.5),(D6/(380*3^0.5)))</f>
        <v>159.53099543397556</v>
      </c>
      <c r="E9" s="539"/>
      <c r="F9" s="196"/>
      <c r="G9" s="370">
        <v>380</v>
      </c>
      <c r="I9" s="382" t="s">
        <v>1537</v>
      </c>
      <c r="J9" s="371" t="s">
        <v>9</v>
      </c>
      <c r="K9" s="515">
        <f>IF(K7=1,K6/(380/3^0.5),(K6/(380*3^0.5)))</f>
        <v>299.31053429041128</v>
      </c>
      <c r="L9" s="51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47" t="s">
        <v>1648</v>
      </c>
      <c r="E12" s="548"/>
      <c r="F12" s="197"/>
      <c r="G12" s="197"/>
      <c r="I12" s="398" t="s">
        <v>1530</v>
      </c>
      <c r="J12" s="399" t="s">
        <v>9</v>
      </c>
      <c r="K12" s="547" t="s">
        <v>1648</v>
      </c>
      <c r="L12" s="548"/>
    </row>
    <row r="13" spans="1:12" ht="31.5" customHeight="1">
      <c r="A13" s="193"/>
      <c r="B13" s="406" t="s">
        <v>1379</v>
      </c>
      <c r="C13" s="386" t="s">
        <v>9</v>
      </c>
      <c r="D13" s="513" t="s">
        <v>1649</v>
      </c>
      <c r="E13" s="514"/>
      <c r="F13" s="197"/>
      <c r="G13" s="197"/>
      <c r="I13" s="400" t="s">
        <v>1379</v>
      </c>
      <c r="J13" s="386" t="s">
        <v>9</v>
      </c>
      <c r="K13" s="513" t="s">
        <v>1649</v>
      </c>
      <c r="L13" s="514"/>
    </row>
    <row r="14" spans="1:12" ht="30.75" customHeight="1">
      <c r="A14" s="193"/>
      <c r="B14" s="406" t="s">
        <v>1531</v>
      </c>
      <c r="C14" s="386" t="s">
        <v>9</v>
      </c>
      <c r="D14" s="517">
        <v>100</v>
      </c>
      <c r="E14" s="518"/>
      <c r="F14" s="374" t="s">
        <v>1452</v>
      </c>
      <c r="G14" s="378">
        <v>50</v>
      </c>
      <c r="I14" s="400" t="s">
        <v>1531</v>
      </c>
      <c r="J14" s="386" t="s">
        <v>9</v>
      </c>
      <c r="K14" s="519">
        <v>250</v>
      </c>
      <c r="L14" s="520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21"/>
      <c r="E16" s="522"/>
      <c r="F16" s="374"/>
      <c r="G16" s="378">
        <v>160</v>
      </c>
      <c r="I16" s="400" t="s">
        <v>1533</v>
      </c>
      <c r="J16" s="386" t="s">
        <v>9</v>
      </c>
      <c r="K16" s="525">
        <f>K9</f>
        <v>299.31053429041128</v>
      </c>
      <c r="L16" s="526"/>
    </row>
    <row r="17" spans="1:12" ht="34.5" customHeight="1">
      <c r="A17" s="193"/>
      <c r="B17" s="406" t="s">
        <v>1534</v>
      </c>
      <c r="C17" s="386" t="s">
        <v>9</v>
      </c>
      <c r="D17" s="523">
        <f>IF(D15=1,D14/(20/3^0.5),(D14/(20*3^0.5)))</f>
        <v>2.8867513459481291</v>
      </c>
      <c r="E17" s="524"/>
      <c r="F17" s="374" t="s">
        <v>1452</v>
      </c>
      <c r="G17" s="379">
        <v>200</v>
      </c>
      <c r="I17" s="400" t="s">
        <v>1534</v>
      </c>
      <c r="J17" s="386" t="s">
        <v>9</v>
      </c>
      <c r="K17" s="529">
        <f>IF(K15=1,K14/(20/3^0.5),(K14/(20*3^0.5)))</f>
        <v>7.2168783648703227</v>
      </c>
      <c r="L17" s="530"/>
    </row>
    <row r="18" spans="1:12" ht="34.5" customHeight="1">
      <c r="A18" s="193"/>
      <c r="B18" s="406" t="s">
        <v>1535</v>
      </c>
      <c r="C18" s="386" t="s">
        <v>9</v>
      </c>
      <c r="D18" s="523">
        <f>IF(D15=1,D14/(380/3^0.5),(D14/(380*3^0.5)))*1000</f>
        <v>151.93428136569102</v>
      </c>
      <c r="E18" s="524"/>
      <c r="F18" s="374" t="s">
        <v>1452</v>
      </c>
      <c r="G18" s="379">
        <v>250</v>
      </c>
      <c r="I18" s="400" t="s">
        <v>1535</v>
      </c>
      <c r="J18" s="386" t="s">
        <v>9</v>
      </c>
      <c r="K18" s="529">
        <f>IF(K15=1,K14/(380/3^0.5),(K14/(380*3^0.5)))*1000</f>
        <v>379.83570341422751</v>
      </c>
      <c r="L18" s="530"/>
    </row>
    <row r="19" spans="1:12" ht="30" customHeight="1">
      <c r="A19" s="193"/>
      <c r="B19" s="407" t="s">
        <v>1527</v>
      </c>
      <c r="C19" s="385" t="s">
        <v>9</v>
      </c>
      <c r="D19" s="523">
        <f>IF(D15=1,D14/(380/3^0.5),(D14/(380*3^0.5)))</f>
        <v>0.15193428136569101</v>
      </c>
      <c r="E19" s="524"/>
      <c r="F19" s="196"/>
      <c r="G19" s="370"/>
      <c r="I19" s="402" t="s">
        <v>1527</v>
      </c>
      <c r="J19" s="385" t="s">
        <v>9</v>
      </c>
      <c r="K19" s="529">
        <f>IF(K15=1,K14/(380/3^0.5),(K14/(380*3^0.5)))</f>
        <v>0.37983570341422751</v>
      </c>
      <c r="L19" s="530"/>
    </row>
    <row r="20" spans="1:12" ht="30" customHeight="1" thickBot="1">
      <c r="A20" s="193"/>
      <c r="B20" s="408" t="s">
        <v>1536</v>
      </c>
      <c r="C20" s="404" t="s">
        <v>9</v>
      </c>
      <c r="D20" s="549">
        <f>D16/D18</f>
        <v>0</v>
      </c>
      <c r="E20" s="550"/>
      <c r="F20" s="196"/>
      <c r="G20" s="370"/>
      <c r="I20" s="403" t="s">
        <v>1527</v>
      </c>
      <c r="J20" s="404" t="s">
        <v>9</v>
      </c>
      <c r="K20" s="527">
        <f>K16/K18</f>
        <v>0.78800000000000003</v>
      </c>
      <c r="L20" s="528"/>
    </row>
    <row r="21" spans="1:12" ht="9.75" customHeight="1">
      <c r="A21" s="193"/>
      <c r="B21" s="393" t="s">
        <v>1536</v>
      </c>
      <c r="C21" s="394" t="s">
        <v>9</v>
      </c>
      <c r="D21" s="534">
        <v>1</v>
      </c>
      <c r="E21" s="534"/>
      <c r="F21" s="395"/>
      <c r="G21" s="396"/>
      <c r="H21" s="397"/>
      <c r="I21" s="393" t="s">
        <v>1527</v>
      </c>
      <c r="J21" s="394" t="s">
        <v>9</v>
      </c>
      <c r="K21" s="534">
        <v>1</v>
      </c>
      <c r="L21" s="53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31"/>
      <c r="C24" s="532"/>
      <c r="D24" s="532"/>
      <c r="E24" s="533"/>
      <c r="I24" s="531"/>
      <c r="J24" s="532"/>
      <c r="K24" s="532"/>
      <c r="L24" s="53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" zoomScale="85" zoomScaleNormal="85" workbookViewId="0">
      <selection activeCell="D26" sqref="D2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51"/>
      <c r="C1" s="551"/>
      <c r="D1" s="55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92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71300000</v>
      </c>
    </row>
    <row r="10" spans="2:11" ht="20.100000000000001" customHeight="1">
      <c r="B10" s="238" t="s">
        <v>1445</v>
      </c>
      <c r="C10" s="239" t="s">
        <v>9</v>
      </c>
      <c r="D10" s="245">
        <f ca="1">RAB!K80</f>
        <v>119525339.11534499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2390506.7823068998</v>
      </c>
    </row>
    <row r="12" spans="2:11" ht="9" customHeight="1">
      <c r="B12" s="552"/>
      <c r="C12" s="552"/>
      <c r="D12" s="55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DICKY DWINDRA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1622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105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197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775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59" t="s">
        <v>1356</v>
      </c>
      <c r="C3" s="559"/>
      <c r="D3" s="559"/>
      <c r="E3" s="559"/>
      <c r="F3" s="252" t="str">
        <f>DATA!D14</f>
        <v>DICKY DWINDRA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53" t="s">
        <v>1348</v>
      </c>
      <c r="C5" s="553" t="s">
        <v>1357</v>
      </c>
      <c r="D5" s="558" t="s">
        <v>1358</v>
      </c>
      <c r="E5" s="558" t="s">
        <v>1359</v>
      </c>
      <c r="F5" s="553" t="s">
        <v>1360</v>
      </c>
      <c r="G5" s="553"/>
      <c r="H5" s="553"/>
      <c r="I5" s="553"/>
      <c r="J5" s="553"/>
      <c r="K5" s="553" t="s">
        <v>1361</v>
      </c>
      <c r="L5" s="553"/>
      <c r="M5" s="254"/>
      <c r="N5" s="556" t="s">
        <v>1362</v>
      </c>
      <c r="O5" s="558" t="s">
        <v>1363</v>
      </c>
      <c r="P5" s="558" t="s">
        <v>1364</v>
      </c>
      <c r="Q5" s="558" t="s">
        <v>1365</v>
      </c>
      <c r="R5" s="255"/>
      <c r="S5" s="256"/>
      <c r="T5" s="554" t="s">
        <v>1366</v>
      </c>
      <c r="U5" s="257"/>
    </row>
    <row r="6" spans="1:21" ht="20.100000000000001" customHeight="1">
      <c r="B6" s="553"/>
      <c r="C6" s="553"/>
      <c r="D6" s="553"/>
      <c r="E6" s="55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57"/>
      <c r="O6" s="553"/>
      <c r="P6" s="553"/>
      <c r="Q6" s="553"/>
      <c r="R6" s="255"/>
      <c r="S6" s="256"/>
      <c r="T6" s="55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14720</v>
      </c>
      <c r="D7" s="263">
        <f>C7*4/24</f>
        <v>2453.3333333333335</v>
      </c>
      <c r="E7" s="263">
        <f>C7-D7</f>
        <v>12266.666666666666</v>
      </c>
      <c r="F7" s="264">
        <f ca="1">DATA!D10/1000000</f>
        <v>119.52533911534499</v>
      </c>
      <c r="G7" s="265">
        <f ca="1">DATA!$D$11/1000000</f>
        <v>2.3905067823068999</v>
      </c>
      <c r="H7" s="265">
        <f>C7*DATA!$D$5/1000000</f>
        <v>15.958320675450517</v>
      </c>
      <c r="I7" s="265">
        <f>(C7*DATA!$D$5*DATA!$D$7)/1000000</f>
        <v>0.35906221519763665</v>
      </c>
      <c r="J7" s="263">
        <f ca="1">SUM(F7:I7)</f>
        <v>138.23322878830004</v>
      </c>
      <c r="K7" s="266">
        <f>DATA!D9/1000000</f>
        <v>71.3</v>
      </c>
      <c r="L7" s="263">
        <f>((D7*DATA!$D$23)/1000000)+((E7*DATA!$D$24)/1000000)</f>
        <v>21.265984</v>
      </c>
      <c r="M7" s="263">
        <f>K7+L7</f>
        <v>92.565984</v>
      </c>
      <c r="N7" s="263">
        <f ca="1">M7-J7</f>
        <v>-45.667244788300039</v>
      </c>
      <c r="O7" s="261">
        <v>1</v>
      </c>
      <c r="P7" s="263">
        <f ca="1">O7*N7</f>
        <v>-45.667244788300039</v>
      </c>
      <c r="Q7" s="263">
        <f ca="1">P7</f>
        <v>-45.667244788300039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44160</v>
      </c>
      <c r="D8" s="263">
        <f>C8*4/24</f>
        <v>7360</v>
      </c>
      <c r="E8" s="263">
        <f t="shared" ref="E8:E32" si="0">C8-D8</f>
        <v>36800</v>
      </c>
      <c r="F8" s="261"/>
      <c r="G8" s="265">
        <f ca="1">DATA!$D$11/1000000</f>
        <v>2.3905067823068999</v>
      </c>
      <c r="H8" s="265">
        <f>C8*DATA!$D$5/1000000</f>
        <v>47.874962026351554</v>
      </c>
      <c r="I8" s="265">
        <f>(C8*DATA!$D$5*DATA!$D$7)/1000000</f>
        <v>1.07718664559291</v>
      </c>
      <c r="J8" s="263">
        <f t="shared" ref="J8:J32" ca="1" si="1">SUM(F8:I8)</f>
        <v>51.342655454251364</v>
      </c>
      <c r="K8" s="268"/>
      <c r="L8" s="263">
        <f>((D8*DATA!$D$23)/1000000)+((E8*DATA!$D$24)/1000000)</f>
        <v>63.797952000000002</v>
      </c>
      <c r="M8" s="263">
        <f t="shared" ref="M8:M32" si="2">K8+L8</f>
        <v>63.797952000000002</v>
      </c>
      <c r="N8" s="263">
        <f ca="1">M8-J8</f>
        <v>12.455296545748638</v>
      </c>
      <c r="O8" s="262">
        <f>1/(1+'[92]Asumsi I'!$C$3)^(KKF!A8)</f>
        <v>0.89285714285714279</v>
      </c>
      <c r="P8" s="263">
        <f ca="1">O8*N8</f>
        <v>11.120800487275568</v>
      </c>
      <c r="Q8" s="263">
        <f ca="1">Q7+P8</f>
        <v>-34.546444301024472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44160</v>
      </c>
      <c r="D9" s="263">
        <f t="shared" ref="D9:D32" si="5">C9*4/24</f>
        <v>7360</v>
      </c>
      <c r="E9" s="263">
        <f t="shared" si="0"/>
        <v>36800</v>
      </c>
      <c r="F9" s="261"/>
      <c r="G9" s="265">
        <f ca="1">DATA!$D$11/1000000</f>
        <v>2.3905067823068999</v>
      </c>
      <c r="H9" s="265">
        <f>C9*DATA!$D$5/1000000</f>
        <v>47.874962026351554</v>
      </c>
      <c r="I9" s="265">
        <f>(C9*DATA!$D$5*DATA!$D$7)/1000000</f>
        <v>1.07718664559291</v>
      </c>
      <c r="J9" s="263">
        <f t="shared" ca="1" si="1"/>
        <v>51.342655454251364</v>
      </c>
      <c r="K9" s="263"/>
      <c r="L9" s="263">
        <f>((D9*DATA!$D$23)/1000000)+((E9*DATA!$D$24)/1000000)</f>
        <v>63.797952000000002</v>
      </c>
      <c r="M9" s="263">
        <f t="shared" si="2"/>
        <v>63.797952000000002</v>
      </c>
      <c r="N9" s="263">
        <f t="shared" ref="N9:N32" ca="1" si="6">M9-J9</f>
        <v>12.455296545748638</v>
      </c>
      <c r="O9" s="269">
        <f>1/(1+'[92]Asumsi I'!$C$3)^(KKF!A9)</f>
        <v>0.79719387755102034</v>
      </c>
      <c r="P9" s="263">
        <f t="shared" ref="P9:P32" ca="1" si="7">O9*N9</f>
        <v>9.929286149353187</v>
      </c>
      <c r="Q9" s="263">
        <f ca="1">Q8+P9</f>
        <v>-24.617158151671283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44160</v>
      </c>
      <c r="D10" s="263">
        <f t="shared" si="5"/>
        <v>7360</v>
      </c>
      <c r="E10" s="263">
        <f t="shared" si="0"/>
        <v>36800</v>
      </c>
      <c r="F10" s="261"/>
      <c r="G10" s="265">
        <f ca="1">DATA!$D$11/1000000</f>
        <v>2.3905067823068999</v>
      </c>
      <c r="H10" s="265">
        <f>C10*DATA!$D$5/1000000</f>
        <v>47.874962026351554</v>
      </c>
      <c r="I10" s="265">
        <f>(C10*DATA!$D$5*DATA!$D$7)/1000000</f>
        <v>1.07718664559291</v>
      </c>
      <c r="J10" s="263">
        <f t="shared" ca="1" si="1"/>
        <v>51.342655454251364</v>
      </c>
      <c r="K10" s="261"/>
      <c r="L10" s="263">
        <f>((D10*DATA!$D$23)/1000000)+((E10*DATA!$D$24)/1000000)</f>
        <v>63.797952000000002</v>
      </c>
      <c r="M10" s="263">
        <f t="shared" si="2"/>
        <v>63.797952000000002</v>
      </c>
      <c r="N10" s="263">
        <f t="shared" ca="1" si="6"/>
        <v>12.455296545748638</v>
      </c>
      <c r="O10" s="262">
        <f>1/(1+'[92]Asumsi I'!$C$3)^(KKF!A10)</f>
        <v>0.71178024781341087</v>
      </c>
      <c r="P10" s="263">
        <f t="shared" ca="1" si="7"/>
        <v>8.8654340619224854</v>
      </c>
      <c r="Q10" s="263">
        <f t="shared" ref="Q10:Q30" ca="1" si="9">Q9+P10</f>
        <v>-15.751724089748798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44160</v>
      </c>
      <c r="D11" s="263">
        <f t="shared" si="5"/>
        <v>7360</v>
      </c>
      <c r="E11" s="263">
        <f t="shared" si="0"/>
        <v>36800</v>
      </c>
      <c r="F11" s="261"/>
      <c r="G11" s="265">
        <f ca="1">DATA!$D$11/1000000</f>
        <v>2.3905067823068999</v>
      </c>
      <c r="H11" s="265">
        <f>C11*DATA!$D$5/1000000</f>
        <v>47.874962026351554</v>
      </c>
      <c r="I11" s="265">
        <f>(C11*DATA!$D$5*DATA!$D$7)/1000000</f>
        <v>1.07718664559291</v>
      </c>
      <c r="J11" s="263">
        <f t="shared" ca="1" si="1"/>
        <v>51.342655454251364</v>
      </c>
      <c r="K11" s="261"/>
      <c r="L11" s="263">
        <f>((D11*DATA!$D$23)/1000000)+((E11*DATA!$D$24)/1000000)</f>
        <v>63.797952000000002</v>
      </c>
      <c r="M11" s="263">
        <f t="shared" si="2"/>
        <v>63.797952000000002</v>
      </c>
      <c r="N11" s="263">
        <f t="shared" ca="1" si="6"/>
        <v>12.455296545748638</v>
      </c>
      <c r="O11" s="262">
        <f>1/(1+'[92]Asumsi I'!$C$3)^(KKF!A11)</f>
        <v>0.63551807840483121</v>
      </c>
      <c r="P11" s="263">
        <f t="shared" ca="1" si="7"/>
        <v>7.9155661267165058</v>
      </c>
      <c r="Q11" s="263">
        <f t="shared" ca="1" si="9"/>
        <v>-7.8361579630322922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44160</v>
      </c>
      <c r="D12" s="263">
        <f t="shared" si="5"/>
        <v>7360</v>
      </c>
      <c r="E12" s="263">
        <f t="shared" si="0"/>
        <v>36800</v>
      </c>
      <c r="F12" s="261"/>
      <c r="G12" s="265">
        <f ca="1">DATA!$D$11/1000000</f>
        <v>2.3905067823068999</v>
      </c>
      <c r="H12" s="265">
        <f>C12*DATA!$D$5/1000000</f>
        <v>47.874962026351554</v>
      </c>
      <c r="I12" s="265">
        <f>(C12*DATA!$D$5*DATA!$D$7)/1000000</f>
        <v>1.07718664559291</v>
      </c>
      <c r="J12" s="263">
        <f t="shared" ca="1" si="1"/>
        <v>51.342655454251364</v>
      </c>
      <c r="K12" s="261"/>
      <c r="L12" s="263">
        <f>((D12*DATA!$D$23)/1000000)+((E12*DATA!$D$24)/1000000)</f>
        <v>63.797952000000002</v>
      </c>
      <c r="M12" s="263">
        <f t="shared" si="2"/>
        <v>63.797952000000002</v>
      </c>
      <c r="N12" s="263">
        <f t="shared" ca="1" si="6"/>
        <v>12.455296545748638</v>
      </c>
      <c r="O12" s="262">
        <f>1/(1+'[92]Asumsi I'!$C$3)^(KKF!A12)</f>
        <v>0.56742685571859919</v>
      </c>
      <c r="P12" s="263">
        <f t="shared" ca="1" si="7"/>
        <v>7.0674697559968793</v>
      </c>
      <c r="Q12" s="263">
        <f t="shared" ca="1" si="9"/>
        <v>-0.76868820703541285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44160</v>
      </c>
      <c r="D13" s="263">
        <f t="shared" si="5"/>
        <v>7360</v>
      </c>
      <c r="E13" s="263">
        <f t="shared" si="0"/>
        <v>36800</v>
      </c>
      <c r="F13" s="261"/>
      <c r="G13" s="265">
        <f ca="1">DATA!$D$11/1000000</f>
        <v>2.3905067823068999</v>
      </c>
      <c r="H13" s="265">
        <f>C13*DATA!$D$5/1000000</f>
        <v>47.874962026351554</v>
      </c>
      <c r="I13" s="265">
        <f>(C13*DATA!$D$5*DATA!$D$7)/1000000</f>
        <v>1.07718664559291</v>
      </c>
      <c r="J13" s="263">
        <f t="shared" ca="1" si="1"/>
        <v>51.342655454251364</v>
      </c>
      <c r="K13" s="261"/>
      <c r="L13" s="263">
        <f>((D13*DATA!$D$23)/1000000)+((E13*DATA!$D$24)/1000000)</f>
        <v>63.797952000000002</v>
      </c>
      <c r="M13" s="263">
        <f t="shared" si="2"/>
        <v>63.797952000000002</v>
      </c>
      <c r="N13" s="263">
        <f t="shared" ca="1" si="6"/>
        <v>12.455296545748638</v>
      </c>
      <c r="O13" s="262">
        <f>1/(1+'[92]Asumsi I'!$C$3)^(KKF!A13)</f>
        <v>0.50663112117732068</v>
      </c>
      <c r="P13" s="263">
        <f t="shared" ca="1" si="7"/>
        <v>6.3102408535686418</v>
      </c>
      <c r="Q13" s="263">
        <f t="shared" ca="1" si="9"/>
        <v>5.541552646533229</v>
      </c>
      <c r="S13" s="251" t="str">
        <f t="shared" ca="1" si="3"/>
        <v/>
      </c>
      <c r="T13" s="267">
        <f t="shared" ca="1" si="10"/>
        <v>5.5550846480307428</v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44160</v>
      </c>
      <c r="D14" s="263">
        <f t="shared" si="5"/>
        <v>7360</v>
      </c>
      <c r="E14" s="263">
        <f t="shared" si="0"/>
        <v>36800</v>
      </c>
      <c r="F14" s="261"/>
      <c r="G14" s="265">
        <f ca="1">DATA!$D$11/1000000</f>
        <v>2.3905067823068999</v>
      </c>
      <c r="H14" s="265">
        <f>C14*DATA!$D$5/1000000</f>
        <v>47.874962026351554</v>
      </c>
      <c r="I14" s="265">
        <f>(C14*DATA!$D$5*DATA!$D$7)/1000000</f>
        <v>1.07718664559291</v>
      </c>
      <c r="J14" s="263">
        <f t="shared" ca="1" si="1"/>
        <v>51.342655454251364</v>
      </c>
      <c r="K14" s="261"/>
      <c r="L14" s="263">
        <f>((D14*DATA!$D$23)/1000000)+((E14*DATA!$D$24)/1000000)</f>
        <v>63.797952000000002</v>
      </c>
      <c r="M14" s="263">
        <f t="shared" si="2"/>
        <v>63.797952000000002</v>
      </c>
      <c r="N14" s="263">
        <f t="shared" ca="1" si="6"/>
        <v>12.455296545748638</v>
      </c>
      <c r="O14" s="262">
        <f>1/(1+'[92]Asumsi I'!$C$3)^(KKF!A14)</f>
        <v>0.45234921533689343</v>
      </c>
      <c r="P14" s="263">
        <f t="shared" ca="1" si="7"/>
        <v>5.6341436192577152</v>
      </c>
      <c r="Q14" s="263">
        <f t="shared" ca="1" si="9"/>
        <v>11.175696265790943</v>
      </c>
      <c r="S14" s="251" t="str">
        <f t="shared" ca="1" si="3"/>
        <v/>
      </c>
      <c r="T14" s="267">
        <f t="shared" ca="1" si="10"/>
        <v>6.1027354326938497</v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44160</v>
      </c>
      <c r="D15" s="263">
        <f t="shared" si="5"/>
        <v>7360</v>
      </c>
      <c r="E15" s="263">
        <f t="shared" si="0"/>
        <v>36800</v>
      </c>
      <c r="F15" s="261"/>
      <c r="G15" s="265">
        <f ca="1">DATA!$D$11/1000000</f>
        <v>2.3905067823068999</v>
      </c>
      <c r="H15" s="265">
        <f>C15*DATA!$D$5/1000000</f>
        <v>47.874962026351554</v>
      </c>
      <c r="I15" s="265">
        <f>(C15*DATA!$D$5*DATA!$D$7)/1000000</f>
        <v>1.07718664559291</v>
      </c>
      <c r="J15" s="263">
        <f t="shared" ca="1" si="1"/>
        <v>51.342655454251364</v>
      </c>
      <c r="K15" s="261"/>
      <c r="L15" s="263">
        <f>((D15*DATA!$D$23)/1000000)+((E15*DATA!$D$24)/1000000)</f>
        <v>63.797952000000002</v>
      </c>
      <c r="M15" s="263">
        <f t="shared" si="2"/>
        <v>63.797952000000002</v>
      </c>
      <c r="N15" s="263">
        <f t="shared" ca="1" si="6"/>
        <v>12.455296545748638</v>
      </c>
      <c r="O15" s="262">
        <f>1/(1+'[92]Asumsi I'!$C$3)^(KKF!A15)</f>
        <v>0.4038832279793691</v>
      </c>
      <c r="P15" s="263">
        <f t="shared" ca="1" si="7"/>
        <v>5.0304853743372453</v>
      </c>
      <c r="Q15" s="263">
        <f t="shared" ca="1" si="9"/>
        <v>16.20618164012819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44160</v>
      </c>
      <c r="D16" s="263">
        <f t="shared" si="5"/>
        <v>7360</v>
      </c>
      <c r="E16" s="263">
        <f t="shared" si="0"/>
        <v>36800</v>
      </c>
      <c r="F16" s="261"/>
      <c r="G16" s="265">
        <f ca="1">DATA!$D$11/1000000</f>
        <v>2.3905067823068999</v>
      </c>
      <c r="H16" s="265">
        <f>C16*DATA!$D$5/1000000</f>
        <v>47.874962026351554</v>
      </c>
      <c r="I16" s="265">
        <f>(C16*DATA!$D$5*DATA!$D$7)/1000000</f>
        <v>1.07718664559291</v>
      </c>
      <c r="J16" s="263">
        <f t="shared" ca="1" si="1"/>
        <v>51.342655454251364</v>
      </c>
      <c r="K16" s="261"/>
      <c r="L16" s="263">
        <f>((D16*DATA!$D$23)/1000000)+((E16*DATA!$D$24)/1000000)</f>
        <v>63.797952000000002</v>
      </c>
      <c r="M16" s="263">
        <f t="shared" si="2"/>
        <v>63.797952000000002</v>
      </c>
      <c r="N16" s="263">
        <f t="shared" ca="1" si="6"/>
        <v>12.455296545748638</v>
      </c>
      <c r="O16" s="262">
        <f>1/(1+'[92]Asumsi I'!$C$3)^(KKF!A16)</f>
        <v>0.36061002498157957</v>
      </c>
      <c r="P16" s="263">
        <f t="shared" ca="1" si="7"/>
        <v>4.4915047985153977</v>
      </c>
      <c r="Q16" s="263">
        <f t="shared" ca="1" si="9"/>
        <v>20.697686438643586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44160</v>
      </c>
      <c r="D17" s="263">
        <f t="shared" si="5"/>
        <v>7360</v>
      </c>
      <c r="E17" s="263">
        <f t="shared" si="0"/>
        <v>36800</v>
      </c>
      <c r="F17" s="261"/>
      <c r="G17" s="265">
        <f ca="1">DATA!$D$11/1000000</f>
        <v>2.3905067823068999</v>
      </c>
      <c r="H17" s="265">
        <f>C17*DATA!$D$5/1000000</f>
        <v>47.874962026351554</v>
      </c>
      <c r="I17" s="265">
        <f>(C17*DATA!$D$5*DATA!$D$7)/1000000</f>
        <v>1.07718664559291</v>
      </c>
      <c r="J17" s="263">
        <f t="shared" ca="1" si="1"/>
        <v>51.342655454251364</v>
      </c>
      <c r="K17" s="261"/>
      <c r="L17" s="263">
        <f>((D17*DATA!$D$23)/1000000)+((E17*DATA!$D$24)/1000000)</f>
        <v>63.797952000000002</v>
      </c>
      <c r="M17" s="263">
        <f t="shared" si="2"/>
        <v>63.797952000000002</v>
      </c>
      <c r="N17" s="263">
        <f t="shared" ca="1" si="6"/>
        <v>12.455296545748638</v>
      </c>
      <c r="O17" s="262">
        <f>1/(1+'[92]Asumsi I'!$C$3)^(KKF!A17)</f>
        <v>0.32197323659069599</v>
      </c>
      <c r="P17" s="263">
        <f t="shared" ca="1" si="7"/>
        <v>4.0102721415316047</v>
      </c>
      <c r="Q17" s="263">
        <f t="shared" ca="1" si="9"/>
        <v>24.707958580175191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44160</v>
      </c>
      <c r="D18" s="263">
        <f t="shared" si="5"/>
        <v>7360</v>
      </c>
      <c r="E18" s="263">
        <f t="shared" si="0"/>
        <v>36800</v>
      </c>
      <c r="F18" s="261"/>
      <c r="G18" s="265">
        <f ca="1">DATA!$D$11/1000000</f>
        <v>2.3905067823068999</v>
      </c>
      <c r="H18" s="265">
        <f>C18*DATA!$D$5/1000000</f>
        <v>47.874962026351554</v>
      </c>
      <c r="I18" s="265">
        <f>(C18*DATA!$D$5*DATA!$D$7)/1000000</f>
        <v>1.07718664559291</v>
      </c>
      <c r="J18" s="263">
        <f t="shared" ca="1" si="1"/>
        <v>51.342655454251364</v>
      </c>
      <c r="K18" s="261"/>
      <c r="L18" s="263">
        <f>((D18*DATA!$D$23)/1000000)+((E18*DATA!$D$24)/1000000)</f>
        <v>63.797952000000002</v>
      </c>
      <c r="M18" s="263">
        <f t="shared" si="2"/>
        <v>63.797952000000002</v>
      </c>
      <c r="N18" s="263">
        <f t="shared" ca="1" si="6"/>
        <v>12.455296545748638</v>
      </c>
      <c r="O18" s="262">
        <f>1/(1+'[92]Asumsi I'!$C$3)^(KKF!A18)</f>
        <v>0.28747610409883567</v>
      </c>
      <c r="P18" s="263">
        <f t="shared" ca="1" si="7"/>
        <v>3.580600126367504</v>
      </c>
      <c r="Q18" s="263">
        <f t="shared" ca="1" si="9"/>
        <v>28.288558706542695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44160</v>
      </c>
      <c r="D19" s="263">
        <f t="shared" si="5"/>
        <v>7360</v>
      </c>
      <c r="E19" s="263">
        <f t="shared" si="0"/>
        <v>36800</v>
      </c>
      <c r="F19" s="261"/>
      <c r="G19" s="265">
        <f ca="1">DATA!$D$11/1000000</f>
        <v>2.3905067823068999</v>
      </c>
      <c r="H19" s="265">
        <f>C19*DATA!$D$5/1000000</f>
        <v>47.874962026351554</v>
      </c>
      <c r="I19" s="265">
        <f>(C19*DATA!$D$5*DATA!$D$7)/1000000</f>
        <v>1.07718664559291</v>
      </c>
      <c r="J19" s="263">
        <f t="shared" ca="1" si="1"/>
        <v>51.342655454251364</v>
      </c>
      <c r="K19" s="261"/>
      <c r="L19" s="263">
        <f>((D19*DATA!$D$23)/1000000)+((E19*DATA!$D$24)/1000000)</f>
        <v>63.797952000000002</v>
      </c>
      <c r="M19" s="263">
        <f t="shared" si="2"/>
        <v>63.797952000000002</v>
      </c>
      <c r="N19" s="263">
        <f t="shared" ca="1" si="6"/>
        <v>12.455296545748638</v>
      </c>
      <c r="O19" s="262">
        <f>1/(1+'[92]Asumsi I'!$C$3)^(KKF!A19)</f>
        <v>0.25667509294538904</v>
      </c>
      <c r="P19" s="263">
        <f t="shared" ca="1" si="7"/>
        <v>3.1969643985424145</v>
      </c>
      <c r="Q19" s="263">
        <f t="shared" ca="1" si="9"/>
        <v>31.485523105085107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44160</v>
      </c>
      <c r="D20" s="263">
        <f t="shared" si="5"/>
        <v>7360</v>
      </c>
      <c r="E20" s="263">
        <f t="shared" si="0"/>
        <v>36800</v>
      </c>
      <c r="F20" s="261"/>
      <c r="G20" s="265">
        <f ca="1">DATA!$D$11/1000000</f>
        <v>2.3905067823068999</v>
      </c>
      <c r="H20" s="265">
        <f>C20*DATA!$D$5/1000000</f>
        <v>47.874962026351554</v>
      </c>
      <c r="I20" s="265">
        <f>(C20*DATA!$D$5*DATA!$D$7)/1000000</f>
        <v>1.07718664559291</v>
      </c>
      <c r="J20" s="263">
        <f t="shared" ca="1" si="1"/>
        <v>51.342655454251364</v>
      </c>
      <c r="K20" s="261"/>
      <c r="L20" s="263">
        <f>((D20*DATA!$D$23)/1000000)+((E20*DATA!$D$24)/1000000)</f>
        <v>63.797952000000002</v>
      </c>
      <c r="M20" s="263">
        <f t="shared" si="2"/>
        <v>63.797952000000002</v>
      </c>
      <c r="N20" s="263">
        <f t="shared" ca="1" si="6"/>
        <v>12.455296545748638</v>
      </c>
      <c r="O20" s="262">
        <f>1/(1+'[92]Asumsi I'!$C$3)^(KKF!A20)</f>
        <v>0.22917419012981158</v>
      </c>
      <c r="P20" s="263">
        <f t="shared" ca="1" si="7"/>
        <v>2.8544324986985838</v>
      </c>
      <c r="Q20" s="263">
        <f t="shared" ca="1" si="9"/>
        <v>34.339955603783693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44160</v>
      </c>
      <c r="D21" s="263">
        <f t="shared" si="5"/>
        <v>7360</v>
      </c>
      <c r="E21" s="263">
        <f t="shared" si="0"/>
        <v>36800</v>
      </c>
      <c r="F21" s="261"/>
      <c r="G21" s="265">
        <f ca="1">DATA!$D$11/1000000</f>
        <v>2.3905067823068999</v>
      </c>
      <c r="H21" s="265">
        <f>C21*DATA!$D$5/1000000</f>
        <v>47.874962026351554</v>
      </c>
      <c r="I21" s="265">
        <f>(C21*DATA!$D$5*DATA!$D$7)/1000000</f>
        <v>1.07718664559291</v>
      </c>
      <c r="J21" s="263">
        <f t="shared" ca="1" si="1"/>
        <v>51.342655454251364</v>
      </c>
      <c r="K21" s="261"/>
      <c r="L21" s="263">
        <f>((D21*DATA!$D$23)/1000000)+((E21*DATA!$D$24)/1000000)</f>
        <v>63.797952000000002</v>
      </c>
      <c r="M21" s="263">
        <f t="shared" si="2"/>
        <v>63.797952000000002</v>
      </c>
      <c r="N21" s="263">
        <f t="shared" ca="1" si="6"/>
        <v>12.455296545748638</v>
      </c>
      <c r="O21" s="262">
        <f>1/(1+'[92]Asumsi I'!$C$3)^(KKF!A21)</f>
        <v>0.20461981261590317</v>
      </c>
      <c r="P21" s="263">
        <f t="shared" ca="1" si="7"/>
        <v>2.5486004452665925</v>
      </c>
      <c r="Q21" s="263">
        <f t="shared" ca="1" si="9"/>
        <v>36.888556049050287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44160</v>
      </c>
      <c r="D22" s="263">
        <f t="shared" si="5"/>
        <v>7360</v>
      </c>
      <c r="E22" s="263">
        <f t="shared" si="0"/>
        <v>36800</v>
      </c>
      <c r="F22" s="261"/>
      <c r="G22" s="265">
        <f ca="1">DATA!$D$11/1000000</f>
        <v>2.3905067823068999</v>
      </c>
      <c r="H22" s="265">
        <f>C22*DATA!$D$5/1000000</f>
        <v>47.874962026351554</v>
      </c>
      <c r="I22" s="265">
        <f>(C22*DATA!$D$5*DATA!$D$7)/1000000</f>
        <v>1.07718664559291</v>
      </c>
      <c r="J22" s="263">
        <f t="shared" ca="1" si="1"/>
        <v>51.342655454251364</v>
      </c>
      <c r="K22" s="261"/>
      <c r="L22" s="263">
        <f>((D22*DATA!$D$23)/1000000)+((E22*DATA!$D$24)/1000000)</f>
        <v>63.797952000000002</v>
      </c>
      <c r="M22" s="263">
        <f t="shared" si="2"/>
        <v>63.797952000000002</v>
      </c>
      <c r="N22" s="263">
        <f t="shared" ca="1" si="6"/>
        <v>12.455296545748638</v>
      </c>
      <c r="O22" s="262">
        <f>1/(1+'[92]Asumsi I'!$C$3)^(KKF!A22)</f>
        <v>0.18269626126419927</v>
      </c>
      <c r="P22" s="263">
        <f t="shared" ca="1" si="7"/>
        <v>2.275536111845172</v>
      </c>
      <c r="Q22" s="263">
        <f t="shared" ca="1" si="9"/>
        <v>39.164092160895457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44160</v>
      </c>
      <c r="D23" s="263">
        <f t="shared" si="5"/>
        <v>7360</v>
      </c>
      <c r="E23" s="263">
        <f t="shared" si="0"/>
        <v>36800</v>
      </c>
      <c r="F23" s="261"/>
      <c r="G23" s="265">
        <f ca="1">DATA!$D$11/1000000</f>
        <v>2.3905067823068999</v>
      </c>
      <c r="H23" s="265">
        <f>C23*DATA!$D$5/1000000</f>
        <v>47.874962026351554</v>
      </c>
      <c r="I23" s="265">
        <f>(C23*DATA!$D$5*DATA!$D$7)/1000000</f>
        <v>1.07718664559291</v>
      </c>
      <c r="J23" s="263">
        <f t="shared" ca="1" si="1"/>
        <v>51.342655454251364</v>
      </c>
      <c r="K23" s="261"/>
      <c r="L23" s="263">
        <f>((D23*DATA!$D$23)/1000000)+((E23*DATA!$D$24)/1000000)</f>
        <v>63.797952000000002</v>
      </c>
      <c r="M23" s="263">
        <f t="shared" si="2"/>
        <v>63.797952000000002</v>
      </c>
      <c r="N23" s="263">
        <f t="shared" ca="1" si="6"/>
        <v>12.455296545748638</v>
      </c>
      <c r="O23" s="262">
        <f>1/(1+'[92]Asumsi I'!$C$3)^(KKF!A23)</f>
        <v>0.16312166184303503</v>
      </c>
      <c r="P23" s="263">
        <f t="shared" ca="1" si="7"/>
        <v>2.0317286712903315</v>
      </c>
      <c r="Q23" s="263">
        <f t="shared" ca="1" si="9"/>
        <v>41.195820832185788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44160</v>
      </c>
      <c r="D24" s="263">
        <f t="shared" si="5"/>
        <v>7360</v>
      </c>
      <c r="E24" s="263">
        <f t="shared" si="0"/>
        <v>36800</v>
      </c>
      <c r="F24" s="261"/>
      <c r="G24" s="265">
        <f ca="1">DATA!$D$11/1000000</f>
        <v>2.3905067823068999</v>
      </c>
      <c r="H24" s="265">
        <f>C24*DATA!$D$5/1000000</f>
        <v>47.874962026351554</v>
      </c>
      <c r="I24" s="265">
        <f>(C24*DATA!$D$5*DATA!$D$7)/1000000</f>
        <v>1.07718664559291</v>
      </c>
      <c r="J24" s="263">
        <f t="shared" ca="1" si="1"/>
        <v>51.342655454251364</v>
      </c>
      <c r="K24" s="261"/>
      <c r="L24" s="263">
        <f>((D24*DATA!$D$23)/1000000)+((E24*DATA!$D$24)/1000000)</f>
        <v>63.797952000000002</v>
      </c>
      <c r="M24" s="263">
        <f t="shared" si="2"/>
        <v>63.797952000000002</v>
      </c>
      <c r="N24" s="263">
        <f t="shared" ca="1" si="6"/>
        <v>12.455296545748638</v>
      </c>
      <c r="O24" s="262">
        <f>1/(1+'[92]Asumsi I'!$C$3)^(KKF!A24)</f>
        <v>0.14564434093128129</v>
      </c>
      <c r="P24" s="263">
        <f t="shared" ca="1" si="7"/>
        <v>1.8140434565092247</v>
      </c>
      <c r="Q24" s="263">
        <f t="shared" ca="1" si="9"/>
        <v>43.009864288695013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44160</v>
      </c>
      <c r="D25" s="263">
        <f t="shared" si="5"/>
        <v>7360</v>
      </c>
      <c r="E25" s="263">
        <f t="shared" si="0"/>
        <v>36800</v>
      </c>
      <c r="F25" s="261"/>
      <c r="G25" s="265">
        <f ca="1">DATA!$D$11/1000000</f>
        <v>2.3905067823068999</v>
      </c>
      <c r="H25" s="265">
        <f>C25*DATA!$D$5/1000000</f>
        <v>47.874962026351554</v>
      </c>
      <c r="I25" s="265">
        <f>(C25*DATA!$D$5*DATA!$D$7)/1000000</f>
        <v>1.07718664559291</v>
      </c>
      <c r="J25" s="263">
        <f t="shared" ca="1" si="1"/>
        <v>51.342655454251364</v>
      </c>
      <c r="K25" s="261"/>
      <c r="L25" s="263">
        <f>((D25*DATA!$D$23)/1000000)+((E25*DATA!$D$24)/1000000)</f>
        <v>63.797952000000002</v>
      </c>
      <c r="M25" s="263">
        <f t="shared" si="2"/>
        <v>63.797952000000002</v>
      </c>
      <c r="N25" s="263">
        <f t="shared" ca="1" si="6"/>
        <v>12.455296545748638</v>
      </c>
      <c r="O25" s="262">
        <f>1/(1+'[92]Asumsi I'!$C$3)^(KKF!A25)</f>
        <v>0.13003959011721541</v>
      </c>
      <c r="P25" s="263">
        <f t="shared" ca="1" si="7"/>
        <v>1.6196816575975219</v>
      </c>
      <c r="Q25" s="263">
        <f t="shared" ca="1" si="9"/>
        <v>44.629545946292538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44160</v>
      </c>
      <c r="D26" s="263">
        <f t="shared" si="5"/>
        <v>7360</v>
      </c>
      <c r="E26" s="263">
        <f t="shared" si="0"/>
        <v>36800</v>
      </c>
      <c r="F26" s="261"/>
      <c r="G26" s="265">
        <f ca="1">DATA!$D$11/1000000</f>
        <v>2.3905067823068999</v>
      </c>
      <c r="H26" s="265">
        <f>C26*DATA!$D$5/1000000</f>
        <v>47.874962026351554</v>
      </c>
      <c r="I26" s="265">
        <f>(C26*DATA!$D$5*DATA!$D$7)/1000000</f>
        <v>1.07718664559291</v>
      </c>
      <c r="J26" s="263">
        <f t="shared" ca="1" si="1"/>
        <v>51.342655454251364</v>
      </c>
      <c r="K26" s="261"/>
      <c r="L26" s="263">
        <f>((D26*DATA!$D$23)/1000000)+((E26*DATA!$D$24)/1000000)</f>
        <v>63.797952000000002</v>
      </c>
      <c r="M26" s="263">
        <f t="shared" si="2"/>
        <v>63.797952000000002</v>
      </c>
      <c r="N26" s="263">
        <f t="shared" ca="1" si="6"/>
        <v>12.455296545748638</v>
      </c>
      <c r="O26" s="262">
        <f>1/(1+'[92]Asumsi I'!$C$3)^(KKF!A26)</f>
        <v>0.1161067768903709</v>
      </c>
      <c r="P26" s="263">
        <f t="shared" ca="1" si="7"/>
        <v>1.4461443371406444</v>
      </c>
      <c r="Q26" s="263">
        <f t="shared" ca="1" si="9"/>
        <v>46.075690283433183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44160</v>
      </c>
      <c r="D27" s="263">
        <f t="shared" si="5"/>
        <v>7360</v>
      </c>
      <c r="E27" s="263">
        <f t="shared" si="0"/>
        <v>36800</v>
      </c>
      <c r="F27" s="261"/>
      <c r="G27" s="265">
        <f ca="1">DATA!$D$11/1000000</f>
        <v>2.3905067823068999</v>
      </c>
      <c r="H27" s="265">
        <f>C27*DATA!$D$5/1000000</f>
        <v>47.874962026351554</v>
      </c>
      <c r="I27" s="265">
        <f>(C27*DATA!$D$5*DATA!$D$7)/1000000</f>
        <v>1.07718664559291</v>
      </c>
      <c r="J27" s="263">
        <f t="shared" ca="1" si="1"/>
        <v>51.342655454251364</v>
      </c>
      <c r="K27" s="261"/>
      <c r="L27" s="263">
        <f>((D27*DATA!$D$23)/1000000)+((E27*DATA!$D$24)/1000000)</f>
        <v>63.797952000000002</v>
      </c>
      <c r="M27" s="263">
        <f t="shared" si="2"/>
        <v>63.797952000000002</v>
      </c>
      <c r="N27" s="263">
        <f t="shared" ca="1" si="6"/>
        <v>12.455296545748638</v>
      </c>
      <c r="O27" s="262">
        <f>1/(1+'[92]Asumsi I'!$C$3)^(KKF!A27)</f>
        <v>0.1036667650806883</v>
      </c>
      <c r="P27" s="263">
        <f t="shared" ca="1" si="7"/>
        <v>1.2912003010184325</v>
      </c>
      <c r="Q27" s="263">
        <f t="shared" ca="1" si="9"/>
        <v>47.366890584451617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44160</v>
      </c>
      <c r="D28" s="263">
        <f t="shared" si="5"/>
        <v>7360</v>
      </c>
      <c r="E28" s="263">
        <f t="shared" si="0"/>
        <v>36800</v>
      </c>
      <c r="F28" s="261"/>
      <c r="G28" s="265">
        <f ca="1">DATA!$D$11/1000000</f>
        <v>2.3905067823068999</v>
      </c>
      <c r="H28" s="265">
        <f>C28*DATA!$D$5/1000000</f>
        <v>47.874962026351554</v>
      </c>
      <c r="I28" s="265">
        <f>(C28*DATA!$D$5*DATA!$D$7)/1000000</f>
        <v>1.07718664559291</v>
      </c>
      <c r="J28" s="263">
        <f t="shared" ca="1" si="1"/>
        <v>51.342655454251364</v>
      </c>
      <c r="K28" s="261"/>
      <c r="L28" s="263">
        <f>((D28*DATA!$D$23)/1000000)+((E28*DATA!$D$24)/1000000)</f>
        <v>63.797952000000002</v>
      </c>
      <c r="M28" s="263">
        <f t="shared" si="2"/>
        <v>63.797952000000002</v>
      </c>
      <c r="N28" s="263">
        <f t="shared" ca="1" si="6"/>
        <v>12.455296545748638</v>
      </c>
      <c r="O28" s="262">
        <f>1/(1+'[92]Asumsi I'!$C$3)^(KKF!A28)</f>
        <v>9.2559611679185971E-2</v>
      </c>
      <c r="P28" s="263">
        <f t="shared" ca="1" si="7"/>
        <v>1.1528574116236003</v>
      </c>
      <c r="Q28" s="263">
        <f t="shared" ca="1" si="9"/>
        <v>48.519747996075218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44160</v>
      </c>
      <c r="D29" s="263">
        <f t="shared" si="5"/>
        <v>7360</v>
      </c>
      <c r="E29" s="263">
        <f t="shared" si="0"/>
        <v>36800</v>
      </c>
      <c r="F29" s="261"/>
      <c r="G29" s="265">
        <f ca="1">DATA!$D$11/1000000</f>
        <v>2.3905067823068999</v>
      </c>
      <c r="H29" s="265">
        <f>C29*DATA!$D$5/1000000</f>
        <v>47.874962026351554</v>
      </c>
      <c r="I29" s="265">
        <f>(C29*DATA!$D$5*DATA!$D$7)/1000000</f>
        <v>1.07718664559291</v>
      </c>
      <c r="J29" s="263">
        <f t="shared" ca="1" si="1"/>
        <v>51.342655454251364</v>
      </c>
      <c r="K29" s="261"/>
      <c r="L29" s="263">
        <f>((D29*DATA!$D$23)/1000000)+((E29*DATA!$D$24)/1000000)</f>
        <v>63.797952000000002</v>
      </c>
      <c r="M29" s="263">
        <f t="shared" si="2"/>
        <v>63.797952000000002</v>
      </c>
      <c r="N29" s="263">
        <f t="shared" ca="1" si="6"/>
        <v>12.455296545748638</v>
      </c>
      <c r="O29" s="262">
        <f>1/(1+'[92]Asumsi I'!$C$3)^(KKF!A29)</f>
        <v>8.2642510427844609E-2</v>
      </c>
      <c r="P29" s="263">
        <f t="shared" ca="1" si="7"/>
        <v>1.0293369746639287</v>
      </c>
      <c r="Q29" s="263">
        <f t="shared" ca="1" si="9"/>
        <v>49.549084970739145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44160</v>
      </c>
      <c r="D30" s="263">
        <f t="shared" si="5"/>
        <v>7360</v>
      </c>
      <c r="E30" s="263">
        <f t="shared" si="0"/>
        <v>36800</v>
      </c>
      <c r="F30" s="261"/>
      <c r="G30" s="265">
        <f ca="1">DATA!$D$11/1000000</f>
        <v>2.3905067823068999</v>
      </c>
      <c r="H30" s="265">
        <f>C30*DATA!$D$5/1000000</f>
        <v>47.874962026351554</v>
      </c>
      <c r="I30" s="265">
        <f>(C30*DATA!$D$5*DATA!$D$7)/1000000</f>
        <v>1.07718664559291</v>
      </c>
      <c r="J30" s="263">
        <f t="shared" ca="1" si="1"/>
        <v>51.342655454251364</v>
      </c>
      <c r="K30" s="261"/>
      <c r="L30" s="263">
        <f>((D30*DATA!$D$23)/1000000)+((E30*DATA!$D$24)/1000000)</f>
        <v>63.797952000000002</v>
      </c>
      <c r="M30" s="263">
        <f t="shared" si="2"/>
        <v>63.797952000000002</v>
      </c>
      <c r="N30" s="263">
        <f t="shared" ca="1" si="6"/>
        <v>12.455296545748638</v>
      </c>
      <c r="O30" s="262">
        <f>1/(1+'[92]Asumsi I'!$C$3)^(KKF!A30)</f>
        <v>7.3787955739146982E-2</v>
      </c>
      <c r="P30" s="263">
        <f t="shared" ca="1" si="7"/>
        <v>0.9190508702356508</v>
      </c>
      <c r="Q30" s="263">
        <f t="shared" ca="1" si="9"/>
        <v>50.468135840974796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44160</v>
      </c>
      <c r="D31" s="263">
        <f t="shared" si="5"/>
        <v>7360</v>
      </c>
      <c r="E31" s="263">
        <f t="shared" si="0"/>
        <v>36800</v>
      </c>
      <c r="F31" s="261"/>
      <c r="G31" s="265">
        <f ca="1">DATA!$D$11/1000000</f>
        <v>2.3905067823068999</v>
      </c>
      <c r="H31" s="265">
        <f>C31*DATA!$D$5/1000000</f>
        <v>47.874962026351554</v>
      </c>
      <c r="I31" s="265">
        <f>(C31*DATA!$D$5*DATA!$D$7)/1000000</f>
        <v>1.07718664559291</v>
      </c>
      <c r="J31" s="263">
        <f t="shared" ca="1" si="1"/>
        <v>51.342655454251364</v>
      </c>
      <c r="K31" s="261"/>
      <c r="L31" s="263">
        <f>((D31*DATA!$D$23)/1000000)+((E31*DATA!$D$24)/1000000)</f>
        <v>63.797952000000002</v>
      </c>
      <c r="M31" s="263">
        <f t="shared" si="2"/>
        <v>63.797952000000002</v>
      </c>
      <c r="N31" s="263">
        <f t="shared" ca="1" si="6"/>
        <v>12.455296545748638</v>
      </c>
      <c r="O31" s="262">
        <f>1/(1+'[92]Asumsi I'!$C$3)^(KKF!A31)</f>
        <v>6.5882103338524081E-2</v>
      </c>
      <c r="P31" s="263">
        <f t="shared" ca="1" si="7"/>
        <v>0.82058113413897382</v>
      </c>
      <c r="Q31" s="263">
        <f ca="1">Q30+P31</f>
        <v>51.288716975113772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44160</v>
      </c>
      <c r="D32" s="263">
        <f t="shared" si="5"/>
        <v>7360</v>
      </c>
      <c r="E32" s="263">
        <f t="shared" si="0"/>
        <v>36800</v>
      </c>
      <c r="F32" s="261"/>
      <c r="G32" s="265">
        <f ca="1">DATA!$D$11/1000000</f>
        <v>2.3905067823068999</v>
      </c>
      <c r="H32" s="265">
        <f>C32*DATA!$D$5/1000000</f>
        <v>47.874962026351554</v>
      </c>
      <c r="I32" s="265">
        <f>(C32*DATA!$D$5*DATA!$D$7)/1000000</f>
        <v>1.07718664559291</v>
      </c>
      <c r="J32" s="263">
        <f t="shared" ca="1" si="1"/>
        <v>51.342655454251364</v>
      </c>
      <c r="K32" s="261"/>
      <c r="L32" s="263">
        <f>((D32*DATA!$D$23)/1000000)+((E32*DATA!$D$24)/1000000)</f>
        <v>63.797952000000002</v>
      </c>
      <c r="M32" s="263">
        <f t="shared" si="2"/>
        <v>63.797952000000002</v>
      </c>
      <c r="N32" s="263">
        <f t="shared" ca="1" si="6"/>
        <v>12.455296545748638</v>
      </c>
      <c r="O32" s="262">
        <f>1/(1+'[92]Asumsi I'!$C$3)^(KKF!A32)</f>
        <v>5.8823306552253637E-2</v>
      </c>
      <c r="P32" s="263">
        <f t="shared" ca="1" si="7"/>
        <v>0.73266172690979792</v>
      </c>
      <c r="Q32" s="263">
        <f ca="1">Q31+P32</f>
        <v>52.021378702023569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55" t="s">
        <v>1373</v>
      </c>
      <c r="G33" s="555"/>
      <c r="H33" s="555"/>
      <c r="I33" s="271"/>
      <c r="J33" s="272">
        <f ca="1">SUM(J7:J32)</f>
        <v>1421.7996151445843</v>
      </c>
      <c r="K33" s="555" t="s">
        <v>1374</v>
      </c>
      <c r="L33" s="555"/>
      <c r="M33" s="272">
        <f>SUM(M7:M32)</f>
        <v>1687.5147839999991</v>
      </c>
      <c r="N33" s="270"/>
      <c r="O33" s="270"/>
      <c r="P33" s="273"/>
      <c r="Q33" s="273"/>
      <c r="S33" s="251">
        <f ca="1">COUNTIF(S7:S32,"a")</f>
        <v>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11.098349066243882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5.8289100403622962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1.1868865106060631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46.447659555378166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0.27207510054983786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5"/>
  <sheetViews>
    <sheetView showGridLines="0" zoomScale="70" zoomScaleNormal="70" zoomScaleSheetLayoutView="70" workbookViewId="0">
      <pane ySplit="13" topLeftCell="A62" activePane="bottomLeft" state="frozen"/>
      <selection activeCell="H1093" sqref="H1093"/>
      <selection pane="bottomLeft" activeCell="I7" sqref="I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79" t="s">
        <v>1036</v>
      </c>
      <c r="P3" s="579"/>
      <c r="Q3" s="293"/>
      <c r="T3" s="291"/>
      <c r="U3" s="292" t="s">
        <v>1041</v>
      </c>
      <c r="V3" s="291"/>
    </row>
    <row r="4" spans="1:22" ht="15.75" customHeight="1">
      <c r="B4" s="580" t="s">
        <v>1023</v>
      </c>
      <c r="C4" s="580"/>
      <c r="D4" s="580"/>
      <c r="E4" s="580"/>
      <c r="F4" s="580"/>
      <c r="G4" s="580"/>
      <c r="H4" s="580"/>
      <c r="I4" s="580"/>
      <c r="J4" s="580"/>
      <c r="K4" s="580"/>
      <c r="O4" s="579"/>
      <c r="P4" s="57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62" t="s">
        <v>1646</v>
      </c>
      <c r="H6" s="563"/>
      <c r="I6" s="563"/>
      <c r="J6" s="563"/>
      <c r="K6" s="56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82" t="s">
        <v>0</v>
      </c>
      <c r="C11" s="584" t="s">
        <v>1</v>
      </c>
      <c r="D11" s="573" t="s">
        <v>42</v>
      </c>
      <c r="E11" s="573" t="s">
        <v>43</v>
      </c>
      <c r="F11" s="573" t="s">
        <v>2</v>
      </c>
      <c r="G11" s="587" t="s">
        <v>41</v>
      </c>
      <c r="H11" s="573" t="s">
        <v>3</v>
      </c>
      <c r="I11" s="573"/>
      <c r="J11" s="573"/>
      <c r="K11" s="57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83"/>
      <c r="C12" s="585"/>
      <c r="D12" s="577"/>
      <c r="E12" s="577"/>
      <c r="F12" s="577"/>
      <c r="G12" s="588"/>
      <c r="H12" s="575" t="s">
        <v>46</v>
      </c>
      <c r="I12" s="575" t="s">
        <v>5</v>
      </c>
      <c r="J12" s="577" t="s">
        <v>47</v>
      </c>
      <c r="K12" s="57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83"/>
      <c r="C13" s="586"/>
      <c r="D13" s="577"/>
      <c r="E13" s="577"/>
      <c r="F13" s="577"/>
      <c r="G13" s="589"/>
      <c r="H13" s="576"/>
      <c r="I13" s="576"/>
      <c r="J13" s="577"/>
      <c r="K13" s="57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1" t="s">
        <v>1035</v>
      </c>
      <c r="C20" s="712" t="s">
        <v>1643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38" ca="1" si="9">IF(OR(D20="MDU",D20="MDU-KD"),(IF($O$3="RAB NON MDU","PLN KD",G20*F20)),0)</f>
        <v>0</v>
      </c>
      <c r="I20" s="308">
        <f t="shared" ref="I20:I38" ca="1" si="10">IF(D20="HDW",G20*F20,0)</f>
        <v>0</v>
      </c>
      <c r="J20" s="308">
        <f t="shared" ref="J20:J38" ca="1" si="11">IF(D20="JASA",G20*F20,0)</f>
        <v>0</v>
      </c>
      <c r="K20" s="309">
        <f t="shared" ref="K20:K38" ca="1" si="12">SUM(H20:J20)</f>
        <v>0</v>
      </c>
      <c r="L20" s="316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11">
        <v>1</v>
      </c>
      <c r="C21" s="109" t="s">
        <v>1456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63057400</v>
      </c>
      <c r="H21" s="308">
        <f t="shared" ca="1" si="9"/>
        <v>63057400</v>
      </c>
      <c r="I21" s="308">
        <f t="shared" ca="1" si="10"/>
        <v>0</v>
      </c>
      <c r="J21" s="308">
        <f t="shared" ca="1" si="11"/>
        <v>0</v>
      </c>
      <c r="K21" s="309">
        <f t="shared" ca="1" si="12"/>
        <v>63057400</v>
      </c>
      <c r="L21" s="316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713" t="s">
        <v>1641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1"/>
      <c r="C23" s="71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1"/>
      <c r="C24" s="713" t="s">
        <v>1642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/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1">
        <v>4</v>
      </c>
      <c r="C26" s="71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1">
        <v>5</v>
      </c>
      <c r="C27" s="712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/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1">
        <v>6</v>
      </c>
      <c r="C28" s="712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1">
        <v>7</v>
      </c>
      <c r="C29" s="712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1">
        <v>8</v>
      </c>
      <c r="C30" s="712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1">
        <v>9</v>
      </c>
      <c r="C31" s="712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1">
        <v>10</v>
      </c>
      <c r="C32" s="712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1">
        <v>11</v>
      </c>
      <c r="C33" s="712" t="s">
        <v>594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/>
      <c r="G33" s="307">
        <f ca="1">IF(ISERROR(OFFSET('HARGA SATUAN'!$I$6,MATCH(RAB!C33,'HARGA SATUAN'!$C$7:$C$1495,0),0)),0,OFFSET('HARGA SATUAN'!$I$6,MATCH(RAB!C33,'HARGA SATUAN'!$C$7:$C$1495,0),0))</f>
        <v>559200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1">
        <v>12</v>
      </c>
      <c r="C34" s="712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1">
        <v>13</v>
      </c>
      <c r="C35" s="712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1">
        <v>14</v>
      </c>
      <c r="C36" s="712" t="s">
        <v>248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/>
      <c r="G36" s="307">
        <f ca="1">IF(ISERROR(OFFSET('HARGA SATUAN'!$I$6,MATCH(RAB!C36,'HARGA SATUAN'!$C$7:$C$1495,0),0)),0,OFFSET('HARGA SATUAN'!$I$6,MATCH(RAB!C36,'HARGA SATUAN'!$C$7:$C$1495,0),0))</f>
        <v>60300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1">
        <v>15</v>
      </c>
      <c r="C37" s="712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1">
        <v>16</v>
      </c>
      <c r="C38" s="109" t="s">
        <v>1595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4127900</v>
      </c>
      <c r="H38" s="308">
        <f t="shared" ca="1" si="9"/>
        <v>0</v>
      </c>
      <c r="I38" s="308">
        <f t="shared" ca="1" si="10"/>
        <v>0</v>
      </c>
      <c r="J38" s="308">
        <f t="shared" ca="1" si="11"/>
        <v>4127900</v>
      </c>
      <c r="K38" s="309">
        <f t="shared" ca="1" si="12"/>
        <v>4127900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20"/>
      <c r="C39" s="417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2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ref="H39:H60" ca="1" si="13">IF(OR(D39="MDU",D39="MDU-KD"),(IF($O$3="RAB NON MDU","PLN KD",G39*F39)),0)</f>
        <v>0</v>
      </c>
      <c r="I39" s="308">
        <f t="shared" ref="I39:I60" ca="1" si="14">IF(D39="HDW",G39*F39,0)</f>
        <v>0</v>
      </c>
      <c r="J39" s="308">
        <f t="shared" ref="J39:J60" ca="1" si="15">IF(D39="JASA",G39*F39,0)</f>
        <v>0</v>
      </c>
      <c r="K39" s="309">
        <f t="shared" ref="K39:K60" ca="1" si="16">SUM(H39:J39)</f>
        <v>0</v>
      </c>
      <c r="L39" s="316"/>
      <c r="M39" s="289" t="e">
        <f>IF(AND(F39&gt;0,#REF!=0),"",IF(AND(ISBLANK(F39)=FALSE,K39=0),"WARNING",""))</f>
        <v>#REF!</v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20">
        <v>10</v>
      </c>
      <c r="C40" s="417" t="s">
        <v>1615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3"/>
      <c r="G40" s="307">
        <f ca="1">IF(ISERROR(OFFSET('HARGA SATUAN'!$I$6,MATCH(RAB!C40,'HARGA SATUAN'!$C$7:$C$1495,0),0)),0,OFFSET('HARGA SATUAN'!$I$6,MATCH(RAB!C40,'HARGA SATUAN'!$C$7:$C$1495,0),0))</f>
        <v>49000</v>
      </c>
      <c r="H40" s="308">
        <f t="shared" ca="1" si="13"/>
        <v>0</v>
      </c>
      <c r="I40" s="308">
        <f t="shared" ca="1" si="14"/>
        <v>0</v>
      </c>
      <c r="J40" s="308">
        <f t="shared" ca="1" si="15"/>
        <v>0</v>
      </c>
      <c r="K40" s="309">
        <f t="shared" ca="1" si="16"/>
        <v>0</v>
      </c>
      <c r="L40" s="316"/>
      <c r="M40" s="289" t="str">
        <f t="shared" ref="M40:M63" ca="1" si="17">IF(AND(F40&gt;0,F39=0),"",IF(AND(ISBLANK(F40)=FALSE,K40=0),"WARNING",""))</f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3"/>
        <v>0</v>
      </c>
      <c r="I41" s="308">
        <f t="shared" ca="1" si="14"/>
        <v>0</v>
      </c>
      <c r="J41" s="308">
        <f t="shared" ca="1" si="15"/>
        <v>0</v>
      </c>
      <c r="K41" s="309">
        <f t="shared" ca="1" si="16"/>
        <v>0</v>
      </c>
      <c r="L41" s="316"/>
      <c r="M41" s="289" t="str">
        <f t="shared" ca="1" si="17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3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3"/>
        <v>0</v>
      </c>
      <c r="I42" s="308">
        <f t="shared" ca="1" si="14"/>
        <v>0</v>
      </c>
      <c r="J42" s="308">
        <f t="shared" ca="1" si="15"/>
        <v>0</v>
      </c>
      <c r="K42" s="309">
        <f t="shared" ca="1" si="16"/>
        <v>0</v>
      </c>
      <c r="L42" s="316"/>
      <c r="M42" s="289" t="str">
        <f t="shared" ca="1" si="17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3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3"/>
        <v>0</v>
      </c>
      <c r="I43" s="308">
        <f t="shared" ca="1" si="14"/>
        <v>0</v>
      </c>
      <c r="J43" s="308">
        <f t="shared" ca="1" si="15"/>
        <v>0</v>
      </c>
      <c r="K43" s="309">
        <f t="shared" ca="1" si="16"/>
        <v>0</v>
      </c>
      <c r="L43" s="316"/>
      <c r="M43" s="289" t="str">
        <f t="shared" ca="1" si="17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3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3"/>
        <v>0</v>
      </c>
      <c r="I44" s="308">
        <f t="shared" ca="1" si="14"/>
        <v>0</v>
      </c>
      <c r="J44" s="308">
        <f t="shared" ca="1" si="15"/>
        <v>0</v>
      </c>
      <c r="K44" s="309">
        <f t="shared" ca="1" si="16"/>
        <v>0</v>
      </c>
      <c r="L44" s="316"/>
      <c r="M44" s="289" t="str">
        <f t="shared" ca="1" si="17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3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3"/>
        <v>0</v>
      </c>
      <c r="I45" s="308">
        <f t="shared" ca="1" si="14"/>
        <v>0</v>
      </c>
      <c r="J45" s="308">
        <f t="shared" ca="1" si="15"/>
        <v>0</v>
      </c>
      <c r="K45" s="309">
        <f t="shared" ca="1" si="16"/>
        <v>0</v>
      </c>
      <c r="L45" s="316"/>
      <c r="M45" s="289" t="str">
        <f t="shared" ca="1" si="17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3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3"/>
        <v>0</v>
      </c>
      <c r="I46" s="308">
        <f t="shared" ca="1" si="14"/>
        <v>0</v>
      </c>
      <c r="J46" s="308">
        <f t="shared" ca="1" si="15"/>
        <v>0</v>
      </c>
      <c r="K46" s="309">
        <f t="shared" ca="1" si="16"/>
        <v>0</v>
      </c>
      <c r="L46" s="316"/>
      <c r="M46" s="289" t="str">
        <f t="shared" ca="1" si="17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3"/>
        <v>0</v>
      </c>
      <c r="I47" s="308">
        <f t="shared" ca="1" si="14"/>
        <v>0</v>
      </c>
      <c r="J47" s="308">
        <f t="shared" ca="1" si="15"/>
        <v>0</v>
      </c>
      <c r="K47" s="309">
        <f t="shared" ca="1" si="16"/>
        <v>0</v>
      </c>
      <c r="L47" s="316"/>
      <c r="M47" s="289" t="str">
        <f t="shared" ca="1" si="17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3"/>
        <v>0</v>
      </c>
      <c r="I48" s="308">
        <f t="shared" ca="1" si="14"/>
        <v>0</v>
      </c>
      <c r="J48" s="308">
        <f t="shared" ca="1" si="15"/>
        <v>0</v>
      </c>
      <c r="K48" s="309">
        <f t="shared" ca="1" si="16"/>
        <v>0</v>
      </c>
      <c r="L48" s="316"/>
      <c r="M48" s="289" t="str">
        <f t="shared" ca="1" si="17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3"/>
        <v>0</v>
      </c>
      <c r="I49" s="308">
        <f t="shared" ca="1" si="14"/>
        <v>0</v>
      </c>
      <c r="J49" s="308">
        <f t="shared" ca="1" si="15"/>
        <v>0</v>
      </c>
      <c r="K49" s="309">
        <f t="shared" ca="1" si="16"/>
        <v>0</v>
      </c>
      <c r="L49" s="316"/>
      <c r="M49" s="289" t="str">
        <f t="shared" ca="1" si="17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3"/>
        <v>0</v>
      </c>
      <c r="I50" s="308">
        <f t="shared" ca="1" si="14"/>
        <v>0</v>
      </c>
      <c r="J50" s="308">
        <f t="shared" ca="1" si="15"/>
        <v>0</v>
      </c>
      <c r="K50" s="309">
        <f t="shared" ca="1" si="16"/>
        <v>0</v>
      </c>
      <c r="L50" s="316"/>
      <c r="M50" s="289" t="str">
        <f t="shared" ca="1" si="17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3"/>
        <v>0</v>
      </c>
      <c r="I51" s="308">
        <f t="shared" ca="1" si="14"/>
        <v>0</v>
      </c>
      <c r="J51" s="308">
        <f t="shared" ca="1" si="15"/>
        <v>0</v>
      </c>
      <c r="K51" s="309">
        <f t="shared" ca="1" si="16"/>
        <v>0</v>
      </c>
      <c r="L51" s="316"/>
      <c r="M51" s="289" t="str">
        <f t="shared" ca="1" si="17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3"/>
        <v>0</v>
      </c>
      <c r="I52" s="308">
        <f t="shared" ca="1" si="14"/>
        <v>0</v>
      </c>
      <c r="J52" s="308">
        <f t="shared" ca="1" si="15"/>
        <v>0</v>
      </c>
      <c r="K52" s="309">
        <f t="shared" ca="1" si="16"/>
        <v>0</v>
      </c>
      <c r="L52" s="316"/>
      <c r="M52" s="289" t="str">
        <f t="shared" ca="1" si="17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3"/>
        <v>0</v>
      </c>
      <c r="I53" s="308">
        <f t="shared" ca="1" si="14"/>
        <v>0</v>
      </c>
      <c r="J53" s="308">
        <f t="shared" ca="1" si="15"/>
        <v>0</v>
      </c>
      <c r="K53" s="309">
        <f t="shared" ca="1" si="16"/>
        <v>0</v>
      </c>
      <c r="L53" s="316"/>
      <c r="M53" s="289" t="str">
        <f t="shared" ca="1" si="17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3"/>
        <v>0</v>
      </c>
      <c r="I54" s="308">
        <f t="shared" ca="1" si="14"/>
        <v>0</v>
      </c>
      <c r="J54" s="308">
        <f t="shared" ca="1" si="15"/>
        <v>0</v>
      </c>
      <c r="K54" s="309">
        <f t="shared" ca="1" si="16"/>
        <v>0</v>
      </c>
      <c r="L54" s="316"/>
      <c r="M54" s="289" t="str">
        <f t="shared" ca="1" si="17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3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3"/>
        <v>0</v>
      </c>
      <c r="I55" s="308">
        <f t="shared" ca="1" si="14"/>
        <v>0</v>
      </c>
      <c r="J55" s="308">
        <f t="shared" ca="1" si="15"/>
        <v>0</v>
      </c>
      <c r="K55" s="309">
        <f t="shared" ca="1" si="16"/>
        <v>0</v>
      </c>
      <c r="L55" s="316"/>
      <c r="M55" s="289" t="str">
        <f t="shared" ca="1" si="17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3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3"/>
        <v>0</v>
      </c>
      <c r="I56" s="308">
        <f t="shared" ca="1" si="14"/>
        <v>0</v>
      </c>
      <c r="J56" s="308">
        <f t="shared" ca="1" si="15"/>
        <v>0</v>
      </c>
      <c r="K56" s="309">
        <f t="shared" ca="1" si="16"/>
        <v>0</v>
      </c>
      <c r="L56" s="316"/>
      <c r="M56" s="289" t="str">
        <f t="shared" ca="1" si="17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3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3"/>
        <v>0</v>
      </c>
      <c r="I57" s="308">
        <f t="shared" ca="1" si="14"/>
        <v>0</v>
      </c>
      <c r="J57" s="308">
        <f t="shared" ca="1" si="15"/>
        <v>0</v>
      </c>
      <c r="K57" s="309">
        <f t="shared" ca="1" si="16"/>
        <v>0</v>
      </c>
      <c r="L57" s="316"/>
      <c r="M57" s="289" t="str">
        <f t="shared" ca="1" si="17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3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3"/>
        <v>0</v>
      </c>
      <c r="I58" s="308">
        <f t="shared" ca="1" si="14"/>
        <v>0</v>
      </c>
      <c r="J58" s="308">
        <f t="shared" ca="1" si="15"/>
        <v>0</v>
      </c>
      <c r="K58" s="309">
        <f t="shared" ca="1" si="16"/>
        <v>0</v>
      </c>
      <c r="L58" s="316"/>
      <c r="M58" s="289" t="str">
        <f t="shared" ca="1" si="17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3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3"/>
        <v>0</v>
      </c>
      <c r="I59" s="308">
        <f t="shared" ca="1" si="14"/>
        <v>0</v>
      </c>
      <c r="J59" s="308">
        <f t="shared" ca="1" si="15"/>
        <v>0</v>
      </c>
      <c r="K59" s="309">
        <f t="shared" ca="1" si="16"/>
        <v>0</v>
      </c>
      <c r="L59" s="316"/>
      <c r="M59" s="289" t="str">
        <f t="shared" ca="1" si="17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3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3"/>
        <v>0</v>
      </c>
      <c r="I60" s="308">
        <f t="shared" ca="1" si="14"/>
        <v>0</v>
      </c>
      <c r="J60" s="308">
        <f t="shared" ca="1" si="15"/>
        <v>0</v>
      </c>
      <c r="K60" s="309">
        <f t="shared" ca="1" si="16"/>
        <v>0</v>
      </c>
      <c r="L60" s="316"/>
      <c r="M60" s="289" t="str">
        <f t="shared" ca="1" si="17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8" t="s">
        <v>1602</v>
      </c>
      <c r="C61" s="421" t="s">
        <v>1604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ref="H61" ca="1" si="18">IF(OR(D61="MDU",D61="MDU-KD"),(IF($O$3="RAB NON MDU","PLN KD",G61*F61)),0)</f>
        <v>0</v>
      </c>
      <c r="I61" s="308">
        <f t="shared" ref="I61" ca="1" si="19">IF(D61="HDW",G61*F61,0)</f>
        <v>0</v>
      </c>
      <c r="J61" s="308">
        <f t="shared" ref="J61" ca="1" si="20">IF(D61="JASA",G61*F61,0)</f>
        <v>0</v>
      </c>
      <c r="K61" s="309">
        <f t="shared" ref="K61" ca="1" si="21">SUM(H61:J61)</f>
        <v>0</v>
      </c>
      <c r="L61" s="316"/>
      <c r="M61" s="289" t="str">
        <f t="shared" ca="1" si="17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/>
      <c r="C62" s="31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19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:H74" ca="1" si="22">IF(OR(D62="MDU",D62="MDU-KD"),(IF($O$3="RAB NON MDU","PLN KD",G62*F62)),0)</f>
        <v>0</v>
      </c>
      <c r="I62" s="308">
        <f t="shared" ref="I62:I74" ca="1" si="23">IF(D62="HDW",G62*F62,0)</f>
        <v>0</v>
      </c>
      <c r="J62" s="308">
        <f t="shared" ref="J62:J74" ca="1" si="24">IF(D62="JASA",G62*F62,0)</f>
        <v>0</v>
      </c>
      <c r="K62" s="309">
        <f t="shared" ref="K62:K74" ca="1" si="25">SUM(H62:J62)</f>
        <v>0</v>
      </c>
      <c r="L62" s="316"/>
      <c r="M62" s="289" t="e">
        <f>IF(AND(F62&gt;0,#REF!=0),"",IF(AND(ISBLANK(F62)=FALSE,K62=0),"WARNING",""))</f>
        <v>#REF!</v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8" t="s">
        <v>1610</v>
      </c>
      <c r="C63" s="421" t="s">
        <v>1606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5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ref="H63:H73" ca="1" si="26">IF(OR(D63="MDU",D63="MDU-KD"),(IF($O$3="RAB NON MDU","PLN KD",G63*F63)),0)</f>
        <v>0</v>
      </c>
      <c r="I63" s="308">
        <f t="shared" ref="I63:I73" ca="1" si="27">IF(D63="HDW",G63*F63,0)</f>
        <v>0</v>
      </c>
      <c r="J63" s="308">
        <f t="shared" ref="J63:J73" ca="1" si="28">IF(D63="JASA",G63*F63,0)</f>
        <v>0</v>
      </c>
      <c r="K63" s="309">
        <f t="shared" ref="K63:K73" ca="1" si="29">SUM(H63:J63)</f>
        <v>0</v>
      </c>
      <c r="L63" s="316"/>
      <c r="M63" s="289" t="str">
        <f t="shared" ca="1" si="17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60" t="s">
        <v>1035</v>
      </c>
      <c r="C64" s="461" t="s">
        <v>1644</v>
      </c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715">
        <v>1</v>
      </c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6"/>
        <v>0</v>
      </c>
      <c r="I64" s="308">
        <f t="shared" ca="1" si="27"/>
        <v>0</v>
      </c>
      <c r="J64" s="308">
        <f t="shared" ca="1" si="28"/>
        <v>0</v>
      </c>
      <c r="K64" s="309">
        <f t="shared" ca="1" si="29"/>
        <v>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30">
      <c r="A65" s="283"/>
      <c r="B65" s="711">
        <v>1</v>
      </c>
      <c r="C65" s="109" t="s">
        <v>1195</v>
      </c>
      <c r="D65" s="305" t="str">
        <f ca="1">IF(ISERROR(OFFSET('HARGA SATUAN'!$D$6,MATCH(RAB!C65,'HARGA SATUAN'!$C$7:$C$1495,0),0)),"",OFFSET('HARGA SATUAN'!$D$6,MATCH(RAB!C65,'HARGA SATUAN'!$C$7:$C$1495,0),0))</f>
        <v>MDU-KD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715">
        <f>F64*1</f>
        <v>1</v>
      </c>
      <c r="G65" s="307">
        <f ca="1">IF(ISERROR(OFFSET('HARGA SATUAN'!$I$6,MATCH(RAB!C65,'HARGA SATUAN'!$C$7:$C$1495,0),0)),0,OFFSET('HARGA SATUAN'!$I$6,MATCH(RAB!C65,'HARGA SATUAN'!$C$7:$C$1495,0),0))</f>
        <v>1504200</v>
      </c>
      <c r="H65" s="308">
        <f t="shared" ca="1" si="26"/>
        <v>1504200</v>
      </c>
      <c r="I65" s="308">
        <f t="shared" ca="1" si="27"/>
        <v>0</v>
      </c>
      <c r="J65" s="308">
        <f t="shared" ca="1" si="28"/>
        <v>0</v>
      </c>
      <c r="K65" s="309">
        <f t="shared" ca="1" si="29"/>
        <v>1504200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1">
        <v>2</v>
      </c>
      <c r="C66" s="714" t="s">
        <v>522</v>
      </c>
      <c r="D66" s="305" t="str">
        <f ca="1">IF(ISERROR(OFFSET('HARGA SATUAN'!$D$6,MATCH(RAB!C66,'HARGA SATUAN'!$C$7:$C$1495,0),0)),"",OFFSET('HARGA SATUAN'!$D$6,MATCH(RAB!C66,'HARGA SATUAN'!$C$7:$C$1495,0),0))</f>
        <v>MDU-KD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15">
        <f>F64*1</f>
        <v>1</v>
      </c>
      <c r="G66" s="307">
        <f ca="1">IF(ISERROR(OFFSET('HARGA SATUAN'!$I$6,MATCH(RAB!C66,'HARGA SATUAN'!$C$7:$C$1495,0),0)),0,OFFSET('HARGA SATUAN'!$I$6,MATCH(RAB!C66,'HARGA SATUAN'!$C$7:$C$1495,0),0))</f>
        <v>15727300</v>
      </c>
      <c r="H66" s="308">
        <f t="shared" ca="1" si="26"/>
        <v>15727300</v>
      </c>
      <c r="I66" s="308">
        <f t="shared" ca="1" si="27"/>
        <v>0</v>
      </c>
      <c r="J66" s="308">
        <f t="shared" ca="1" si="28"/>
        <v>0</v>
      </c>
      <c r="K66" s="309">
        <f t="shared" ca="1" si="29"/>
        <v>15727300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1">
        <v>3</v>
      </c>
      <c r="C67" s="714" t="s">
        <v>1141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715">
        <f>F64*1</f>
        <v>1</v>
      </c>
      <c r="G67" s="307">
        <f ca="1">IF(ISERROR(OFFSET('HARGA SATUAN'!$I$6,MATCH(RAB!C67,'HARGA SATUAN'!$C$7:$C$1495,0),0)),0,OFFSET('HARGA SATUAN'!$I$6,MATCH(RAB!C67,'HARGA SATUAN'!$C$7:$C$1495,0),0))</f>
        <v>1113900</v>
      </c>
      <c r="H67" s="308">
        <f t="shared" ca="1" si="26"/>
        <v>0</v>
      </c>
      <c r="I67" s="308">
        <f t="shared" ca="1" si="27"/>
        <v>1113900</v>
      </c>
      <c r="J67" s="308">
        <f t="shared" ca="1" si="28"/>
        <v>0</v>
      </c>
      <c r="K67" s="309">
        <f t="shared" ca="1" si="29"/>
        <v>1113900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1">
        <v>4</v>
      </c>
      <c r="C68" s="714" t="s">
        <v>575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715">
        <f>F64*35</f>
        <v>35</v>
      </c>
      <c r="G68" s="307">
        <f ca="1">IF(ISERROR(OFFSET('HARGA SATUAN'!$I$6,MATCH(RAB!C68,'HARGA SATUAN'!$C$7:$C$1495,0),0)),0,OFFSET('HARGA SATUAN'!$I$6,MATCH(RAB!C68,'HARGA SATUAN'!$C$7:$C$1495,0),0))</f>
        <v>417044.06800000003</v>
      </c>
      <c r="H68" s="308">
        <f t="shared" ca="1" si="26"/>
        <v>0</v>
      </c>
      <c r="I68" s="308">
        <f t="shared" ca="1" si="27"/>
        <v>14596542.380000001</v>
      </c>
      <c r="J68" s="308">
        <f t="shared" ca="1" si="28"/>
        <v>0</v>
      </c>
      <c r="K68" s="309">
        <f t="shared" ca="1" si="29"/>
        <v>14596542.380000001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1">
        <v>5</v>
      </c>
      <c r="C69" s="714" t="s">
        <v>799</v>
      </c>
      <c r="D69" s="305" t="str">
        <f ca="1">IF(ISERROR(OFFSET('HARGA SATUAN'!$D$6,MATCH(RAB!C69,'HARGA SATUAN'!$C$7:$C$1495,0),0)),"",OFFSET('HARGA SATUAN'!$D$6,MATCH(RAB!C69,'HARGA SATUAN'!$C$7:$C$1495,0),0))</f>
        <v>JASA</v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715">
        <f>F64*1</f>
        <v>1</v>
      </c>
      <c r="G69" s="307">
        <f ca="1">IF(ISERROR(OFFSET('HARGA SATUAN'!$I$6,MATCH(RAB!C69,'HARGA SATUAN'!$C$7:$C$1495,0),0)),0,OFFSET('HARGA SATUAN'!$I$6,MATCH(RAB!C69,'HARGA SATUAN'!$C$7:$C$1495,0),0))</f>
        <v>106400</v>
      </c>
      <c r="H69" s="308">
        <f t="shared" ref="H69" ca="1" si="30">IF(OR(D69="MDU",D69="MDU-KD"),(IF($O$3="RAB NON MDU","PLN KD",G69*F69)),0)</f>
        <v>0</v>
      </c>
      <c r="I69" s="308">
        <f t="shared" ref="I69" ca="1" si="31">IF(D69="HDW",G69*F69,0)</f>
        <v>0</v>
      </c>
      <c r="J69" s="308">
        <f t="shared" ref="J69" ca="1" si="32">IF(D69="JASA",G69*F69,0)</f>
        <v>106400</v>
      </c>
      <c r="K69" s="309">
        <f t="shared" ref="K69" ca="1" si="33">SUM(H69:J69)</f>
        <v>106400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/>
      <c r="C70" s="319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2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26"/>
        <v>0</v>
      </c>
      <c r="I70" s="308">
        <f t="shared" ca="1" si="27"/>
        <v>0</v>
      </c>
      <c r="J70" s="308">
        <f t="shared" ca="1" si="28"/>
        <v>0</v>
      </c>
      <c r="K70" s="309">
        <f t="shared" ca="1" si="29"/>
        <v>0</v>
      </c>
      <c r="L70" s="316"/>
      <c r="M70" s="289" t="e">
        <f>IF(AND(F70&gt;0,#REF!=0),"",IF(AND(ISBLANK(F70)=FALSE,K70=0),"WARNING",""))</f>
        <v>#REF!</v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18" t="s">
        <v>22</v>
      </c>
      <c r="C71" s="421" t="s">
        <v>802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>
        <f ca="1">IF(B71="+","Unit",IF(ISERROR(OFFSET('HARGA SATUAN'!$E$6,MATCH(RAB!C71,'HARGA SATUAN'!$C$7:$C$1495,0),0)),"",OFFSET('HARGA SATUAN'!$E$6,MATCH(RAB!C71,'HARGA SATUAN'!$C$7:$C$1495,0),0)))</f>
        <v>0</v>
      </c>
      <c r="F71" s="452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ref="H71:H72" ca="1" si="34">IF(OR(D71="MDU",D71="MDU-KD"),(IF($O$3="RAB NON MDU","PLN KD",G71*F71)),0)</f>
        <v>0</v>
      </c>
      <c r="I71" s="308">
        <f t="shared" ref="I71:I72" ca="1" si="35">IF(D71="HDW",G71*F71,0)</f>
        <v>0</v>
      </c>
      <c r="J71" s="308">
        <f t="shared" ref="J71:J72" ca="1" si="36">IF(D71="JASA",G71*F71,0)</f>
        <v>0</v>
      </c>
      <c r="K71" s="309">
        <f t="shared" ref="K71:K72" ca="1" si="37">SUM(H71:J71)</f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>
        <v>1</v>
      </c>
      <c r="C72" s="109" t="s">
        <v>967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2">
        <v>1</v>
      </c>
      <c r="G72" s="307">
        <f ca="1">IF(ISERROR(OFFSET('HARGA SATUAN'!$I$6,MATCH(RAB!C72,'HARGA SATUAN'!$C$7:$C$1495,0),0)),0,OFFSET('HARGA SATUAN'!$I$6,MATCH(RAB!C72,'HARGA SATUAN'!$C$7:$C$1495,0),0))</f>
        <v>2211900</v>
      </c>
      <c r="H72" s="308">
        <f t="shared" ca="1" si="34"/>
        <v>0</v>
      </c>
      <c r="I72" s="308">
        <f t="shared" ca="1" si="35"/>
        <v>0</v>
      </c>
      <c r="J72" s="308">
        <f t="shared" ca="1" si="36"/>
        <v>2211900</v>
      </c>
      <c r="K72" s="309">
        <f t="shared" ca="1" si="37"/>
        <v>2211900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>
      <c r="B73" s="320">
        <v>2</v>
      </c>
      <c r="C73" s="109" t="s">
        <v>982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315">
        <v>1</v>
      </c>
      <c r="G73" s="307">
        <f ca="1">IF(ISERROR(OFFSET('HARGA SATUAN'!$I$6,MATCH(RAB!C73,'HARGA SATUAN'!$C$7:$C$1495,0),0)),0,OFFSET('HARGA SATUAN'!$I$6,MATCH(RAB!C73,'HARGA SATUAN'!$C$7:$C$1495,0),0))</f>
        <v>63840</v>
      </c>
      <c r="H73" s="308">
        <f t="shared" ca="1" si="26"/>
        <v>0</v>
      </c>
      <c r="I73" s="308">
        <f t="shared" ca="1" si="27"/>
        <v>0</v>
      </c>
      <c r="J73" s="308">
        <f t="shared" ca="1" si="28"/>
        <v>63840</v>
      </c>
      <c r="K73" s="309">
        <f t="shared" ca="1" si="29"/>
        <v>63840</v>
      </c>
      <c r="M73" s="289" t="str">
        <f>IF(AND(F73&gt;0,F70=0),"",IF(AND(ISBLANK(F73)=FALSE,K73=0),"WARNING",""))</f>
        <v/>
      </c>
    </row>
    <row r="74" spans="1:22">
      <c r="B74" s="321"/>
      <c r="C74" s="322" t="s">
        <v>475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31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22"/>
        <v>0</v>
      </c>
      <c r="I74" s="308">
        <f t="shared" ca="1" si="23"/>
        <v>0</v>
      </c>
      <c r="J74" s="308">
        <f t="shared" ca="1" si="24"/>
        <v>0</v>
      </c>
      <c r="K74" s="309">
        <f t="shared" ca="1" si="25"/>
        <v>0</v>
      </c>
      <c r="M74" s="289" t="e">
        <f>IF(AND(F74&gt;0,#REF!=0),"",IF(AND(ISBLANK(F74)=FALSE,K74=0),"WARNING",""))</f>
        <v>#REF!</v>
      </c>
    </row>
    <row r="75" spans="1:22">
      <c r="B75" s="324">
        <v>1</v>
      </c>
      <c r="C75" s="325" t="s">
        <v>1091</v>
      </c>
      <c r="D75" s="326" t="str">
        <f ca="1">IF(ISERROR(OFFSET('HARGA SATUAN'!$D$6,MATCH(RAB!C75,'HARGA SATUAN'!$C$7:$C$1495,0),0)),"",OFFSET('HARGA SATUAN'!$D$6,MATCH(RAB!C75,'HARGA SATUAN'!$C$7:$C$1495,0),0))</f>
        <v>JASA</v>
      </c>
      <c r="E75" s="327" t="str">
        <f ca="1">IF(ISERROR(OFFSET('HARGA SATUAN'!$E$6,MATCH(RAB!C75,'HARGA SATUAN'!$C$7:$C$1495,0),0)),"",OFFSET('HARGA SATUAN'!$E$6,MATCH(RAB!C75,'HARGA SATUAN'!$C$7:$C$1495,0),0))</f>
        <v>Lot</v>
      </c>
      <c r="F75" s="328">
        <v>1</v>
      </c>
      <c r="G75" s="329">
        <f ca="1">IF(ISERROR(OFFSET('HARGA SATUAN'!$I$6,MATCH(RAB!C75,'HARGA SATUAN'!$C$7:$C$1495,0),0)),0,OFFSET('HARGA SATUAN'!$I$6,MATCH(RAB!C75,'HARGA SATUAN'!$C$7:$C$1495,0),0))</f>
        <v>2.5000000000000001E-2</v>
      </c>
      <c r="H75" s="330">
        <f ca="1">SUM(H14:H74)*G75</f>
        <v>2070841.25</v>
      </c>
      <c r="I75" s="330">
        <f ca="1">SUM(I14:I74)*G75</f>
        <v>392761.05950000003</v>
      </c>
      <c r="J75" s="330">
        <f ca="1">SUM(J14:J74)*G75</f>
        <v>162751</v>
      </c>
      <c r="K75" s="330">
        <f ca="1">SUM(K14:K74)*G75</f>
        <v>2626353.3095</v>
      </c>
      <c r="M75" s="289" t="str">
        <f t="shared" ref="M75" si="38">IF(AND(F75&gt;0,F74=0),"",IF(AND(ISBLANK(F75)=FALSE,K75=0),"WARNING",""))</f>
        <v/>
      </c>
    </row>
    <row r="76" spans="1:22">
      <c r="B76" s="331"/>
      <c r="C76" s="332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IF(ISERROR(OFFSET('HARGA SATUAN'!$E$6,MATCH(RAB!C76,'HARGA SATUAN'!$C$7:$C$1495,0),0)),"",OFFSET('HARGA SATUAN'!$E$6,MATCH(RAB!C76,'HARGA SATUAN'!$C$7:$C$1495,0),0))</f>
        <v/>
      </c>
      <c r="F76" s="323"/>
      <c r="G76" s="307" t="str">
        <f ca="1">IF(ISERROR(OFFSET('HARGA SATUAN'!$I$6,MATCH(RAB!C76,'HARGA SATUAN'!$C$7:$C$1495,0),0)),"",OFFSET('HARGA SATUAN'!$I$6,MATCH(RAB!C76,'HARGA SATUAN'!$C$7:$C$1495,0),0))</f>
        <v/>
      </c>
      <c r="H76" s="308">
        <f ca="1">IF(OR(D76="MDU",D76="MDU-KD"),IF(G76="PLN",0,G76*F76),0)</f>
        <v>0</v>
      </c>
      <c r="I76" s="308">
        <f ca="1">IF(D76="HDW",IF(G76="PLN",0,G76*F76),0)</f>
        <v>0</v>
      </c>
      <c r="J76" s="308">
        <f ca="1">IF(D76="JASA",IF(G76="PLN",0,G76*F76),0)</f>
        <v>0</v>
      </c>
      <c r="K76" s="309">
        <f ca="1">SUM(H76:J76)</f>
        <v>0</v>
      </c>
    </row>
    <row r="77" spans="1:22" ht="15.75" thickBot="1">
      <c r="B77" s="333"/>
      <c r="C77" s="334"/>
      <c r="D77" s="335"/>
      <c r="E77" s="336"/>
      <c r="F77" s="336"/>
      <c r="G77" s="336"/>
      <c r="H77" s="337"/>
      <c r="I77" s="337"/>
      <c r="J77" s="337"/>
      <c r="K77" s="338"/>
    </row>
    <row r="78" spans="1:22">
      <c r="B78" s="339"/>
      <c r="C78" s="581" t="s">
        <v>1008</v>
      </c>
      <c r="D78" s="581"/>
      <c r="E78" s="581"/>
      <c r="F78" s="581"/>
      <c r="G78" s="340" t="s">
        <v>9</v>
      </c>
      <c r="H78" s="341">
        <f ca="1">SUM(H14:H76)</f>
        <v>84904491.25</v>
      </c>
      <c r="I78" s="341">
        <f ca="1">SUM(I14:I76)</f>
        <v>16103203.4395</v>
      </c>
      <c r="J78" s="341">
        <f ca="1">SUM(J14:J76)</f>
        <v>6672791</v>
      </c>
      <c r="K78" s="341">
        <f ca="1">SUM(K14:K76)</f>
        <v>107680485.68949999</v>
      </c>
    </row>
    <row r="79" spans="1:22">
      <c r="B79" s="342"/>
      <c r="C79" s="564" t="s">
        <v>1455</v>
      </c>
      <c r="D79" s="564"/>
      <c r="E79" s="564"/>
      <c r="F79" s="564"/>
      <c r="G79" s="343" t="s">
        <v>9</v>
      </c>
      <c r="H79" s="344">
        <f ca="1">H78*0.11</f>
        <v>9339494.0374999996</v>
      </c>
      <c r="I79" s="344">
        <f ca="1">I78*0.11</f>
        <v>1771352.3783450001</v>
      </c>
      <c r="J79" s="344">
        <f ca="1">J78*0.11</f>
        <v>734007.01</v>
      </c>
      <c r="K79" s="344">
        <f ca="1">K78*0.11</f>
        <v>11844853.425844999</v>
      </c>
    </row>
    <row r="80" spans="1:22" ht="15.75" thickBot="1">
      <c r="B80" s="342"/>
      <c r="C80" s="561" t="s">
        <v>463</v>
      </c>
      <c r="D80" s="561"/>
      <c r="E80" s="561"/>
      <c r="F80" s="561"/>
      <c r="G80" s="345" t="s">
        <v>9</v>
      </c>
      <c r="H80" s="346">
        <f ca="1">SUM(H78:H79)</f>
        <v>94243985.287499994</v>
      </c>
      <c r="I80" s="346">
        <f ca="1">SUM(I78:I79)</f>
        <v>17874555.817845002</v>
      </c>
      <c r="J80" s="345">
        <f ca="1">SUM(J78:J79)</f>
        <v>7406798.0099999998</v>
      </c>
      <c r="K80" s="345">
        <f ca="1">SUM(K78:K79)</f>
        <v>119525339.11534499</v>
      </c>
      <c r="M80" s="410"/>
    </row>
    <row r="81" spans="2:11">
      <c r="B81" s="565" t="str">
        <f ca="1">"Terbilang : "&amp;PROPER(IF(K80=0,"nol",IF(K80&lt;0,"minus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IF(--MID(TEXT(ABS(K80),"000000000000000"),1,3)=0,"",MID(TEXT(ABS(K80),"000000000000000"),1,1)&amp;" ratus "&amp;MID(TEXT(ABS(K80),"000000000000000"),2,1)&amp;" puluh "&amp;MID(TEXT(ABS(K80),"000000000000000"),3,1)&amp;" trilyun ")&amp; IF(--MID(TEXT(ABS(K80),"000000000000000"),4,3)=0,"",MID(TEXT(ABS(K80),"000000000000000"),4,1)&amp;" ratus "&amp;MID(TEXT(ABS(K80),"000000000000000"),5,1)&amp;" puluh "&amp;MID(TEXT(ABS(K80),"000000000000000"),6,1)&amp;" milyar ")&amp; IF(--MID(TEXT(ABS(K80),"000000000000000"),7,3)=0,"",MID(TEXT(ABS(K80),"000000000000000"),7,1)&amp;" ratus "&amp;MID(TEXT(ABS(K80),"000000000000000"),8,1)&amp;" puluh "&amp;MID(TEXT(ABS(K80),"000000000000000"),9,1)&amp;" juta ")&amp; IF(--MID(TEXT(ABS(K80),"000000000000000"),10,3)=0,"",IF(--MID(TEXT(ABS(K80),"000000000000000"),10,3)=1,"*",MID(TEXT(ABS(K80),"000000000000000"),10,1)&amp;" ratus "&amp;MID(TEXT(ABS(K80),"000000000000000"),11,1)&amp;" puluh ")&amp;MID(TEXT(ABS(K80),"000000000000000"),12,1)&amp;" ribu ")&amp; IF(--MID(TEXT(ABS(K80),"000000000000000"),13,3)=0,"",MID(TEXT(ABS(K80),"000000000000000"),13,1)&amp;" ratus "&amp;MID(TEXT(ABS(K80),"000000000000000"),14,1)&amp;" puluh "&amp;MID(TEXT(ABS(K80),"000000000000000"),15,1)),1,"satu"),2,"dua"),3,"tiga"),4,"empat"),5,"lima"),6,"enam"),7,"tujuh"),8,"delapan"),9,"sembilan"),"0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Belas Juta Lima Ratus Dua Puluh Lima Ribu Tiga Ratus Tiga Puluh Sembilan Rupiah</v>
      </c>
      <c r="C81" s="566"/>
      <c r="D81" s="566"/>
      <c r="E81" s="566"/>
      <c r="F81" s="566"/>
      <c r="G81" s="566"/>
      <c r="H81" s="566"/>
      <c r="I81" s="566"/>
      <c r="J81" s="566"/>
      <c r="K81" s="567"/>
    </row>
    <row r="82" spans="2:11">
      <c r="B82" s="568"/>
      <c r="C82" s="569"/>
      <c r="D82" s="569"/>
      <c r="E82" s="569"/>
      <c r="F82" s="569"/>
      <c r="G82" s="569"/>
      <c r="H82" s="569"/>
      <c r="I82" s="569"/>
      <c r="J82" s="569"/>
      <c r="K82" s="570"/>
    </row>
    <row r="83" spans="2:11" ht="15.75" thickBot="1">
      <c r="B83" s="347" t="str">
        <f>"Harga yang dipakai adalah "&amp;'HARGA SATUAN'!I5&amp;""</f>
        <v>Harga yang dipakai adalah RAB HSS 2023</v>
      </c>
      <c r="C83" s="348"/>
      <c r="D83" s="349"/>
      <c r="E83" s="349"/>
      <c r="F83" s="349"/>
      <c r="G83" s="350"/>
      <c r="H83" s="350"/>
      <c r="I83" s="350"/>
      <c r="J83" s="350"/>
      <c r="K83" s="351"/>
    </row>
    <row r="84" spans="2:11">
      <c r="C84" s="352"/>
      <c r="E84" s="354"/>
      <c r="F84" s="354"/>
      <c r="G84" s="354"/>
    </row>
    <row r="85" spans="2:11">
      <c r="C85" s="284"/>
      <c r="E85" s="354"/>
      <c r="F85" s="354"/>
      <c r="G85" s="354"/>
      <c r="H85" s="571"/>
      <c r="I85" s="571"/>
      <c r="J85" s="572"/>
      <c r="K85" s="572"/>
    </row>
    <row r="86" spans="2:11">
      <c r="C86" s="284"/>
      <c r="E86" s="354"/>
      <c r="F86" s="354"/>
      <c r="G86" s="354"/>
      <c r="H86" s="355"/>
      <c r="I86" s="560" t="s">
        <v>1616</v>
      </c>
      <c r="J86" s="560"/>
      <c r="K86" s="560"/>
    </row>
    <row r="87" spans="2:11">
      <c r="C87" s="284"/>
      <c r="E87" s="354"/>
      <c r="F87" s="354"/>
      <c r="G87" s="354"/>
      <c r="H87" s="355"/>
      <c r="I87" s="560" t="s">
        <v>1611</v>
      </c>
      <c r="J87" s="560"/>
      <c r="K87" s="560"/>
    </row>
    <row r="88" spans="2:11">
      <c r="C88" s="284"/>
      <c r="E88" s="354"/>
      <c r="F88" s="354"/>
      <c r="G88" s="354"/>
      <c r="H88" s="356"/>
      <c r="I88" s="357"/>
      <c r="J88" s="357"/>
      <c r="K88" s="357"/>
    </row>
    <row r="89" spans="2:11">
      <c r="C89" s="284"/>
      <c r="E89" s="354"/>
      <c r="F89" s="354"/>
      <c r="G89" s="354"/>
      <c r="H89" s="356"/>
      <c r="I89" s="356"/>
      <c r="J89" s="356"/>
      <c r="K89" s="356"/>
    </row>
    <row r="90" spans="2:11">
      <c r="C90" s="284"/>
      <c r="E90" s="354"/>
      <c r="F90" s="354"/>
      <c r="G90" s="354"/>
      <c r="H90" s="356"/>
      <c r="I90" s="356"/>
      <c r="J90" s="356"/>
      <c r="K90" s="356"/>
    </row>
    <row r="91" spans="2:11">
      <c r="C91" s="284"/>
      <c r="E91" s="354"/>
      <c r="F91" s="354"/>
      <c r="G91" s="354"/>
      <c r="H91" s="356"/>
      <c r="I91" s="356"/>
      <c r="J91" s="356"/>
      <c r="K91" s="356"/>
    </row>
    <row r="92" spans="2:11">
      <c r="C92" s="284"/>
      <c r="E92" s="354"/>
      <c r="F92" s="354"/>
      <c r="G92" s="354"/>
      <c r="H92" s="358"/>
      <c r="I92" s="560" t="s">
        <v>1612</v>
      </c>
      <c r="J92" s="560"/>
      <c r="K92" s="560"/>
    </row>
    <row r="93" spans="2:11">
      <c r="C93" s="352"/>
      <c r="E93" s="354"/>
      <c r="F93" s="354"/>
      <c r="G93" s="354"/>
      <c r="H93" s="356"/>
      <c r="I93" s="356"/>
      <c r="J93" s="356"/>
      <c r="K93" s="356"/>
    </row>
    <row r="94" spans="2:11">
      <c r="C94" s="352"/>
      <c r="E94" s="354"/>
      <c r="F94" s="354"/>
      <c r="G94" s="354"/>
      <c r="H94" s="356"/>
      <c r="I94" s="356"/>
      <c r="J94" s="356"/>
      <c r="K94" s="356"/>
    </row>
    <row r="95" spans="2:11">
      <c r="C95" s="352"/>
      <c r="E95" s="354"/>
      <c r="F95" s="354"/>
      <c r="G95" s="354"/>
      <c r="H95" s="356"/>
      <c r="I95" s="356"/>
      <c r="J95" s="356"/>
      <c r="K95" s="356"/>
    </row>
  </sheetData>
  <sheetProtection sort="0" autoFilter="0"/>
  <protectedRanges>
    <protectedRange sqref="B63:C63 B15 B16:C16 B62 B17:B18 B41:C61 B19:C19" name="Range1_6_1"/>
    <protectedRange sqref="B20:C20 B22:C37 B21 B38" name="Range1_6_1_1_1"/>
    <protectedRange sqref="C62" name="Range1_6_1_10"/>
    <protectedRange sqref="B39:C40" name="Range1_6_1_15"/>
    <protectedRange sqref="C64:C66 C69" name="Range1_6_1_18"/>
    <protectedRange sqref="C18" name="Range1_1_3_1"/>
    <protectedRange sqref="C68" name="Range1_1_3_5"/>
    <protectedRange sqref="C17" name="Range1_1_3_2"/>
    <protectedRange sqref="C67" name="Range1_1_3_7"/>
    <protectedRange sqref="C21" name="Range1_1_3_8"/>
    <protectedRange sqref="C38" name="Range1_1_3_9"/>
    <protectedRange sqref="C72" name="Range1_1_3_10"/>
    <protectedRange sqref="C73" name="Range1_1_3_11"/>
  </protectedRanges>
  <mergeCells count="22">
    <mergeCell ref="O3:P4"/>
    <mergeCell ref="B4:K4"/>
    <mergeCell ref="C78:F78"/>
    <mergeCell ref="B11:B13"/>
    <mergeCell ref="C11:C13"/>
    <mergeCell ref="D11:D13"/>
    <mergeCell ref="E11:E13"/>
    <mergeCell ref="F11:F13"/>
    <mergeCell ref="G11:G13"/>
    <mergeCell ref="I12:I13"/>
    <mergeCell ref="I87:K87"/>
    <mergeCell ref="I92:K92"/>
    <mergeCell ref="C80:F80"/>
    <mergeCell ref="G6:K6"/>
    <mergeCell ref="I86:K86"/>
    <mergeCell ref="C79:F79"/>
    <mergeCell ref="B81:K82"/>
    <mergeCell ref="H85:K85"/>
    <mergeCell ref="H11:K11"/>
    <mergeCell ref="H12:H13"/>
    <mergeCell ref="J12:J13"/>
    <mergeCell ref="K12:K13"/>
  </mergeCells>
  <phoneticPr fontId="132" type="noConversion"/>
  <conditionalFormatting sqref="C15">
    <cfRule type="cellIs" dxfId="13" priority="104" operator="equal">
      <formula>0</formula>
    </cfRule>
  </conditionalFormatting>
  <conditionalFormatting sqref="C17:C18">
    <cfRule type="cellIs" dxfId="12" priority="18" operator="equal">
      <formula>0</formula>
    </cfRule>
  </conditionalFormatting>
  <conditionalFormatting sqref="E1:E3 E5:E13 H12:I12 O13 E75:G75 H75:K77 E76:H76 E77:F77 E14:K19 E20:E38 G20:K38 E39:K63 E64:E69 G64:K69 S14:V72 E70:K74">
    <cfRule type="cellIs" dxfId="10" priority="1148" stopIfTrue="1" operator="equal">
      <formula>0</formula>
    </cfRule>
  </conditionalFormatting>
  <conditionalFormatting sqref="G1:G13">
    <cfRule type="cellIs" dxfId="9" priority="73" stopIfTrue="1" operator="equal">
      <formula>0</formula>
    </cfRule>
  </conditionalFormatting>
  <conditionalFormatting sqref="G76:G65542 E81:E65542">
    <cfRule type="cellIs" dxfId="8" priority="282" stopIfTrue="1" operator="equal">
      <formula>0</formula>
    </cfRule>
  </conditionalFormatting>
  <conditionalFormatting sqref="C25">
    <cfRule type="cellIs" dxfId="7" priority="9" operator="equal">
      <formula>0</formula>
    </cfRule>
  </conditionalFormatting>
  <conditionalFormatting sqref="C21">
    <cfRule type="cellIs" dxfId="6" priority="8" operator="equal">
      <formula>0</formula>
    </cfRule>
  </conditionalFormatting>
  <conditionalFormatting sqref="F20:F38">
    <cfRule type="cellIs" dxfId="5" priority="6" stopIfTrue="1" operator="equal">
      <formula>0</formula>
    </cfRule>
  </conditionalFormatting>
  <conditionalFormatting sqref="C38">
    <cfRule type="cellIs" dxfId="4" priority="5" operator="equal">
      <formula>0</formula>
    </cfRule>
  </conditionalFormatting>
  <conditionalFormatting sqref="C65">
    <cfRule type="cellIs" dxfId="3" priority="4" operator="equal">
      <formula>0</formula>
    </cfRule>
  </conditionalFormatting>
  <conditionalFormatting sqref="F64:F69">
    <cfRule type="cellIs" dxfId="2" priority="3" stopIfTrue="1" operator="equal">
      <formula>0</formula>
    </cfRule>
  </conditionalFormatting>
  <conditionalFormatting sqref="C72">
    <cfRule type="cellIs" dxfId="1" priority="2" operator="equal">
      <formula>0</formula>
    </cfRule>
  </conditionalFormatting>
  <conditionalFormatting sqref="C7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2:C24 F16:F60 F62 F70:F72 H14:K7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7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89E6A-5AB3-4F10-A4BE-CA507C9796E7}">
  <sheetPr>
    <tabColor rgb="FF92D050"/>
  </sheetPr>
  <dimension ref="C1:AD55"/>
  <sheetViews>
    <sheetView showGridLines="0" tabSelected="1" topLeftCell="A3" zoomScaleNormal="100" zoomScaleSheetLayoutView="100" workbookViewId="0">
      <selection activeCell="R48" sqref="R48"/>
    </sheetView>
  </sheetViews>
  <sheetFormatPr defaultColWidth="9.140625" defaultRowHeight="12"/>
  <cols>
    <col min="1" max="2" width="1.42578125" style="602" customWidth="1"/>
    <col min="3" max="3" width="7.42578125" style="602" customWidth="1"/>
    <col min="4" max="23" width="5.7109375" style="602" customWidth="1"/>
    <col min="24" max="24" width="6.28515625" style="602" customWidth="1"/>
    <col min="25" max="26" width="5.7109375" style="602" customWidth="1"/>
    <col min="27" max="27" width="6.5703125" style="602" customWidth="1"/>
    <col min="28" max="118" width="5.7109375" style="602" customWidth="1"/>
    <col min="119" max="16384" width="9.140625" style="602"/>
  </cols>
  <sheetData>
    <row r="1" spans="3:30" ht="12.75" thickBot="1"/>
    <row r="2" spans="3:30" ht="12.75" customHeight="1">
      <c r="C2" s="603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4"/>
      <c r="T2" s="604"/>
      <c r="U2" s="604"/>
      <c r="V2" s="604"/>
      <c r="W2" s="605" t="s">
        <v>1438</v>
      </c>
      <c r="X2" s="606"/>
      <c r="Y2" s="606"/>
      <c r="Z2" s="606"/>
      <c r="AA2" s="606"/>
      <c r="AB2" s="606"/>
      <c r="AC2" s="606"/>
      <c r="AD2" s="607"/>
    </row>
    <row r="3" spans="3:30">
      <c r="C3" s="608"/>
      <c r="W3" s="609"/>
      <c r="X3" s="610"/>
      <c r="Y3" s="610"/>
      <c r="Z3" s="610"/>
      <c r="AA3" s="610"/>
      <c r="AB3" s="610"/>
      <c r="AC3" s="610"/>
      <c r="AD3" s="611"/>
    </row>
    <row r="4" spans="3:30">
      <c r="C4" s="608"/>
      <c r="G4" s="612" t="s">
        <v>1626</v>
      </c>
      <c r="W4" s="613" t="s">
        <v>987</v>
      </c>
      <c r="AD4" s="614"/>
    </row>
    <row r="5" spans="3:30">
      <c r="C5" s="608"/>
      <c r="W5" s="615" t="s">
        <v>991</v>
      </c>
      <c r="X5" s="616" t="s">
        <v>990</v>
      </c>
      <c r="Y5" s="616"/>
      <c r="Z5" s="616"/>
      <c r="AA5" s="616" t="s">
        <v>988</v>
      </c>
      <c r="AB5" s="616"/>
      <c r="AC5" s="616" t="s">
        <v>989</v>
      </c>
      <c r="AD5" s="617"/>
    </row>
    <row r="6" spans="3:30">
      <c r="C6" s="608"/>
      <c r="W6" s="615">
        <v>1</v>
      </c>
      <c r="X6" s="616" t="s">
        <v>993</v>
      </c>
      <c r="Y6" s="616"/>
      <c r="Z6" s="616"/>
      <c r="AA6" s="616"/>
      <c r="AB6" s="616"/>
      <c r="AC6" s="616"/>
      <c r="AD6" s="617"/>
    </row>
    <row r="7" spans="3:30">
      <c r="C7" s="608"/>
      <c r="W7" s="615">
        <v>2</v>
      </c>
      <c r="X7" s="616" t="s">
        <v>994</v>
      </c>
      <c r="Y7" s="616"/>
      <c r="Z7" s="616"/>
      <c r="AA7" s="616"/>
      <c r="AB7" s="616"/>
      <c r="AC7" s="616"/>
      <c r="AD7" s="617"/>
    </row>
    <row r="8" spans="3:30">
      <c r="C8" s="608"/>
      <c r="W8" s="615">
        <v>3</v>
      </c>
      <c r="X8" s="616" t="s">
        <v>995</v>
      </c>
      <c r="Y8" s="616"/>
      <c r="Z8" s="616"/>
      <c r="AA8" s="616"/>
      <c r="AB8" s="616"/>
      <c r="AC8" s="616"/>
      <c r="AD8" s="617"/>
    </row>
    <row r="9" spans="3:30">
      <c r="C9" s="608"/>
      <c r="W9" s="615">
        <v>4</v>
      </c>
      <c r="X9" s="616" t="s">
        <v>996</v>
      </c>
      <c r="Y9" s="616"/>
      <c r="Z9" s="616"/>
      <c r="AA9" s="616"/>
      <c r="AB9" s="616"/>
      <c r="AC9" s="616"/>
      <c r="AD9" s="617"/>
    </row>
    <row r="10" spans="3:30">
      <c r="C10" s="608"/>
      <c r="W10" s="615">
        <v>5</v>
      </c>
      <c r="X10" s="616" t="s">
        <v>997</v>
      </c>
      <c r="Y10" s="616"/>
      <c r="Z10" s="616"/>
      <c r="AA10" s="616"/>
      <c r="AB10" s="616"/>
      <c r="AC10" s="616"/>
      <c r="AD10" s="617"/>
    </row>
    <row r="11" spans="3:30">
      <c r="C11" s="608"/>
      <c r="W11" s="615">
        <v>6</v>
      </c>
      <c r="X11" s="616" t="s">
        <v>998</v>
      </c>
      <c r="Y11" s="616"/>
      <c r="Z11" s="616"/>
      <c r="AA11" s="616"/>
      <c r="AB11" s="616"/>
      <c r="AC11" s="616"/>
      <c r="AD11" s="617"/>
    </row>
    <row r="12" spans="3:30">
      <c r="C12" s="608"/>
      <c r="W12" s="615">
        <v>7</v>
      </c>
      <c r="X12" s="616" t="s">
        <v>999</v>
      </c>
      <c r="Y12" s="616"/>
      <c r="Z12" s="616"/>
      <c r="AA12" s="616"/>
      <c r="AB12" s="616"/>
      <c r="AC12" s="616"/>
      <c r="AD12" s="617"/>
    </row>
    <row r="13" spans="3:30" ht="12.75" customHeight="1">
      <c r="C13" s="608"/>
      <c r="W13" s="615">
        <v>8</v>
      </c>
      <c r="X13" s="616" t="s">
        <v>1000</v>
      </c>
      <c r="Y13" s="616"/>
      <c r="Z13" s="616"/>
      <c r="AA13" s="616"/>
      <c r="AB13" s="616"/>
      <c r="AC13" s="616"/>
      <c r="AD13" s="617"/>
    </row>
    <row r="14" spans="3:30">
      <c r="C14" s="608"/>
      <c r="W14" s="615">
        <v>9</v>
      </c>
      <c r="X14" s="616" t="s">
        <v>1001</v>
      </c>
      <c r="Y14" s="616"/>
      <c r="Z14" s="616"/>
      <c r="AA14" s="616"/>
      <c r="AB14" s="616"/>
      <c r="AC14" s="616"/>
      <c r="AD14" s="617"/>
    </row>
    <row r="15" spans="3:30">
      <c r="C15" s="608"/>
      <c r="W15" s="615">
        <v>10</v>
      </c>
      <c r="X15" s="616" t="s">
        <v>1010</v>
      </c>
      <c r="Y15" s="616"/>
      <c r="Z15" s="616"/>
      <c r="AA15" s="616"/>
      <c r="AB15" s="616"/>
      <c r="AC15" s="616"/>
      <c r="AD15" s="617"/>
    </row>
    <row r="16" spans="3:30">
      <c r="C16" s="608"/>
      <c r="W16" s="615">
        <v>11</v>
      </c>
      <c r="X16" s="616" t="s">
        <v>1454</v>
      </c>
      <c r="Y16" s="616"/>
      <c r="Z16" s="616"/>
      <c r="AA16" s="616"/>
      <c r="AB16" s="616"/>
      <c r="AC16" s="616"/>
      <c r="AD16" s="617"/>
    </row>
    <row r="17" spans="3:30">
      <c r="C17" s="608"/>
      <c r="S17" s="618"/>
      <c r="W17" s="615">
        <v>12</v>
      </c>
      <c r="X17" s="616" t="s">
        <v>1011</v>
      </c>
      <c r="Y17" s="616"/>
      <c r="Z17" s="616"/>
      <c r="AA17" s="616"/>
      <c r="AB17" s="616"/>
      <c r="AC17" s="616"/>
      <c r="AD17" s="617"/>
    </row>
    <row r="18" spans="3:30">
      <c r="C18" s="619"/>
      <c r="D18" s="620"/>
      <c r="E18" s="620"/>
      <c r="W18" s="615">
        <v>13</v>
      </c>
      <c r="X18" s="616"/>
      <c r="Y18" s="616"/>
      <c r="Z18" s="616"/>
      <c r="AA18" s="616"/>
      <c r="AB18" s="616"/>
      <c r="AC18" s="616"/>
      <c r="AD18" s="617"/>
    </row>
    <row r="19" spans="3:30">
      <c r="C19" s="608"/>
      <c r="W19" s="621"/>
      <c r="X19" s="622"/>
      <c r="Y19" s="622"/>
      <c r="Z19" s="622"/>
      <c r="AA19" s="622"/>
      <c r="AB19" s="622"/>
      <c r="AC19" s="622"/>
      <c r="AD19" s="623"/>
    </row>
    <row r="20" spans="3:30">
      <c r="C20" s="608"/>
      <c r="Q20" s="624"/>
      <c r="W20" s="625" t="s">
        <v>992</v>
      </c>
      <c r="X20" s="626"/>
      <c r="Y20" s="626"/>
      <c r="Z20" s="626"/>
      <c r="AA20" s="626"/>
      <c r="AB20" s="626"/>
      <c r="AC20" s="626"/>
      <c r="AD20" s="627"/>
    </row>
    <row r="21" spans="3:30">
      <c r="C21" s="608"/>
      <c r="W21" s="628" t="s">
        <v>985</v>
      </c>
      <c r="X21" s="629"/>
      <c r="Y21" s="629"/>
      <c r="Z21" s="630"/>
      <c r="AA21" s="631" t="s">
        <v>986</v>
      </c>
      <c r="AB21" s="632"/>
      <c r="AC21" s="632"/>
      <c r="AD21" s="633"/>
    </row>
    <row r="22" spans="3:30">
      <c r="C22" s="608"/>
      <c r="S22" s="634"/>
      <c r="W22" s="635" t="s">
        <v>1627</v>
      </c>
      <c r="X22" s="636"/>
      <c r="Y22" s="637" t="s">
        <v>1628</v>
      </c>
      <c r="Z22" s="638">
        <v>3</v>
      </c>
      <c r="AA22" s="639"/>
      <c r="AB22" s="640"/>
      <c r="AC22" s="641"/>
      <c r="AD22" s="642"/>
    </row>
    <row r="23" spans="3:30">
      <c r="C23" s="608"/>
      <c r="W23" s="635" t="s">
        <v>1629</v>
      </c>
      <c r="X23" s="636"/>
      <c r="Y23" s="637" t="s">
        <v>1617</v>
      </c>
      <c r="Z23" s="638">
        <v>1</v>
      </c>
      <c r="AA23" s="643"/>
      <c r="AB23" s="644"/>
      <c r="AC23" s="641"/>
      <c r="AD23" s="642"/>
    </row>
    <row r="24" spans="3:30">
      <c r="C24" s="608"/>
      <c r="W24" s="635" t="s">
        <v>1630</v>
      </c>
      <c r="X24" s="636"/>
      <c r="Y24" s="637" t="s">
        <v>1617</v>
      </c>
      <c r="Z24" s="638">
        <v>2</v>
      </c>
      <c r="AA24" s="645"/>
      <c r="AB24" s="646"/>
      <c r="AC24" s="641"/>
      <c r="AD24" s="642"/>
    </row>
    <row r="25" spans="3:30">
      <c r="C25" s="608"/>
      <c r="W25" s="635" t="s">
        <v>1631</v>
      </c>
      <c r="X25" s="636"/>
      <c r="Y25" s="637" t="s">
        <v>1617</v>
      </c>
      <c r="Z25" s="638">
        <v>1</v>
      </c>
      <c r="AA25" s="643"/>
      <c r="AB25" s="644"/>
      <c r="AC25" s="641"/>
      <c r="AD25" s="642"/>
    </row>
    <row r="26" spans="3:30">
      <c r="C26" s="608"/>
      <c r="W26" s="647" t="s">
        <v>1632</v>
      </c>
      <c r="X26" s="648"/>
      <c r="Y26" s="637" t="s">
        <v>1617</v>
      </c>
      <c r="Z26" s="638">
        <v>2</v>
      </c>
      <c r="AA26" s="643"/>
      <c r="AB26" s="644"/>
      <c r="AC26" s="641"/>
      <c r="AD26" s="642"/>
    </row>
    <row r="27" spans="3:30">
      <c r="C27" s="608"/>
      <c r="L27" s="634"/>
      <c r="W27" s="647" t="s">
        <v>1633</v>
      </c>
      <c r="X27" s="648"/>
      <c r="Y27" s="637" t="s">
        <v>1617</v>
      </c>
      <c r="Z27" s="638">
        <v>1</v>
      </c>
      <c r="AA27" s="643"/>
      <c r="AB27" s="644"/>
      <c r="AC27" s="641"/>
      <c r="AD27" s="642"/>
    </row>
    <row r="28" spans="3:30">
      <c r="C28" s="608"/>
      <c r="W28" s="649" t="s">
        <v>1634</v>
      </c>
      <c r="X28" s="650"/>
      <c r="Y28" s="637" t="s">
        <v>1617</v>
      </c>
      <c r="Z28" s="638">
        <v>1</v>
      </c>
      <c r="AA28" s="643"/>
      <c r="AB28" s="644"/>
      <c r="AC28" s="641"/>
      <c r="AD28" s="642"/>
    </row>
    <row r="29" spans="3:30">
      <c r="C29" s="608"/>
      <c r="W29" s="647" t="s">
        <v>1635</v>
      </c>
      <c r="X29" s="648"/>
      <c r="Y29" s="637" t="s">
        <v>1617</v>
      </c>
      <c r="Z29" s="638">
        <v>3</v>
      </c>
      <c r="AA29" s="643"/>
      <c r="AB29" s="644"/>
      <c r="AC29" s="641"/>
      <c r="AD29" s="642"/>
    </row>
    <row r="30" spans="3:30" ht="11.25" customHeight="1">
      <c r="C30" s="608"/>
      <c r="W30" s="649" t="s">
        <v>1623</v>
      </c>
      <c r="X30" s="650"/>
      <c r="Y30" s="637" t="s">
        <v>1617</v>
      </c>
      <c r="Z30" s="638">
        <v>2</v>
      </c>
      <c r="AA30" s="643"/>
      <c r="AB30" s="644"/>
      <c r="AC30" s="641"/>
      <c r="AD30" s="642"/>
    </row>
    <row r="31" spans="3:30">
      <c r="C31" s="608"/>
      <c r="U31" s="651"/>
      <c r="W31" s="652" t="s">
        <v>1624</v>
      </c>
      <c r="X31" s="653"/>
      <c r="Y31" s="637" t="s">
        <v>1617</v>
      </c>
      <c r="Z31" s="638">
        <v>2</v>
      </c>
      <c r="AA31" s="643"/>
      <c r="AB31" s="644"/>
      <c r="AC31" s="641"/>
      <c r="AD31" s="642"/>
    </row>
    <row r="32" spans="3:30">
      <c r="C32" s="608"/>
      <c r="U32" s="651"/>
      <c r="W32" s="649" t="s">
        <v>1625</v>
      </c>
      <c r="X32" s="650"/>
      <c r="Y32" s="637" t="s">
        <v>1617</v>
      </c>
      <c r="Z32" s="638">
        <v>1</v>
      </c>
      <c r="AA32" s="643"/>
      <c r="AB32" s="644"/>
      <c r="AC32" s="641"/>
      <c r="AD32" s="642"/>
    </row>
    <row r="33" spans="3:30">
      <c r="C33" s="608"/>
      <c r="W33" s="649" t="s">
        <v>1636</v>
      </c>
      <c r="X33" s="650"/>
      <c r="Y33" s="637" t="s">
        <v>1637</v>
      </c>
      <c r="Z33" s="638">
        <f>85*4</f>
        <v>340</v>
      </c>
      <c r="AA33" s="643"/>
      <c r="AB33" s="644"/>
      <c r="AC33" s="641"/>
      <c r="AD33" s="642"/>
    </row>
    <row r="34" spans="3:30">
      <c r="C34" s="608"/>
      <c r="Q34" s="602" t="s">
        <v>1607</v>
      </c>
      <c r="W34" s="649" t="s">
        <v>1638</v>
      </c>
      <c r="X34" s="650"/>
      <c r="Y34" s="637" t="s">
        <v>1617</v>
      </c>
      <c r="Z34" s="638">
        <v>1</v>
      </c>
      <c r="AA34" s="643"/>
      <c r="AB34" s="644"/>
      <c r="AC34" s="641"/>
      <c r="AD34" s="642"/>
    </row>
    <row r="35" spans="3:30">
      <c r="C35" s="608"/>
      <c r="W35" s="649"/>
      <c r="X35" s="650"/>
      <c r="Y35" s="637"/>
      <c r="Z35" s="638"/>
      <c r="AA35" s="643"/>
      <c r="AB35" s="644"/>
      <c r="AC35" s="641"/>
      <c r="AD35" s="642"/>
    </row>
    <row r="36" spans="3:30">
      <c r="C36" s="608"/>
      <c r="W36" s="649"/>
      <c r="X36" s="650"/>
      <c r="Y36" s="637"/>
      <c r="Z36" s="638"/>
      <c r="AA36" s="643"/>
      <c r="AB36" s="644"/>
      <c r="AC36" s="641"/>
      <c r="AD36" s="642"/>
    </row>
    <row r="37" spans="3:30" ht="12.75" customHeight="1">
      <c r="C37" s="608"/>
      <c r="W37" s="652"/>
      <c r="X37" s="654"/>
      <c r="Y37" s="637"/>
      <c r="Z37" s="638"/>
      <c r="AA37" s="655"/>
      <c r="AB37" s="656"/>
      <c r="AC37" s="641"/>
      <c r="AD37" s="657"/>
    </row>
    <row r="38" spans="3:30" ht="12.75" customHeight="1">
      <c r="C38" s="608"/>
      <c r="W38" s="658"/>
      <c r="X38" s="659"/>
      <c r="Y38" s="637"/>
      <c r="Z38" s="660"/>
      <c r="AA38" s="661"/>
      <c r="AB38" s="662"/>
      <c r="AC38" s="641"/>
      <c r="AD38" s="657"/>
    </row>
    <row r="39" spans="3:30" ht="12" customHeight="1">
      <c r="C39" s="608"/>
      <c r="W39" s="658"/>
      <c r="X39" s="659"/>
      <c r="Y39" s="637"/>
      <c r="Z39" s="660"/>
      <c r="AA39" s="663"/>
      <c r="AB39" s="664"/>
      <c r="AC39" s="641"/>
      <c r="AD39" s="657"/>
    </row>
    <row r="40" spans="3:30" ht="12" customHeight="1">
      <c r="C40" s="608"/>
      <c r="W40" s="665"/>
      <c r="X40" s="666"/>
      <c r="Y40" s="667"/>
      <c r="Z40" s="660"/>
      <c r="AA40" s="668"/>
      <c r="AB40" s="669"/>
      <c r="AC40" s="670"/>
      <c r="AD40" s="671"/>
    </row>
    <row r="41" spans="3:30" ht="12" customHeight="1">
      <c r="C41" s="608"/>
      <c r="W41" s="672"/>
      <c r="X41" s="673"/>
      <c r="Y41" s="674"/>
      <c r="Z41" s="675"/>
      <c r="AA41" s="676"/>
      <c r="AB41" s="677"/>
      <c r="AC41" s="670"/>
      <c r="AD41" s="671"/>
    </row>
    <row r="42" spans="3:30" ht="12" customHeight="1">
      <c r="C42" s="608"/>
      <c r="W42" s="678" t="s">
        <v>1639</v>
      </c>
      <c r="X42" s="679"/>
      <c r="Y42" s="679"/>
      <c r="Z42" s="679"/>
      <c r="AA42" s="679"/>
      <c r="AB42" s="679"/>
      <c r="AC42" s="679"/>
      <c r="AD42" s="680"/>
    </row>
    <row r="43" spans="3:30" ht="12" customHeight="1">
      <c r="C43" s="608"/>
      <c r="V43" s="681"/>
      <c r="W43" s="682"/>
      <c r="X43" s="683"/>
      <c r="Y43" s="683"/>
      <c r="Z43" s="683"/>
      <c r="AA43" s="683"/>
      <c r="AB43" s="683"/>
      <c r="AC43" s="683"/>
      <c r="AD43" s="684"/>
    </row>
    <row r="44" spans="3:30">
      <c r="C44" s="685"/>
      <c r="D44" s="686"/>
      <c r="E44" s="686"/>
      <c r="F44" s="686"/>
      <c r="G44" s="686"/>
      <c r="H44" s="686"/>
      <c r="I44" s="686"/>
      <c r="N44" s="686"/>
      <c r="O44" s="686"/>
      <c r="P44" s="686"/>
      <c r="Q44" s="686"/>
      <c r="R44" s="686"/>
      <c r="S44" s="686"/>
      <c r="T44" s="686"/>
      <c r="U44" s="686"/>
      <c r="V44" s="681"/>
      <c r="W44" s="687" t="s">
        <v>11</v>
      </c>
      <c r="X44" s="688"/>
      <c r="Y44" s="616"/>
      <c r="Z44" s="616"/>
      <c r="AA44" s="616"/>
      <c r="AB44" s="616"/>
      <c r="AC44" s="616"/>
      <c r="AD44" s="617"/>
    </row>
    <row r="45" spans="3:30">
      <c r="C45" s="685"/>
      <c r="D45" s="686"/>
      <c r="E45" s="686"/>
      <c r="F45" s="686"/>
      <c r="G45" s="686"/>
      <c r="H45" s="686"/>
      <c r="I45" s="686"/>
      <c r="N45" s="686"/>
      <c r="O45" s="686"/>
      <c r="P45" s="686"/>
      <c r="Q45" s="686"/>
      <c r="R45" s="686"/>
      <c r="S45" s="686"/>
      <c r="T45" s="686"/>
      <c r="U45" s="686"/>
      <c r="V45" s="681"/>
      <c r="W45" s="687" t="s">
        <v>984</v>
      </c>
      <c r="X45" s="688"/>
      <c r="Y45" s="616">
        <v>1</v>
      </c>
      <c r="Z45" s="616"/>
      <c r="AA45" s="616"/>
      <c r="AB45" s="616" t="s">
        <v>12</v>
      </c>
      <c r="AC45" s="616"/>
      <c r="AD45" s="689" t="s">
        <v>13</v>
      </c>
    </row>
    <row r="46" spans="3:30">
      <c r="C46" s="685"/>
      <c r="D46" s="686"/>
      <c r="E46" s="686"/>
      <c r="F46" s="686"/>
      <c r="G46" s="686"/>
      <c r="H46" s="686"/>
      <c r="I46" s="686"/>
      <c r="J46" s="686"/>
      <c r="K46" s="686"/>
      <c r="L46" s="686"/>
      <c r="M46" s="686"/>
      <c r="N46" s="686"/>
      <c r="O46" s="686"/>
      <c r="P46" s="686"/>
      <c r="Q46" s="686"/>
      <c r="R46" s="686"/>
      <c r="S46" s="686"/>
      <c r="T46" s="686"/>
      <c r="U46" s="686"/>
      <c r="V46" s="681"/>
      <c r="W46" s="687" t="s">
        <v>15</v>
      </c>
      <c r="X46" s="688"/>
      <c r="Y46" s="690"/>
      <c r="Z46" s="690"/>
      <c r="AA46" s="690"/>
      <c r="AB46" s="616" t="s">
        <v>16</v>
      </c>
      <c r="AC46" s="616"/>
      <c r="AD46" s="691"/>
    </row>
    <row r="47" spans="3:30">
      <c r="C47" s="685"/>
      <c r="D47" s="686"/>
      <c r="E47" s="686"/>
      <c r="F47" s="686"/>
      <c r="G47" s="686"/>
      <c r="H47" s="686"/>
      <c r="I47" s="686"/>
      <c r="J47" s="686"/>
      <c r="K47" s="686"/>
      <c r="L47" s="686"/>
      <c r="M47" s="686"/>
      <c r="N47" s="686"/>
      <c r="O47" s="686"/>
      <c r="P47" s="686"/>
      <c r="Q47" s="686"/>
      <c r="R47" s="686"/>
      <c r="S47" s="686"/>
      <c r="T47" s="686"/>
      <c r="U47" s="686"/>
      <c r="V47" s="681"/>
      <c r="W47" s="692" t="s">
        <v>17</v>
      </c>
      <c r="X47" s="692"/>
      <c r="Y47" s="692"/>
      <c r="Z47" s="692"/>
      <c r="AA47" s="692"/>
      <c r="AB47" s="692"/>
      <c r="AC47" s="692"/>
      <c r="AD47" s="693"/>
    </row>
    <row r="48" spans="3:30" ht="12.75" customHeight="1">
      <c r="C48" s="685"/>
      <c r="D48" s="686"/>
      <c r="E48" s="686"/>
      <c r="F48" s="686"/>
      <c r="G48" s="686"/>
      <c r="H48" s="686"/>
      <c r="I48" s="686"/>
      <c r="J48" s="686"/>
      <c r="K48" s="686"/>
      <c r="L48" s="686"/>
      <c r="M48" s="686"/>
      <c r="R48" s="686"/>
      <c r="S48" s="686"/>
      <c r="T48" s="686"/>
      <c r="U48" s="686"/>
      <c r="V48" s="681"/>
      <c r="W48" s="694" t="s">
        <v>1645</v>
      </c>
      <c r="X48" s="694"/>
      <c r="Y48" s="694"/>
      <c r="Z48" s="694"/>
      <c r="AA48" s="694"/>
      <c r="AB48" s="694"/>
      <c r="AC48" s="694"/>
      <c r="AD48" s="695"/>
    </row>
    <row r="49" spans="3:30">
      <c r="C49" s="685"/>
      <c r="D49" s="696"/>
      <c r="E49" s="686"/>
      <c r="F49" s="686"/>
      <c r="G49" s="686"/>
      <c r="I49" s="686"/>
      <c r="J49" s="686"/>
      <c r="K49" s="686"/>
      <c r="L49" s="686"/>
      <c r="M49" s="686"/>
      <c r="R49" s="686"/>
      <c r="S49" s="686"/>
      <c r="T49" s="686"/>
      <c r="U49" s="686"/>
      <c r="V49" s="697"/>
      <c r="W49" s="694"/>
      <c r="X49" s="694"/>
      <c r="Y49" s="694"/>
      <c r="Z49" s="694"/>
      <c r="AA49" s="694"/>
      <c r="AB49" s="694"/>
      <c r="AC49" s="694"/>
      <c r="AD49" s="695"/>
    </row>
    <row r="50" spans="3:30">
      <c r="C50" s="685"/>
      <c r="D50" s="698"/>
      <c r="E50" s="698"/>
      <c r="F50" s="698"/>
      <c r="G50" s="698"/>
      <c r="I50" s="686"/>
      <c r="J50" s="686"/>
      <c r="K50" s="686"/>
      <c r="L50" s="686"/>
      <c r="M50" s="686"/>
      <c r="N50" s="686"/>
      <c r="O50" s="686"/>
      <c r="P50" s="686"/>
      <c r="Q50" s="686"/>
      <c r="R50" s="686"/>
      <c r="S50" s="686"/>
      <c r="T50" s="686"/>
      <c r="U50" s="686"/>
      <c r="V50" s="697"/>
      <c r="W50" s="694"/>
      <c r="X50" s="694"/>
      <c r="Y50" s="694"/>
      <c r="Z50" s="694"/>
      <c r="AA50" s="694"/>
      <c r="AB50" s="694"/>
      <c r="AC50" s="694"/>
      <c r="AD50" s="695"/>
    </row>
    <row r="51" spans="3:30" ht="19.5" customHeight="1">
      <c r="C51" s="685"/>
      <c r="D51" s="698"/>
      <c r="E51" s="698"/>
      <c r="F51" s="698"/>
      <c r="G51" s="698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686"/>
      <c r="T51" s="686"/>
      <c r="U51" s="686"/>
      <c r="V51" s="697"/>
      <c r="W51" s="699"/>
      <c r="X51" s="699"/>
      <c r="Y51" s="699"/>
      <c r="Z51" s="699"/>
      <c r="AA51" s="699"/>
      <c r="AB51" s="699"/>
      <c r="AC51" s="699"/>
      <c r="AD51" s="700"/>
    </row>
    <row r="52" spans="3:30">
      <c r="C52" s="685"/>
      <c r="D52" s="701"/>
      <c r="E52" s="701"/>
      <c r="F52" s="701"/>
      <c r="G52" s="701"/>
      <c r="I52" s="686"/>
      <c r="J52" s="686"/>
      <c r="K52" s="686"/>
      <c r="L52" s="422"/>
      <c r="M52" s="686"/>
      <c r="N52" s="686"/>
      <c r="O52" s="686"/>
      <c r="P52" s="686"/>
      <c r="Q52" s="686"/>
      <c r="R52" s="686"/>
      <c r="S52" s="686"/>
      <c r="T52" s="686"/>
      <c r="U52" s="686"/>
      <c r="V52" s="681"/>
      <c r="W52" s="702" t="s">
        <v>18</v>
      </c>
      <c r="X52" s="688"/>
      <c r="Y52" s="616" t="s">
        <v>1621</v>
      </c>
      <c r="Z52" s="616"/>
      <c r="AA52" s="616"/>
      <c r="AB52" s="616"/>
      <c r="AC52" s="616"/>
      <c r="AD52" s="617"/>
    </row>
    <row r="53" spans="3:30">
      <c r="C53" s="685"/>
      <c r="D53" s="698"/>
      <c r="E53" s="698"/>
      <c r="F53" s="698"/>
      <c r="G53" s="698"/>
      <c r="I53" s="686"/>
      <c r="J53" s="686"/>
      <c r="K53" s="686"/>
      <c r="L53" s="686"/>
      <c r="M53" s="686"/>
      <c r="N53" s="686"/>
      <c r="O53" s="686"/>
      <c r="P53" s="686"/>
      <c r="Q53" s="686"/>
      <c r="R53" s="686"/>
      <c r="S53" s="686"/>
      <c r="T53" s="686"/>
      <c r="V53" s="681"/>
      <c r="W53" s="702" t="s">
        <v>19</v>
      </c>
      <c r="X53" s="688"/>
      <c r="Y53" s="616" t="s">
        <v>1620</v>
      </c>
      <c r="Z53" s="616"/>
      <c r="AA53" s="616"/>
      <c r="AB53" s="616"/>
      <c r="AC53" s="616"/>
      <c r="AD53" s="617"/>
    </row>
    <row r="54" spans="3:30">
      <c r="C54" s="685"/>
      <c r="D54" s="423"/>
      <c r="E54" s="423"/>
      <c r="F54" s="423"/>
      <c r="G54" s="423"/>
      <c r="I54" s="686"/>
      <c r="J54" s="686"/>
      <c r="K54" s="686"/>
      <c r="L54" s="686"/>
      <c r="M54" s="686"/>
      <c r="N54" s="686"/>
      <c r="O54" s="686"/>
      <c r="P54" s="686"/>
      <c r="Q54" s="686"/>
      <c r="R54" s="686"/>
      <c r="S54" s="686"/>
      <c r="T54" s="686"/>
      <c r="V54" s="681"/>
      <c r="W54" s="702" t="s">
        <v>20</v>
      </c>
      <c r="X54" s="688"/>
      <c r="Y54" s="616" t="s">
        <v>1620</v>
      </c>
      <c r="Z54" s="616"/>
      <c r="AA54" s="616"/>
      <c r="AB54" s="616"/>
      <c r="AC54" s="616"/>
      <c r="AD54" s="617"/>
    </row>
    <row r="55" spans="3:30" ht="12.75" thickBot="1">
      <c r="C55" s="703"/>
      <c r="D55" s="704"/>
      <c r="E55" s="704"/>
      <c r="F55" s="704"/>
      <c r="G55" s="704"/>
      <c r="H55" s="704"/>
      <c r="I55" s="704"/>
      <c r="J55" s="704"/>
      <c r="K55" s="704"/>
      <c r="L55" s="704"/>
      <c r="M55" s="704"/>
      <c r="N55" s="704"/>
      <c r="O55" s="704"/>
      <c r="P55" s="704"/>
      <c r="Q55" s="704"/>
      <c r="R55" s="704"/>
      <c r="S55" s="704"/>
      <c r="T55" s="704"/>
      <c r="U55" s="705"/>
      <c r="V55" s="706"/>
      <c r="W55" s="707" t="s">
        <v>21</v>
      </c>
      <c r="X55" s="708"/>
      <c r="Y55" s="709" t="s">
        <v>1619</v>
      </c>
      <c r="Z55" s="709"/>
      <c r="AA55" s="709"/>
      <c r="AB55" s="709"/>
      <c r="AC55" s="709"/>
      <c r="AD55" s="710"/>
    </row>
  </sheetData>
  <mergeCells count="106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13806-9AB5-4EC5-945A-3047B0E73B0C}">
  <sheetPr>
    <tabColor rgb="FFFF66FF"/>
  </sheetPr>
  <dimension ref="B1:AE122"/>
  <sheetViews>
    <sheetView view="pageBreakPreview" topLeftCell="A7" zoomScale="47" zoomScaleNormal="40" zoomScaleSheetLayoutView="103" workbookViewId="0">
      <selection activeCell="AH26" sqref="AH26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590" t="s">
        <v>1640</v>
      </c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2"/>
      <c r="AC3" s="430"/>
      <c r="AD3" s="428"/>
      <c r="AE3" s="428"/>
    </row>
    <row r="4" spans="2:31" ht="13.5" customHeight="1" thickBot="1">
      <c r="B4" s="429"/>
      <c r="C4" s="593"/>
      <c r="D4" s="594"/>
      <c r="E4" s="594"/>
      <c r="F4" s="594"/>
      <c r="G4" s="594"/>
      <c r="H4" s="594"/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/>
      <c r="V4" s="594"/>
      <c r="W4" s="594"/>
      <c r="X4" s="594"/>
      <c r="Y4" s="594"/>
      <c r="Z4" s="594"/>
      <c r="AA4" s="594"/>
      <c r="AB4" s="595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25BF-224D-4A70-9077-D8D375D3BA1D}">
  <sheetPr>
    <tabColor rgb="FF92D050"/>
  </sheetPr>
  <dimension ref="B1:AF122"/>
  <sheetViews>
    <sheetView topLeftCell="A4" zoomScale="43" zoomScaleNormal="130" zoomScaleSheetLayoutView="40" workbookViewId="0">
      <selection activeCell="G13" sqref="G1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596" t="s">
        <v>1618</v>
      </c>
      <c r="E4" s="597"/>
      <c r="F4" s="597"/>
      <c r="G4" s="597"/>
      <c r="H4" s="597"/>
      <c r="I4" s="597"/>
      <c r="J4" s="597"/>
      <c r="K4" s="597"/>
      <c r="L4" s="597"/>
      <c r="M4" s="597"/>
      <c r="N4" s="597"/>
      <c r="O4" s="597"/>
      <c r="P4" s="597"/>
      <c r="Q4" s="597"/>
      <c r="R4" s="597"/>
      <c r="S4" s="597"/>
      <c r="T4" s="597"/>
      <c r="U4" s="597"/>
      <c r="V4" s="597"/>
      <c r="W4" s="597"/>
      <c r="X4" s="597"/>
      <c r="Y4" s="597"/>
      <c r="Z4" s="597"/>
      <c r="AA4" s="597"/>
      <c r="AB4" s="597"/>
      <c r="AC4" s="598"/>
      <c r="AD4" s="206"/>
      <c r="AE4" s="205"/>
      <c r="AF4" s="205"/>
    </row>
    <row r="5" spans="2:32" ht="13.5" customHeight="1" thickBot="1">
      <c r="B5" s="204"/>
      <c r="C5" s="204"/>
      <c r="D5" s="599"/>
      <c r="E5" s="600"/>
      <c r="F5" s="600"/>
      <c r="G5" s="600"/>
      <c r="H5" s="600"/>
      <c r="I5" s="600"/>
      <c r="J5" s="600"/>
      <c r="K5" s="600"/>
      <c r="L5" s="600"/>
      <c r="M5" s="600"/>
      <c r="N5" s="600"/>
      <c r="O5" s="600"/>
      <c r="P5" s="600"/>
      <c r="Q5" s="600"/>
      <c r="R5" s="600"/>
      <c r="S5" s="600"/>
      <c r="T5" s="600"/>
      <c r="U5" s="600"/>
      <c r="V5" s="600"/>
      <c r="W5" s="600"/>
      <c r="X5" s="600"/>
      <c r="Y5" s="600"/>
      <c r="Z5" s="600"/>
      <c r="AA5" s="600"/>
      <c r="AB5" s="600"/>
      <c r="AC5" s="60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2024-01-15T05:56:14Z</dcterms:modified>
</cp:coreProperties>
</file>