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4\01. JANUARI 2024\02. 52554 KKO KKF PB RM WIJAYA PUTRA 33 KVA\"/>
    </mc:Choice>
  </mc:AlternateContent>
  <bookViews>
    <workbookView xWindow="-120" yWindow="-120" windowWidth="20730" windowHeight="903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9" i="11" l="1"/>
  <c r="D70" i="11"/>
  <c r="D71" i="11"/>
  <c r="F71" i="11"/>
  <c r="E71" i="11"/>
  <c r="F70" i="11"/>
  <c r="E70" i="11"/>
  <c r="F69" i="11"/>
  <c r="E69" i="11"/>
  <c r="F68" i="11"/>
  <c r="E68" i="11"/>
  <c r="D68" i="11"/>
  <c r="E67" i="11"/>
  <c r="D67" i="11"/>
  <c r="F65" i="11"/>
  <c r="E65" i="11"/>
  <c r="D65" i="11"/>
  <c r="F64" i="11"/>
  <c r="E64" i="11"/>
  <c r="D64" i="11"/>
  <c r="F63" i="11"/>
  <c r="E63" i="11"/>
  <c r="D63" i="11"/>
  <c r="F62" i="11"/>
  <c r="E62" i="11"/>
  <c r="D62" i="11"/>
  <c r="F61" i="11"/>
  <c r="E61" i="11"/>
  <c r="D61" i="11"/>
  <c r="F60" i="11"/>
  <c r="E60" i="11"/>
  <c r="D60" i="11"/>
  <c r="E59" i="11"/>
  <c r="D59" i="11"/>
  <c r="D57" i="11" l="1"/>
  <c r="H57" i="11" s="1"/>
  <c r="E57" i="11"/>
  <c r="G57" i="11"/>
  <c r="D58" i="11"/>
  <c r="J58" i="11" s="1"/>
  <c r="E58" i="11"/>
  <c r="G58" i="11"/>
  <c r="H59" i="11"/>
  <c r="G59" i="11"/>
  <c r="I59" i="11"/>
  <c r="J59" i="11"/>
  <c r="G60" i="11"/>
  <c r="H60" i="11" s="1"/>
  <c r="J60" i="11"/>
  <c r="G61" i="11"/>
  <c r="H61" i="11" s="1"/>
  <c r="I61" i="11"/>
  <c r="J61" i="11"/>
  <c r="J62" i="11"/>
  <c r="G62" i="11"/>
  <c r="H63" i="11"/>
  <c r="G63" i="11"/>
  <c r="H64" i="11"/>
  <c r="G64" i="11"/>
  <c r="J64" i="11"/>
  <c r="G65" i="11"/>
  <c r="I65" i="11" s="1"/>
  <c r="H65" i="11"/>
  <c r="J65" i="11"/>
  <c r="H67" i="11"/>
  <c r="G67" i="11"/>
  <c r="H68" i="11"/>
  <c r="G68" i="11"/>
  <c r="J68" i="11"/>
  <c r="G69" i="11"/>
  <c r="I69" i="11" s="1"/>
  <c r="H69" i="11"/>
  <c r="J69" i="11"/>
  <c r="J70" i="11"/>
  <c r="G70" i="11"/>
  <c r="H71" i="11"/>
  <c r="G71" i="11"/>
  <c r="D49" i="11"/>
  <c r="H49" i="11" s="1"/>
  <c r="E49" i="11"/>
  <c r="G49" i="11"/>
  <c r="K61" i="11" l="1"/>
  <c r="J57" i="11"/>
  <c r="K69" i="11"/>
  <c r="I57" i="11"/>
  <c r="I68" i="11"/>
  <c r="K68" i="11" s="1"/>
  <c r="J67" i="11"/>
  <c r="I60" i="11"/>
  <c r="K60" i="11" s="1"/>
  <c r="K59" i="11"/>
  <c r="K65" i="11"/>
  <c r="J71" i="11"/>
  <c r="I64" i="11"/>
  <c r="K64" i="11" s="1"/>
  <c r="J63" i="11"/>
  <c r="I70" i="11"/>
  <c r="I62" i="11"/>
  <c r="H70" i="11"/>
  <c r="I67" i="11"/>
  <c r="H62" i="11"/>
  <c r="H58" i="11"/>
  <c r="I58" i="11"/>
  <c r="I71" i="11"/>
  <c r="I63" i="11"/>
  <c r="J49" i="11"/>
  <c r="I49" i="11"/>
  <c r="D33" i="11"/>
  <c r="E33" i="11"/>
  <c r="G33" i="11"/>
  <c r="G6" i="11"/>
  <c r="K67" i="11" l="1"/>
  <c r="K63" i="11"/>
  <c r="K57" i="11"/>
  <c r="K70" i="11"/>
  <c r="K49" i="11"/>
  <c r="K71" i="11"/>
  <c r="K58" i="11"/>
  <c r="K62" i="11"/>
  <c r="F56" i="11"/>
  <c r="F55" i="11"/>
  <c r="F54" i="11"/>
  <c r="F53" i="11"/>
  <c r="F52" i="11"/>
  <c r="D48" i="11"/>
  <c r="I48" i="11" s="1"/>
  <c r="E48" i="11"/>
  <c r="G48" i="11"/>
  <c r="D51" i="11"/>
  <c r="I51" i="11" s="1"/>
  <c r="E51" i="11"/>
  <c r="G51" i="11"/>
  <c r="D52" i="11"/>
  <c r="E52" i="11"/>
  <c r="G52" i="11"/>
  <c r="D53" i="11"/>
  <c r="H53" i="11" s="1"/>
  <c r="E53" i="11"/>
  <c r="G53" i="11"/>
  <c r="D54" i="11"/>
  <c r="E54" i="11"/>
  <c r="G54" i="11"/>
  <c r="D55" i="11"/>
  <c r="J55" i="11" s="1"/>
  <c r="E55" i="11"/>
  <c r="G55" i="11"/>
  <c r="D56" i="11"/>
  <c r="I56" i="11" s="1"/>
  <c r="E56" i="11"/>
  <c r="G56" i="11"/>
  <c r="J56" i="11" l="1"/>
  <c r="J53" i="11"/>
  <c r="H56" i="11"/>
  <c r="J48" i="11"/>
  <c r="H48" i="11"/>
  <c r="I55" i="11"/>
  <c r="I54" i="11"/>
  <c r="I52" i="11"/>
  <c r="H55" i="11"/>
  <c r="J54" i="11"/>
  <c r="I53" i="11"/>
  <c r="J51" i="11"/>
  <c r="H52" i="11"/>
  <c r="H54" i="11"/>
  <c r="H51" i="11"/>
  <c r="J52" i="11"/>
  <c r="F82" i="11"/>
  <c r="F81" i="11"/>
  <c r="F80" i="11"/>
  <c r="F79" i="11"/>
  <c r="F78" i="11"/>
  <c r="F77" i="11"/>
  <c r="F76" i="11"/>
  <c r="F75" i="11"/>
  <c r="F74" i="11"/>
  <c r="D73" i="11"/>
  <c r="J73" i="11" s="1"/>
  <c r="E73" i="11"/>
  <c r="G73" i="11"/>
  <c r="D74" i="11"/>
  <c r="J74" i="11" s="1"/>
  <c r="E74" i="11"/>
  <c r="G74" i="11"/>
  <c r="D75" i="11"/>
  <c r="H75" i="11" s="1"/>
  <c r="E75" i="11"/>
  <c r="G75" i="11"/>
  <c r="D76" i="11"/>
  <c r="H76" i="11" s="1"/>
  <c r="E76" i="11"/>
  <c r="G76" i="11"/>
  <c r="D77" i="11"/>
  <c r="J77" i="11" s="1"/>
  <c r="E77" i="11"/>
  <c r="G77" i="11"/>
  <c r="D78" i="11"/>
  <c r="J78" i="11" s="1"/>
  <c r="E78" i="11"/>
  <c r="G78" i="11"/>
  <c r="D79" i="11"/>
  <c r="H79" i="11" s="1"/>
  <c r="E79" i="11"/>
  <c r="G79" i="11"/>
  <c r="D80" i="11"/>
  <c r="J80" i="11" s="1"/>
  <c r="E80" i="11"/>
  <c r="G80" i="11"/>
  <c r="D81" i="11"/>
  <c r="J81" i="11" s="1"/>
  <c r="E81" i="11"/>
  <c r="G81" i="11"/>
  <c r="D82" i="11"/>
  <c r="E82" i="11"/>
  <c r="G82" i="11"/>
  <c r="D84" i="11"/>
  <c r="J84" i="11" s="1"/>
  <c r="E84" i="11"/>
  <c r="G84" i="11"/>
  <c r="G23" i="11"/>
  <c r="G24" i="11"/>
  <c r="G25" i="11"/>
  <c r="G26" i="11"/>
  <c r="G27" i="11"/>
  <c r="G28" i="11"/>
  <c r="G29" i="11"/>
  <c r="G30" i="11"/>
  <c r="G31" i="11"/>
  <c r="G32" i="11"/>
  <c r="G34" i="11"/>
  <c r="G35" i="11"/>
  <c r="G36" i="11"/>
  <c r="G37" i="11"/>
  <c r="G38" i="11"/>
  <c r="G39" i="11"/>
  <c r="G40" i="11"/>
  <c r="G41" i="11"/>
  <c r="G42" i="11"/>
  <c r="G43" i="11"/>
  <c r="K56" i="11" l="1"/>
  <c r="K53" i="11"/>
  <c r="K55" i="11"/>
  <c r="K54" i="11"/>
  <c r="K48" i="11"/>
  <c r="K51" i="11"/>
  <c r="K52" i="11"/>
  <c r="J82" i="11"/>
  <c r="I81" i="11"/>
  <c r="I77" i="11"/>
  <c r="J76" i="11"/>
  <c r="H73" i="11"/>
  <c r="I73" i="11"/>
  <c r="I76" i="11"/>
  <c r="I84" i="11"/>
  <c r="J75" i="11"/>
  <c r="J79" i="11"/>
  <c r="H77" i="11"/>
  <c r="H84" i="11"/>
  <c r="I75" i="11"/>
  <c r="I74" i="11"/>
  <c r="I80" i="11"/>
  <c r="I82" i="11"/>
  <c r="H80" i="11"/>
  <c r="H81" i="11"/>
  <c r="I79" i="11"/>
  <c r="I78" i="11"/>
  <c r="H82" i="11"/>
  <c r="H78" i="11"/>
  <c r="H74" i="11"/>
  <c r="K80" i="11" l="1"/>
  <c r="K81" i="11"/>
  <c r="K74" i="11"/>
  <c r="K84" i="11"/>
  <c r="K76" i="11"/>
  <c r="K77" i="11"/>
  <c r="K79" i="11"/>
  <c r="K75" i="11"/>
  <c r="K73" i="11"/>
  <c r="K82" i="11"/>
  <c r="K78" i="11"/>
  <c r="E28" i="11" l="1"/>
  <c r="E29" i="11"/>
  <c r="E30" i="11"/>
  <c r="E31" i="11"/>
  <c r="E32" i="11"/>
  <c r="E34" i="11"/>
  <c r="E35" i="11"/>
  <c r="E36" i="11"/>
  <c r="E37" i="11"/>
  <c r="E38" i="11"/>
  <c r="E39" i="11"/>
  <c r="E40" i="11"/>
  <c r="E41" i="11"/>
  <c r="E42" i="11"/>
  <c r="E43" i="11"/>
  <c r="D45" i="11" l="1"/>
  <c r="I45" i="11" s="1"/>
  <c r="E45" i="11"/>
  <c r="G45" i="11"/>
  <c r="D46" i="11"/>
  <c r="I46" i="11" s="1"/>
  <c r="E46" i="11"/>
  <c r="G46" i="11"/>
  <c r="D47" i="11"/>
  <c r="I47" i="11" s="1"/>
  <c r="E47" i="11"/>
  <c r="G47" i="11"/>
  <c r="H47" i="11" l="1"/>
  <c r="H46" i="11"/>
  <c r="H45" i="11"/>
  <c r="J47" i="11"/>
  <c r="J46" i="11"/>
  <c r="J45" i="11"/>
  <c r="K45" i="11" l="1"/>
  <c r="K47" i="11"/>
  <c r="K46" i="11"/>
  <c r="F44" i="11" l="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6" i="11"/>
  <c r="D24" i="11" l="1"/>
  <c r="E24" i="11"/>
  <c r="D25" i="11"/>
  <c r="E25" i="11"/>
  <c r="D26" i="11"/>
  <c r="E26" i="11"/>
  <c r="D27" i="11"/>
  <c r="E27" i="11"/>
  <c r="D28" i="11"/>
  <c r="D29" i="11"/>
  <c r="D30" i="11"/>
  <c r="D31" i="11"/>
  <c r="D32" i="11"/>
  <c r="D34" i="11"/>
  <c r="D35" i="11"/>
  <c r="D36" i="11"/>
  <c r="D37" i="11"/>
  <c r="D38" i="11"/>
  <c r="D39" i="11"/>
  <c r="D40" i="11"/>
  <c r="D41" i="11"/>
  <c r="D42" i="11"/>
  <c r="D43" i="11"/>
  <c r="D44" i="11"/>
  <c r="H44" i="11" s="1"/>
  <c r="E44" i="11"/>
  <c r="G44" i="11"/>
  <c r="H33" i="11" l="1"/>
  <c r="I33" i="11"/>
  <c r="J33" i="11"/>
  <c r="I34" i="11"/>
  <c r="J34" i="11"/>
  <c r="H34" i="11"/>
  <c r="I30" i="11"/>
  <c r="J30" i="11"/>
  <c r="H30" i="11"/>
  <c r="H27" i="11"/>
  <c r="I27" i="11"/>
  <c r="J27" i="11"/>
  <c r="J41" i="11"/>
  <c r="H41" i="11"/>
  <c r="I41" i="11"/>
  <c r="H40" i="11"/>
  <c r="I40" i="11"/>
  <c r="J40" i="11"/>
  <c r="H32" i="11"/>
  <c r="I32" i="11"/>
  <c r="J32" i="11"/>
  <c r="H43" i="11"/>
  <c r="I43" i="11"/>
  <c r="J43" i="11"/>
  <c r="H39" i="11"/>
  <c r="I39" i="11"/>
  <c r="J39" i="11"/>
  <c r="H35" i="11"/>
  <c r="I35" i="11"/>
  <c r="J35" i="11"/>
  <c r="H31" i="11"/>
  <c r="I31" i="11"/>
  <c r="J31" i="11"/>
  <c r="I42" i="11"/>
  <c r="J42" i="11"/>
  <c r="H42" i="11"/>
  <c r="J37" i="11"/>
  <c r="H37" i="11"/>
  <c r="I37" i="11"/>
  <c r="J29" i="11"/>
  <c r="H29" i="11"/>
  <c r="I29" i="11"/>
  <c r="I38" i="11"/>
  <c r="J38" i="11"/>
  <c r="H38" i="11"/>
  <c r="J25" i="11"/>
  <c r="H25" i="11"/>
  <c r="I25" i="11"/>
  <c r="H36" i="11"/>
  <c r="I36" i="11"/>
  <c r="J36" i="11"/>
  <c r="H28" i="11"/>
  <c r="I28" i="11"/>
  <c r="J28" i="11"/>
  <c r="I26" i="11"/>
  <c r="J26" i="11"/>
  <c r="H26" i="11"/>
  <c r="H24" i="11"/>
  <c r="I24" i="11"/>
  <c r="J24" i="11"/>
  <c r="J44" i="11"/>
  <c r="I44" i="11"/>
  <c r="K33" i="11" l="1"/>
  <c r="K34" i="11"/>
  <c r="K28" i="11"/>
  <c r="K25" i="11"/>
  <c r="K31" i="11"/>
  <c r="K32" i="11"/>
  <c r="K37" i="11"/>
  <c r="K43" i="11"/>
  <c r="K41" i="11"/>
  <c r="K27" i="11"/>
  <c r="K38" i="11"/>
  <c r="K29" i="11"/>
  <c r="K39" i="11"/>
  <c r="K30" i="11"/>
  <c r="K24" i="11"/>
  <c r="K26" i="11"/>
  <c r="K36" i="11"/>
  <c r="K42" i="11"/>
  <c r="K35" i="11"/>
  <c r="K40" i="11"/>
  <c r="K44" i="11"/>
  <c r="D23" i="11" l="1"/>
  <c r="E23" i="11"/>
  <c r="H23" i="11" l="1"/>
  <c r="I23" i="11"/>
  <c r="J23" i="11"/>
  <c r="D15" i="11"/>
  <c r="H15" i="11" s="1"/>
  <c r="E15" i="11"/>
  <c r="G15" i="11"/>
  <c r="F22" i="11"/>
  <c r="F20" i="11"/>
  <c r="F19" i="11"/>
  <c r="F18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J21" i="11" s="1"/>
  <c r="E21" i="11"/>
  <c r="G21" i="11"/>
  <c r="D22" i="11"/>
  <c r="I22" i="11" s="1"/>
  <c r="E22" i="11"/>
  <c r="G22" i="11"/>
  <c r="K23" i="11" l="1"/>
  <c r="I15" i="11"/>
  <c r="J15" i="11"/>
  <c r="H19" i="11"/>
  <c r="I17" i="11"/>
  <c r="I19" i="11"/>
  <c r="J17" i="11"/>
  <c r="I21" i="11"/>
  <c r="I16" i="11"/>
  <c r="H21" i="11"/>
  <c r="I20" i="11"/>
  <c r="J19" i="11"/>
  <c r="H22" i="11"/>
  <c r="J22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K22" i="11"/>
  <c r="W49" i="64"/>
  <c r="D85" i="11" l="1"/>
  <c r="I85" i="11" s="1"/>
  <c r="E85" i="11"/>
  <c r="G85" i="11"/>
  <c r="J85" i="11" l="1"/>
  <c r="H85" i="11"/>
  <c r="K85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86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6" i="11"/>
  <c r="D87" i="11"/>
  <c r="H87" i="11" s="1"/>
  <c r="E87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87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4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42" i="39"/>
  <c r="L172" i="2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7" i="11"/>
  <c r="I87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87" i="11"/>
  <c r="E236" i="29" l="1"/>
  <c r="J86" i="11"/>
  <c r="K86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9" i="11"/>
  <c r="H90" i="11" s="1"/>
  <c r="I89" i="11"/>
  <c r="I90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91" i="11"/>
  <c r="I91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89" i="11"/>
  <c r="K90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89" i="11"/>
  <c r="J90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91" i="11"/>
  <c r="B92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1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<sst xmlns="http://schemas.openxmlformats.org/spreadsheetml/2006/main" count="4752" uniqueCount="1632">
  <si>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</si>
  <si>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</si>
  <si>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</si>
  <si>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</si>
  <si>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</si>
  <si>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</si>
  <si>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</si>
  <si>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</si>
  <si>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</si>
  <si>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</si>
  <si>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</si>
  <si>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</si>
  <si>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</si>
  <si>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</si>
  <si>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</si>
  <si>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</si>
  <si>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</si>
  <si>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</si>
  <si>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</si>
  <si>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</si>
  <si>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</si>
  <si>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</si>
  <si>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</si>
  <si>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</si>
  <si>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</si>
  <si>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</si>
  <si>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</si>
  <si>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</si>
  <si>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</si>
  <si>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</si>
  <si>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</si>
  <si>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</si>
  <si>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</si>
  <si>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</si>
  <si>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</si>
  <si>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</si>
  <si>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</si>
  <si>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</si>
  <si>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</si>
  <si>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</si>
  <si>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</si>
  <si>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</si>
  <si>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</si>
  <si>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</si>
  <si>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</si>
  <si>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</si>
  <si>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</si>
  <si>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</si>
  <si>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</si>
  <si>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</si>
  <si>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</si>
  <si>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</si>
  <si>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</si>
  <si>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</si>
  <si>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</si>
  <si>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</si>
  <si>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</si>
  <si>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</si>
  <si>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</si>
  <si>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</si>
  <si>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</si>
  <si>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</si>
  <si>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</si>
  <si>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</si>
  <si>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</si>
  <si>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</si>
  <si>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</si>
  <si>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</si>
  <si>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</si>
  <si>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</si>
  <si>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</si>
  <si>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</si>
  <si>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</si>
  <si>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</si>
  <si>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</si>
  <si>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</si>
  <si>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</si>
  <si>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</si>
  <si>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</si>
  <si>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</si>
  <si>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</si>
  <si>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</si>
  <si>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</si>
  <si>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</si>
  <si>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</si>
  <si>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</si>
  <si>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</si>
  <si>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</si>
  <si>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</si>
  <si>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</si>
  <si>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</si>
  <si>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</si>
  <si>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</si>
  <si>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</si>
  <si>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</si>
  <si>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</si>
  <si>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</si>
  <si>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</si>
  <si>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</si>
  <si>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</si>
  <si>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</si>
  <si>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</si>
  <si>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</si>
  <si>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</si>
  <si>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</si>
  <si>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</si>
  <si>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</si>
  <si>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</si>
  <si>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</si>
  <si>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</si>
  <si>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</si>
  <si>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</si>
  <si>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</si>
  <si>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</si>
  <si>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</si>
  <si>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</si>
  <si>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</si>
  <si>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</si>
  <si>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</si>
  <si>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</si>
  <si>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</si>
  <si>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</si>
  <si>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</si>
  <si>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</si>
  <si>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</si>
  <si>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</si>
  <si>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</si>
  <si>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</si>
  <si>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</si>
  <si>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</si>
  <si>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</si>
  <si>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</si>
  <si>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</si>
  <si>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</si>
  <si>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</si>
  <si>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</si>
  <si>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</si>
  <si>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</si>
  <si>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</si>
  <si>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</si>
  <si>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</si>
  <si>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</si>
  <si>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</si>
  <si>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</si>
  <si>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</si>
  <si>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</si>
  <si>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</si>
  <si>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</si>
  <si>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</si>
  <si>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</si>
  <si>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</si>
  <si>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</si>
  <si>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</si>
  <si>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</si>
  <si>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</si>
  <si>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</si>
  <si>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</si>
  <si>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</si>
  <si>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</si>
  <si>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</si>
  <si>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</si>
  <si>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</si>
  <si>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</si>
  <si>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</si>
  <si>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</si>
  <si>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</si>
  <si>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</si>
  <si>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</si>
  <si>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</si>
  <si>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</si>
  <si>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</si>
  <si>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</si>
  <si>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</si>
  <si>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</si>
  <si>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</si>
  <si>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</si>
  <si>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</si>
  <si>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</si>
  <si>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</si>
  <si>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</si>
  <si>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</si>
  <si>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</si>
  <si>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</si>
  <si>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</si>
  <si>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</si>
  <si>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</si>
  <si>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</si>
  <si>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</si>
  <si>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</si>
  <si>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</si>
  <si>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</si>
  <si>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</si>
  <si>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</si>
  <si>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</si>
  <si>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</si>
  <si>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</si>
  <si>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</si>
  <si>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</si>
  <si>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</si>
  <si>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</si>
  <si>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</si>
  <si>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</si>
  <si>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</si>
  <si>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</si>
  <si>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</si>
  <si>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</si>
  <si>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</si>
  <si>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</si>
  <si>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</si>
  <si>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</si>
  <si>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</si>
  <si>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</si>
  <si>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</si>
  <si>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</si>
  <si>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</si>
  <si>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</si>
  <si>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</si>
  <si>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</si>
  <si>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</si>
  <si>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</si>
  <si>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</si>
  <si>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</si>
  <si>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</si>
  <si>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</si>
  <si>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</si>
  <si>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</si>
  <si>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</si>
  <si>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</si>
  <si>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</si>
  <si>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</si>
  <si>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</si>
  <si>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</si>
  <si>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</si>
  <si>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</si>
  <si>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</si>
  <si>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</si>
  <si>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</si>
  <si>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</si>
  <si>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</si>
  <si>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</si>
  <si>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</si>
  <si>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</si>
  <si>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</si>
  <si>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</si>
  <si>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</si>
  <si>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</si>
  <si>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</si>
  <si>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</si>
  <si>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</si>
  <si>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</si>
  <si>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</si>
  <si>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</si>
  <si>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</si>
  <si>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</si>
  <si>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</si>
  <si>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</si>
  <si>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</si>
  <si>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</si>
  <si>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</si>
  <si>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</si>
  <si>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</si>
  <si>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</si>
  <si>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</si>
  <si>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</si>
  <si>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</si>
  <si>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</si>
  <si>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</si>
  <si>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</si>
  <si>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</si>
  <si>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</si>
  <si>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</si>
  <si>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</si>
  <si>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</si>
  <si>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</si>
  <si>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</si>
  <si>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</si>
  <si>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</si>
  <si>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</si>
  <si>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</si>
  <si>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</si>
  <si>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</si>
  <si>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</si>
  <si>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</si>
  <si>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</si>
  <si>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</si>
  <si>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</si>
  <si>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</si>
  <si>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</si>
  <si>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</si>
  <si>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</si>
  <si>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</si>
  <si>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</si>
  <si>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</si>
  <si>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</si>
  <si>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</si>
  <si>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</si>
  <si>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</si>
  <si>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</si>
  <si>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</si>
  <si>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</si>
  <si>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</si>
  <si>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</si>
  <si>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</si>
  <si>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</si>
  <si>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</si>
  <si>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</si>
  <si>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</si>
  <si>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</si>
  <si>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</si>
  <si>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</si>
  <si>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</si>
  <si>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</si>
  <si>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</si>
  <si>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</si>
  <si>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</si>
  <si>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</si>
  <si>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</si>
  <si>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</si>
  <si>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</si>
  <si>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</si>
  <si>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</si>
  <si>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</si>
  <si>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</si>
  <si>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</si>
  <si>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</si>
  <si>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</si>
  <si>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</si>
  <si>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</si>
  <si>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</si>
  <si>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</si>
  <si>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</si>
  <si>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</si>
  <si>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</si>
  <si>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</si>
  <si>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</si>
  <si>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</si>
  <si>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</si>
  <si>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</si>
  <si>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</si>
  <si>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</si>
  <si>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</si>
  <si>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</si>
  <si>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</si>
  <si>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</si>
  <si>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</si>
  <si>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</si>
  <si>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</si>
  <si>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</si>
  <si>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</si>
  <si>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</si>
  <si>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</si>
  <si>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</si>
  <si>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</si>
  <si>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</si>
  <si>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</si>
  <si>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</si>
  <si>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</si>
  <si>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</si>
  <si>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</si>
  <si>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</si>
  <si>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</si>
  <si>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</si>
  <si>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</si>
  <si>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</si>
  <si>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</si>
  <si>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</si>
  <si>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</si>
  <si>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</si>
  <si>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</si>
  <si>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</si>
  <si>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</si>
  <si>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</si>
  <si>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</si>
  <si>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</si>
  <si>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</si>
  <si>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</si>
  <si>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</si>
  <si>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</si>
  <si>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</si>
  <si>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</si>
  <si>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</si>
  <si>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</si>
  <si>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</si>
  <si>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</si>
  <si>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</si>
  <si>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</si>
  <si>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</si>
  <si>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</si>
  <si>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</si>
  <si>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</si>
  <si>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</si>
  <si>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</si>
  <si>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</si>
  <si>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</si>
  <si>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</si>
  <si>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</si>
  <si>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</si>
  <si>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</si>
  <si>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</si>
  <si>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</si>
  <si>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</si>
  <si>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</si>
  <si>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</si>
  <si>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</si>
  <si>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</si>
  <si>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</si>
  <si>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</si>
  <si>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</si>
  <si>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</si>
  <si>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</si>
  <si>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</si>
  <si>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</si>
  <si>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</si>
  <si>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</si>
  <si>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</si>
  <si>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</si>
  <si>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</si>
  <si>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</si>
  <si>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</si>
  <si>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</si>
  <si>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</si>
  <si>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</si>
  <si>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</si>
  <si>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</si>
  <si>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</si>
  <si>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</si>
  <si>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</si>
  <si>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</si>
  <si>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</si>
  <si>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</si>
  <si>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</si>
  <si>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</si>
  <si>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</si>
  <si>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</si>
  <si>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</si>
  <si>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</si>
  <si>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</si>
  <si>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</si>
  <si>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</si>
  <si>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</si>
  <si>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</si>
  <si>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</si>
  <si>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</si>
  <si>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</si>
  <si>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</si>
  <si>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</si>
  <si>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</si>
  <si>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</si>
  <si>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</si>
  <si>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</si>
  <si>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</si>
  <si>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</si>
  <si>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</si>
  <si>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</si>
  <si>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</si>
  <si>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</si>
  <si>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</si>
  <si>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</si>
  <si>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</si>
  <si>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</si>
  <si>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</si>
  <si>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</si>
  <si>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</si>
  <si>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</si>
  <si>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</si>
  <si>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</si>
  <si>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</si>
  <si>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</si>
  <si>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</si>
  <si>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</si>
  <si>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</si>
  <si>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</si>
  <si>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</si>
  <si>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</si>
  <si>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</si>
  <si>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</si>
  <si>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</si>
  <si>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</si>
  <si>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</si>
  <si>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</si>
  <si>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</si>
  <si>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</si>
  <si>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</si>
  <si>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</si>
  <si>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</si>
  <si>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</si>
  <si>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</si>
  <si>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</si>
  <si>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</si>
  <si>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</si>
  <si>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</si>
  <si>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</si>
  <si>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</si>
  <si>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</si>
  <si>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</si>
  <si>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</si>
  <si>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</si>
  <si>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</si>
  <si>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</si>
  <si>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</si>
  <si>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</si>
  <si>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</si>
  <si>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</si>
  <si>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</si>
  <si>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</si>
  <si>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</si>
  <si>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</si>
  <si>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</si>
  <si>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</si>
  <si>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</si>
  <si>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</si>
  <si>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</si>
  <si>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</si>
  <si>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</si>
  <si>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</si>
  <si>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</si>
  <si>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</si>
  <si>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</si>
  <si>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</si>
  <si>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</si>
  <si>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</si>
  <si>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</si>
  <si>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</si>
  <si>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</si>
  <si>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</si>
  <si>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</si>
  <si>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</si>
  <si>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</si>
  <si>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</si>
  <si>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</si>
  <si>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</si>
  <si>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</si>
  <si>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</si>
  <si>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</si>
  <si>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</si>
  <si>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</si>
  <si>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</si>
  <si>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</si>
  <si>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</si>
  <si>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</si>
  <si>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</si>
  <si>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</si>
  <si>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</si>
  <si>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</si>
  <si>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</si>
  <si>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</si>
  <si>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</si>
  <si>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</si>
  <si>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</si>
  <si>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</si>
  <si>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</si>
  <si>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</si>
  <si>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</si>
  <si>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</si>
  <si>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</si>
  <si>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</si>
  <si>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</si>
  <si>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</si>
  <si>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</si>
  <si>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</si>
  <si>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</si>
  <si>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</si>
  <si>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</si>
  <si>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</si>
  <si>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</si>
  <si>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</si>
  <si>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</si>
  <si>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</si>
  <si>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</si>
  <si>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</si>
  <si>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</si>
  <si>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</si>
  <si>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</si>
  <si>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</si>
  <si>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</si>
  <si>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</si>
  <si>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</si>
  <si>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</si>
  <si>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</si>
  <si>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</si>
  <si>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</si>
  <si>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</si>
  <si>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</si>
  <si>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</si>
  <si>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</si>
  <si>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</si>
  <si>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</si>
  <si>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</si>
  <si>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</si>
  <si>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</si>
  <si>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</si>
  <si>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</si>
  <si>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</si>
  <si>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</si>
  <si>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</si>
  <si>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</si>
  <si>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</si>
  <si>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</si>
  <si>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</si>
  <si>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</si>
  <si>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</si>
  <si>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</si>
  <si>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</si>
  <si>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</si>
  <si>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</si>
  <si>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</si>
  <si>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</si>
  <si>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</si>
  <si>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</si>
  <si>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</si>
  <si>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</si>
  <si>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</si>
  <si>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</si>
  <si>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</si>
  <si>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</si>
  <si>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</si>
  <si>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</si>
  <si>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</si>
  <si>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</si>
  <si>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</si>
  <si>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</si>
  <si>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</si>
  <si>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</si>
  <si>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</si>
  <si>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</si>
  <si>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</si>
  <si>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</si>
  <si>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</si>
  <si>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</si>
  <si>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</si>
  <si>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</si>
  <si>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</si>
  <si>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</si>
  <si>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</si>
  <si>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</si>
  <si>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</si>
  <si>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</si>
  <si>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</si>
  <si>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</si>
  <si>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</si>
  <si>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</si>
  <si>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</si>
  <si>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</si>
  <si>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</si>
  <si>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</si>
  <si>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</si>
  <si>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</si>
  <si>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</si>
  <si>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</si>
  <si>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</si>
  <si>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</si>
  <si>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</si>
  <si>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</si>
  <si>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</si>
  <si>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</si>
  <si>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</si>
  <si>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</si>
  <si>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</si>
  <si>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</si>
  <si>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</si>
  <si>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</si>
  <si>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</si>
  <si>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</si>
  <si>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</si>
  <si>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</si>
  <si>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</si>
  <si>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</si>
  <si>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</si>
  <si>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</si>
  <si>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</si>
  <si>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</si>
  <si>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</si>
  <si>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</si>
  <si>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</si>
  <si>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</si>
  <si>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</si>
  <si>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</si>
  <si>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</si>
  <si>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</si>
  <si>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</si>
  <si>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</si>
  <si>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</si>
  <si>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</si>
  <si>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</si>
  <si>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</si>
  <si>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</si>
  <si>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</si>
  <si>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</si>
  <si>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</si>
  <si>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</si>
  <si>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</si>
  <si>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</si>
  <si>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</si>
  <si>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</si>
  <si>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</si>
  <si>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</si>
  <si>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</si>
  <si>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</si>
  <si>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</si>
  <si>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</si>
  <si>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</si>
  <si>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</si>
  <si>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</si>
  <si>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</si>
  <si>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</si>
  <si>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</si>
  <si>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</si>
  <si>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</si>
  <si>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</si>
  <si>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</si>
  <si>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</si>
  <si>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</si>
  <si>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</si>
  <si>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</si>
  <si>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</si>
  <si>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</si>
  <si>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</si>
  <si>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</si>
  <si>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</si>
  <si>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</si>
  <si>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</si>
  <si>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</si>
  <si>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</si>
  <si>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</si>
  <si>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</si>
  <si>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</si>
  <si>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</si>
  <si>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</si>
  <si>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</si>
  <si>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</si>
  <si>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</si>
  <si>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</si>
  <si>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</si>
  <si>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</si>
  <si>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</si>
  <si>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</si>
  <si>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</si>
  <si>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</si>
  <si>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</si>
  <si>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</si>
  <si>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</si>
  <si>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</si>
  <si>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</si>
  <si>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</si>
  <si>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</si>
  <si>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</si>
  <si>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</si>
  <si>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</si>
  <si>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</si>
  <si>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</si>
  <si>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</si>
  <si>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</si>
  <si>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</si>
  <si>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</si>
  <si>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</si>
  <si>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</si>
  <si>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</si>
  <si>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</si>
  <si>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</si>
  <si>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</si>
  <si>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</si>
  <si>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</si>
  <si>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</si>
  <si>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</si>
  <si>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</si>
  <si>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</si>
  <si>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</si>
  <si>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</si>
  <si>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</si>
  <si>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</si>
  <si>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</si>
  <si>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</si>
  <si>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</si>
  <si>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</si>
  <si>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</si>
  <si>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</si>
  <si>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</si>
  <si>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</si>
  <si>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</si>
  <si>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</si>
  <si>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</si>
  <si>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</si>
  <si>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</si>
  <si>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</si>
  <si>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</si>
  <si>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</si>
  <si>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</si>
  <si>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</si>
  <si>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</si>
  <si>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</si>
  <si>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</si>
  <si>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</si>
  <si>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</si>
  <si>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</si>
  <si>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</si>
  <si>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</si>
  <si>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</si>
  <si>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</si>
  <si>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</si>
  <si>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</si>
  <si>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</si>
  <si>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</si>
  <si>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</si>
  <si>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</si>
  <si>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</si>
  <si>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</si>
  <si>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</si>
  <si>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</si>
  <si>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</si>
  <si>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</si>
  <si>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</si>
  <si>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</si>
  <si>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</si>
  <si>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</si>
  <si>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</si>
  <si>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</si>
  <si>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</si>
  <si>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</si>
  <si>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</si>
  <si>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</si>
  <si>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</si>
  <si>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</si>
  <si>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</si>
  <si>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</si>
  <si>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</si>
  <si>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</si>
  <si>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</si>
  <si>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</si>
  <si>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</si>
  <si>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</si>
  <si>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</si>
  <si>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</si>
  <si>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</si>
  <si>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</si>
  <si>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</si>
  <si>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</si>
  <si>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</si>
  <si>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</si>
  <si>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</si>
  <si>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</si>
  <si>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</si>
  <si>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</si>
  <si>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</si>
  <si>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</si>
  <si>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</si>
  <si>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</si>
  <si>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</si>
  <si>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</si>
  <si>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</si>
  <si>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</si>
  <si>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</si>
  <si>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</si>
  <si>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</si>
  <si>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</si>
  <si>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</si>
  <si>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</si>
  <si>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</si>
  <si>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</si>
  <si>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</si>
  <si>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</si>
  <si>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</si>
  <si>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</si>
  <si>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</si>
  <si>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</si>
  <si>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</si>
  <si>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</si>
  <si>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</si>
  <si>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</si>
  <si>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</si>
  <si>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</si>
  <si>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</si>
  <si>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</si>
  <si>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</si>
  <si>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</si>
  <si>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</si>
  <si>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</si>
  <si>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</si>
  <si>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</si>
  <si>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</si>
  <si>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</si>
  <si>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</si>
  <si>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</si>
  <si>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</si>
  <si>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</si>
  <si>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</si>
  <si>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</si>
  <si>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</si>
  <si>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</si>
  <si>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</si>
  <si>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</si>
  <si>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</si>
  <si>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</si>
  <si>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</si>
  <si>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</si>
  <si>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</si>
  <si>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</si>
  <si>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</si>
  <si>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</si>
  <si>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</si>
  <si>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</si>
  <si>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</si>
  <si>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</si>
  <si>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</si>
  <si>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</si>
  <si>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</si>
  <si>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</si>
  <si>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</si>
  <si>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</si>
  <si>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</si>
  <si>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</si>
  <si>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</si>
  <si>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</si>
  <si>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</si>
  <si>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</si>
  <si>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</si>
  <si>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</si>
  <si>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</si>
  <si>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</si>
  <si>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</si>
  <si>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</si>
  <si>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</si>
  <si>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</si>
  <si>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</si>
  <si>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</si>
  <si>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</si>
  <si>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</si>
  <si>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</si>
  <si>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</si>
  <si>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</si>
  <si>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</si>
  <si>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</si>
  <si>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</si>
  <si>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</si>
  <si>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</si>
  <si>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</si>
  <si>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</si>
  <si>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</si>
  <si>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</si>
  <si>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</si>
  <si>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</si>
  <si>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</si>
  <si>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</si>
  <si>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</si>
  <si>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</si>
  <si>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</si>
  <si>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</si>
  <si>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</si>
  <si>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</si>
  <si>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</si>
  <si>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</si>
  <si>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</si>
  <si>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</si>
  <si>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</si>
  <si>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</si>
  <si>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</si>
  <si>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</si>
  <si>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</si>
  <si>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</si>
  <si>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</si>
  <si>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</si>
  <si>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</si>
  <si>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</si>
  <si>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</si>
  <si>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</si>
  <si>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</si>
  <si>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</si>
  <si>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</si>
  <si>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</si>
  <si>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</si>
  <si>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</si>
  <si>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</si>
  <si>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</si>
  <si>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</si>
  <si>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</si>
  <si>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</si>
  <si>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</si>
  <si>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</si>
  <si>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</si>
  <si>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</si>
  <si>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</si>
  <si>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</si>
  <si>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</si>
  <si>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</si>
  <si>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</si>
  <si>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</si>
  <si>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</si>
  <si>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</si>
  <si>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</si>
  <si>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</si>
  <si>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</si>
  <si>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</si>
  <si>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</si>
  <si>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</si>
  <si>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</si>
  <si>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</si>
  <si>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</si>
  <si>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</si>
  <si>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</si>
  <si>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</si>
  <si>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</si>
  <si>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</si>
  <si>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</si>
  <si>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</si>
  <si>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</si>
  <si>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</si>
  <si>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</si>
  <si>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</si>
  <si>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</si>
  <si>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</si>
  <si>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</si>
  <si>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</si>
  <si>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</si>
  <si>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</si>
  <si>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</si>
  <si>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</si>
  <si>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</si>
  <si>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</si>
  <si>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</si>
  <si>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</si>
  <si>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</si>
  <si>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</si>
  <si>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</si>
  <si>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</si>
  <si>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</si>
  <si>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</si>
  <si>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</si>
  <si>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</si>
  <si>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</si>
  <si>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</si>
  <si>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</si>
  <si>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</si>
  <si>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</si>
  <si>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</si>
  <si>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</si>
  <si>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</si>
  <si>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</si>
  <si>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</si>
  <si>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</si>
  <si>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</si>
  <si>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</si>
  <si>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</si>
  <si>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</si>
  <si>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</si>
  <si>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</si>
  <si>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</si>
  <si>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</si>
  <si>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</si>
  <si>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</si>
  <si>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</si>
  <si>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</si>
  <si>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</si>
  <si>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</si>
  <si>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</si>
  <si>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</si>
  <si>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</si>
  <si>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</si>
  <si>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</si>
  <si>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</si>
  <si>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</si>
  <si>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</si>
  <si>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</si>
  <si>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</si>
  <si>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</si>
  <si>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</si>
  <si>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</si>
  <si>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</si>
  <si>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</si>
  <si>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</si>
  <si>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</si>
  <si>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</si>
  <si>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</si>
  <si>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</si>
  <si>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</si>
  <si>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</si>
  <si>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</si>
  <si>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</si>
  <si>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</si>
  <si>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</si>
  <si>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</si>
  <si>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</si>
  <si>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</si>
  <si>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</si>
  <si>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</si>
  <si>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</si>
  <si>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</si>
  <si>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</si>
  <si>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</si>
  <si>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</si>
  <si>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</si>
  <si>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</si>
  <si>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</si>
  <si>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</si>
  <si>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</si>
  <si>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</si>
  <si>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</si>
  <si>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</si>
  <si>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</si>
  <si>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</si>
  <si>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</si>
  <si>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</si>
  <si>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</si>
  <si>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</si>
  <si>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</si>
  <si>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</si>
  <si>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</si>
  <si>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</si>
  <si>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</si>
  <si>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</si>
  <si>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</si>
  <si>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</si>
  <si>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</si>
  <si>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</si>
  <si>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</si>
  <si>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</si>
  <si>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</si>
  <si>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</si>
  <si>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</si>
  <si>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</si>
  <si>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</si>
  <si>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</si>
  <si>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</si>
  <si>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</si>
  <si>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</si>
  <si>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</si>
  <si>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</si>
  <si>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</si>
  <si>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</si>
  <si>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</si>
  <si>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</si>
  <si>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</si>
  <si>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</si>
  <si>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</si>
  <si>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</si>
  <si>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</si>
  <si>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</si>
  <si>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</si>
  <si>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</si>
  <si>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</si>
  <si>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</si>
  <si>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</si>
  <si>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</si>
  <si>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</si>
  <si>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</si>
  <si>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</si>
  <si>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</si>
  <si>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</si>
  <si>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</si>
  <si>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</si>
  <si>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</si>
  <si>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</si>
  <si>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</si>
  <si>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</si>
  <si>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</si>
  <si>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</si>
  <si>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</si>
  <si>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</si>
  <si>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</si>
  <si>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</si>
  <si>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</si>
  <si>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</si>
  <si>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</si>
  <si>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</si>
  <si>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</si>
  <si>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</si>
  <si>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</si>
  <si>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</si>
  <si>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</si>
  <si>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</si>
  <si>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</si>
  <si>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</si>
  <si>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</si>
  <si>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</si>
  <si>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</si>
  <si>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</si>
  <si>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</si>
  <si>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</si>
  <si>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</si>
  <si>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</si>
  <si>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</si>
  <si>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</si>
  <si>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</si>
  <si>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</si>
  <si>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</si>
  <si>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</si>
  <si>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</si>
  <si>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</si>
  <si>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</si>
  <si>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</si>
  <si>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</si>
  <si>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</si>
  <si>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</si>
  <si>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</si>
  <si>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</si>
  <si>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</si>
  <si>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</si>
  <si>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</si>
  <si>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</si>
  <si>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</si>
  <si>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</si>
  <si>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</si>
  <si>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</si>
  <si>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</si>
  <si>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</si>
  <si>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</si>
  <si>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</si>
  <si>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</si>
  <si>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</si>
  <si>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</si>
  <si>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</si>
  <si>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</si>
  <si>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</si>
  <si>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</si>
  <si>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</si>
  <si>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</si>
  <si>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</si>
  <si>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</si>
  <si>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</si>
  <si>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</si>
  <si>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</si>
  <si>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</si>
  <si>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</si>
  <si>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</si>
  <si>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</si>
  <si>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</si>
  <si>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</si>
  <si>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</si>
  <si>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</si>
  <si>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</si>
  <si>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</si>
  <si>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</si>
  <si>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</si>
  <si>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</si>
  <si>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</si>
  <si>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</si>
  <si>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</si>
  <si>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</si>
  <si>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</si>
  <si>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</si>
  <si>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</si>
  <si>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</si>
  <si>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</si>
  <si>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</si>
  <si>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</si>
  <si>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</si>
  <si>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</si>
  <si>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</si>
  <si>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</si>
  <si>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</si>
  <si>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</si>
  <si>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</si>
  <si>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</si>
  <si>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</si>
  <si>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</si>
  <si>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</si>
  <si>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</si>
  <si>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</si>
  <si>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</si>
  <si>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</si>
  <si>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</si>
  <si>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</si>
  <si>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</si>
  <si>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</si>
  <si>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</si>
  <si>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</si>
  <si>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</si>
  <si>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</si>
  <si>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</si>
  <si>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</si>
  <si>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</si>
  <si>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</si>
  <si>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</si>
  <si>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</si>
  <si>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</si>
  <si>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</si>
  <si>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</si>
  <si>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</si>
  <si>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</si>
  <si>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</si>
  <si>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</si>
  <si>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</si>
  <si>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</si>
  <si>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</si>
  <si>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</si>
  <si>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</si>
  <si>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</si>
  <si>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</si>
  <si>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</si>
  <si>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</si>
  <si>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</si>
  <si>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</si>
  <si>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</si>
  <si>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</si>
  <si>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</si>
  <si>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</si>
  <si>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</si>
  <si>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</si>
  <si>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</si>
  <si>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</si>
  <si>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</si>
  <si>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</si>
  <si>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</si>
  <si>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</si>
  <si>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</si>
  <si>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</si>
  <si>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</si>
  <si>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</si>
  <si>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</si>
  <si>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</si>
  <si>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</si>
  <si>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</si>
  <si>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</si>
  <si>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</si>
  <si>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</si>
  <si>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</si>
  <si>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</si>
  <si>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</si>
  <si>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</si>
  <si>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</si>
  <si>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</si>
  <si>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</si>
  <si>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</si>
  <si>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</si>
  <si>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</si>
  <si>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</si>
  <si>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</si>
  <si>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</si>
  <si>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</si>
  <si>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</si>
  <si>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</si>
  <si>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</si>
  <si>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</si>
  <si>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</si>
  <si>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</si>
  <si>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</si>
  <si>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</si>
  <si>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</si>
  <si>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</si>
  <si>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</si>
  <si>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</si>
  <si>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</si>
  <si>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</si>
  <si>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</si>
  <si>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</si>
  <si>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</si>
  <si>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</si>
  <si>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</si>
  <si>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</si>
  <si>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</si>
  <si>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</si>
  <si>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</si>
  <si>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</si>
  <si>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</si>
  <si>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</si>
  <si>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</si>
  <si>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</si>
  <si>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</si>
  <si>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</si>
  <si>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</si>
  <si>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</si>
  <si>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</si>
  <si>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</si>
  <si>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</si>
  <si>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</si>
  <si>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</si>
  <si>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</si>
  <si>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</si>
  <si>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</si>
  <si>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</si>
  <si>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</si>
  <si>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</si>
  <si>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</si>
  <si>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</si>
  <si>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</si>
  <si>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</si>
  <si>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</si>
  <si>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</si>
  <si>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</si>
  <si>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</si>
  <si>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</si>
  <si>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</si>
  <si>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</si>
  <si>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</si>
  <si>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</si>
  <si>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</si>
  <si>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</si>
  <si>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</si>
  <si>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</si>
  <si>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</si>
  <si>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</si>
  <si>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</si>
  <si>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</si>
  <si>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</si>
  <si>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</si>
  <si>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</si>
  <si>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</si>
  <si>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</si>
  <si>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</si>
  <si>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</si>
  <si>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</si>
  <si>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</si>
  <si>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</si>
  <si>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</si>
  <si>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</si>
  <si>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</si>
  <si>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</si>
  <si>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</si>
  <si>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</si>
  <si>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</si>
  <si>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</si>
  <si>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</si>
  <si>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</si>
  <si>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</si>
  <si>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</si>
  <si>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</si>
  <si>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</si>
  <si>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</si>
  <si>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</si>
  <si>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</si>
  <si>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</si>
  <si>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</si>
  <si>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</si>
  <si>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</si>
  <si>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</si>
  <si>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</si>
  <si>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</si>
  <si>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</si>
  <si>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</si>
  <si>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</si>
  <si>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</si>
  <si>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</si>
  <si>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</si>
  <si>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</si>
  <si>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</si>
  <si>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</si>
  <si>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</si>
  <si>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</si>
  <si>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</si>
  <si>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</si>
  <si>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</si>
  <si>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</si>
  <si>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</si>
  <si>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</si>
  <si>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</si>
  <si>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</si>
  <si>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</si>
  <si>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</si>
  <si>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</si>
  <si>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</si>
  <si>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</si>
  <si>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</si>
  <si>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</si>
  <si>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</si>
  <si>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</si>
  <si>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</si>
  <si>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</si>
  <si>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</si>
  <si>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</si>
  <si>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</si>
  <si>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</si>
  <si>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</si>
  <si>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</si>
  <si>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</si>
  <si>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</si>
  <si>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</si>
  <si>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</si>
  <si>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</si>
  <si>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</si>
  <si>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</si>
  <si>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</si>
  <si>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</si>
  <si>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</si>
  <si>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</si>
  <si>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</si>
  <si>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</si>
  <si>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</si>
  <si>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</si>
  <si>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</si>
  <si>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</si>
  <si>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</si>
  <si>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</si>
  <si>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</si>
  <si>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</si>
  <si>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</si>
  <si>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</si>
  <si>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</si>
  <si>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</si>
  <si>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</si>
  <si>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</si>
  <si>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</si>
  <si>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</si>
  <si>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</si>
  <si>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</si>
  <si>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</si>
  <si>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</si>
  <si>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</si>
  <si>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</si>
  <si>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</si>
  <si>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</si>
  <si>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</si>
  <si>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</si>
  <si>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</si>
  <si>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</si>
  <si>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</si>
  <si>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</si>
  <si>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</si>
  <si>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</si>
  <si>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</si>
  <si>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</si>
  <si>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</si>
  <si>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</si>
  <si>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</si>
  <si>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</si>
  <si>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</si>
  <si>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</si>
  <si>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</si>
  <si>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</si>
  <si>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</si>
  <si>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</si>
  <si>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</si>
  <si>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</si>
  <si>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</si>
  <si>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</si>
  <si>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</si>
  <si>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</si>
  <si>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</si>
  <si>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</si>
  <si>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</si>
  <si>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</si>
  <si>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</si>
  <si>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</si>
  <si>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</si>
  <si>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</si>
  <si>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</si>
  <si>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</si>
  <si>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</si>
  <si>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</si>
  <si>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</si>
  <si>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</si>
  <si>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</si>
  <si>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</si>
  <si>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</si>
  <si>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</si>
  <si>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</si>
  <si>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</si>
  <si>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</si>
  <si>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</si>
  <si>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</si>
  <si>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</si>
  <si>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</si>
  <si>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</si>
  <si>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</si>
  <si>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</si>
  <si>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</si>
  <si>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</si>
  <si>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</si>
  <si>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</si>
  <si>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</si>
  <si>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</si>
  <si>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</si>
  <si>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</si>
  <si>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</si>
  <si>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</si>
  <si>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</si>
  <si>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</si>
  <si>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</si>
  <si>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</si>
  <si>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</si>
  <si>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</si>
  <si>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</si>
  <si>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</si>
  <si>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</si>
  <si>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</si>
  <si>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</si>
  <si>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</si>
  <si>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</si>
  <si>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</si>
  <si>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</si>
  <si>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</si>
  <si>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</si>
  <si>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</si>
  <si>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</si>
  <si>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</si>
  <si>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</si>
  <si>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</si>
  <si>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</si>
  <si>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</si>
  <si>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</si>
  <si>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</si>
  <si>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</si>
  <si>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</si>
  <si>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</si>
  <si>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</si>
  <si>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</si>
  <si>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</si>
  <si>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</si>
  <si>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</si>
  <si>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</si>
  <si>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</si>
  <si>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</si>
  <si>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</si>
  <si>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</si>
  <si>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</si>
  <si>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</si>
  <si>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</si>
  <si>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</si>
  <si>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</si>
  <si>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</si>
  <si>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</si>
  <si>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</si>
  <si>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</si>
  <si>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</si>
  <si>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</si>
  <si>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JTR</t>
  </si>
  <si>
    <t>PEKERJAAN PEMASANGAN APP</t>
  </si>
  <si>
    <t xml:space="preserve">Jumper Wire : </t>
  </si>
  <si>
    <t>NFA2X-T 3 x 70 + N 50 mm²</t>
  </si>
  <si>
    <t>PEKERJAAN PEMASANGAN TRAFO</t>
  </si>
  <si>
    <t xml:space="preserve">KOORDINAT : </t>
  </si>
  <si>
    <t>Trafo 3 Fasa 50 KVA 1 Tiang (G312-A)</t>
  </si>
  <si>
    <t>PEKERJAAN KELENGKAPAN KONSTRUKSI</t>
  </si>
  <si>
    <t>CM2-11M</t>
  </si>
  <si>
    <t>Stainless Steel Strap 20 X 0.7 mm</t>
  </si>
  <si>
    <t>CJ6-T</t>
  </si>
  <si>
    <t>Daya 33.000 VA</t>
  </si>
  <si>
    <t>CE1-2</t>
  </si>
  <si>
    <t>F1-2</t>
  </si>
  <si>
    <t>Wirosari,  Januari 2024</t>
  </si>
  <si>
    <t>RM WIJAYA PUTRA</t>
  </si>
  <si>
    <t>K2-603/81/71</t>
  </si>
  <si>
    <t>PWI 14</t>
  </si>
  <si>
    <t>KRAJAN 3 / 2 DS TANGGUNGHARJO</t>
  </si>
  <si>
    <t>-7.0433538,110.9564695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</si>
</sst>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sz val="16"/>
      <color rgb="FFFF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3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178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8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5" fontId="34" fillId="0" borderId="0" applyFont="0" applyFill="0" applyBorder="0" applyAlignment="0" applyProtection="0"/>
    <xf numFmtId="17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7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5" fillId="0" borderId="0" applyFont="0" applyFill="0" applyBorder="0" applyAlignment="0" applyProtection="0"/>
    <xf numFmtId="18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204" fontId="20" fillId="0" borderId="0" applyFont="0" applyFill="0" applyBorder="0" applyAlignment="0" applyProtection="0"/>
    <xf numFmtId="20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4" fontId="34" fillId="0" borderId="3"/>
    <xf numFmtId="184" fontId="20" fillId="0" borderId="3"/>
    <xf numFmtId="42" fontId="21" fillId="0" borderId="0" applyFont="0" applyFill="0" applyBorder="0" applyAlignment="0" applyProtection="0"/>
    <xf numFmtId="42" fontId="46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68" fillId="0" borderId="0" applyFont="0" applyFill="0" applyBorder="0" applyAlignment="0" applyProtection="0"/>
    <xf numFmtId="186" fontId="70" fillId="0" borderId="0">
      <protection locked="0"/>
    </xf>
    <xf numFmtId="14" fontId="62" fillId="0" borderId="0" applyFill="0" applyBorder="0" applyAlignment="0"/>
    <xf numFmtId="187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88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89" fontId="75" fillId="0" borderId="0">
      <protection locked="0"/>
    </xf>
    <xf numFmtId="189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0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1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1" fontId="34" fillId="0" borderId="0"/>
    <xf numFmtId="191" fontId="20" fillId="0" borderId="0"/>
    <xf numFmtId="191" fontId="34" fillId="0" borderId="0"/>
    <xf numFmtId="191" fontId="20" fillId="0" borderId="0"/>
    <xf numFmtId="191" fontId="34" fillId="0" borderId="0"/>
    <xf numFmtId="191" fontId="20" fillId="0" borderId="0"/>
    <xf numFmtId="191" fontId="20" fillId="0" borderId="0"/>
    <xf numFmtId="191" fontId="34" fillId="0" borderId="0"/>
    <xf numFmtId="170" fontId="81" fillId="0" borderId="0"/>
    <xf numFmtId="170" fontId="82" fillId="0" borderId="0"/>
    <xf numFmtId="170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2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0" fontId="82" fillId="0" borderId="0"/>
    <xf numFmtId="0" fontId="82" fillId="0" borderId="0"/>
    <xf numFmtId="193" fontId="82" fillId="0" borderId="0"/>
    <xf numFmtId="194" fontId="82" fillId="0" borderId="0"/>
    <xf numFmtId="0" fontId="82" fillId="0" borderId="0"/>
    <xf numFmtId="195" fontId="82" fillId="0" borderId="0"/>
    <xf numFmtId="195" fontId="82" fillId="0" borderId="0"/>
    <xf numFmtId="195" fontId="82" fillId="0" borderId="0"/>
    <xf numFmtId="193" fontId="82" fillId="0" borderId="0"/>
    <xf numFmtId="0" fontId="82" fillId="0" borderId="0"/>
    <xf numFmtId="0" fontId="34" fillId="0" borderId="0"/>
    <xf numFmtId="0" fontId="20" fillId="0" borderId="0"/>
    <xf numFmtId="180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6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5" fontId="82" fillId="0" borderId="0"/>
    <xf numFmtId="195" fontId="82" fillId="0" borderId="0"/>
    <xf numFmtId="195" fontId="82" fillId="0" borderId="0"/>
    <xf numFmtId="195" fontId="82" fillId="0" borderId="0"/>
    <xf numFmtId="197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2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2" fontId="41" fillId="0" borderId="0"/>
    <xf numFmtId="192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4" fontId="34" fillId="0" borderId="0" applyFont="0" applyFill="0" applyBorder="0" applyAlignment="0" applyProtection="0"/>
    <xf numFmtId="174" fontId="20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72" fillId="0" borderId="0"/>
    <xf numFmtId="199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0" fontId="34" fillId="0" borderId="0" applyFill="0" applyBorder="0" applyAlignment="0"/>
    <xf numFmtId="200" fontId="20" fillId="0" borderId="0" applyFill="0" applyBorder="0" applyAlignment="0"/>
    <xf numFmtId="201" fontId="34" fillId="0" borderId="0" applyFill="0" applyBorder="0" applyAlignment="0"/>
    <xf numFmtId="201" fontId="20" fillId="0" borderId="0" applyFill="0" applyBorder="0" applyAlignment="0"/>
    <xf numFmtId="202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164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164" fontId="173" fillId="0" borderId="0" applyFont="0" applyFill="0" applyBorder="0" applyAlignment="0" applyProtection="0"/>
    <xf numFmtId="0" fontId="20" fillId="0" borderId="0"/>
    <xf numFmtId="0" fontId="175" fillId="0" borderId="0" applyNumberFormat="0" applyFill="0" applyBorder="0" applyAlignment="0" applyProtection="0"/>
  </cellStyleXfs>
  <cellXfs count="716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41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41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41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43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7" fontId="43" fillId="0" borderId="0" xfId="714" applyFont="1" applyFill="1" applyAlignment="1">
      <alignment horizontal="center" wrapText="1"/>
    </xf>
    <xf numFmtId="167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7" fontId="43" fillId="0" borderId="21" xfId="715" applyNumberFormat="1" applyFont="1" applyFill="1" applyBorder="1" applyAlignment="1">
      <alignment horizontal="center" vertical="center" wrapText="1"/>
    </xf>
    <xf numFmtId="167" fontId="43" fillId="0" borderId="21" xfId="714" applyFont="1" applyFill="1" applyBorder="1" applyAlignment="1">
      <alignment horizontal="center" vertical="center" wrapText="1"/>
    </xf>
    <xf numFmtId="167" fontId="43" fillId="0" borderId="33" xfId="714" applyFont="1" applyFill="1" applyBorder="1" applyAlignment="1">
      <alignment horizontal="center" vertical="center" wrapText="1"/>
    </xf>
    <xf numFmtId="43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43" fontId="42" fillId="0" borderId="0" xfId="1615" applyNumberFormat="1" applyFont="1" applyAlignment="1">
      <alignment horizontal="left" vertical="center"/>
    </xf>
    <xf numFmtId="43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5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41" fontId="94" fillId="0" borderId="0" xfId="1448" applyNumberFormat="1" applyFont="1" applyAlignment="1">
      <alignment wrapText="1"/>
    </xf>
    <xf numFmtId="41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7" fontId="43" fillId="0" borderId="21" xfId="717" applyNumberFormat="1" applyFont="1" applyFill="1" applyBorder="1" applyAlignment="1" applyProtection="1">
      <alignment horizontal="center" vertical="center" wrapText="1"/>
    </xf>
    <xf numFmtId="41" fontId="43" fillId="0" borderId="21" xfId="1451" applyNumberFormat="1" applyFont="1" applyBorder="1" applyAlignment="1">
      <alignment horizontal="center" vertical="center" wrapText="1"/>
    </xf>
    <xf numFmtId="167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7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7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7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43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41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7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1" fillId="0" borderId="0" xfId="1538"/>
    <xf numFmtId="43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43" fontId="0" fillId="0" borderId="3" xfId="1026" applyFont="1" applyFill="1" applyBorder="1" applyProtection="1"/>
    <xf numFmtId="43" fontId="111" fillId="0" borderId="3" xfId="1538" applyNumberFormat="1" applyBorder="1"/>
    <xf numFmtId="43" fontId="139" fillId="0" borderId="3" xfId="1026" applyFont="1" applyBorder="1" applyProtection="1"/>
    <xf numFmtId="43" fontId="0" fillId="0" borderId="3" xfId="1026" applyFont="1" applyBorder="1" applyProtection="1"/>
    <xf numFmtId="43" fontId="127" fillId="0" borderId="3" xfId="1538" applyNumberFormat="1" applyFont="1" applyBorder="1"/>
    <xf numFmtId="0" fontId="60" fillId="0" borderId="3" xfId="1538" applyFont="1" applyBorder="1"/>
    <xf numFmtId="41" fontId="111" fillId="0" borderId="3" xfId="1538" applyNumberFormat="1" applyBorder="1"/>
    <xf numFmtId="43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43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43" fontId="48" fillId="0" borderId="0" xfId="1538" applyNumberFormat="1" applyFont="1"/>
    <xf numFmtId="0" fontId="111" fillId="29" borderId="3" xfId="1538" applyFill="1" applyBorder="1"/>
    <xf numFmtId="167" fontId="111" fillId="29" borderId="3" xfId="1538" applyNumberFormat="1" applyFill="1" applyBorder="1" applyAlignment="1">
      <alignment horizontal="right"/>
    </xf>
    <xf numFmtId="165" fontId="111" fillId="0" borderId="0" xfId="1538" applyNumberFormat="1"/>
    <xf numFmtId="43" fontId="111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43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5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41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43" fontId="140" fillId="40" borderId="85" xfId="2672" applyFont="1" applyFill="1" applyBorder="1" applyAlignment="1" applyProtection="1">
      <alignment horizontal="right" vertical="center" wrapText="1"/>
      <protection locked="0"/>
    </xf>
    <xf numFmtId="43" fontId="140" fillId="40" borderId="87" xfId="2672" applyFont="1" applyFill="1" applyBorder="1" applyAlignment="1" applyProtection="1">
      <alignment horizontal="right" vertical="center"/>
      <protection locked="0"/>
    </xf>
    <xf numFmtId="167" fontId="140" fillId="40" borderId="87" xfId="2672" applyNumberFormat="1" applyFont="1" applyFill="1" applyBorder="1" applyAlignment="1" applyProtection="1">
      <alignment horizontal="right" vertical="center"/>
      <protection locked="0"/>
    </xf>
    <xf numFmtId="167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43" fontId="0" fillId="45" borderId="3" xfId="1026" applyFont="1" applyFill="1" applyBorder="1" applyProtection="1">
      <protection locked="0"/>
    </xf>
    <xf numFmtId="0" fontId="9" fillId="0" borderId="21" xfId="1614" applyFont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164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5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7" fontId="144" fillId="46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119" fillId="0" borderId="99" xfId="1450" applyFont="1" applyBorder="1" applyAlignment="1">
      <alignment horizontal="center" vertical="center"/>
    </xf>
    <xf numFmtId="0" fontId="175" fillId="33" borderId="0" xfId="2678" applyFill="1"/>
    <xf numFmtId="0" fontId="43" fillId="0" borderId="21" xfId="1451" applyFont="1" applyFill="1" applyBorder="1" applyAlignment="1">
      <alignment horizontal="left" vertical="center" wrapText="1"/>
    </xf>
    <xf numFmtId="0" fontId="114" fillId="33" borderId="0" xfId="0" applyFont="1" applyFill="1" applyAlignment="1">
      <alignment vertical="center" wrapText="1"/>
    </xf>
    <xf numFmtId="0" fontId="114" fillId="33" borderId="37" xfId="0" applyFont="1" applyFill="1" applyBorder="1" applyAlignment="1">
      <alignment vertical="center" wrapText="1"/>
    </xf>
    <xf numFmtId="0" fontId="114" fillId="33" borderId="44" xfId="0" applyFont="1" applyFill="1" applyBorder="1" applyAlignment="1">
      <alignment vertical="center" wrapText="1"/>
    </xf>
    <xf numFmtId="0" fontId="114" fillId="33" borderId="45" xfId="0" applyFont="1" applyFill="1" applyBorder="1" applyAlignment="1">
      <alignment vertical="center" wrapText="1"/>
    </xf>
    <xf numFmtId="0" fontId="114" fillId="33" borderId="18" xfId="0" applyFont="1" applyFill="1" applyBorder="1" applyAlignment="1">
      <alignment vertical="center" wrapText="1"/>
    </xf>
    <xf numFmtId="0" fontId="114" fillId="33" borderId="43" xfId="0" applyFont="1" applyFill="1" applyBorder="1" applyAlignment="1">
      <alignment vertical="center" wrapText="1"/>
    </xf>
    <xf numFmtId="0" fontId="42" fillId="0" borderId="21" xfId="1615" applyNumberFormat="1" applyFont="1" applyFill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2" fillId="0" borderId="20" xfId="1615" applyFont="1" applyFill="1" applyBorder="1" applyAlignment="1">
      <alignment horizontal="center" vertical="center"/>
    </xf>
    <xf numFmtId="0" fontId="9" fillId="0" borderId="21" xfId="1614" applyFont="1" applyFill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0" fontId="113" fillId="0" borderId="20" xfId="1652" applyFont="1" applyFill="1" applyBorder="1" applyAlignment="1">
      <alignment horizontal="center" vertical="center"/>
    </xf>
    <xf numFmtId="0" fontId="9" fillId="0" borderId="21" xfId="1614" applyFont="1" applyFill="1" applyBorder="1" applyAlignment="1">
      <alignment horizontal="center" vertical="center" wrapText="1"/>
    </xf>
    <xf numFmtId="0" fontId="43" fillId="0" borderId="21" xfId="0" applyFont="1" applyFill="1" applyBorder="1" applyAlignment="1">
      <alignment horizontal="left" vertical="center" wrapText="1"/>
    </xf>
    <xf numFmtId="3" fontId="9" fillId="0" borderId="21" xfId="1599" applyNumberFormat="1" applyFont="1" applyFill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164" fontId="152" fillId="0" borderId="0" xfId="1614" applyNumberFormat="1" applyFont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6" fillId="33" borderId="0" xfId="0" quotePrefix="1" applyFont="1" applyFill="1" applyAlignment="1">
      <alignment horizontal="center"/>
    </xf>
    <xf numFmtId="0" fontId="43" fillId="0" borderId="21" xfId="1450" applyFont="1" applyFill="1" applyBorder="1" applyAlignment="1">
      <alignment vertical="center" wrapText="1"/>
    </xf>
    <xf numFmtId="0" fontId="113" fillId="0" borderId="21" xfId="1652" applyFont="1" applyFill="1" applyBorder="1" applyAlignment="1">
      <alignment vertical="center"/>
    </xf>
    <xf numFmtId="14" fontId="95" fillId="0" borderId="0" xfId="1653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7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165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165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4" borderId="3" xfId="2673" applyNumberFormat="1" applyFont="1" applyFill="1" applyBorder="1" applyAlignment="1">
      <alignment horizontal="center" vertical="center" wrapText="1"/>
    </xf>
    <xf numFmtId="2" fontId="134" fillId="44" borderId="39" xfId="2673" applyNumberFormat="1" applyFont="1" applyFill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165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43" fontId="153" fillId="0" borderId="0" xfId="1614" applyNumberFormat="1" applyFont="1" applyAlignment="1">
      <alignment horizontal="left" vertical="top" wrapText="1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6" fontId="119" fillId="0" borderId="73" xfId="1450" applyNumberFormat="1" applyFont="1" applyBorder="1" applyAlignment="1">
      <alignment horizontal="left" vertical="center"/>
    </xf>
    <xf numFmtId="206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91" fillId="33" borderId="61" xfId="0" applyFont="1" applyFill="1" applyBorder="1" applyAlignment="1">
      <alignment horizontal="left" vertical="center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18" xfId="0" applyFont="1" applyFill="1" applyBorder="1" applyAlignment="1">
      <alignment horizontal="center" vertical="center" wrapText="1"/>
    </xf>
    <xf numFmtId="0" fontId="114" fillId="33" borderId="0" xfId="0" applyFont="1" applyFill="1" applyBorder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4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4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224118</xdr:colOff>
      <xdr:row>18</xdr:row>
      <xdr:rowOff>22411</xdr:rowOff>
    </xdr:from>
    <xdr:to>
      <xdr:col>12</xdr:col>
      <xdr:colOff>224118</xdr:colOff>
      <xdr:row>27</xdr:row>
      <xdr:rowOff>11205</xdr:rowOff>
    </xdr:to>
    <xdr:cxnSp macro="">
      <xdr:nvCxnSpPr>
        <xdr:cNvPr id="449" name="Straight Connector 448"/>
        <xdr:cNvCxnSpPr/>
      </xdr:nvCxnSpPr>
      <xdr:spPr>
        <a:xfrm flipH="1">
          <a:off x="4347883" y="2958352"/>
          <a:ext cx="0" cy="1400735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313764</xdr:colOff>
      <xdr:row>11</xdr:row>
      <xdr:rowOff>110266</xdr:rowOff>
    </xdr:from>
    <xdr:to>
      <xdr:col>13</xdr:col>
      <xdr:colOff>313764</xdr:colOff>
      <xdr:row>39</xdr:row>
      <xdr:rowOff>121471</xdr:rowOff>
    </xdr:to>
    <xdr:sp macro="" textlink="">
      <xdr:nvSpPr>
        <xdr:cNvPr id="104" name="Freeform 103"/>
        <xdr:cNvSpPr/>
      </xdr:nvSpPr>
      <xdr:spPr>
        <a:xfrm rot="16200000" flipH="1">
          <a:off x="2622176" y="4144384"/>
          <a:ext cx="4392705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101350</xdr:colOff>
      <xdr:row>23</xdr:row>
      <xdr:rowOff>117660</xdr:rowOff>
    </xdr:from>
    <xdr:to>
      <xdr:col>8</xdr:col>
      <xdr:colOff>224118</xdr:colOff>
      <xdr:row>26</xdr:row>
      <xdr:rowOff>22413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1939115" y="3838013"/>
          <a:ext cx="884768" cy="3754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RM WIJAYA</a:t>
          </a:r>
          <a:r>
            <a:rPr lang="en-ID" sz="900" baseline="0">
              <a:solidFill>
                <a:srgbClr val="FF0000"/>
              </a:solidFill>
            </a:rPr>
            <a:t> 33KVA</a:t>
          </a:r>
          <a:endParaRPr lang="en-ID" sz="900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8262" y="795617"/>
          <a:ext cx="1504956" cy="2311026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687486" y="3003212"/>
          <a:ext cx="249380" cy="231800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69502" y="2952378"/>
          <a:ext cx="251113" cy="231800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99687</xdr:colOff>
      <xdr:row>23</xdr:row>
      <xdr:rowOff>99012</xdr:rowOff>
    </xdr:from>
    <xdr:to>
      <xdr:col>9</xdr:col>
      <xdr:colOff>252087</xdr:colOff>
      <xdr:row>24</xdr:row>
      <xdr:rowOff>80082</xdr:rowOff>
    </xdr:to>
    <xdr:grpSp>
      <xdr:nvGrpSpPr>
        <xdr:cNvPr id="41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080452" y="3819365"/>
          <a:ext cx="152400" cy="137952"/>
          <a:chOff x="3725636" y="1945820"/>
          <a:chExt cx="153760" cy="144237"/>
        </a:xfrm>
        <a:noFill/>
      </xdr:grpSpPr>
      <xdr:sp macro="" textlink="">
        <xdr:nvSpPr>
          <xdr:cNvPr id="413" name="Oval 412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414" name="Straight Connector 413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413" idx="1"/>
            <a:endCxn id="4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5" name="Straight Connector 414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413" idx="3"/>
            <a:endCxn id="4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100853</xdr:colOff>
      <xdr:row>27</xdr:row>
      <xdr:rowOff>50989</xdr:rowOff>
    </xdr:from>
    <xdr:to>
      <xdr:col>13</xdr:col>
      <xdr:colOff>67236</xdr:colOff>
      <xdr:row>34</xdr:row>
      <xdr:rowOff>33618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3462618" y="4398871"/>
          <a:ext cx="1109383" cy="106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K2-81/71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312 50 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CM2-11M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CE1-2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F1-2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100853</xdr:colOff>
      <xdr:row>24</xdr:row>
      <xdr:rowOff>145678</xdr:rowOff>
    </xdr:from>
    <xdr:to>
      <xdr:col>12</xdr:col>
      <xdr:colOff>232835</xdr:colOff>
      <xdr:row>25</xdr:row>
      <xdr:rowOff>131356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224618" y="4022913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354105</xdr:colOff>
      <xdr:row>24</xdr:row>
      <xdr:rowOff>129990</xdr:rowOff>
    </xdr:from>
    <xdr:to>
      <xdr:col>12</xdr:col>
      <xdr:colOff>105087</xdr:colOff>
      <xdr:row>25</xdr:row>
      <xdr:rowOff>115668</xdr:rowOff>
    </xdr:to>
    <xdr:sp macro="" textlink="">
      <xdr:nvSpPr>
        <xdr:cNvPr id="461" name="Isosceles Triangle 46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096870" y="4007225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24650</xdr:colOff>
      <xdr:row>25</xdr:row>
      <xdr:rowOff>2241</xdr:rowOff>
    </xdr:from>
    <xdr:to>
      <xdr:col>12</xdr:col>
      <xdr:colOff>156632</xdr:colOff>
      <xdr:row>25</xdr:row>
      <xdr:rowOff>144802</xdr:rowOff>
    </xdr:to>
    <xdr:sp macro="" textlink="">
      <xdr:nvSpPr>
        <xdr:cNvPr id="462" name="Isosceles Triangle 461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148415" y="4036359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140028</xdr:colOff>
      <xdr:row>23</xdr:row>
      <xdr:rowOff>105736</xdr:rowOff>
    </xdr:from>
    <xdr:to>
      <xdr:col>12</xdr:col>
      <xdr:colOff>292428</xdr:colOff>
      <xdr:row>24</xdr:row>
      <xdr:rowOff>86806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63793" y="3826089"/>
          <a:ext cx="152400" cy="137952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323610</xdr:colOff>
      <xdr:row>24</xdr:row>
      <xdr:rowOff>46535</xdr:rowOff>
    </xdr:from>
    <xdr:to>
      <xdr:col>9</xdr:col>
      <xdr:colOff>62926</xdr:colOff>
      <xdr:row>24</xdr:row>
      <xdr:rowOff>155249</xdr:rowOff>
    </xdr:to>
    <xdr:grpSp>
      <xdr:nvGrpSpPr>
        <xdr:cNvPr id="143" name="Group 142"/>
        <xdr:cNvGrpSpPr/>
      </xdr:nvGrpSpPr>
      <xdr:grpSpPr>
        <a:xfrm>
          <a:off x="2923375" y="3923770"/>
          <a:ext cx="120316" cy="108714"/>
          <a:chOff x="4552393" y="5147729"/>
          <a:chExt cx="228791" cy="193248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243122</xdr:colOff>
      <xdr:row>24</xdr:row>
      <xdr:rowOff>20572</xdr:rowOff>
    </xdr:from>
    <xdr:to>
      <xdr:col>12</xdr:col>
      <xdr:colOff>148993</xdr:colOff>
      <xdr:row>24</xdr:row>
      <xdr:rowOff>20572</xdr:rowOff>
    </xdr:to>
    <xdr:cxnSp macro="">
      <xdr:nvCxnSpPr>
        <xdr:cNvPr id="149" name="Straight Connector 148"/>
        <xdr:cNvCxnSpPr/>
      </xdr:nvCxnSpPr>
      <xdr:spPr>
        <a:xfrm>
          <a:off x="3223887" y="3897807"/>
          <a:ext cx="1048871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145677</xdr:colOff>
      <xdr:row>23</xdr:row>
      <xdr:rowOff>123265</xdr:rowOff>
    </xdr:from>
    <xdr:to>
      <xdr:col>11</xdr:col>
      <xdr:colOff>265993</xdr:colOff>
      <xdr:row>24</xdr:row>
      <xdr:rowOff>75097</xdr:rowOff>
    </xdr:to>
    <xdr:grpSp>
      <xdr:nvGrpSpPr>
        <xdr:cNvPr id="150" name="Group 149"/>
        <xdr:cNvGrpSpPr/>
      </xdr:nvGrpSpPr>
      <xdr:grpSpPr>
        <a:xfrm>
          <a:off x="3888442" y="3843618"/>
          <a:ext cx="120316" cy="108714"/>
          <a:chOff x="4552393" y="5147729"/>
          <a:chExt cx="228791" cy="193248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235323</xdr:colOff>
      <xdr:row>24</xdr:row>
      <xdr:rowOff>35862</xdr:rowOff>
    </xdr:from>
    <xdr:to>
      <xdr:col>9</xdr:col>
      <xdr:colOff>121952</xdr:colOff>
      <xdr:row>25</xdr:row>
      <xdr:rowOff>56029</xdr:rowOff>
    </xdr:to>
    <xdr:cxnSp macro="">
      <xdr:nvCxnSpPr>
        <xdr:cNvPr id="160" name="Straight Connector 159"/>
        <xdr:cNvCxnSpPr/>
      </xdr:nvCxnSpPr>
      <xdr:spPr>
        <a:xfrm flipV="1">
          <a:off x="2835088" y="3913097"/>
          <a:ext cx="267629" cy="1770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268941</xdr:colOff>
      <xdr:row>24</xdr:row>
      <xdr:rowOff>0</xdr:rowOff>
    </xdr:from>
    <xdr:to>
      <xdr:col>9</xdr:col>
      <xdr:colOff>99687</xdr:colOff>
      <xdr:row>24</xdr:row>
      <xdr:rowOff>11106</xdr:rowOff>
    </xdr:to>
    <xdr:cxnSp macro="">
      <xdr:nvCxnSpPr>
        <xdr:cNvPr id="8" name="Straight Arrow Connector 7"/>
        <xdr:cNvCxnSpPr>
          <a:stCxn id="413" idx="2"/>
        </xdr:cNvCxnSpPr>
      </xdr:nvCxnSpPr>
      <xdr:spPr>
        <a:xfrm flipH="1" flipV="1">
          <a:off x="2868706" y="3877235"/>
          <a:ext cx="211746" cy="111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274499</xdr:colOff>
      <xdr:row>24</xdr:row>
      <xdr:rowOff>6624</xdr:rowOff>
    </xdr:from>
    <xdr:to>
      <xdr:col>13</xdr:col>
      <xdr:colOff>167819</xdr:colOff>
      <xdr:row>24</xdr:row>
      <xdr:rowOff>6624</xdr:rowOff>
    </xdr:to>
    <xdr:cxnSp macro="">
      <xdr:nvCxnSpPr>
        <xdr:cNvPr id="110" name="Straight Arrow Connector 109"/>
        <xdr:cNvCxnSpPr/>
      </xdr:nvCxnSpPr>
      <xdr:spPr>
        <a:xfrm>
          <a:off x="4398264" y="3883859"/>
          <a:ext cx="27432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286870</xdr:colOff>
      <xdr:row>15</xdr:row>
      <xdr:rowOff>80124</xdr:rowOff>
    </xdr:from>
    <xdr:to>
      <xdr:col>9</xdr:col>
      <xdr:colOff>253253</xdr:colOff>
      <xdr:row>23</xdr:row>
      <xdr:rowOff>22412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2124635" y="2545418"/>
          <a:ext cx="1109383" cy="1197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K2-81/71A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 9 200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CE1-2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F1-2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CM2-12A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iftakhul.huda/Desktop/2020/01.%20PBPD/2024/01.%20JANUARI%202024/01.%2052554%20KKO%20KKF%20PB%20SRI%20UTAMI%2033%20KVA/01.%2052554%20KKO%20KKF%20PB%20SRI%20UTAMI%2033%20KV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MATERIAL"/>
      <sheetName val="REKAP TIANG"/>
      <sheetName val="REKAP MDU"/>
      <sheetName val="Sheet1"/>
      <sheetName val="HARGA SATUAN"/>
      <sheetName val="KKO"/>
      <sheetName val="DATA"/>
      <sheetName val="KKF"/>
      <sheetName val="RAB"/>
      <sheetName val="GAMBAR"/>
      <sheetName val="SLD"/>
      <sheetName val="PETA"/>
      <sheetName val="PDL"/>
    </sheetNames>
    <sheetDataSet>
      <sheetData sheetId="0"/>
      <sheetData sheetId="1"/>
      <sheetData sheetId="2"/>
      <sheetData sheetId="3"/>
      <sheetData sheetId="4">
        <row r="8">
          <cell r="C8" t="str">
            <v>ALAT PENGUKUR DAN PEMBATAS</v>
          </cell>
        </row>
        <row r="9">
          <cell r="C9" t="str">
            <v>KWH MPB; 1P;230V;5(60)A;1;2W</v>
          </cell>
        </row>
        <row r="10">
          <cell r="C10" t="str">
            <v>KWH MPB; 3P; 4W; 230/400 V; 5(80) A; Class 1</v>
          </cell>
        </row>
        <row r="11">
          <cell r="C11" t="str">
            <v>KWH Elektronik; 1P; 2W; 230 V; 5(40) A; kls 1 (combo); register drum</v>
          </cell>
        </row>
        <row r="12">
          <cell r="C12" t="str">
            <v>KWH Elektronik; 1P; 2W; 230 V; 5(100) A; kls 1 termasuk modem 3G/4G</v>
          </cell>
        </row>
        <row r="13">
          <cell r="C13" t="str">
            <v>KWH Elektronik; 3P; 4W; 57.7-100V/220-400V; 5 A; kls 0.2 (meter pembanding)</v>
          </cell>
        </row>
        <row r="14">
          <cell r="C14" t="str">
            <v>KWH Elektronik; 3P; 4W; 220/380V; 5(80) A; kls 1 (Pengukuran Langsung)</v>
          </cell>
        </row>
        <row r="15">
          <cell r="C15" t="str">
            <v>KWH Elektronik; 3P; 4W; 57.7-100V/220-400V; 5(10) A; kls 0.5 (Pengukuran Tidak Langsung)</v>
          </cell>
        </row>
        <row r="16">
          <cell r="C16" t="str">
            <v>KWH Elektronik; 3P; 4W; 220/380V; 5(10); kls 1 (Pengukuran Tidak Langsung)</v>
          </cell>
        </row>
        <row r="17">
          <cell r="C17" t="str">
            <v>Modem 3G/4G</v>
          </cell>
        </row>
        <row r="18">
          <cell r="C18" t="str">
            <v>MCB 1 Fasa 2 A</v>
          </cell>
        </row>
        <row r="19">
          <cell r="C19" t="str">
            <v>MCB 1 Fasa 4 A</v>
          </cell>
        </row>
        <row r="20">
          <cell r="C20" t="str">
            <v>MCB 1 Fasa 6 A</v>
          </cell>
        </row>
        <row r="21">
          <cell r="C21" t="str">
            <v>MCB 1 Fasa 10 A</v>
          </cell>
        </row>
        <row r="22">
          <cell r="C22" t="str">
            <v>MCB 1 Fasa 16 A</v>
          </cell>
        </row>
        <row r="23">
          <cell r="C23" t="str">
            <v>MCB 1 Fasa 20 A</v>
          </cell>
        </row>
        <row r="24">
          <cell r="C24" t="str">
            <v>MCB 1 Fasa 25 A</v>
          </cell>
        </row>
        <row r="25">
          <cell r="C25" t="str">
            <v>MCB 1 Fasa 35 A</v>
          </cell>
        </row>
        <row r="26">
          <cell r="C26" t="str">
            <v>MCB 1 Fasa 50 A</v>
          </cell>
        </row>
        <row r="27">
          <cell r="C27" t="str">
            <v>MCB 3 Fasa 10 A</v>
          </cell>
        </row>
        <row r="28">
          <cell r="C28" t="str">
            <v>MCB 3 Fasa 16 A</v>
          </cell>
        </row>
        <row r="29">
          <cell r="C29" t="str">
            <v>MCB 3 Fasa 20 A</v>
          </cell>
        </row>
        <row r="30">
          <cell r="C30" t="str">
            <v>MCB 3 Fasa 25 A</v>
          </cell>
        </row>
        <row r="31">
          <cell r="C31" t="str">
            <v>MCB 3 Fasa 35 A</v>
          </cell>
        </row>
        <row r="32">
          <cell r="C32" t="str">
            <v>MCCB 1 Fasa 40 A</v>
          </cell>
        </row>
        <row r="33">
          <cell r="C33" t="str">
            <v>MCCB 1 Fasa 63 A</v>
          </cell>
        </row>
        <row r="34">
          <cell r="C34" t="str">
            <v>MCCB 1 Fasa 80 A</v>
          </cell>
        </row>
        <row r="35">
          <cell r="C35" t="str">
            <v>MCCB 1 Fasa 100 A</v>
          </cell>
        </row>
        <row r="36">
          <cell r="C36" t="str">
            <v>MCCB 3 Fasa 80 A</v>
          </cell>
        </row>
        <row r="37">
          <cell r="C37" t="str">
            <v>MCCB 3 Fasa 100 A</v>
          </cell>
        </row>
        <row r="38">
          <cell r="C38" t="str">
            <v>MCCB 3 Fasa 125 A</v>
          </cell>
        </row>
        <row r="39">
          <cell r="C39" t="str">
            <v>MCCB 3 Fasa 160 A</v>
          </cell>
        </row>
        <row r="40">
          <cell r="C40" t="str">
            <v>MCCB 3 Fasa 200 A</v>
          </cell>
        </row>
        <row r="41">
          <cell r="C41" t="str">
            <v>MCCB 3 Fasa 225 A</v>
          </cell>
        </row>
        <row r="42">
          <cell r="C42" t="str">
            <v>MCCB 3 Fasa 250 A</v>
          </cell>
        </row>
        <row r="43">
          <cell r="C43" t="str">
            <v>MCCB 3 Fasa 300 A</v>
          </cell>
        </row>
        <row r="44">
          <cell r="C44" t="str">
            <v xml:space="preserve">CT TR ; Burden 5 VA; 50/5 A - 300/5 A Class 0.5s </v>
          </cell>
        </row>
        <row r="45">
          <cell r="C45" t="str">
            <v xml:space="preserve">CT TR ; Burden 5 VA; 100/5 A Class 0.5s </v>
          </cell>
        </row>
        <row r="46">
          <cell r="C46" t="str">
            <v>CT TM Indoor Tipe Blok 10/5-5A</v>
          </cell>
        </row>
        <row r="47">
          <cell r="C47" t="str">
            <v>CT TM Indoor Tipe Blok 15/5-5A</v>
          </cell>
        </row>
        <row r="48">
          <cell r="C48" t="str">
            <v>CT TM Indoor Tipe Blok 20/5-5A</v>
          </cell>
        </row>
        <row r="49">
          <cell r="C49" t="str">
            <v>CT TM Indoor Tipe Blok 30/5-5A</v>
          </cell>
        </row>
        <row r="50">
          <cell r="C50" t="str">
            <v>CT TM Indoor Tipe Blok 40/5-5A</v>
          </cell>
        </row>
        <row r="51">
          <cell r="C51" t="str">
            <v>CT TM Indoor Tipe Blok 50/5-5A</v>
          </cell>
        </row>
        <row r="52">
          <cell r="C52" t="str">
            <v>CT TM Indoor Tipe Blok 60/5-5A</v>
          </cell>
        </row>
        <row r="53">
          <cell r="C53" t="str">
            <v>CT TM Indoor Tipe Blok 75/5-5A</v>
          </cell>
        </row>
        <row r="54">
          <cell r="C54" t="str">
            <v>CT TM Indoor Tipe Blok 80/5-5A</v>
          </cell>
        </row>
        <row r="55">
          <cell r="C55" t="str">
            <v>CT TM Indoor Tipe Blok 100/5-5A</v>
          </cell>
        </row>
        <row r="56">
          <cell r="C56" t="str">
            <v>CT TM Indoor Tipe Blok 150/5-5A</v>
          </cell>
        </row>
        <row r="57">
          <cell r="C57" t="str">
            <v>CT TM Indoor Tipe Blok 200/5-5A</v>
          </cell>
        </row>
        <row r="58">
          <cell r="C58" t="str">
            <v>CT TM Indoor Tipe Blok 250/5-5A</v>
          </cell>
        </row>
        <row r="59">
          <cell r="C59" t="str">
            <v>CT TM Indoor Tipe Blok 300/5-5A</v>
          </cell>
        </row>
        <row r="60">
          <cell r="C60" t="str">
            <v>CT TM Indoor Tipe Blok 400/5-5A</v>
          </cell>
        </row>
        <row r="61">
          <cell r="C61" t="str">
            <v>CT TM Indoor Tipe Blok 500/5-5A</v>
          </cell>
        </row>
        <row r="62">
          <cell r="C62" t="str">
            <v>CT TM Indoor Tipe Blok 600/5-5A</v>
          </cell>
        </row>
        <row r="63">
          <cell r="C63" t="str">
            <v>CT TM Indoor Tipe Blok 750/5-5A</v>
          </cell>
        </row>
        <row r="64">
          <cell r="C64" t="str">
            <v>CT TM Indoor Tipe Blok 800/5-5A</v>
          </cell>
        </row>
        <row r="65">
          <cell r="C65" t="str">
            <v>CT TM Indoor Tipe Blok 1000/5-5A</v>
          </cell>
        </row>
        <row r="66">
          <cell r="C66" t="str">
            <v>CT TM Indoor Tipe Ring 50/5-5A</v>
          </cell>
        </row>
        <row r="67">
          <cell r="C67" t="str">
            <v>CT TM Indoor Tipe Ring 100/5-5A</v>
          </cell>
        </row>
        <row r="68">
          <cell r="C68" t="str">
            <v>CT TM Outdoor  10/5</v>
          </cell>
        </row>
        <row r="69">
          <cell r="C69" t="str">
            <v>CT TM Outdoor  15/5</v>
          </cell>
        </row>
        <row r="70">
          <cell r="C70" t="str">
            <v>CT TM Outdoor  20/5</v>
          </cell>
        </row>
        <row r="71">
          <cell r="C71" t="str">
            <v>CT TM Outdoor  25/5</v>
          </cell>
        </row>
        <row r="72">
          <cell r="C72" t="str">
            <v>CT TM Outdoor  30/5</v>
          </cell>
        </row>
        <row r="73">
          <cell r="C73" t="str">
            <v>CT TM Outdoor  40/5</v>
          </cell>
        </row>
        <row r="74">
          <cell r="C74" t="str">
            <v>CT TM Outdoor  50/5</v>
          </cell>
        </row>
        <row r="75">
          <cell r="C75" t="str">
            <v>CT TM Outdoor  60/5</v>
          </cell>
        </row>
        <row r="76">
          <cell r="C76" t="str">
            <v>CT TM Outdoor  75/5</v>
          </cell>
        </row>
        <row r="77">
          <cell r="C77" t="str">
            <v>CT TM Outdoor 80/5</v>
          </cell>
        </row>
        <row r="78">
          <cell r="C78" t="str">
            <v>CT TM Outdoor 100/5</v>
          </cell>
        </row>
        <row r="79">
          <cell r="C79" t="str">
            <v>CT TM Outdoor 150/5</v>
          </cell>
        </row>
        <row r="80">
          <cell r="C80" t="str">
            <v>CT TM Outdoor 200/5</v>
          </cell>
        </row>
        <row r="81">
          <cell r="C81" t="str">
            <v>CT TM Outdoor 250/5</v>
          </cell>
        </row>
        <row r="82">
          <cell r="C82" t="str">
            <v>CT TM Outdoor 300/5</v>
          </cell>
        </row>
        <row r="83">
          <cell r="C83" t="str">
            <v>CT TM Outdoor 400/5</v>
          </cell>
        </row>
        <row r="84">
          <cell r="C84" t="str">
            <v>PT Indoor (ratio 20.000/v3 : 100/v3) Class 0.2s</v>
          </cell>
        </row>
        <row r="85">
          <cell r="C85" t="str">
            <v>PT Outdoor (ratio 20.000/v3 : 100/v3) Class 0.2s</v>
          </cell>
        </row>
        <row r="87">
          <cell r="C87" t="str">
            <v>KOTAK APP</v>
          </cell>
        </row>
        <row r="88">
          <cell r="C88" t="str">
            <v>Smart Box Langsung Daya 3.9 kVA MCCB 6 A</v>
          </cell>
        </row>
        <row r="89">
          <cell r="C89" t="str">
            <v>Smart Box Langsung Daya 6.6 kVA MCCB 10 A</v>
          </cell>
        </row>
        <row r="90">
          <cell r="C90" t="str">
            <v>Smart Box Langsung Daya 10.6 kVA MCCB 16 A</v>
          </cell>
        </row>
        <row r="91">
          <cell r="C91" t="str">
            <v>Smart Box Langsung Daya 13.2 kVA MCCB 20 A</v>
          </cell>
        </row>
        <row r="92">
          <cell r="C92" t="str">
            <v>Smart Box Langsung Daya 16.5 kVA MCCB 25 A</v>
          </cell>
        </row>
        <row r="93">
          <cell r="C93" t="str">
            <v>Smart Box Langsung Daya 23 kVA MCCB 35 A</v>
          </cell>
        </row>
        <row r="94">
          <cell r="C94" t="str">
            <v>Smart Box Langsung Daya 33 kVA MCCB 50 A</v>
          </cell>
        </row>
        <row r="95">
          <cell r="C95" t="str">
            <v>Smart Box Langsung Daya 41.5 kVA MCCB 63 A</v>
          </cell>
        </row>
        <row r="96">
          <cell r="C96" t="str">
            <v>Smart Box Tidak Langsung Daya 53 kVA MCCB 80 A</v>
          </cell>
        </row>
        <row r="97">
          <cell r="C97" t="str">
            <v>Smart Box Tidak Langsung Daya 66 kVA MCCB 100 A</v>
          </cell>
        </row>
        <row r="98">
          <cell r="C98" t="str">
            <v>Smart Box Tidak Langsung Daya 82.5 kVA MCCB 125 A</v>
          </cell>
        </row>
        <row r="99">
          <cell r="C99" t="str">
            <v>Smart Box Tidak Langsung Daya 105 kVA MCCB 160 A</v>
          </cell>
        </row>
        <row r="100">
          <cell r="C100" t="str">
            <v>Smart Box Tidak Langsung Daya 131 kVA MCCB 200 A</v>
          </cell>
        </row>
        <row r="101">
          <cell r="C101" t="str">
            <v>Smart Box Tidak Langsung Daya 147 kVA MCCB 225 A</v>
          </cell>
        </row>
        <row r="102">
          <cell r="C102" t="str">
            <v>Smart Box Tidak Langsung Daya 164 kVA MCCB 250 A</v>
          </cell>
        </row>
        <row r="103">
          <cell r="C103" t="str">
            <v>Smart Box Tidak Langsung Daya 197 kVA MCCB 300 A</v>
          </cell>
        </row>
        <row r="104">
          <cell r="C104" t="str">
            <v>Smart Box Tidak Langsung Daya TM</v>
          </cell>
        </row>
        <row r="105">
          <cell r="C105" t="str">
            <v>Kotak APP 1 Fasa OA KAS I</v>
          </cell>
        </row>
        <row r="106">
          <cell r="C106" t="str">
            <v>Kotak APP 3 Fasa OA KAS III</v>
          </cell>
        </row>
        <row r="107">
          <cell r="C107" t="str">
            <v>Kotak APP Type I Lipat,lengkap</v>
          </cell>
        </row>
        <row r="108">
          <cell r="C108" t="str">
            <v>Kotak APP Type III Lipat,lengkap</v>
          </cell>
        </row>
        <row r="109">
          <cell r="C109" t="str">
            <v>Kotak APP TR Type IV Tanpa Topi,lengkap</v>
          </cell>
        </row>
        <row r="110">
          <cell r="C110" t="str">
            <v>Kotak APP TR Type I A Single Tarif, lengkap</v>
          </cell>
        </row>
        <row r="111">
          <cell r="C111" t="str">
            <v>Kotak APP TR Double Tarif, lengkap</v>
          </cell>
        </row>
        <row r="112">
          <cell r="C112" t="str">
            <v>Kotak APP TM , lengkap</v>
          </cell>
        </row>
        <row r="114">
          <cell r="C114" t="str">
            <v>LBS &amp; KUBIKEL PELANGGAN</v>
          </cell>
        </row>
        <row r="115">
          <cell r="C115" t="str">
            <v>LBS Pelanggan TM</v>
          </cell>
        </row>
        <row r="116">
          <cell r="C116" t="str">
            <v>Air Insulated LBS Manual;24KV;630A;Min-16KA</v>
          </cell>
        </row>
        <row r="117">
          <cell r="C117" t="str">
            <v>Air Insulated LBS Motorized;24KV;630A;Min-16KA</v>
          </cell>
        </row>
        <row r="118">
          <cell r="C118" t="str">
            <v>Air Insulated CBOG Motorized+Metering;20KV;630A;Min-16KA</v>
          </cell>
        </row>
        <row r="119">
          <cell r="C119" t="str">
            <v>Fully Gas Insulated LBS Motorized;24KV;630A;Min-16KA</v>
          </cell>
        </row>
        <row r="120">
          <cell r="C120" t="str">
            <v>Fully Gas Insulated CBOG Motorized+Metering;20KV;630A;Min-16KA</v>
          </cell>
        </row>
        <row r="121">
          <cell r="C121" t="str">
            <v>Fully Gas Insulated LBS Manual;24KV;630A;Min-16KA</v>
          </cell>
        </row>
        <row r="122">
          <cell r="C122" t="str">
            <v>Kubikel Pelayanan Prioritas</v>
          </cell>
        </row>
        <row r="123">
          <cell r="C123" t="str">
            <v>Automatic Change Over (ACO) TM</v>
          </cell>
        </row>
        <row r="124">
          <cell r="C124" t="str">
            <v>Automatic Change Over (ACO) TR</v>
          </cell>
        </row>
        <row r="126">
          <cell r="C126" t="str">
            <v>KUBIKEL GARDU INDUK</v>
          </cell>
        </row>
        <row r="127">
          <cell r="C127" t="str">
            <v>Metaclad;Outgoing;20kV;630A;25kA - GI</v>
          </cell>
        </row>
        <row r="128">
          <cell r="C128" t="str">
            <v>Metaclad;Couple;20kV;2000A;25kA - GI</v>
          </cell>
        </row>
        <row r="129">
          <cell r="C129" t="str">
            <v>Kubikel Interface 20 kV</v>
          </cell>
        </row>
        <row r="130">
          <cell r="C130" t="str">
            <v>Power Meter Digital</v>
          </cell>
        </row>
        <row r="131">
          <cell r="C131" t="str">
            <v>Rele Proteksi OC/EF</v>
          </cell>
        </row>
        <row r="133">
          <cell r="C133" t="str">
            <v>TRAFO DISTRIBUSI</v>
          </cell>
        </row>
        <row r="134">
          <cell r="C134" t="str">
            <v>Trafo 1 Fasa CSP 50 kVA</v>
          </cell>
        </row>
        <row r="135">
          <cell r="C135" t="str">
            <v>Trafo 3 phasa 50 kVA YNyn0</v>
          </cell>
        </row>
        <row r="136">
          <cell r="C136" t="str">
            <v>Trafo 3 phasa 100 kVA YNyn0</v>
          </cell>
        </row>
        <row r="137">
          <cell r="C137" t="str">
            <v>Trafo 3 phasa 160 kVA YNyn0</v>
          </cell>
        </row>
        <row r="138">
          <cell r="C138" t="str">
            <v>Trafo 3 phasa 50 kVA Yzn5</v>
          </cell>
        </row>
        <row r="139">
          <cell r="C139" t="str">
            <v>Trafo 3 phasa 100 kVA Yzn5</v>
          </cell>
        </row>
        <row r="140">
          <cell r="C140" t="str">
            <v>Trafo 3 phasa 160 kVA Yzn5</v>
          </cell>
        </row>
        <row r="141">
          <cell r="C141" t="str">
            <v>Trafo 3 phasa 200 kVA Dyn5</v>
          </cell>
        </row>
        <row r="142">
          <cell r="C142" t="str">
            <v>Trafo 3 phasa 250 kVA DYn5</v>
          </cell>
        </row>
        <row r="143">
          <cell r="C143" t="str">
            <v>Trafo 3 phasa 400 kVA DYn5 OD</v>
          </cell>
        </row>
        <row r="144">
          <cell r="C144" t="str">
            <v>LVCB 2 Jurusan 250 A MCCB</v>
          </cell>
        </row>
        <row r="145">
          <cell r="C145" t="str">
            <v>LVCB 2 Jurusan 250 A LBS</v>
          </cell>
        </row>
        <row r="146">
          <cell r="C146" t="str">
            <v>LVCB 2 Jurusan 400 A LBS</v>
          </cell>
        </row>
        <row r="147">
          <cell r="C147" t="str">
            <v>LVCB 4 Jurusan 400 A LBS</v>
          </cell>
        </row>
        <row r="148">
          <cell r="C148" t="str">
            <v>LVCB 4 Jurusan 630 A LBS</v>
          </cell>
        </row>
        <row r="150">
          <cell r="C150" t="str">
            <v>PEMBATAS</v>
          </cell>
        </row>
        <row r="151">
          <cell r="C151" t="str">
            <v>FCO Polymer</v>
          </cell>
        </row>
        <row r="152">
          <cell r="C152" t="str">
            <v>Fuse Link 2 A</v>
          </cell>
        </row>
        <row r="153">
          <cell r="C153" t="str">
            <v>Fuse Link 3 A</v>
          </cell>
        </row>
        <row r="154">
          <cell r="C154" t="str">
            <v>Fuse Link 4 A</v>
          </cell>
        </row>
        <row r="155">
          <cell r="C155" t="str">
            <v>Fuse Link 6 A</v>
          </cell>
        </row>
        <row r="156">
          <cell r="C156" t="str">
            <v>Fuse Link 8 A</v>
          </cell>
        </row>
        <row r="157">
          <cell r="C157" t="str">
            <v>Fuse Link 10 A</v>
          </cell>
        </row>
        <row r="158">
          <cell r="C158" t="str">
            <v>Fuse Link 12 A</v>
          </cell>
        </row>
        <row r="159">
          <cell r="C159" t="str">
            <v>Fuse Link 15 A</v>
          </cell>
        </row>
        <row r="160">
          <cell r="C160" t="str">
            <v>Fuse Link 20 A</v>
          </cell>
        </row>
        <row r="161">
          <cell r="C161" t="str">
            <v>Fuse Link 25 A</v>
          </cell>
        </row>
        <row r="162">
          <cell r="C162" t="str">
            <v>Fuse Link 30 A</v>
          </cell>
        </row>
        <row r="163">
          <cell r="C163" t="str">
            <v>Fuse Link 50 A</v>
          </cell>
        </row>
        <row r="164">
          <cell r="C164" t="str">
            <v>Fuse Link 60 A</v>
          </cell>
        </row>
        <row r="165">
          <cell r="C165" t="str">
            <v>Fuse Link 80A</v>
          </cell>
        </row>
        <row r="166">
          <cell r="C166" t="str">
            <v>Fuse Link 100A</v>
          </cell>
        </row>
        <row r="167">
          <cell r="C167" t="str">
            <v>NT Fuse 63 - 100 A Size 00, 25 - 160 A</v>
          </cell>
        </row>
        <row r="168">
          <cell r="C168" t="str">
            <v>NT Fuse 63 - 100 A Size 0, 50 - 160 A</v>
          </cell>
        </row>
        <row r="169">
          <cell r="C169" t="str">
            <v>NT Fuse 63 A Size 0</v>
          </cell>
        </row>
        <row r="170">
          <cell r="C170" t="str">
            <v>NT Fuse 80 A Size 0</v>
          </cell>
        </row>
        <row r="171">
          <cell r="C171" t="str">
            <v>NT Fuse 100 A Size 0</v>
          </cell>
        </row>
        <row r="172">
          <cell r="C172" t="str">
            <v>NT Fuse 63 - 100 A Size 1, 63 - 250 A</v>
          </cell>
        </row>
        <row r="173">
          <cell r="C173" t="str">
            <v>NT Fuse 63 - 100 A Size 2, 250 - 400 A</v>
          </cell>
        </row>
        <row r="174">
          <cell r="C174" t="str">
            <v>NT Fuse 63 - 100 A Size 3, 425 - 630 A</v>
          </cell>
        </row>
        <row r="175">
          <cell r="C175" t="str">
            <v>NT Fuse 63 - 100 A Size 4, 800 - 1250 A</v>
          </cell>
        </row>
        <row r="176">
          <cell r="C176" t="str">
            <v>NH Fuse Holder Size 00, 25 - 160 A</v>
          </cell>
        </row>
        <row r="177">
          <cell r="C177" t="str">
            <v>NH Fuse Holder Size 0, 50 - 160 A</v>
          </cell>
        </row>
        <row r="178">
          <cell r="C178" t="str">
            <v>NH Fuse Holder Size 1, 63 - 250 A</v>
          </cell>
        </row>
        <row r="179">
          <cell r="C179" t="str">
            <v>NH Fuse Holder Size 2, 250 - 400 A</v>
          </cell>
        </row>
        <row r="180">
          <cell r="C180" t="str">
            <v>NH Fuse Holder Size 3, 425 - 630 A</v>
          </cell>
        </row>
        <row r="181">
          <cell r="C181" t="str">
            <v>NH Fuse Holder Size 4, 800 - 1250 A</v>
          </cell>
        </row>
        <row r="182">
          <cell r="C182" t="str">
            <v>NH Fuse Puller Size 00-4</v>
          </cell>
        </row>
        <row r="183">
          <cell r="C183" t="str">
            <v/>
          </cell>
        </row>
        <row r="184">
          <cell r="C184" t="str">
            <v>SWITCH</v>
          </cell>
        </row>
        <row r="185">
          <cell r="C185" t="str">
            <v>ABSW 20 KV</v>
          </cell>
        </row>
        <row r="186">
          <cell r="C186" t="str">
            <v>Load Break Switch</v>
          </cell>
        </row>
        <row r="187">
          <cell r="C187" t="str">
            <v>Recloser</v>
          </cell>
        </row>
        <row r="188">
          <cell r="C188" t="str">
            <v>Disconnecting Switch 20 KV - 630 A Porcelein</v>
          </cell>
        </row>
        <row r="189">
          <cell r="C189" t="str">
            <v>Disconnecting Switch 20 KV - 630 A Polymer</v>
          </cell>
        </row>
        <row r="191">
          <cell r="C191" t="str">
            <v>LIGHTNING ARESTER</v>
          </cell>
        </row>
        <row r="192">
          <cell r="C192" t="str">
            <v>Lightning Arester (Polymer) 21 KV, 10 KA</v>
          </cell>
        </row>
        <row r="193">
          <cell r="C193" t="str">
            <v>Lightning Arester (Polymer) 24 KV, 10 KA</v>
          </cell>
        </row>
        <row r="194">
          <cell r="C194" t="str">
            <v>Disconnector Lightning Arester 5 KA</v>
          </cell>
        </row>
        <row r="195">
          <cell r="C195" t="str">
            <v>Disconnector Lightning Arester 10 KA</v>
          </cell>
        </row>
        <row r="196">
          <cell r="C196" t="str">
            <v xml:space="preserve">Multi Chamber Arrester </v>
          </cell>
        </row>
        <row r="198">
          <cell r="C198" t="str">
            <v>KAPASITOR</v>
          </cell>
        </row>
        <row r="199">
          <cell r="C199" t="str">
            <v>Capasitor 3 x 300 KVAR komplit dengan kontrol</v>
          </cell>
        </row>
        <row r="200">
          <cell r="C200" t="str">
            <v>Micro Capasitor Controller</v>
          </cell>
        </row>
        <row r="201">
          <cell r="C201" t="str">
            <v>Current Sensor</v>
          </cell>
        </row>
        <row r="202">
          <cell r="C202" t="str">
            <v/>
          </cell>
        </row>
        <row r="203">
          <cell r="C203" t="str">
            <v>TIANG BETON</v>
          </cell>
        </row>
        <row r="204">
          <cell r="C204" t="str">
            <v>Tiang Beton 9M-200 daN+E</v>
          </cell>
        </row>
        <row r="205">
          <cell r="C205" t="str">
            <v>Tiang Beton 11M-200 daN+E</v>
          </cell>
        </row>
        <row r="206">
          <cell r="C206" t="str">
            <v>Tiang Beton 12M-200 daN+E</v>
          </cell>
        </row>
        <row r="207">
          <cell r="C207" t="str">
            <v>Tiang Beton 12M-350 daN+E</v>
          </cell>
        </row>
        <row r="208">
          <cell r="C208" t="str">
            <v>Tiang Beton 13M-350 daN+E</v>
          </cell>
        </row>
        <row r="209">
          <cell r="C209" t="str">
            <v>Tiang Beton 14M-350 daN+E</v>
          </cell>
        </row>
        <row r="210">
          <cell r="C210" t="str">
            <v>Penomoran Tiang</v>
          </cell>
        </row>
        <row r="211">
          <cell r="C211" t="str">
            <v>Penghalang Panjat dan Papan Peringatan</v>
          </cell>
        </row>
        <row r="212">
          <cell r="C212" t="str">
            <v/>
          </cell>
        </row>
        <row r="213">
          <cell r="C213" t="str">
            <v>ISOLATOR</v>
          </cell>
        </row>
        <row r="214">
          <cell r="C214" t="str">
            <v>Isolator Tumpu ( Pin Post ) 20 KV Porcelein</v>
          </cell>
        </row>
        <row r="215">
          <cell r="C215" t="str">
            <v>Isolator Tumpu ( Line Post ) 20 KV Polymer</v>
          </cell>
        </row>
        <row r="216">
          <cell r="C216" t="str">
            <v>Isolator Tarik ( Strainkap Porcelain ) 20 KV</v>
          </cell>
        </row>
        <row r="217">
          <cell r="C217" t="str">
            <v>Isolator Tarik ( Suspension Polymer ) 20 KV</v>
          </cell>
        </row>
        <row r="219">
          <cell r="C219" t="str">
            <v>PENGHANTAR KAWAT</v>
          </cell>
        </row>
        <row r="220">
          <cell r="C220" t="str">
            <v>AAAC 70 mm²</v>
          </cell>
        </row>
        <row r="221">
          <cell r="C221" t="str">
            <v>AAAC 150 mm²</v>
          </cell>
        </row>
        <row r="222">
          <cell r="C222" t="str">
            <v>AAAC 240 mm²</v>
          </cell>
        </row>
        <row r="223">
          <cell r="C223" t="str">
            <v>AAAC/S 70 mm²</v>
          </cell>
        </row>
        <row r="224">
          <cell r="C224" t="str">
            <v>AAAC/S 150 mm²</v>
          </cell>
        </row>
        <row r="225">
          <cell r="C225" t="str">
            <v>AAAC/S 240 mm²</v>
          </cell>
        </row>
        <row r="227">
          <cell r="C227" t="str">
            <v>PENGHANTAR KABEL</v>
          </cell>
        </row>
        <row r="228">
          <cell r="C228" t="str">
            <v>NFA2X-T 2 x 70 + N 70 mm²</v>
          </cell>
        </row>
        <row r="229">
          <cell r="C229" t="str">
            <v>NFA2X-T 3x35+1x35</v>
          </cell>
        </row>
        <row r="230">
          <cell r="C230" t="str">
            <v>NFA2X-T 3x70+1x70</v>
          </cell>
        </row>
        <row r="231">
          <cell r="C231" t="str">
            <v>NFA2X 2 x 10 mm²</v>
          </cell>
        </row>
        <row r="232">
          <cell r="C232" t="str">
            <v>NFA2X 2 x 16 mm²</v>
          </cell>
        </row>
        <row r="233">
          <cell r="C233" t="str">
            <v>NFA2X 2 x 25 mm²</v>
          </cell>
        </row>
        <row r="234">
          <cell r="C234" t="str">
            <v>NFA2X 4 x 10 mm²</v>
          </cell>
        </row>
        <row r="235">
          <cell r="C235" t="str">
            <v>NFA2X 4 x 16 mm²</v>
          </cell>
        </row>
        <row r="236">
          <cell r="C236" t="str">
            <v>NFA2X 4 x 25 mm²</v>
          </cell>
        </row>
        <row r="237">
          <cell r="C237" t="str">
            <v>NFA2X 4 x 70 mm²</v>
          </cell>
        </row>
        <row r="238">
          <cell r="C238" t="str">
            <v>Kabel NYFGBY 2 x 16 mm²</v>
          </cell>
        </row>
        <row r="239">
          <cell r="C239" t="str">
            <v>Kabel NYFGBY 4 x 16 mm²</v>
          </cell>
        </row>
        <row r="240">
          <cell r="C240" t="str">
            <v>Kabel NYFGBY 4 x 70 mm²</v>
          </cell>
        </row>
        <row r="241">
          <cell r="C241" t="str">
            <v>Kabel NYFGBY 4 x 95 mm²</v>
          </cell>
        </row>
        <row r="242">
          <cell r="C242" t="str">
            <v>Kabel NYFGBY 4 x 150 mm²</v>
          </cell>
        </row>
        <row r="243">
          <cell r="C243" t="str">
            <v>Kabel NYY 1 x 70 mm²</v>
          </cell>
        </row>
        <row r="244">
          <cell r="C244" t="str">
            <v>Kabel NYY 1 x 95 mm²</v>
          </cell>
        </row>
        <row r="245">
          <cell r="C245" t="str">
            <v>Kabel NYY 1 x 150 mm²</v>
          </cell>
        </row>
        <row r="246">
          <cell r="C246" t="str">
            <v>Kabel NYY 1 x 240 mm²</v>
          </cell>
        </row>
        <row r="247">
          <cell r="C247" t="str">
            <v>Kabel NYY 4 x 25 mm²</v>
          </cell>
        </row>
        <row r="248">
          <cell r="C248" t="str">
            <v>Kabel NYY 4 x 35 mm²</v>
          </cell>
        </row>
        <row r="249">
          <cell r="C249" t="str">
            <v>Kabel NYY 4 x 70 mm²</v>
          </cell>
        </row>
        <row r="250">
          <cell r="C250" t="str">
            <v>Kabel NYY 4 x 95 mm²</v>
          </cell>
        </row>
        <row r="251">
          <cell r="C251" t="str">
            <v>Kabel NA2XSY 20 KV, 1 x 70 mm²</v>
          </cell>
        </row>
        <row r="252">
          <cell r="C252" t="str">
            <v>Kabel NA2XSY 20 KV, 1 x 150 mm²</v>
          </cell>
        </row>
        <row r="253">
          <cell r="C253" t="str">
            <v>Kabel NA2XSY 20 KV, 1 x 240 mm²</v>
          </cell>
        </row>
        <row r="254">
          <cell r="C254" t="str">
            <v>Kabel NA2XSY 20 KV, 1 x 300 mm²</v>
          </cell>
        </row>
        <row r="255">
          <cell r="C255" t="str">
            <v>Kabel NA2XS2Y 20 KV, 1 x 70 mm²</v>
          </cell>
        </row>
        <row r="256">
          <cell r="C256" t="str">
            <v>Kabel NA2XS2Y 20 KV, 1 x 150 mm²</v>
          </cell>
        </row>
        <row r="257">
          <cell r="C257" t="str">
            <v>Kabel NA2XS2Y 20 KV, 1 x 240 mm²</v>
          </cell>
        </row>
        <row r="258">
          <cell r="C258" t="str">
            <v>Kabel NA2XS2Y 20 KV, 1 x 300 mm²</v>
          </cell>
        </row>
        <row r="259">
          <cell r="C259" t="str">
            <v>Kabel NA2XSEYBY 20 KV, 3 x 150 mm²</v>
          </cell>
        </row>
        <row r="260">
          <cell r="C260" t="str">
            <v>Kabel NA2XSEYBY 20 KV, 3 x 240 mm²</v>
          </cell>
        </row>
        <row r="261">
          <cell r="C261" t="str">
            <v>Kabel NA2XSEYBY 20 KV, 3 x 300 mm²</v>
          </cell>
        </row>
        <row r="262">
          <cell r="C262" t="str">
            <v>Kabel NYA Fleksibel 2.5 mm²</v>
          </cell>
        </row>
        <row r="263">
          <cell r="C263" t="str">
            <v>Kabel NYA Fleksibel 4 mm²</v>
          </cell>
        </row>
        <row r="264">
          <cell r="C264" t="str">
            <v>Kabel NYA Fleksibel 6 mm²</v>
          </cell>
        </row>
        <row r="265">
          <cell r="C265" t="str">
            <v>Kabel NYA Fleksibel 10 mm²</v>
          </cell>
        </row>
        <row r="266">
          <cell r="C266" t="str">
            <v>Kabel NYA Fleksibel 16 mm²</v>
          </cell>
        </row>
        <row r="267">
          <cell r="C267" t="str">
            <v>Kabel NYM 2 x 2.5 mm²</v>
          </cell>
        </row>
        <row r="268">
          <cell r="C268" t="str">
            <v>Kabel NYM 3 x 2.5 mm²</v>
          </cell>
        </row>
        <row r="269">
          <cell r="C269" t="str">
            <v>Kabel NYM 2 x 4 mm²</v>
          </cell>
        </row>
        <row r="270">
          <cell r="C270" t="str">
            <v>Kabel NYM 3 x 4 mm²</v>
          </cell>
        </row>
        <row r="271">
          <cell r="C271" t="str">
            <v>MVTIC 3 x 150 + N 95 mm²</v>
          </cell>
        </row>
        <row r="272">
          <cell r="C272" t="str">
            <v>MVTIC 3 x 240 + N 95 mm²</v>
          </cell>
        </row>
        <row r="274">
          <cell r="C274" t="str">
            <v>SEPATU KABEL</v>
          </cell>
        </row>
        <row r="275">
          <cell r="C275" t="str">
            <v>Sepatu Kabel AL/CU Ring 35</v>
          </cell>
        </row>
        <row r="276">
          <cell r="C276" t="str">
            <v>Sepatu Kabel AL/CU Ring 50</v>
          </cell>
        </row>
        <row r="277">
          <cell r="C277" t="str">
            <v>Sepatu Kabel AL/CU 1 Hole 70</v>
          </cell>
        </row>
        <row r="278">
          <cell r="C278" t="str">
            <v>Sepatu Kabel AL/CU Ring 95</v>
          </cell>
        </row>
        <row r="279">
          <cell r="C279" t="str">
            <v>Sepatu Kabel AL/CU Ring 120</v>
          </cell>
        </row>
        <row r="280">
          <cell r="C280" t="str">
            <v>Sepatu Kabel AL/CU 1 Hole 150</v>
          </cell>
        </row>
        <row r="281">
          <cell r="C281" t="str">
            <v>Sepatu Kabel AL/CU Ring 185</v>
          </cell>
        </row>
        <row r="282">
          <cell r="C282" t="str">
            <v>Sepatu Kabel AL/CU 1 Hole 240</v>
          </cell>
        </row>
        <row r="283">
          <cell r="C283" t="str">
            <v>Sepatu Kabel AL/CU Ring 300</v>
          </cell>
        </row>
        <row r="284">
          <cell r="C284" t="str">
            <v>Sepatu Kabel AL/CU Kepala 35</v>
          </cell>
        </row>
        <row r="285">
          <cell r="C285" t="str">
            <v>Sepatu Kabel AL/CU Kepala 50</v>
          </cell>
        </row>
        <row r="286">
          <cell r="C286" t="str">
            <v>Sepatu Kabel AL/CU Kepala 70</v>
          </cell>
        </row>
        <row r="287">
          <cell r="C287" t="str">
            <v>Sepatu Kabel AL/CU Kepala 95</v>
          </cell>
        </row>
        <row r="288">
          <cell r="C288" t="str">
            <v>Sepatu Kabel AL/CU Kepala 120</v>
          </cell>
        </row>
        <row r="289">
          <cell r="C289" t="str">
            <v>Sepatu Kabel AL/CU Kepala 150</v>
          </cell>
        </row>
        <row r="290">
          <cell r="C290" t="str">
            <v>Sepatu Kabel AL/CU Kepala 185</v>
          </cell>
        </row>
        <row r="291">
          <cell r="C291" t="str">
            <v>Sepatu Kabel AL/CU Kepala 240</v>
          </cell>
        </row>
        <row r="292">
          <cell r="C292" t="str">
            <v>Sepatu Kabel AL/CU 2 Hole 70</v>
          </cell>
        </row>
        <row r="293">
          <cell r="C293" t="str">
            <v>Sepatu Kabel AL/CU 2 Hole 150</v>
          </cell>
        </row>
        <row r="294">
          <cell r="C294" t="str">
            <v>Sepatu Kabel AL/CU 2 Hole 240</v>
          </cell>
        </row>
        <row r="295">
          <cell r="C295" t="str">
            <v>Sepatu Kabel AL/AL 25</v>
          </cell>
        </row>
        <row r="296">
          <cell r="C296" t="str">
            <v>Sepatu Kabel AL/AL 35</v>
          </cell>
        </row>
        <row r="297">
          <cell r="C297" t="str">
            <v>Sepatu Kabel AL/AL 50</v>
          </cell>
        </row>
        <row r="298">
          <cell r="C298" t="str">
            <v>Sepatu Kabel AL/AL 2 Hole 70</v>
          </cell>
        </row>
        <row r="299">
          <cell r="C299" t="str">
            <v>Sepatu Kabel AL/AL 95</v>
          </cell>
        </row>
        <row r="300">
          <cell r="C300" t="str">
            <v>Sepatu Kabel AL/AL 120</v>
          </cell>
        </row>
        <row r="301">
          <cell r="C301" t="str">
            <v>Sepatu Kabel AL/AL 150</v>
          </cell>
        </row>
        <row r="302">
          <cell r="C302" t="str">
            <v>Sepatu Kabel AL/AL 185</v>
          </cell>
        </row>
        <row r="303">
          <cell r="C303" t="str">
            <v>Sepatu Kabel AL/AL 240</v>
          </cell>
        </row>
        <row r="304">
          <cell r="C304" t="str">
            <v>Sepatu Kabel CU/CU 25</v>
          </cell>
        </row>
        <row r="305">
          <cell r="C305" t="str">
            <v>Sepatu Kabel CU/CU 35</v>
          </cell>
        </row>
        <row r="306">
          <cell r="C306" t="str">
            <v>Sepatu Kabel CU/CU 50</v>
          </cell>
        </row>
        <row r="307">
          <cell r="C307" t="str">
            <v>Sepatu Kabel CU/CU OD 2 Hole 70</v>
          </cell>
        </row>
        <row r="308">
          <cell r="C308" t="str">
            <v>Sepatu Kabel CU/CU OD 2 Hole 95</v>
          </cell>
        </row>
        <row r="309">
          <cell r="C309" t="str">
            <v>Sepatu Kabel CU/CU 120</v>
          </cell>
        </row>
        <row r="310">
          <cell r="C310" t="str">
            <v>Sepatu Kabel CU/CU OD 2 Hole 150</v>
          </cell>
        </row>
        <row r="311">
          <cell r="C311" t="str">
            <v>Sepatu Kabel CU/CU 240</v>
          </cell>
        </row>
        <row r="312">
          <cell r="C312" t="str">
            <v>Sepatu Kabel CU/CU OD 2 Hole 300</v>
          </cell>
        </row>
        <row r="313">
          <cell r="C313" t="str">
            <v>Sepatu Kabel CU/CU OD 1 Hole 300</v>
          </cell>
        </row>
        <row r="314">
          <cell r="C314" t="str">
            <v/>
          </cell>
        </row>
        <row r="315">
          <cell r="C315" t="str">
            <v>AKSESORIES APP</v>
          </cell>
        </row>
        <row r="316">
          <cell r="C316" t="str">
            <v>Kawat Segel</v>
          </cell>
        </row>
        <row r="317">
          <cell r="C317" t="str">
            <v>Timah Segel</v>
          </cell>
        </row>
        <row r="318">
          <cell r="C318" t="str">
            <v>Segel Plastik Tekan</v>
          </cell>
        </row>
        <row r="319">
          <cell r="C319" t="str">
            <v>Service Wedge Clamp 1 Fasa 6, 10, 16 mm²</v>
          </cell>
        </row>
        <row r="320">
          <cell r="C320" t="str">
            <v>Service Wedge Clamp 3 Fasa 6, 10, 16, 25 mm²</v>
          </cell>
        </row>
        <row r="321">
          <cell r="C321" t="str">
            <v>Strain Hook Clamp 1 ½"</v>
          </cell>
        </row>
        <row r="322">
          <cell r="C322" t="str">
            <v>Strain Hook Ekor Babi</v>
          </cell>
        </row>
        <row r="323">
          <cell r="C323" t="str">
            <v>Loden Manset 0.8 Kg</v>
          </cell>
        </row>
        <row r="324">
          <cell r="C324" t="str">
            <v>Protective Cup 1 ½"</v>
          </cell>
        </row>
        <row r="325">
          <cell r="C325" t="str">
            <v>Protective Cup Plastik 1 ½"</v>
          </cell>
        </row>
        <row r="326">
          <cell r="C326" t="str">
            <v>Tap Connector Kedap Air ( 6-25 / 6-25 ) mm²</v>
          </cell>
        </row>
        <row r="327">
          <cell r="C327" t="str">
            <v>Tap Connector Kedap Air ( 35-70 / 35-70 ) mm²</v>
          </cell>
        </row>
        <row r="328">
          <cell r="C328" t="str">
            <v>Tap Connector Kedap Air ( 6-25 / 35-70 ) mm²</v>
          </cell>
        </row>
        <row r="329">
          <cell r="C329" t="str">
            <v>Tap Connector kedap air , 10-25/10-25 mm2</v>
          </cell>
        </row>
        <row r="330">
          <cell r="C330" t="str">
            <v>Tap Connector kedap air , 35-50/10-25 mm2</v>
          </cell>
        </row>
        <row r="331">
          <cell r="C331" t="str">
            <v>Tap Connector kedap air , 70-95/10-25 mm2</v>
          </cell>
        </row>
        <row r="332">
          <cell r="C332" t="str">
            <v>Tap Connector kedap air , 50-70/50-70 mm2</v>
          </cell>
        </row>
        <row r="333">
          <cell r="C333" t="str">
            <v>Tap Connector Berbadan Logam ( 6-25 / 6-25 ) mm²</v>
          </cell>
        </row>
        <row r="334">
          <cell r="C334" t="str">
            <v>Tap Connector Berbadan Logam ( 35-70 / 35-70 ) mm²</v>
          </cell>
        </row>
        <row r="335">
          <cell r="C335" t="str">
            <v>Tap Connector Berbadan Logam ( 6-25 / 35-70 ) mm²</v>
          </cell>
        </row>
        <row r="336">
          <cell r="C336" t="str">
            <v>Connector Bimetal 16-6 mm²</v>
          </cell>
        </row>
        <row r="337">
          <cell r="C337" t="str">
            <v>Connector Bimetal 16-10 mm²</v>
          </cell>
        </row>
        <row r="338">
          <cell r="C338" t="str">
            <v>Connector Bimetal 16-16 mm²</v>
          </cell>
        </row>
        <row r="339">
          <cell r="C339" t="str">
            <v>Connector Bimetal 50-50 mm²</v>
          </cell>
        </row>
        <row r="340">
          <cell r="C340" t="str">
            <v>Connector Bimetal 70-35 mm²</v>
          </cell>
        </row>
        <row r="341">
          <cell r="C341" t="str">
            <v>Connector Bimetal 50-70 mm²</v>
          </cell>
        </row>
        <row r="342">
          <cell r="C342" t="str">
            <v>Connector Bimetal 70-70 mm²</v>
          </cell>
        </row>
        <row r="343">
          <cell r="C343" t="str">
            <v>Connector Bimetal 95-70 mm²</v>
          </cell>
        </row>
        <row r="344">
          <cell r="C344" t="str">
            <v>Connector Bimetal 70-50 mm²</v>
          </cell>
        </row>
        <row r="345">
          <cell r="C345" t="str">
            <v>Connector Bimetal 70-95 mm²</v>
          </cell>
        </row>
        <row r="346">
          <cell r="C346" t="str">
            <v>Connector Bimetal 120-70 mm²</v>
          </cell>
        </row>
        <row r="347">
          <cell r="C347" t="str">
            <v>Connector Bimetal 70-120 mm²</v>
          </cell>
        </row>
        <row r="348">
          <cell r="C348" t="str">
            <v>Connector Bimetal 120-120 mm²</v>
          </cell>
        </row>
        <row r="349">
          <cell r="C349" t="str">
            <v>Permanent Connector ANSI 70-300 mm²</v>
          </cell>
        </row>
        <row r="350">
          <cell r="C350" t="str">
            <v>Pole Bracket Three Way 3"-4"</v>
          </cell>
        </row>
        <row r="351">
          <cell r="C351" t="str">
            <v>Pole Bracket Three Way 8"-9"</v>
          </cell>
        </row>
        <row r="352">
          <cell r="C352" t="str">
            <v>Pole Bracket Two Way 6"-7"</v>
          </cell>
        </row>
        <row r="353">
          <cell r="C353" t="str">
            <v>Pole Bracket Two Way 8"-9"</v>
          </cell>
        </row>
        <row r="354">
          <cell r="C354" t="str">
            <v>Pole Attachment Fitting / L bracket</v>
          </cell>
        </row>
        <row r="355">
          <cell r="C355" t="str">
            <v>Fixing Collar</v>
          </cell>
        </row>
        <row r="356">
          <cell r="C356" t="str">
            <v>Bimetalic Connector AL/AL 70-70 mm²</v>
          </cell>
        </row>
        <row r="357">
          <cell r="C357" t="str">
            <v>Klem Bugel untuk tiang atap 1 ½"</v>
          </cell>
        </row>
        <row r="358">
          <cell r="C358" t="str">
            <v>Gas Pipe 1 ½" x 6 Meter</v>
          </cell>
        </row>
        <row r="359">
          <cell r="C359" t="str">
            <v>Gas Pipe 1 ½" x 1.5 Meter</v>
          </cell>
        </row>
        <row r="360">
          <cell r="C360" t="str">
            <v/>
          </cell>
        </row>
        <row r="361">
          <cell r="C361" t="str">
            <v>AKSESORIES TM</v>
          </cell>
        </row>
        <row r="362">
          <cell r="C362" t="str">
            <v>Armour Rod # for 35 mm²</v>
          </cell>
        </row>
        <row r="363">
          <cell r="C363" t="str">
            <v>Armour Rod # for 50 mm²</v>
          </cell>
        </row>
        <row r="364">
          <cell r="C364" t="str">
            <v>Armour Rod # for 70 mm²</v>
          </cell>
        </row>
        <row r="365">
          <cell r="C365" t="str">
            <v>Armour Rod # for 150 mm²</v>
          </cell>
        </row>
        <row r="366">
          <cell r="C366" t="str">
            <v>Armour Rod # for 240 mm²</v>
          </cell>
        </row>
        <row r="367">
          <cell r="C367" t="str">
            <v>Armour Tape ¼" wide</v>
          </cell>
        </row>
        <row r="368">
          <cell r="C368" t="str">
            <v>Bimetalic Connector 35 - 240 mm²</v>
          </cell>
        </row>
        <row r="369">
          <cell r="C369" t="str">
            <v>Ball Clevis Socket Eyes</v>
          </cell>
        </row>
        <row r="370">
          <cell r="C370" t="str">
            <v>Bolt Double Arming ⅝ " x 16 - 24"</v>
          </cell>
        </row>
        <row r="371">
          <cell r="C371" t="str">
            <v>Bolt Double Arming ⅝" x 10"</v>
          </cell>
        </row>
        <row r="372">
          <cell r="C372" t="str">
            <v>Bolt Double Arming ⅝" x 12"</v>
          </cell>
        </row>
        <row r="373">
          <cell r="C373" t="str">
            <v>Bolt Double Arming ⅝" x 14"</v>
          </cell>
        </row>
        <row r="374">
          <cell r="C374" t="str">
            <v>Bolt Double Up Side ⅝" x (14 - 22")</v>
          </cell>
        </row>
        <row r="375">
          <cell r="C375" t="str">
            <v>Bolt Double Up Side ⅝" x 10"</v>
          </cell>
        </row>
        <row r="376">
          <cell r="C376" t="str">
            <v>Bolt Double Up Side ⅝" x 12"</v>
          </cell>
        </row>
        <row r="377">
          <cell r="C377" t="str">
            <v>Bolt Double Up Side ⅝" x 9"</v>
          </cell>
        </row>
        <row r="378">
          <cell r="C378" t="str">
            <v>Bolt Double Up Side ⅝" x 8"</v>
          </cell>
        </row>
        <row r="379">
          <cell r="C379" t="str">
            <v>Bolt Machine / Bolt cariage ½" x ¾"</v>
          </cell>
        </row>
        <row r="380">
          <cell r="C380" t="str">
            <v>Bolt Machine ⅝" x (14 - 22")</v>
          </cell>
        </row>
        <row r="381">
          <cell r="C381" t="str">
            <v>Bolt Machine ⅝" x 10"</v>
          </cell>
        </row>
        <row r="382">
          <cell r="C382" t="str">
            <v>Bolt Machine ⅝" x 12"</v>
          </cell>
        </row>
        <row r="383">
          <cell r="C383" t="str">
            <v>Bolt Machine ⅝" x 8"</v>
          </cell>
        </row>
        <row r="384">
          <cell r="C384" t="str">
            <v>Bolt Machine ⅝" x 9"</v>
          </cell>
        </row>
        <row r="385">
          <cell r="C385" t="str">
            <v>Bolt Single Up Side ⅝" x 10"</v>
          </cell>
        </row>
        <row r="386">
          <cell r="C386" t="str">
            <v>Bolt Single Up Side ⅝" x 12"</v>
          </cell>
        </row>
        <row r="387">
          <cell r="C387" t="str">
            <v>Bolt Single Up Side ⅝" x 8"</v>
          </cell>
        </row>
        <row r="388">
          <cell r="C388" t="str">
            <v>Bolt Single Up Side ⅝" x 9"</v>
          </cell>
        </row>
        <row r="389">
          <cell r="C389" t="str">
            <v>Brace Steel 550 mm</v>
          </cell>
        </row>
        <row r="390">
          <cell r="C390" t="str">
            <v>Brace Steel 770 mm</v>
          </cell>
        </row>
        <row r="391">
          <cell r="C391" t="str">
            <v>Brace Steel 1.262 mm</v>
          </cell>
        </row>
        <row r="392">
          <cell r="C392" t="str">
            <v>Bracket Extension for cut out</v>
          </cell>
        </row>
        <row r="393">
          <cell r="C393" t="str">
            <v>Bracket Secondary / Bracket insulated</v>
          </cell>
        </row>
        <row r="394">
          <cell r="C394" t="str">
            <v>Bracket band segment,vertikal plat ( Hot dip galvanis )</v>
          </cell>
        </row>
        <row r="395">
          <cell r="C395" t="str">
            <v>Bracket Transformer cluster and adapter</v>
          </cell>
        </row>
        <row r="396">
          <cell r="C396" t="str">
            <v>Center Bracket 6 KN</v>
          </cell>
        </row>
        <row r="397">
          <cell r="C397" t="str">
            <v>Center Bracket 12.5 KN</v>
          </cell>
        </row>
        <row r="398">
          <cell r="C398" t="str">
            <v>Clevis Swinging Secondary</v>
          </cell>
        </row>
        <row r="399">
          <cell r="C399" t="str">
            <v>Compresion Conector H type 150 mm² / 240 mm²</v>
          </cell>
        </row>
        <row r="400">
          <cell r="C400" t="str">
            <v>Compresion Conector H type 240 mm² / 240 mm²</v>
          </cell>
        </row>
        <row r="401">
          <cell r="C401" t="str">
            <v>Compresion Conector H type 50 mm² / 70 mm²</v>
          </cell>
        </row>
        <row r="402">
          <cell r="C402" t="str">
            <v>Compresion Conector H type 70 mm² / 70 mm²</v>
          </cell>
        </row>
        <row r="403">
          <cell r="C403" t="str">
            <v>Compresion Conector H type 70 mm² / 150 mm²</v>
          </cell>
        </row>
        <row r="404">
          <cell r="C404" t="str">
            <v>Compresion Conector H type 70 mm² / 240 mm²</v>
          </cell>
        </row>
        <row r="405">
          <cell r="C405" t="str">
            <v>Compresion Terminal Lug 35 mm²</v>
          </cell>
        </row>
        <row r="406">
          <cell r="C406" t="str">
            <v>Compresion Terminal Lug 50 mm²</v>
          </cell>
        </row>
        <row r="407">
          <cell r="C407" t="str">
            <v>Compresion Terminal Lug 70 mm²</v>
          </cell>
        </row>
        <row r="408">
          <cell r="C408" t="str">
            <v>Compresion Terminal Lug 150 mm²</v>
          </cell>
        </row>
        <row r="409">
          <cell r="C409" t="str">
            <v>Compresion Terminal Lug 240 mm²</v>
          </cell>
        </row>
        <row r="410">
          <cell r="C410" t="str">
            <v>Cross Arm Steel 1.500 mm ( UNSP 10 ) galvanis</v>
          </cell>
        </row>
        <row r="411">
          <cell r="C411" t="str">
            <v>Cross Arm Steel 2.000 mm ( UNSP 10 ) galvanis</v>
          </cell>
        </row>
        <row r="412">
          <cell r="C412" t="str">
            <v>Cross Arm Steel 3.000 mm ( UNSP 10 ) galvanis</v>
          </cell>
        </row>
        <row r="413">
          <cell r="C413" t="str">
            <v>Cross Arm Clevis</v>
          </cell>
        </row>
        <row r="414">
          <cell r="C414" t="str">
            <v>Dead End Assembly</v>
          </cell>
        </row>
        <row r="415">
          <cell r="C415" t="str">
            <v>Expanding Anchor 8.000 lbs</v>
          </cell>
        </row>
        <row r="416">
          <cell r="C416" t="str">
            <v>Expanding Anchor 10.000 lbs</v>
          </cell>
        </row>
        <row r="417">
          <cell r="C417" t="str">
            <v>Fixed Dead Assembly 25-35 mm²</v>
          </cell>
        </row>
        <row r="418">
          <cell r="C418" t="str">
            <v>Fixed Dead Assembly 50-70 mm²</v>
          </cell>
        </row>
        <row r="419">
          <cell r="C419" t="str">
            <v>Adjustable Dead End Assembly 25-35 mm²</v>
          </cell>
        </row>
        <row r="420">
          <cell r="C420" t="str">
            <v>Adjustable Dead End Assembly 50-70 mm²</v>
          </cell>
        </row>
        <row r="421">
          <cell r="C421" t="str">
            <v>Blundle protection Set 35-70 mm²</v>
          </cell>
        </row>
        <row r="422">
          <cell r="C422" t="str">
            <v>Compression Joint LVTC+ Heat Shrink 35</v>
          </cell>
        </row>
        <row r="423">
          <cell r="C423" t="str">
            <v>Compression Joint LVTC+ Heat Shrink 50</v>
          </cell>
        </row>
        <row r="424">
          <cell r="C424" t="str">
            <v>Compression Joint LVTC+ Heat Shrink 70</v>
          </cell>
        </row>
        <row r="425">
          <cell r="C425" t="str">
            <v>Compression Joint LVTC+ Heat Shrink 150</v>
          </cell>
        </row>
        <row r="426">
          <cell r="C426" t="str">
            <v>Compression Joint LVTC+ Heat Shrink 240</v>
          </cell>
        </row>
        <row r="427">
          <cell r="C427" t="str">
            <v>Frefomed guy wire 22 mm²</v>
          </cell>
        </row>
        <row r="428">
          <cell r="C428" t="str">
            <v>Frefomed guy wire 35 mm²</v>
          </cell>
        </row>
        <row r="429">
          <cell r="C429" t="str">
            <v>Frefomed guy wire 70 mm²</v>
          </cell>
        </row>
        <row r="430">
          <cell r="C430" t="str">
            <v>Ground rod &amp; Washer</v>
          </cell>
        </row>
        <row r="431">
          <cell r="C431" t="str">
            <v>Ground rod ⅝" x 8" Copper Weld</v>
          </cell>
        </row>
        <row r="432">
          <cell r="C432" t="str">
            <v>Ground rod ⅝" x 8" Galvanis</v>
          </cell>
        </row>
        <row r="433">
          <cell r="C433" t="str">
            <v>Ground wire Cu 16 mm²</v>
          </cell>
        </row>
        <row r="434">
          <cell r="C434" t="str">
            <v>Ground wire Cu 25 mm²</v>
          </cell>
        </row>
        <row r="435">
          <cell r="C435" t="str">
            <v>Ground wire Cu 50 mm²</v>
          </cell>
        </row>
        <row r="436">
          <cell r="C436" t="str">
            <v>Clamp Ground Rod ⅝"</v>
          </cell>
        </row>
        <row r="437">
          <cell r="C437" t="str">
            <v>Grounding Iron Plate Form Plat / Eart safety mats</v>
          </cell>
        </row>
        <row r="438">
          <cell r="C438" t="str">
            <v>Guy Attachment / Guy hok</v>
          </cell>
        </row>
        <row r="439">
          <cell r="C439" t="str">
            <v>Guy Wire 22 mm²</v>
          </cell>
        </row>
        <row r="440">
          <cell r="C440" t="str">
            <v>Guy Wire 35 mm²</v>
          </cell>
        </row>
        <row r="441">
          <cell r="C441" t="str">
            <v>Guy Wire 70 mm²</v>
          </cell>
        </row>
        <row r="442">
          <cell r="C442" t="str">
            <v>Hot Line Clamp ANSI C119 ( 70 s/d 240 mm2 )</v>
          </cell>
        </row>
        <row r="443">
          <cell r="C443" t="str">
            <v>Hot Line Clamp ( 35mm² s/d 70 mm² )</v>
          </cell>
        </row>
        <row r="444">
          <cell r="C444" t="str">
            <v>Hot Line Clamp ( 150mm² s/d 240 mm² )</v>
          </cell>
        </row>
        <row r="445">
          <cell r="C445" t="str">
            <v>Insulating Tape</v>
          </cell>
        </row>
        <row r="446">
          <cell r="C446" t="str">
            <v>Joint sleeve 35 mm²</v>
          </cell>
        </row>
        <row r="447">
          <cell r="C447" t="str">
            <v>Joint sleeve 50 mm²</v>
          </cell>
        </row>
        <row r="448">
          <cell r="C448" t="str">
            <v>Joint sleeve 70 mm²</v>
          </cell>
        </row>
        <row r="449">
          <cell r="C449" t="str">
            <v>Joint sleeve 150 mm²</v>
          </cell>
        </row>
        <row r="450">
          <cell r="C450" t="str">
            <v>Joint sleeve 240 mm²</v>
          </cell>
        </row>
        <row r="451">
          <cell r="C451" t="str">
            <v>Kawat Bendrad 6 mm²</v>
          </cell>
        </row>
        <row r="452">
          <cell r="C452" t="str">
            <v>Kawat Las</v>
          </cell>
        </row>
        <row r="453">
          <cell r="C453" t="str">
            <v>Kousen</v>
          </cell>
        </row>
        <row r="454">
          <cell r="C454" t="str">
            <v>Large Angle Assembly 25-35 mm²</v>
          </cell>
        </row>
        <row r="455">
          <cell r="C455" t="str">
            <v>Large Angle Assembly 50-70 mm²</v>
          </cell>
        </row>
        <row r="456">
          <cell r="C456" t="str">
            <v>Lock Nut ⅝"</v>
          </cell>
        </row>
        <row r="457">
          <cell r="C457" t="str">
            <v>Loop Dead End Clamp / LC ( 35 s/d 240 ) mm²</v>
          </cell>
        </row>
        <row r="458">
          <cell r="C458" t="str">
            <v>Live Line Connector 240 mm²</v>
          </cell>
        </row>
        <row r="459">
          <cell r="C459" t="str">
            <v>Live Line Connector 150 mm²</v>
          </cell>
        </row>
        <row r="460">
          <cell r="C460" t="str">
            <v>Live Line Connector 70 mm²</v>
          </cell>
        </row>
        <row r="461">
          <cell r="C461" t="str">
            <v>Nut Timble eye ⅝"</v>
          </cell>
        </row>
        <row r="462">
          <cell r="C462" t="str">
            <v>Oval Eye Bolt ⅝" x 8"</v>
          </cell>
        </row>
        <row r="463">
          <cell r="C463" t="str">
            <v>Oval Eye Bolt ⅝" x 9"</v>
          </cell>
        </row>
        <row r="464">
          <cell r="C464" t="str">
            <v>Oval Eye Bolt ⅝" x ( 14" s/d 22" )</v>
          </cell>
        </row>
        <row r="465">
          <cell r="C465" t="str">
            <v>Oval Eye Bolt ⅝" x 10"</v>
          </cell>
        </row>
        <row r="466">
          <cell r="C466" t="str">
            <v>Oval Eye Bolt ⅝" x 12"</v>
          </cell>
        </row>
        <row r="467">
          <cell r="C467" t="str">
            <v>Oval Eye Nut ⅝"</v>
          </cell>
        </row>
        <row r="468">
          <cell r="C468" t="str">
            <v>Parallel group clamp AL/AL 25-70 mm²</v>
          </cell>
        </row>
        <row r="469">
          <cell r="C469" t="str">
            <v>Parallel group clamp AL/AL 70-150 mm²</v>
          </cell>
        </row>
        <row r="470">
          <cell r="C470" t="str">
            <v>Parallel group clamp AL/AL 150-240 mm²</v>
          </cell>
        </row>
        <row r="471">
          <cell r="C471" t="str">
            <v>Pin adapter Insulator</v>
          </cell>
        </row>
        <row r="472">
          <cell r="C472" t="str">
            <v>Pipa Pralon 2 ½"</v>
          </cell>
        </row>
        <row r="473">
          <cell r="C473" t="str">
            <v>Pipa Pralon 3"</v>
          </cell>
        </row>
        <row r="474">
          <cell r="C474" t="str">
            <v>Knee Pipe 2 ½"</v>
          </cell>
        </row>
        <row r="475">
          <cell r="C475" t="str">
            <v>Knee Pipe 3"</v>
          </cell>
        </row>
        <row r="476">
          <cell r="C476" t="str">
            <v>Spiral Pralon 2 ½"</v>
          </cell>
        </row>
        <row r="477">
          <cell r="C477" t="str">
            <v>Spiral Pralon 3"</v>
          </cell>
        </row>
        <row r="478">
          <cell r="C478" t="str">
            <v>Pipe Cap Galvanis 2 ½"</v>
          </cell>
        </row>
        <row r="479">
          <cell r="C479" t="str">
            <v>Pipe Galvanis 2" 6'</v>
          </cell>
        </row>
        <row r="480">
          <cell r="C480" t="str">
            <v>Plastic Strap for Clamping</v>
          </cell>
        </row>
        <row r="481">
          <cell r="C481" t="str">
            <v>Plat Besi 4 mm x 4 cm x 8 cm</v>
          </cell>
        </row>
        <row r="482">
          <cell r="C482" t="str">
            <v>Pole Band Double Rack 3" atau 3 ½"</v>
          </cell>
        </row>
        <row r="483">
          <cell r="C483" t="str">
            <v>Pole Band Double Rack 4" atau 4 ½"</v>
          </cell>
        </row>
        <row r="484">
          <cell r="C484" t="str">
            <v>Pole Band Double Rack 5" atau 5 ½"</v>
          </cell>
        </row>
        <row r="485">
          <cell r="C485" t="str">
            <v>Pole Band Double Rack 6" atau 6 ½"</v>
          </cell>
        </row>
        <row r="486">
          <cell r="C486" t="str">
            <v>Pole Band Double Rack 7" atau 7 ½"</v>
          </cell>
        </row>
        <row r="487">
          <cell r="C487" t="str">
            <v>Pole Band Double Rack 8" atau 8 ½"</v>
          </cell>
        </row>
        <row r="488">
          <cell r="C488" t="str">
            <v>Pole Band Double Rack 9" atau 12"</v>
          </cell>
        </row>
        <row r="489">
          <cell r="C489" t="str">
            <v>Pole Band Double Up Side 3" atau 3 ½"</v>
          </cell>
        </row>
        <row r="490">
          <cell r="C490" t="str">
            <v>Pole Band Double Up Side 4" atau 4 ½"</v>
          </cell>
        </row>
        <row r="491">
          <cell r="C491" t="str">
            <v>Pole Band Double Up Side 5" atau 5 ½"</v>
          </cell>
        </row>
        <row r="492">
          <cell r="C492" t="str">
            <v>Pole Band Double Up Side 6" atau 6 ½"</v>
          </cell>
        </row>
        <row r="493">
          <cell r="C493" t="str">
            <v>Pole Band Double Up Side 7" atau 7 ½"</v>
          </cell>
        </row>
        <row r="494">
          <cell r="C494" t="str">
            <v>Pole Band Double Up Side 8" atau 8 ½"</v>
          </cell>
        </row>
        <row r="495">
          <cell r="C495" t="str">
            <v>Pole Band Double Up Side 9" atau 12"</v>
          </cell>
        </row>
        <row r="496">
          <cell r="C496" t="str">
            <v>Pole Band Single Rack 3" atau 3 ½"</v>
          </cell>
        </row>
        <row r="497">
          <cell r="C497" t="str">
            <v>Pole Band Single Rack 4" atau 4 ½"</v>
          </cell>
        </row>
        <row r="498">
          <cell r="C498" t="str">
            <v>Pole Band Single Rack 5" atau 5 ½"</v>
          </cell>
        </row>
        <row r="499">
          <cell r="C499" t="str">
            <v>Pole Band Single Rack 6" atau 6 ½"</v>
          </cell>
        </row>
        <row r="500">
          <cell r="C500" t="str">
            <v>Pole Band Single Rack 7" atau 7 ½"</v>
          </cell>
        </row>
        <row r="501">
          <cell r="C501" t="str">
            <v>Pole Band Single Rack 8" atau 8 ½"</v>
          </cell>
        </row>
        <row r="502">
          <cell r="C502" t="str">
            <v>Pole Band Single Rack 9" atau 12"</v>
          </cell>
        </row>
        <row r="503">
          <cell r="C503" t="str">
            <v>Pole Band Single Up Side 3" atau 3 ½"</v>
          </cell>
        </row>
        <row r="504">
          <cell r="C504" t="str">
            <v>Pole Band Single Up Side 4" atau 4 ½"</v>
          </cell>
        </row>
        <row r="505">
          <cell r="C505" t="str">
            <v>Pole Band Single Up Side 5" atau 5 ½"</v>
          </cell>
        </row>
        <row r="506">
          <cell r="C506" t="str">
            <v>Pole Band Single Up Side 6" atau 6 ½"</v>
          </cell>
        </row>
        <row r="507">
          <cell r="C507" t="str">
            <v>Pole Band Single Up Side 7" atau 7 ½"</v>
          </cell>
        </row>
        <row r="508">
          <cell r="C508" t="str">
            <v>Pole Band Single Up Side 8" atau 8 ½"</v>
          </cell>
        </row>
        <row r="509">
          <cell r="C509" t="str">
            <v>Pole Band Single Up Side 9" atau 12"</v>
          </cell>
        </row>
        <row r="510">
          <cell r="C510" t="str">
            <v>Primary Angle Clamp ( 35 s/d 70 ) mm²</v>
          </cell>
        </row>
        <row r="511">
          <cell r="C511" t="str">
            <v>Primary Angle Clamp ( 150 s/d 240 ) mm²</v>
          </cell>
        </row>
        <row r="512">
          <cell r="C512" t="str">
            <v>Primary Dead End Clamp ( 35 s/d 70 ) mm²</v>
          </cell>
        </row>
        <row r="513">
          <cell r="C513" t="str">
            <v>Primary Dead End Clamp ( 70 s/d 150 ) mm²</v>
          </cell>
        </row>
        <row r="514">
          <cell r="C514" t="str">
            <v>Primary Dead End Clamp ( 150 s/d 240 ) mm²</v>
          </cell>
        </row>
        <row r="515">
          <cell r="C515" t="str">
            <v>Rod Anchor ¾" x 8'</v>
          </cell>
        </row>
        <row r="516">
          <cell r="C516" t="str">
            <v>Rod Anchor ⅝" x 7'</v>
          </cell>
        </row>
        <row r="517">
          <cell r="C517" t="str">
            <v>Schackle Anchor ⅝"</v>
          </cell>
        </row>
        <row r="518">
          <cell r="C518" t="str">
            <v>Side Bracket</v>
          </cell>
        </row>
        <row r="519">
          <cell r="C519" t="str">
            <v>Split Plastic Sleve ( Tutup Kabel )</v>
          </cell>
        </row>
        <row r="520">
          <cell r="C520" t="str">
            <v>Spool Insulator ANSI 53 - 2</v>
          </cell>
        </row>
        <row r="521">
          <cell r="C521" t="str">
            <v>Spool Insulator ANSI 53 - 4</v>
          </cell>
        </row>
        <row r="522">
          <cell r="C522" t="str">
            <v>Stainless Steel Strap 20 x 0.7 mm</v>
          </cell>
        </row>
        <row r="523">
          <cell r="C523" t="str">
            <v>Steel L 70 x 70 x 7 x 780 mm galvanis</v>
          </cell>
        </row>
        <row r="524">
          <cell r="C524" t="str">
            <v>Steel L 70 x 70 x 7 x 1.000 mm galvanis</v>
          </cell>
        </row>
        <row r="525">
          <cell r="C525" t="str">
            <v>Steel L 70 x 70 x 7 x 1.250 mm galvanis</v>
          </cell>
        </row>
        <row r="526">
          <cell r="C526" t="str">
            <v>Steel L 70 x 70 x 7 x 1.682 mm galvanis</v>
          </cell>
        </row>
        <row r="527">
          <cell r="C527" t="str">
            <v>Steel L 70 x 70 x 7 x 3.000 mm galvanis</v>
          </cell>
        </row>
        <row r="528">
          <cell r="C528" t="str">
            <v>Steel Channel C NP 8 x 1.750</v>
          </cell>
        </row>
        <row r="529">
          <cell r="C529" t="str">
            <v>Steel Channel C NP 8 x 1.250</v>
          </cell>
        </row>
        <row r="530">
          <cell r="C530" t="str">
            <v>Steel Channel C NP 8 x 1.390</v>
          </cell>
        </row>
        <row r="531">
          <cell r="C531" t="str">
            <v>Stopping Buckle / Yokes</v>
          </cell>
        </row>
        <row r="532">
          <cell r="C532" t="str">
            <v>Strain Clamp A3C, ACSR 25-70 mm²</v>
          </cell>
        </row>
        <row r="533">
          <cell r="C533" t="str">
            <v>Strain Clamp A3C, ACSR 70-150 mm²</v>
          </cell>
        </row>
        <row r="534">
          <cell r="C534" t="str">
            <v>Strain Clamp A3C, ACSR 150-240 mm²</v>
          </cell>
        </row>
        <row r="535">
          <cell r="C535" t="str">
            <v>Strain Clamp A3C, ACSR 240-400 mm²</v>
          </cell>
        </row>
        <row r="536">
          <cell r="C536" t="str">
            <v>Suspension / Small Angle Assembly</v>
          </cell>
        </row>
        <row r="537">
          <cell r="C537" t="str">
            <v>Suspension Clamp AL</v>
          </cell>
        </row>
        <row r="538">
          <cell r="C538" t="str">
            <v>Suspension Clamp Plastic</v>
          </cell>
        </row>
        <row r="539">
          <cell r="C539" t="str">
            <v>Suspension Clamp Bracket / Pole Bracket</v>
          </cell>
        </row>
        <row r="540">
          <cell r="C540" t="str">
            <v>Strain Clamp Wedge 25-70 mm²</v>
          </cell>
        </row>
        <row r="541">
          <cell r="C541" t="str">
            <v>Strain Clamp Wedge 70-150 mm²</v>
          </cell>
        </row>
        <row r="542">
          <cell r="C542" t="str">
            <v>Strain Clamp Wedge 25 - 35 mm2</v>
          </cell>
        </row>
        <row r="543">
          <cell r="C543" t="str">
            <v>Strain Clamp Wedge 50 - 70 mm2</v>
          </cell>
        </row>
        <row r="544">
          <cell r="C544" t="str">
            <v>Tap connector ( 35 s/d 70 ) mm²</v>
          </cell>
        </row>
        <row r="545">
          <cell r="C545" t="str">
            <v>Tap connector ( 35 s/d 150 ) mm²</v>
          </cell>
        </row>
        <row r="546">
          <cell r="C546" t="str">
            <v>Tap connector ( 70 s/d 150 ) mm²</v>
          </cell>
        </row>
        <row r="547">
          <cell r="C547" t="str">
            <v>Tap connector ( 70 s/d 240 ) mm²</v>
          </cell>
        </row>
        <row r="548">
          <cell r="C548" t="str">
            <v>Tension Bracket</v>
          </cell>
        </row>
        <row r="549">
          <cell r="C549" t="str">
            <v>Link</v>
          </cell>
        </row>
        <row r="550">
          <cell r="C550" t="str">
            <v>Plastic Strap / Cable Ties</v>
          </cell>
        </row>
        <row r="551">
          <cell r="C551" t="str">
            <v>Three Bolt Clamp</v>
          </cell>
        </row>
        <row r="552">
          <cell r="C552" t="str">
            <v>Tie Wire # 4 / Alluminium bonding wire # 20</v>
          </cell>
        </row>
        <row r="553">
          <cell r="C553" t="str">
            <v>U Bolt Connector</v>
          </cell>
        </row>
        <row r="554">
          <cell r="C554" t="str">
            <v>Washer Round ⅜"</v>
          </cell>
        </row>
        <row r="555">
          <cell r="C555" t="str">
            <v>Washer Square 2 ¼"</v>
          </cell>
        </row>
        <row r="557">
          <cell r="C557" t="str">
            <v>AKSESORIES KABEL TANAH</v>
          </cell>
        </row>
        <row r="558">
          <cell r="C558" t="str">
            <v>JOINT;20kV;AL-AL;3x150mm2; 1P; (Cold Shrink+ShearBolt)</v>
          </cell>
        </row>
        <row r="559">
          <cell r="C559" t="str">
            <v>JOINT;20kV;AL-AL;3x240mm2; 1P; (Cold Shrink+ShearBolt)</v>
          </cell>
        </row>
        <row r="560">
          <cell r="C560" t="str">
            <v>JOINT;20kV;AL-AL;3x300mm2; 1P; (Cold Shrink+ShearBolt)</v>
          </cell>
        </row>
        <row r="561">
          <cell r="C561" t="str">
            <v>JOINT;20kV;AL-AL;3x150mm2; 3P; (Cold Shrink+ShearBolt)</v>
          </cell>
        </row>
        <row r="562">
          <cell r="C562" t="str">
            <v>JOINT;20kV;AL-AL;3X240mm2;3P; (Cold Shrink+Shearbolt)</v>
          </cell>
        </row>
        <row r="563">
          <cell r="C563" t="str">
            <v>JOINT;20kV;AL-AL,3X300mm2;;3P;(Coldshrink+Shearbolt)</v>
          </cell>
        </row>
        <row r="564">
          <cell r="C564" t="str">
            <v>JOINT;20kV;AL-AL;3X240-3X300mm2;;3P;(Coldshrink+Shearbolt)</v>
          </cell>
        </row>
        <row r="565">
          <cell r="C565" t="str">
            <v>TERM;20kV;AL;3P;3X150mm2;NON ISO;ID (Coldshrink+Shearbolt)</v>
          </cell>
        </row>
        <row r="566">
          <cell r="C566" t="str">
            <v>TERM;20kV;AL;3P;3X240mm2;NON ISO;ID (Coldshrink+Shearbolt)</v>
          </cell>
        </row>
        <row r="567">
          <cell r="C567" t="str">
            <v>TERM;20kV;AL;3P;3X300mm2;NON ISO;ID (Coldshrink+Shearbolt)</v>
          </cell>
        </row>
        <row r="568">
          <cell r="C568" t="str">
            <v>TERM;20kV;AL;3P;3X150mm2;NON ISO;OD (Coldshrink+Shearbolt)</v>
          </cell>
        </row>
        <row r="569">
          <cell r="C569" t="str">
            <v>TERM;20kV;AL;3P;3X240mm2;NON ISO;OD (Coldshrink+Shearbolt)</v>
          </cell>
        </row>
        <row r="570">
          <cell r="C570" t="str">
            <v>TERM;20kV;AL;3P;3X300mm2;NON ISO;OD (Coldshrink+Shearbolt)</v>
          </cell>
        </row>
        <row r="571">
          <cell r="C571" t="str">
            <v>TERM;20kV;JR;AL-CU;3P;3X1X150mm2;NON ISO;OD (Cold Shrink +ShearBolt)</v>
          </cell>
        </row>
        <row r="572">
          <cell r="C572" t="str">
            <v>TERM;20kV;JR;AL-CU;3P;3X1X240mm2;NON ISO;OD (Cold Shrink +ShearBolt)</v>
          </cell>
        </row>
        <row r="573">
          <cell r="C573" t="str">
            <v>TERM;20kV;JR;AL-CU;3P;3X1X300mm2;NON ISO;OD (Cold Shrink +ShearBolt)</v>
          </cell>
        </row>
        <row r="574">
          <cell r="C574" t="str">
            <v>TERM;20kV;JR;AL-CU;3P;3X1X240mm2;NON ISO;ID (Cold Shrink +ShearBolt)</v>
          </cell>
        </row>
        <row r="575">
          <cell r="C575" t="str">
            <v>TERM;20kV;JR;AL-CU;3P;3X1x150mm2;ISO LBOW;ID (Cold Shrink +ShearBolt)</v>
          </cell>
        </row>
        <row r="576">
          <cell r="C576" t="str">
            <v>TERM;20kV;JR;AL-CU;3P;3X240mm2;ISO LBOW;ID (Cold Shrink +ShearBolt)</v>
          </cell>
        </row>
        <row r="577">
          <cell r="C577" t="str">
            <v>TERM;20kV;JR;AL-CU;3P;3X300mm2;ISO LBOW;ID (Cold Shrink +ShearBolt)</v>
          </cell>
        </row>
        <row r="578">
          <cell r="C578" t="str">
            <v>TERM;20kV;CUB;CU;3P;3X1X35mm2;ISO LBOW;ID (Cold Shrink +ShearBolt)</v>
          </cell>
        </row>
        <row r="579">
          <cell r="C579" t="str">
            <v>TERM;20kV;TRF;CU;3P;3X1X35mm2;ISO STRG;ID;TRF (Cold Shrink +ShearBolt)</v>
          </cell>
        </row>
        <row r="580">
          <cell r="C580" t="str">
            <v>TERM;20kV;CUB;Cu;3P;3X1X35mm2;NON ISO;ID (Coldshrink+Shearbolt)</v>
          </cell>
        </row>
        <row r="581">
          <cell r="C581" t="str">
            <v>TERM;20kV;TRF;CU;3P;3X1X35mm2;NON ISO;ID (Cold Shrink +ShearBolt)</v>
          </cell>
        </row>
        <row r="582">
          <cell r="C582" t="str">
            <v>TERM;20kV;TRF;CU;3P;3X1X35mm2;NON ISO;OD (Cold Shrink +ShearBolt)</v>
          </cell>
        </row>
        <row r="583">
          <cell r="C583" t="str">
            <v>Suplement kit XLPE-PILC 3 x 150-240 mm²</v>
          </cell>
        </row>
        <row r="584">
          <cell r="C584" t="str">
            <v>Suplement kit XLPE-PILC 3 x 300-400 mm²</v>
          </cell>
        </row>
        <row r="585">
          <cell r="C585" t="str">
            <v>Suplement kit XLPE-PILC 3 x 150-240 mm² (IJKA)</v>
          </cell>
        </row>
        <row r="586">
          <cell r="C586" t="str">
            <v>Klem beugel bevesteging 8 x 6"</v>
          </cell>
        </row>
        <row r="587">
          <cell r="C587" t="str">
            <v>Klem beugel ⅞"</v>
          </cell>
        </row>
        <row r="588">
          <cell r="C588" t="str">
            <v>Pipa PVC ½"</v>
          </cell>
        </row>
        <row r="589">
          <cell r="C589" t="str">
            <v>Pipa PVC ¾" panjang 4 meter</v>
          </cell>
        </row>
        <row r="590">
          <cell r="C590" t="str">
            <v>Pipa PVC 3" panjang 4 meter</v>
          </cell>
        </row>
        <row r="591">
          <cell r="C591" t="str">
            <v>Pipa PVC 6" panjang 4 meter</v>
          </cell>
        </row>
        <row r="592">
          <cell r="C592" t="str">
            <v>Pipa Besi Galvanis 3" Tebal 4 mm Panjang 6 Meter</v>
          </cell>
        </row>
        <row r="593">
          <cell r="C593" t="str">
            <v>Pipa shock PVC</v>
          </cell>
        </row>
        <row r="594">
          <cell r="C594" t="str">
            <v>Tanda urutan Fasa untuk kabel</v>
          </cell>
        </row>
        <row r="595">
          <cell r="C595" t="str">
            <v>Stainless steel strap</v>
          </cell>
        </row>
        <row r="596">
          <cell r="C596" t="str">
            <v>Tanda Kabel TM</v>
          </cell>
        </row>
        <row r="597">
          <cell r="C597" t="str">
            <v/>
          </cell>
        </row>
        <row r="598">
          <cell r="C598" t="str">
            <v>MATERIAL SCADA DAN TELEKOMUNIKASI</v>
          </cell>
        </row>
        <row r="599">
          <cell r="C599" t="str">
            <v>Antena 9 dBi</v>
          </cell>
        </row>
        <row r="600">
          <cell r="C600" t="str">
            <v>Battery 12 V/120 Ah</v>
          </cell>
        </row>
        <row r="601">
          <cell r="C601" t="str">
            <v>Battery 12 V/17 Ah</v>
          </cell>
        </row>
        <row r="602">
          <cell r="C602" t="str">
            <v>Battery 12 V/12 Ah</v>
          </cell>
        </row>
        <row r="603">
          <cell r="C603" t="str">
            <v>Battery 12 V/ 7 Ah</v>
          </cell>
        </row>
        <row r="604">
          <cell r="C604" t="str">
            <v>Kabel komunikasi RS485</v>
          </cell>
        </row>
        <row r="605">
          <cell r="C605" t="str">
            <v>Converter RS 485 to RS 232</v>
          </cell>
        </row>
        <row r="606">
          <cell r="C606" t="str">
            <v/>
          </cell>
        </row>
        <row r="607">
          <cell r="C607" t="str">
            <v>SKUTM / SKTM</v>
          </cell>
        </row>
        <row r="608">
          <cell r="C608" t="str">
            <v xml:space="preserve">Strap For Clamping, Type Insulator </v>
          </cell>
        </row>
        <row r="609">
          <cell r="C609" t="str">
            <v>Suspension Clamp</v>
          </cell>
        </row>
        <row r="610">
          <cell r="C610" t="str">
            <v>U-Bolt</v>
          </cell>
        </row>
        <row r="611">
          <cell r="C611" t="str">
            <v>Fixation Device</v>
          </cell>
        </row>
        <row r="612">
          <cell r="C612" t="str">
            <v>Yoke</v>
          </cell>
        </row>
        <row r="613">
          <cell r="C613" t="str">
            <v>Shackle</v>
          </cell>
        </row>
        <row r="614">
          <cell r="C614" t="str">
            <v>Parralel Groove Clamp</v>
          </cell>
        </row>
        <row r="615">
          <cell r="C615" t="str">
            <v>Strain Clamp Bolted Type</v>
          </cell>
        </row>
        <row r="616">
          <cell r="C616" t="str">
            <v>Turn Buckle</v>
          </cell>
        </row>
        <row r="617">
          <cell r="C617" t="str">
            <v>Strain Hinge</v>
          </cell>
        </row>
        <row r="618">
          <cell r="C618" t="str">
            <v>H Type Connector 50/50 mm² Cu</v>
          </cell>
        </row>
        <row r="619">
          <cell r="C619" t="str">
            <v>Cooper Strip 50 mm² Insulated Ground Colour</v>
          </cell>
        </row>
        <row r="620">
          <cell r="C620" t="str">
            <v>PVC Pipe 150 mm²</v>
          </cell>
        </row>
        <row r="621">
          <cell r="C621" t="str">
            <v>Protective Plastic</v>
          </cell>
        </row>
        <row r="622">
          <cell r="C622" t="str">
            <v>Link 50 x 25 mm</v>
          </cell>
        </row>
        <row r="623">
          <cell r="C623" t="str">
            <v>Strapping Buckle</v>
          </cell>
        </row>
        <row r="624">
          <cell r="C624" t="str">
            <v>Stainless Steel Strap 20mm x 0.7 mm</v>
          </cell>
        </row>
        <row r="625">
          <cell r="C625" t="str">
            <v>Terminal Lug For 50 mm² CU Conductor</v>
          </cell>
        </row>
        <row r="626">
          <cell r="C626" t="str">
            <v>Stainless Steel Bolt 12 x 45</v>
          </cell>
        </row>
        <row r="627">
          <cell r="C627" t="str">
            <v>Set Of Cable Terminator For 3x150aac+90 st</v>
          </cell>
        </row>
        <row r="628">
          <cell r="C628" t="str">
            <v>Terminal Lug For 150 mm² CU conductor</v>
          </cell>
        </row>
        <row r="629">
          <cell r="C629" t="str">
            <v xml:space="preserve">H Type Connector </v>
          </cell>
        </row>
        <row r="630">
          <cell r="C630" t="str">
            <v>Three Pole Outdoor Terminator For 3x240 mm² AL XLPE U/G CABLE</v>
          </cell>
        </row>
        <row r="631">
          <cell r="C631" t="str">
            <v>Support Assembly For TIC Terminator</v>
          </cell>
        </row>
        <row r="632">
          <cell r="C632" t="str">
            <v>Single Support On Single Pole 2000mm</v>
          </cell>
        </row>
        <row r="634">
          <cell r="C634" t="str">
            <v>PEMBUATAN SALURAN KABEL GI</v>
          </cell>
        </row>
        <row r="635">
          <cell r="C635" t="str">
            <v>PEMBUATAN SALURAN KABEL Outdoor</v>
          </cell>
        </row>
        <row r="636">
          <cell r="C636" t="str">
            <v>Persiapan Pekerjaan</v>
          </cell>
        </row>
        <row r="637">
          <cell r="C637" t="str">
            <v>Pemasangan Bouwplank</v>
          </cell>
        </row>
        <row r="638">
          <cell r="C638" t="str">
            <v>Galian Tanah</v>
          </cell>
        </row>
        <row r="639">
          <cell r="C639" t="str">
            <v>Pembuangan Tanah</v>
          </cell>
        </row>
        <row r="640">
          <cell r="C640" t="str">
            <v>Urugan Pasir Padat</v>
          </cell>
        </row>
        <row r="641">
          <cell r="C641" t="str">
            <v>Pembuatan Lantai Kerja</v>
          </cell>
        </row>
        <row r="642">
          <cell r="C642" t="str">
            <v>Pembuatan Beton Bertulang K225</v>
          </cell>
        </row>
        <row r="643">
          <cell r="C643" t="str">
            <v>Pembuatan Tutup Beton Bertulang K225</v>
          </cell>
        </row>
        <row r="644">
          <cell r="C644" t="str">
            <v xml:space="preserve">Besi Siku 70 untuk Tray Kabel Power </v>
          </cell>
        </row>
        <row r="645">
          <cell r="C645" t="str">
            <v/>
          </cell>
        </row>
        <row r="646">
          <cell r="C646" t="str">
            <v>PEMBUATAN GALIAN TANAH</v>
          </cell>
        </row>
        <row r="647">
          <cell r="C647" t="str">
            <v>Galian Tanah keras sedalam 1 meter</v>
          </cell>
        </row>
        <row r="648">
          <cell r="C648" t="str">
            <v>Urugan Pasir Dipadatkan</v>
          </cell>
        </row>
        <row r="649">
          <cell r="C649" t="str">
            <v>Urugan Tanah Dipadatkan</v>
          </cell>
        </row>
        <row r="650">
          <cell r="C650" t="str">
            <v>Pembuangan sisa tanah</v>
          </cell>
        </row>
        <row r="651">
          <cell r="C651" t="str">
            <v>Pekerjaan Aspal</v>
          </cell>
        </row>
        <row r="652">
          <cell r="C652" t="str">
            <v/>
          </cell>
        </row>
        <row r="653">
          <cell r="C653" t="str">
            <v>Mur Baut Ring Plat Ring Per Stainless Steel Ukuran 19 mm</v>
          </cell>
        </row>
        <row r="654">
          <cell r="C654" t="str">
            <v/>
          </cell>
        </row>
        <row r="655">
          <cell r="C655" t="str">
            <v>UPAH PASANG</v>
          </cell>
        </row>
        <row r="656">
          <cell r="C656" t="str">
            <v>KONSTRUKSI JTR</v>
          </cell>
        </row>
        <row r="657">
          <cell r="C657" t="str">
            <v>Upah Pasang Konst. JTR J2</v>
          </cell>
        </row>
        <row r="658">
          <cell r="C658" t="str">
            <v>Upah Pasang Konst. JTR J3</v>
          </cell>
        </row>
        <row r="659">
          <cell r="C659" t="str">
            <v>Upah Pasang Konst. JTR J4</v>
          </cell>
        </row>
        <row r="660">
          <cell r="C660" t="str">
            <v>Upah Pasang Konst. JTR J4-A</v>
          </cell>
        </row>
        <row r="661">
          <cell r="C661" t="str">
            <v>Upah Pasang Konst. JTR J5</v>
          </cell>
        </row>
        <row r="662">
          <cell r="C662" t="str">
            <v>Upah Pasang Konst. JTR J6</v>
          </cell>
        </row>
        <row r="663">
          <cell r="C663" t="str">
            <v>Upah Pasang Konst. JTR J6-X</v>
          </cell>
        </row>
        <row r="664">
          <cell r="C664" t="str">
            <v>Upah Pasang Konst. JTR J7</v>
          </cell>
        </row>
        <row r="665">
          <cell r="C665" t="str">
            <v>Upah Pasang Konst. JTR J8</v>
          </cell>
        </row>
        <row r="666">
          <cell r="C666" t="str">
            <v>Upah Pasang Konst. JTR J10</v>
          </cell>
        </row>
        <row r="667">
          <cell r="C667" t="str">
            <v>Upah Pasang Konst. JTR J5-T</v>
          </cell>
        </row>
        <row r="668">
          <cell r="C668" t="str">
            <v>Upah Pasang Konst. JTR J6-T</v>
          </cell>
        </row>
        <row r="669">
          <cell r="C669" t="str">
            <v>Upah Pasang Konst. JTR J7-T</v>
          </cell>
        </row>
        <row r="670">
          <cell r="C670" t="str">
            <v>Upah Pasang Konst. JTR MJ6-T</v>
          </cell>
        </row>
        <row r="671">
          <cell r="C671" t="str">
            <v>Upah Pasang Konst. JTR B13-B</v>
          </cell>
        </row>
        <row r="672">
          <cell r="C672" t="str">
            <v>Upah Pasang Konst. JTR B13-D</v>
          </cell>
        </row>
        <row r="673">
          <cell r="C673" t="str">
            <v>Upah Pasang Konst. JTR B15-B</v>
          </cell>
        </row>
        <row r="674">
          <cell r="C674" t="str">
            <v>Upah Pasang Konst. JTR B15-D</v>
          </cell>
        </row>
        <row r="675">
          <cell r="C675" t="str">
            <v>Upah Pasang Konst. JTR B16-B</v>
          </cell>
        </row>
        <row r="676">
          <cell r="C676" t="str">
            <v>Upah Pasang Konst. JTR B16-D</v>
          </cell>
        </row>
        <row r="677">
          <cell r="C677" t="str">
            <v>Upah Pasang Konst. JTR B71-B</v>
          </cell>
        </row>
        <row r="678">
          <cell r="C678" t="str">
            <v/>
          </cell>
        </row>
        <row r="679">
          <cell r="C679" t="str">
            <v>KONSTRUKSI JTM 1 FASA</v>
          </cell>
        </row>
        <row r="680">
          <cell r="C680" t="str">
            <v>Upah Pasang Konst. JTM 1 Fasa A1</v>
          </cell>
        </row>
        <row r="681">
          <cell r="C681" t="str">
            <v>Upah Pasang Konst. JTM 1 Fasa A1-N</v>
          </cell>
        </row>
        <row r="682">
          <cell r="C682" t="str">
            <v>Upah Pasang Konst. JTM 1 Fasa A1-PN</v>
          </cell>
        </row>
        <row r="683">
          <cell r="C683" t="str">
            <v>Upah Pasang Konst. JTM 1 Fasa A1-P</v>
          </cell>
        </row>
        <row r="684">
          <cell r="C684" t="str">
            <v>Upah Pasang Konst. JTM 1 Fasa A1'</v>
          </cell>
        </row>
        <row r="685">
          <cell r="C685" t="str">
            <v>Upah Pasang Konst. JTM 1 Fasa A2</v>
          </cell>
        </row>
        <row r="686">
          <cell r="C686" t="str">
            <v>Upah Pasang Konst. JTM 1 Fasa A2-N</v>
          </cell>
        </row>
        <row r="687">
          <cell r="C687" t="str">
            <v>Upah Pasang Konst. JTM 1 Fasa A2'</v>
          </cell>
        </row>
        <row r="688">
          <cell r="C688" t="str">
            <v>Upah Pasang Konst. JTM 1 Fasa A3</v>
          </cell>
        </row>
        <row r="689">
          <cell r="C689" t="str">
            <v>Upah Pasang Konst. JTM 1 Fasa A3-N</v>
          </cell>
        </row>
        <row r="690">
          <cell r="C690" t="str">
            <v>Upah Pasang Konst. JTM 1 Fasa A3'</v>
          </cell>
        </row>
        <row r="691">
          <cell r="C691" t="str">
            <v>Upah Pasang Konst. JTM 1 Fasa A4</v>
          </cell>
        </row>
        <row r="692">
          <cell r="C692" t="str">
            <v>Upah Pasang Konst. JTM 1 Fasa A4-N</v>
          </cell>
        </row>
        <row r="693">
          <cell r="C693" t="str">
            <v>Upah Pasang Konst. JTM 1 Fasa A4'</v>
          </cell>
        </row>
        <row r="694">
          <cell r="C694" t="str">
            <v>Upah Pasang Konst. JTM 1 Fasa A5</v>
          </cell>
        </row>
        <row r="695">
          <cell r="C695" t="str">
            <v>Upah Pasang Konst. JTM 1 Fasa A5-N</v>
          </cell>
        </row>
        <row r="696">
          <cell r="C696" t="str">
            <v>Upah Pasang Konst. JTM 1 Fasa A5-1</v>
          </cell>
        </row>
        <row r="697">
          <cell r="C697" t="str">
            <v>Upah Pasang Konst. JTM 1 Fasa A5-2</v>
          </cell>
        </row>
        <row r="698">
          <cell r="C698" t="str">
            <v>Upah Pasang Konst. JTM 1 Fasa A5-3</v>
          </cell>
        </row>
        <row r="699">
          <cell r="C699" t="str">
            <v>Upah Pasang Konst. JTM 1 Fasa A5-4</v>
          </cell>
        </row>
        <row r="700">
          <cell r="C700" t="str">
            <v>Upah Pasang Konst. JTM 1 Fasa A5'</v>
          </cell>
        </row>
        <row r="701">
          <cell r="C701" t="str">
            <v>Upah Pasang Konst. JTM 1 Fasa A5-1'</v>
          </cell>
        </row>
        <row r="702">
          <cell r="C702" t="str">
            <v>Upah Pasang Konst. JTM 1 Fasa A5-2'</v>
          </cell>
        </row>
        <row r="703">
          <cell r="C703" t="str">
            <v>Upah Pasang Konst. JTM 1 Fasa A5-3'</v>
          </cell>
        </row>
        <row r="704">
          <cell r="C704" t="str">
            <v>Upah Pasang Konst. JTM 1 Fasa A5-4'</v>
          </cell>
        </row>
        <row r="705">
          <cell r="C705" t="str">
            <v>Upah Pasang Konst. JTM 1 Fasa A6</v>
          </cell>
        </row>
        <row r="706">
          <cell r="C706" t="str">
            <v>Upah Pasang Konst. JTM 1 Fasa A6-N</v>
          </cell>
        </row>
        <row r="707">
          <cell r="C707" t="str">
            <v>Upah Pasang Konst. JTM 1 Fasa A6'</v>
          </cell>
        </row>
        <row r="708">
          <cell r="C708" t="str">
            <v>Upah Pasang Konst. JTM 1 Fasa A7</v>
          </cell>
        </row>
        <row r="709">
          <cell r="C709" t="str">
            <v>Upah Pasang Konst. JTM 1 Fasa A7-A</v>
          </cell>
        </row>
        <row r="710">
          <cell r="C710" t="str">
            <v>Upah Pasang Konst. JTM 1 Fasa A8</v>
          </cell>
        </row>
        <row r="711">
          <cell r="C711" t="str">
            <v>Upah Pasang Konst. JTM 1 Fasa A8-A</v>
          </cell>
        </row>
        <row r="712">
          <cell r="C712" t="str">
            <v>Upah Pasang Konst. JTM 1 Fasa A9</v>
          </cell>
        </row>
        <row r="713">
          <cell r="C713" t="str">
            <v>Upah Pasang Konst. JTM 1 Fasa A9-N</v>
          </cell>
        </row>
        <row r="714">
          <cell r="C714" t="str">
            <v>Upah Pasang Konst. JTM 1 Fasa SC/CC 1'</v>
          </cell>
        </row>
        <row r="715">
          <cell r="C715" t="str">
            <v>Upah Pasang Konst. JTM 1 Fasa SC/CC 1 - A'</v>
          </cell>
        </row>
        <row r="716">
          <cell r="C716" t="str">
            <v>Upah Pasang Konst. JTM 1 Fasa SC/CC 2'</v>
          </cell>
        </row>
        <row r="717">
          <cell r="C717" t="str">
            <v>Upah Pasang Konst. JTM 1 Fasa SC/CC 2 - A'</v>
          </cell>
        </row>
        <row r="718">
          <cell r="C718" t="str">
            <v>Upah Pasang Konst. JTM 1 Fasa CC 2 - 1'</v>
          </cell>
        </row>
        <row r="719">
          <cell r="C719" t="str">
            <v>Upah Pasang Konst. JTM 1 Fasa SC/CC 3'</v>
          </cell>
        </row>
        <row r="720">
          <cell r="C720" t="str">
            <v>Upah Pasang Konst. JTM 1 Fasa SC/CC 7'</v>
          </cell>
        </row>
        <row r="721">
          <cell r="C721" t="str">
            <v>Upah Pasang Konst. JTM 1 Fasa CC 7 - A'</v>
          </cell>
        </row>
        <row r="722">
          <cell r="C722" t="str">
            <v>Upah Pasang Konst. JTM 1 Fasa SC/CC 7-1'</v>
          </cell>
        </row>
        <row r="723">
          <cell r="C723" t="str">
            <v>Upah Pasang Konst. JTM 1 Fasa SC/CC 8'</v>
          </cell>
        </row>
        <row r="724">
          <cell r="C724" t="str">
            <v>Upah Pasang Konst. JTM 1 Fasa SC/CC 8 - A'</v>
          </cell>
        </row>
        <row r="725">
          <cell r="C725" t="str">
            <v>Upah Pasang Konst. JTM 1 Fasa CC 8 - B'</v>
          </cell>
        </row>
        <row r="726">
          <cell r="C726" t="str">
            <v>Upah Pasang Konst. JTM 1 Fasa CC 8 - C'</v>
          </cell>
        </row>
        <row r="727">
          <cell r="C727" t="str">
            <v>Upah Pasang Konst. JTM 1 Fasa SC/CC 9'</v>
          </cell>
        </row>
        <row r="728">
          <cell r="C728" t="str">
            <v>Upah Pasang Konst. JTM 1 Fasa SC/CC 10'</v>
          </cell>
        </row>
        <row r="729">
          <cell r="C729" t="str">
            <v>Upah Pasang Konst. JTM 1 Fasa SC/CC 11'</v>
          </cell>
        </row>
        <row r="730">
          <cell r="C730" t="str">
            <v/>
          </cell>
        </row>
        <row r="731">
          <cell r="C731" t="str">
            <v>KONSTRUKSI JTM 1 FASA MENJADI 3 FASA</v>
          </cell>
        </row>
        <row r="732">
          <cell r="C732" t="str">
            <v>Upah Pasang Konst. JTM 1-3 Fasa B1</v>
          </cell>
        </row>
        <row r="733">
          <cell r="C733" t="str">
            <v>Upah Pasang Konst. JTM 1-3 Fasa B1-A</v>
          </cell>
        </row>
        <row r="734">
          <cell r="C734" t="str">
            <v>Upah Pasang Konst. JTM 1-3 Fasa B2</v>
          </cell>
        </row>
        <row r="735">
          <cell r="C735" t="str">
            <v>Upah Pasang Konst. JTM 1-3 Fasa B3</v>
          </cell>
        </row>
        <row r="736">
          <cell r="C736" t="str">
            <v>Upah Pasang Konst. JTM 1-3 Fasa B4</v>
          </cell>
        </row>
        <row r="737">
          <cell r="C737" t="str">
            <v>Upah Pasang Konst. JTM 1-3 Fasa B5</v>
          </cell>
        </row>
        <row r="738">
          <cell r="C738" t="str">
            <v/>
          </cell>
        </row>
        <row r="739">
          <cell r="C739" t="str">
            <v>KONSTRUKSI JTM 3 FASA</v>
          </cell>
        </row>
        <row r="740">
          <cell r="C740" t="str">
            <v>Upah Pasang Konst. JTM 3 Fasa C1</v>
          </cell>
        </row>
        <row r="741">
          <cell r="C741" t="str">
            <v>Upah Pasang Konst. JTM 3 Fasa C1-N</v>
          </cell>
        </row>
        <row r="742">
          <cell r="C742" t="str">
            <v>Upah Pasang Konst. JTM 3 Fasa C1-1</v>
          </cell>
        </row>
        <row r="743">
          <cell r="C743" t="str">
            <v>Upah Pasang Konst. JTM 3 Fasa C1-1N</v>
          </cell>
        </row>
        <row r="744">
          <cell r="C744" t="str">
            <v>Upah Pasang Konst. JTM 3 Fasa C1-A</v>
          </cell>
        </row>
        <row r="745">
          <cell r="C745" t="str">
            <v>Upah Pasang Konst. JTM 3 Fasa C1'</v>
          </cell>
        </row>
        <row r="746">
          <cell r="C746" t="str">
            <v>Upah Pasang Konst. JTM 3 Fasa C1-1'</v>
          </cell>
        </row>
        <row r="747">
          <cell r="C747" t="str">
            <v>Upah Pasang Konst. JTM 3 Fasa C1-A'</v>
          </cell>
        </row>
        <row r="748">
          <cell r="C748" t="str">
            <v>Upah Pasang Konst. JTM 3 Fasa C2</v>
          </cell>
        </row>
        <row r="749">
          <cell r="C749" t="str">
            <v>Upah Pasang Konst. JTM 3 Fasa C2-1</v>
          </cell>
        </row>
        <row r="750">
          <cell r="C750" t="str">
            <v>Upah Pasang Konst. JTM 3 Fasa C 2-1N</v>
          </cell>
        </row>
        <row r="751">
          <cell r="C751" t="str">
            <v>Upah Pasang Konst. JTM 3 Fasa C2-A</v>
          </cell>
        </row>
        <row r="752">
          <cell r="C752" t="str">
            <v>Upah Pasang Konst. JTM 3 Fasa C2-N</v>
          </cell>
        </row>
        <row r="753">
          <cell r="C753" t="str">
            <v>Upah Pasang Konst. JTM 3 Fasa C2'</v>
          </cell>
        </row>
        <row r="754">
          <cell r="C754" t="str">
            <v>Upah Pasang Konst. JTM 3 Fasa C2-1'</v>
          </cell>
        </row>
        <row r="755">
          <cell r="C755" t="str">
            <v>Upah Pasang Konst. JTM 3 Fasa C2-A'</v>
          </cell>
        </row>
        <row r="756">
          <cell r="C756" t="str">
            <v>Upah Pasang Konst. JTM 3 Fasa C3</v>
          </cell>
        </row>
        <row r="757">
          <cell r="C757" t="str">
            <v>Upah Pasang Konst. JTM 3 Fasa C3-VN</v>
          </cell>
        </row>
        <row r="758">
          <cell r="C758" t="str">
            <v>Upah Pasang Konst. JTM 3 Fasa C3'</v>
          </cell>
        </row>
        <row r="759">
          <cell r="C759" t="str">
            <v>Upah Pasang Konst. JTM 3 Fasa C4-1</v>
          </cell>
        </row>
        <row r="760">
          <cell r="C760" t="str">
            <v>Upah Pasang Konst. JTM 3 Fasa C5-1</v>
          </cell>
        </row>
        <row r="761">
          <cell r="C761" t="str">
            <v>Upah Pasang Konst. JTM 3 Fasa C7</v>
          </cell>
        </row>
        <row r="762">
          <cell r="C762" t="str">
            <v>Upah Pasang Konst. JTM 3 Fasa C7-1</v>
          </cell>
        </row>
        <row r="763">
          <cell r="C763" t="str">
            <v>Upah Pasang Konst. JTM 3 Fasa C7-N</v>
          </cell>
        </row>
        <row r="764">
          <cell r="C764" t="str">
            <v>Upah Pasang Konst. JTM 3 Fasa C7'</v>
          </cell>
        </row>
        <row r="765">
          <cell r="C765" t="str">
            <v>Upah Pasang Konst. JTM 3 Fasa C7-1'</v>
          </cell>
        </row>
        <row r="766">
          <cell r="C766" t="str">
            <v>Upah Pasang Konst. JTM C 7 - A'</v>
          </cell>
        </row>
        <row r="767">
          <cell r="C767" t="str">
            <v>Upah Pasang Konst. JTM 3 Fasa C8</v>
          </cell>
        </row>
        <row r="768">
          <cell r="C768" t="str">
            <v>Upah Pasang Konst. JTM 3 Fasa C8-A</v>
          </cell>
        </row>
        <row r="769">
          <cell r="C769" t="str">
            <v>Upah Pasang Konst. JTM 3 Fasa C8-AN</v>
          </cell>
        </row>
        <row r="770">
          <cell r="C770" t="str">
            <v>Upah Pasang Konst. JTM C 8-N</v>
          </cell>
        </row>
        <row r="771">
          <cell r="C771" t="str">
            <v>Upah Pasang Konst. JTM 3 Fasa C8'</v>
          </cell>
        </row>
        <row r="772">
          <cell r="C772" t="str">
            <v>Upah Pasang Konst. JTM 3 Fasa C8-A'</v>
          </cell>
        </row>
        <row r="773">
          <cell r="C773" t="str">
            <v>Upah Pasang Konst. JTM C 8 - B'</v>
          </cell>
        </row>
        <row r="774">
          <cell r="C774" t="str">
            <v>Upah Pasang Konst. JTM C 8 - C'</v>
          </cell>
        </row>
        <row r="775">
          <cell r="C775" t="str">
            <v>Upah Pasang Konst. JTM 3 Fasa C9</v>
          </cell>
        </row>
        <row r="776">
          <cell r="C776" t="str">
            <v>Upah Pasang Konst. JTM 3 Fasa C9-N</v>
          </cell>
        </row>
        <row r="777">
          <cell r="C777" t="str">
            <v>Upah Pasang Konst. JTM 3 Fasa C9'</v>
          </cell>
        </row>
        <row r="778">
          <cell r="C778" t="str">
            <v>Upah Pasang Konst. JTM 3 Fasa C10</v>
          </cell>
        </row>
        <row r="779">
          <cell r="C779" t="str">
            <v>Upah Pasang Konst. JTM 3 Fasa C10-N</v>
          </cell>
        </row>
        <row r="780">
          <cell r="C780" t="str">
            <v>Upah Pasang Konst. JTM 3 Fasa C10'</v>
          </cell>
        </row>
        <row r="781">
          <cell r="C781" t="str">
            <v>Upah Pasang Konst. JTM 3 Fasa C11</v>
          </cell>
        </row>
        <row r="782">
          <cell r="C782" t="str">
            <v>Upah Pasang Konst. JTM 3 Fasa C11-N</v>
          </cell>
        </row>
        <row r="783">
          <cell r="C783" t="str">
            <v>Upah Pasang Konst. JTM 3 Fasa C11'</v>
          </cell>
        </row>
        <row r="784">
          <cell r="C784" t="str">
            <v/>
          </cell>
        </row>
        <row r="785">
          <cell r="C785" t="str">
            <v>KONSTRUKSI JTM DOUBLE CIRCUIT</v>
          </cell>
        </row>
        <row r="786">
          <cell r="C786" t="str">
            <v>Upah Pasang Konst. JTM Double Circuit DC-C1V</v>
          </cell>
        </row>
        <row r="787">
          <cell r="C787" t="str">
            <v>Upah Pasang Konst. JTM Double Circuit DC-C1-1V</v>
          </cell>
        </row>
        <row r="788">
          <cell r="C788" t="str">
            <v>Upah Pasang Konst. JTM Double Circuit DC1-C1-1VN</v>
          </cell>
        </row>
        <row r="789">
          <cell r="C789" t="str">
            <v>Upah Pasang Konst. JTM Double Circuit DC-C1-1H</v>
          </cell>
        </row>
        <row r="790">
          <cell r="C790" t="str">
            <v>Upah Pasang Konst. JTM Double Circuit DC-C1-AHN</v>
          </cell>
        </row>
        <row r="791">
          <cell r="C791" t="str">
            <v>Upah Pasang Konst. JTM Double Circuit DC-C2-1V</v>
          </cell>
        </row>
        <row r="792">
          <cell r="C792" t="str">
            <v>Upah Pasang Konst. JTM Double Circuit DC-C2-AH</v>
          </cell>
        </row>
        <row r="793">
          <cell r="C793" t="str">
            <v>Upah Pasang Konst. JTM Double Circuit DC-C2-AHN</v>
          </cell>
        </row>
        <row r="794">
          <cell r="C794" t="str">
            <v>Upah Pasang Konst. JTM Double Circuit DC-C2-ABN</v>
          </cell>
        </row>
        <row r="795">
          <cell r="C795" t="str">
            <v>Upah Pasang Konst. JTM Double Circuit DC-C2-AVN</v>
          </cell>
        </row>
        <row r="796">
          <cell r="C796" t="str">
            <v>Upah Pasang Konst. JTM Double Circuit DC-C4-N</v>
          </cell>
        </row>
        <row r="797">
          <cell r="C797" t="str">
            <v>Upah Pasang Konst. JTM Double Circuit DC-C7-N</v>
          </cell>
        </row>
        <row r="798">
          <cell r="C798" t="str">
            <v>Upah Pasang Konst. JTM Double Circuit DC-C8</v>
          </cell>
        </row>
        <row r="799">
          <cell r="C799" t="str">
            <v>Upah Pasang Konst. JTM Double Circuit DC-C8-N</v>
          </cell>
        </row>
        <row r="801">
          <cell r="C801" t="str">
            <v>SKUTM / SKTM</v>
          </cell>
        </row>
        <row r="802">
          <cell r="C802" t="str">
            <v>Upah Pasang Konst. SKUTM DB01 (Suspension Assembly)</v>
          </cell>
        </row>
        <row r="803">
          <cell r="C803" t="str">
            <v>Upah Pasang Konst. SKUTM DB02 (Small Angle Assembly)</v>
          </cell>
        </row>
        <row r="804">
          <cell r="C804" t="str">
            <v>Upah Pasang Konst. SKUTM DB03 (Medium Angle Assembly)</v>
          </cell>
        </row>
        <row r="805">
          <cell r="C805" t="str">
            <v>Upah Pasang Konst. SKUTM DB04 (Large Angle Assembly)</v>
          </cell>
        </row>
        <row r="806">
          <cell r="C806" t="str">
            <v xml:space="preserve">Upah Pasang Konst. SKUTM DB05 (Adjustable Dead End Assembly) </v>
          </cell>
        </row>
        <row r="807">
          <cell r="C807" t="str">
            <v>Upah Pasang Konst. SKUTM DB06 (Fixed Dead End Assembly))</v>
          </cell>
        </row>
        <row r="808">
          <cell r="C808" t="str">
            <v>Upah Pasang Konst. SKUTM DB08</v>
          </cell>
        </row>
        <row r="809">
          <cell r="C809" t="str">
            <v>Upah Pasang Konst. SKUTM DB09</v>
          </cell>
        </row>
        <row r="811">
          <cell r="C811" t="str">
            <v>AKSESORIES JARINGAN</v>
          </cell>
        </row>
        <row r="812">
          <cell r="C812" t="str">
            <v>Upah Pasang Acc.Jar M2-11</v>
          </cell>
        </row>
        <row r="813">
          <cell r="C813" t="str">
            <v>Upah Pasang Acc.Jar M2-11M</v>
          </cell>
        </row>
        <row r="814">
          <cell r="C814" t="str">
            <v>Upah Pasang Acc.Jar M2-12</v>
          </cell>
        </row>
        <row r="815">
          <cell r="C815" t="str">
            <v>Upah Pasang Acc.Jar M2-12A</v>
          </cell>
        </row>
        <row r="816">
          <cell r="C816" t="str">
            <v>Upah Pasang Acc.Jar M2-15</v>
          </cell>
        </row>
        <row r="817">
          <cell r="C817" t="str">
            <v>Upah Pasang Acc.Jar M3-16</v>
          </cell>
        </row>
        <row r="818">
          <cell r="C818" t="str">
            <v>Upah Pasang Acc.Jar M5-2</v>
          </cell>
        </row>
        <row r="819">
          <cell r="C819" t="str">
            <v>Upah Pasang Acc.Jar M5-3</v>
          </cell>
        </row>
        <row r="820">
          <cell r="C820" t="str">
            <v>Upah Pasang Acc.Jar M5-4</v>
          </cell>
        </row>
        <row r="821">
          <cell r="C821" t="str">
            <v>Upah Pasang Acc.Jar M5-5</v>
          </cell>
        </row>
        <row r="822">
          <cell r="C822" t="str">
            <v>Upah Pasang Acc.Jar M5-6</v>
          </cell>
        </row>
        <row r="823">
          <cell r="C823" t="str">
            <v>Upah Pasang Acc.Jar M5-8</v>
          </cell>
        </row>
        <row r="824">
          <cell r="C824" t="str">
            <v>Upah Pasang Acc.Jar M5-9</v>
          </cell>
        </row>
        <row r="825">
          <cell r="C825" t="str">
            <v>Upah Pasang Acc.Jar M5-10</v>
          </cell>
        </row>
        <row r="826">
          <cell r="C826" t="str">
            <v>Upah Pasang Acc.Jar M5-12</v>
          </cell>
        </row>
        <row r="827">
          <cell r="C827" t="str">
            <v>Upah Pasang Acc.Jar M5-13</v>
          </cell>
        </row>
        <row r="828">
          <cell r="C828" t="str">
            <v>Upah Pasang Acc.Jar M5-16</v>
          </cell>
        </row>
        <row r="829">
          <cell r="C829" t="str">
            <v>Upah Pasang Acc.Jar M5-20</v>
          </cell>
        </row>
        <row r="830">
          <cell r="C830" t="str">
            <v>Upah Pasang Acc.Jar M5-24</v>
          </cell>
        </row>
        <row r="831">
          <cell r="C831" t="str">
            <v>Upah Pasang Acc.Jar P12C-1</v>
          </cell>
        </row>
        <row r="832">
          <cell r="C832" t="str">
            <v>Upah Pasang Acc.Jar P12C-2</v>
          </cell>
        </row>
        <row r="833">
          <cell r="C833" t="str">
            <v>Upah Pasang Acc.Jar P12S-1</v>
          </cell>
        </row>
        <row r="834">
          <cell r="C834" t="str">
            <v>Upah Pasang Acc.Jar P12S-2</v>
          </cell>
        </row>
        <row r="835">
          <cell r="C835" t="str">
            <v>Upah Pasang Acc.Jar E1-1</v>
          </cell>
        </row>
        <row r="836">
          <cell r="C836" t="str">
            <v>Upah Pasang Acc.Jar E1-2</v>
          </cell>
        </row>
        <row r="837">
          <cell r="C837" t="str">
            <v>Upah Pasang Acc.Jar E1-3</v>
          </cell>
        </row>
        <row r="838">
          <cell r="C838" t="str">
            <v>Upah Pasang Acc.Jar E2-1</v>
          </cell>
        </row>
        <row r="839">
          <cell r="C839" t="str">
            <v>Upah Pasang Acc.Jar E2-2</v>
          </cell>
        </row>
        <row r="840">
          <cell r="C840" t="str">
            <v>Upah Pasang Acc.Jar E2-3</v>
          </cell>
        </row>
        <row r="841">
          <cell r="C841" t="str">
            <v>Upah Pasang Acc.Jar E5-1</v>
          </cell>
        </row>
        <row r="842">
          <cell r="C842" t="str">
            <v>Upah Pasang Acc.Jar E5-2</v>
          </cell>
        </row>
        <row r="843">
          <cell r="C843" t="str">
            <v>Upah Pasang Acc.Jar E6-1</v>
          </cell>
        </row>
        <row r="844">
          <cell r="C844" t="str">
            <v>Upah Pasang Acc.Jar F1-2</v>
          </cell>
        </row>
        <row r="845">
          <cell r="C845" t="str">
            <v>Upah Pasang Acc.Jar F1-3</v>
          </cell>
        </row>
        <row r="846">
          <cell r="C846" t="str">
            <v>Upah Pasang Acc.Jar FDG</v>
          </cell>
        </row>
        <row r="847">
          <cell r="C847" t="str">
            <v>Upah Pasang Acc.Jar Penghalang Panjat</v>
          </cell>
        </row>
        <row r="848">
          <cell r="C848" t="str">
            <v>Upah Pasang Acc.Jar LVCB 2 Jurusan (M8-A1, M8-A2)</v>
          </cell>
        </row>
        <row r="849">
          <cell r="C849" t="str">
            <v>Upah Pasang Acc.Jar LVCB 4 Jurusan (M8-B1, M8-B2)</v>
          </cell>
        </row>
        <row r="850">
          <cell r="C850" t="str">
            <v>Upah Pasang Acc.Jar Konstruksi Vangnet</v>
          </cell>
        </row>
        <row r="851">
          <cell r="C851" t="str">
            <v>Upah Pembuatan &amp; Pasang Acc.Jar Jaring Vangnet</v>
          </cell>
        </row>
        <row r="853">
          <cell r="C853" t="str">
            <v>SWITCHING</v>
          </cell>
        </row>
        <row r="854">
          <cell r="C854" t="str">
            <v>Upah Pasang Air Break Switch (ABSW)</v>
          </cell>
        </row>
        <row r="855">
          <cell r="C855" t="str">
            <v>Upah Pasang Load Break Switch (LBS)</v>
          </cell>
        </row>
        <row r="856">
          <cell r="C856" t="str">
            <v>Upah Pasang Recloser</v>
          </cell>
        </row>
        <row r="857">
          <cell r="C857" t="str">
            <v>Upah Pasang Disconecting Switch (DS)</v>
          </cell>
        </row>
        <row r="859">
          <cell r="C859" t="str">
            <v>PENGHANTAR TM</v>
          </cell>
        </row>
        <row r="860">
          <cell r="C860" t="str">
            <v>Upah Pasang Penghantar TM A3C 3x240 + 1x150mm²</v>
          </cell>
        </row>
        <row r="861">
          <cell r="C861" t="str">
            <v>Upah Pasang Penghantar TM A3C 3x240 + 1x120mm²</v>
          </cell>
        </row>
        <row r="862">
          <cell r="C862" t="str">
            <v>Upah Pasang Penghantar TM A3C 3x150 + 1x150mm²</v>
          </cell>
        </row>
        <row r="863">
          <cell r="C863" t="str">
            <v>Upah Pasang Penghantar TM A3C 3x150 + 1x70mm²</v>
          </cell>
        </row>
        <row r="864">
          <cell r="C864" t="str">
            <v>Upah Pasang Penghantar TM A3C 3x70 + 1x70mm²</v>
          </cell>
        </row>
        <row r="865">
          <cell r="C865" t="str">
            <v>Upah Pasang Penghantar TM A3C 3x70 + 1x50mm²</v>
          </cell>
        </row>
        <row r="866">
          <cell r="C866" t="str">
            <v>Upah Pasang Penghantar TM A3C 3x70 + 1x35mm²</v>
          </cell>
        </row>
        <row r="867">
          <cell r="C867" t="str">
            <v>Upah Pasang Penghantar TM A3C 3x35 + 1x35mm²</v>
          </cell>
        </row>
        <row r="868">
          <cell r="C868" t="str">
            <v>Upah Pasang Penghantar TM A3C 1x150 + 1x70mm²</v>
          </cell>
        </row>
        <row r="869">
          <cell r="C869" t="str">
            <v>Upah Pasang Penghantar TM A3C 1x120 + 1x70mm²</v>
          </cell>
        </row>
        <row r="870">
          <cell r="C870" t="str">
            <v>Upah Pasang Penghantar TM A3C 1x70 + 1x70mm²</v>
          </cell>
        </row>
        <row r="871">
          <cell r="C871" t="str">
            <v>Upah Pasang Penghantar TM A3C 1x70 + 1x50mm²</v>
          </cell>
        </row>
        <row r="872">
          <cell r="C872" t="str">
            <v>Upah Pasang Penghantar TM A3C 1x70 + 1x35mm²</v>
          </cell>
        </row>
        <row r="873">
          <cell r="C873" t="str">
            <v>Upah Pasang Penghantar TM A3C 1x35 + 1x35mm²</v>
          </cell>
        </row>
        <row r="874">
          <cell r="C874" t="str">
            <v>Upah Pasang Penghantar TM A3C 3x240mm²</v>
          </cell>
        </row>
        <row r="875">
          <cell r="C875" t="str">
            <v>Upah Pasang Penghantar TM A3C 3x150mm²</v>
          </cell>
        </row>
        <row r="876">
          <cell r="C876" t="str">
            <v>Upah Pasang Penghantar TM A3C 3x70mm²</v>
          </cell>
        </row>
        <row r="877">
          <cell r="C877" t="str">
            <v>Upah Pasang Penghantar TM A3C 3x35mm²</v>
          </cell>
        </row>
        <row r="878">
          <cell r="C878" t="str">
            <v>Upah Pasang Penghantar TM A3C 2x240mm²</v>
          </cell>
        </row>
        <row r="879">
          <cell r="C879" t="str">
            <v>Upah Pasang Penghantar TM A3C 2x150mm²</v>
          </cell>
        </row>
        <row r="880">
          <cell r="C880" t="str">
            <v>Upah Pasang Penghantar TM A3C 2x70mm²</v>
          </cell>
        </row>
        <row r="881">
          <cell r="C881" t="str">
            <v>Upah Pasang Penghantar TM A3C 2x35mm²</v>
          </cell>
        </row>
        <row r="882">
          <cell r="C882" t="str">
            <v>Upah Pasang Penghantar TM A3C 1x240mm²</v>
          </cell>
        </row>
        <row r="883">
          <cell r="C883" t="str">
            <v>Upah Pasang Penghantar TM A3C 1x150mm²</v>
          </cell>
        </row>
        <row r="884">
          <cell r="C884" t="str">
            <v>Upah Pasang Penghantar TM A3C 1x70mm²</v>
          </cell>
        </row>
        <row r="885">
          <cell r="C885" t="str">
            <v>Upah Pasang Penghantar TM A3C 1x50mm²</v>
          </cell>
        </row>
        <row r="886">
          <cell r="C886" t="str">
            <v>Upah Pasang Penghantar TM A3C 1x35mm²</v>
          </cell>
        </row>
        <row r="887">
          <cell r="C887" t="str">
            <v>Upah Pasang Penghantar TM A3CS 3x240 + 1x150mm²</v>
          </cell>
        </row>
        <row r="888">
          <cell r="C888" t="str">
            <v>Upah Pasang Penghantar TM A3CS 3x240 + 1x120mm²</v>
          </cell>
        </row>
        <row r="889">
          <cell r="C889" t="str">
            <v>Upah Pasang Penghantar TM A3CS 3x150 + 1x150mm²</v>
          </cell>
        </row>
        <row r="890">
          <cell r="C890" t="str">
            <v>Upah Pasang Penghantar TM A3CS 3x150 + 1x70mm²</v>
          </cell>
        </row>
        <row r="891">
          <cell r="C891" t="str">
            <v>Upah Pasang Penghantar TM A3CS 3x70 + 1x70mm²</v>
          </cell>
        </row>
        <row r="892">
          <cell r="C892" t="str">
            <v>Upah Pasang Penghantar TM A3CS 3x70 + 1x50mm²</v>
          </cell>
        </row>
        <row r="893">
          <cell r="C893" t="str">
            <v>Upah Pasang Penghantar TM A3CS 3x70 + 1x35mm²</v>
          </cell>
        </row>
        <row r="894">
          <cell r="C894" t="str">
            <v>Upah Pasang Penghantar TM A3CS 3x35 + 1x35mm²</v>
          </cell>
        </row>
        <row r="895">
          <cell r="C895" t="str">
            <v>Upah Pasang Penghantar TM A3CS 1x150 + 1x70mm²</v>
          </cell>
        </row>
        <row r="896">
          <cell r="C896" t="str">
            <v>Upah Pasang Penghantar TM A3CS 1x120 + 1x70mm²</v>
          </cell>
        </row>
        <row r="897">
          <cell r="C897" t="str">
            <v>Upah Pasang Penghantar TM A3CS 1x70 + 1x70mm²</v>
          </cell>
        </row>
        <row r="898">
          <cell r="C898" t="str">
            <v>Upah Pasang Penghantar TM A3CS 1x70 + 1x50mm²</v>
          </cell>
        </row>
        <row r="899">
          <cell r="C899" t="str">
            <v>Upah Pasang Penghantar TM A3CS 1x70 + 1x35mm²</v>
          </cell>
        </row>
        <row r="900">
          <cell r="C900" t="str">
            <v>Upah Pasang Penghantar TM A3CS 1x35 + 1x35mm²</v>
          </cell>
        </row>
        <row r="901">
          <cell r="C901" t="str">
            <v>Upah Pasang Penghantar TM A3CS 3x240mm²</v>
          </cell>
        </row>
        <row r="902">
          <cell r="C902" t="str">
            <v>Upah Pasang Penghantar TM A3CS 3x150mm²</v>
          </cell>
        </row>
        <row r="903">
          <cell r="C903" t="str">
            <v>Upah Pasang Penghantar TM A3CS 3x70mm²</v>
          </cell>
        </row>
        <row r="904">
          <cell r="C904" t="str">
            <v>Upah Pasang Penghantar TM A3CS 3x35mm²</v>
          </cell>
        </row>
        <row r="905">
          <cell r="C905" t="str">
            <v>Upah Pasang Penghantar TM A3CS 2x240mm²</v>
          </cell>
        </row>
        <row r="906">
          <cell r="C906" t="str">
            <v>Upah Pasang Penghantar TM A3CS 2x150mm²</v>
          </cell>
        </row>
        <row r="907">
          <cell r="C907" t="str">
            <v>Upah Pasang Penghantar TM A3CS 2x70mm²</v>
          </cell>
        </row>
        <row r="908">
          <cell r="C908" t="str">
            <v>Upah Pasang Penghantar TM A3CS 2x35mm²</v>
          </cell>
        </row>
        <row r="909">
          <cell r="C909" t="str">
            <v>Upah Pasang Penghantar TM A3CS 1x240mm²</v>
          </cell>
        </row>
        <row r="910">
          <cell r="C910" t="str">
            <v>Upah Pasang Penghantar TM A3CS 1x150mm²</v>
          </cell>
        </row>
        <row r="911">
          <cell r="C911" t="str">
            <v>Upah Pasang Penghantar TM A3CS 1x70mm²</v>
          </cell>
        </row>
        <row r="912">
          <cell r="C912" t="str">
            <v>Upah Pasang Penghantar TM A3CS 1x50mm²</v>
          </cell>
        </row>
        <row r="913">
          <cell r="C913" t="str">
            <v>Upah Pasang Penghantar TM A3CS 1x35mm²</v>
          </cell>
        </row>
        <row r="914">
          <cell r="C914" t="str">
            <v>Upah Pasang Kabel MVTIC 3 x 150 + N 95 mm²</v>
          </cell>
        </row>
        <row r="915">
          <cell r="C915" t="str">
            <v>Upah Pasang Kabel MVTIC 3 x 240 + N 95 mm²</v>
          </cell>
        </row>
        <row r="917">
          <cell r="C917" t="str">
            <v>PENGHANTAR TR</v>
          </cell>
        </row>
        <row r="918">
          <cell r="C918" t="str">
            <v>Upah Pasang Penghantar TR A3C 3x70 + 1x35mm²</v>
          </cell>
        </row>
        <row r="919">
          <cell r="C919" t="str">
            <v>Upah Pasang Penghantar TR A3C 2x70 + 1x70mm²</v>
          </cell>
        </row>
        <row r="920">
          <cell r="C920" t="str">
            <v>Upah Pasang Penghantar TR A3C 2x70 + 1x35mm²</v>
          </cell>
        </row>
        <row r="921">
          <cell r="C921" t="str">
            <v>Upah Pasang Penghantar TR A3C 2x70mm²</v>
          </cell>
        </row>
        <row r="922">
          <cell r="C922" t="str">
            <v>Upah Pasang Penghantar TR A3C 2x35mm²</v>
          </cell>
        </row>
        <row r="923">
          <cell r="C923" t="str">
            <v>Upah Pasang Penghantar TR LVTC 3x70 + 1x50mm²</v>
          </cell>
        </row>
        <row r="924">
          <cell r="C924" t="str">
            <v>Upah Pasang Penghantar TR LVTC 2x70 + 1x50mm²</v>
          </cell>
        </row>
        <row r="926">
          <cell r="C926" t="str">
            <v>PENGHANTAR TM</v>
          </cell>
        </row>
        <row r="927">
          <cell r="C927" t="str">
            <v>Upah Pasang Penghantar TM A3C 3x240 + 1x150mm² Per Kms</v>
          </cell>
        </row>
        <row r="928">
          <cell r="C928" t="str">
            <v>Upah Pasang Penghantar TM A3C 3x240 + 1x120mm² Per Kms</v>
          </cell>
        </row>
        <row r="929">
          <cell r="C929" t="str">
            <v>Upah Pasang Penghantar TM A3C 3x150 + 1x150mm² Per Kms</v>
          </cell>
        </row>
        <row r="930">
          <cell r="C930" t="str">
            <v>Upah Pasang Penghantar TM A3C 3x150 + 1x70mm² Per Kms</v>
          </cell>
        </row>
        <row r="931">
          <cell r="C931" t="str">
            <v>Upah Pasang Penghantar TM A3C 3x70 + 1x70mm² Per Kms</v>
          </cell>
        </row>
        <row r="932">
          <cell r="C932" t="str">
            <v>Upah Pasang Penghantar TM A3C 3x70 + 1x50mm² Per Kms</v>
          </cell>
        </row>
        <row r="933">
          <cell r="C933" t="str">
            <v>Upah Pasang Penghantar TM A3C 3x70 + 1x35mm² Per Kms</v>
          </cell>
        </row>
        <row r="934">
          <cell r="C934" t="str">
            <v>Upah Pasang Penghantar TM A3C 3x35 + 1x35mm² Per Kms</v>
          </cell>
        </row>
        <row r="935">
          <cell r="C935" t="str">
            <v>Upah Pasang Penghantar TM A3C 1x150 + 1x70mm² Per Kms</v>
          </cell>
        </row>
        <row r="936">
          <cell r="C936" t="str">
            <v>Upah Pasang Penghantar TM A3C 1x120 + 1x70mm² Per Kms</v>
          </cell>
        </row>
        <row r="937">
          <cell r="C937" t="str">
            <v>Upah Pasang Penghantar TM A3C 1x70 + 1x70mm² Per Kms</v>
          </cell>
        </row>
        <row r="938">
          <cell r="C938" t="str">
            <v>Upah Pasang Penghantar TM A3C 1x70 + 1x50mm² Per Kms</v>
          </cell>
        </row>
        <row r="939">
          <cell r="C939" t="str">
            <v>Upah Pasang Penghantar TM A3C 1x70 + 1x35mm² Per Kms</v>
          </cell>
        </row>
        <row r="940">
          <cell r="C940" t="str">
            <v>Upah Pasang Penghantar TM A3C 1x35 + 1x35mm² Per Kms</v>
          </cell>
        </row>
        <row r="941">
          <cell r="C941" t="str">
            <v>Upah Pasang Penghantar TM A3C 3x240mm² Per Kms</v>
          </cell>
        </row>
        <row r="942">
          <cell r="C942" t="str">
            <v>Upah Pasang Penghantar TM A3C 3x150mm² Per Kms</v>
          </cell>
        </row>
        <row r="943">
          <cell r="C943" t="str">
            <v>Upah Pasang Penghantar TM A3C 3x70mm² Per Kms</v>
          </cell>
        </row>
        <row r="944">
          <cell r="C944" t="str">
            <v>Upah Pasang Penghantar TM A3C 3x35mm² Per Kms</v>
          </cell>
        </row>
        <row r="945">
          <cell r="C945" t="str">
            <v>Upah Pasang Penghantar TM A3C 2x240mm² Per Kms</v>
          </cell>
        </row>
        <row r="946">
          <cell r="C946" t="str">
            <v>Upah Pasang Penghantar TM A3C 2x150mm² Per Kms</v>
          </cell>
        </row>
        <row r="947">
          <cell r="C947" t="str">
            <v>Upah Pasang Penghantar TM A3C 2x70mm² Per Kms</v>
          </cell>
        </row>
        <row r="948">
          <cell r="C948" t="str">
            <v>Upah Pasang Penghantar TM A3C 2x35mm² Per Kms</v>
          </cell>
        </row>
        <row r="949">
          <cell r="C949" t="str">
            <v>Upah Pasang Penghantar TM A3C 1x240mm² Per Kms</v>
          </cell>
        </row>
        <row r="950">
          <cell r="C950" t="str">
            <v>Upah Pasang Penghantar TM A3C 1x150mm² Per Kms</v>
          </cell>
        </row>
        <row r="951">
          <cell r="C951" t="str">
            <v>Upah Pasang Penghantar TM A3C 1x70mm² Per Kms</v>
          </cell>
        </row>
        <row r="952">
          <cell r="C952" t="str">
            <v>Upah Pasang Penghantar TM A3C 1x50mm² Per Kms</v>
          </cell>
        </row>
        <row r="953">
          <cell r="C953" t="str">
            <v>Upah Pasang Penghantar TM A3C 1x35mm² Per Kms</v>
          </cell>
        </row>
        <row r="954">
          <cell r="C954" t="str">
            <v>Upah Pasang Penghantar TM A3CS 3x240 + 1x150mm² Per Kms</v>
          </cell>
        </row>
        <row r="955">
          <cell r="C955" t="str">
            <v>Upah Pasang Penghantar TM A3CS 3x240 + 1x120mm² Per Kms</v>
          </cell>
        </row>
        <row r="956">
          <cell r="C956" t="str">
            <v>Upah Pasang Penghantar TM A3CS 3x150 + 1x150mm² Per Kms</v>
          </cell>
        </row>
        <row r="957">
          <cell r="C957" t="str">
            <v>Upah Pasang Penghantar TM A3CS 3x150 + 1x70mm² Per Kms</v>
          </cell>
        </row>
        <row r="958">
          <cell r="C958" t="str">
            <v>Upah Pasang Penghantar TM A3CS 3x70 + 1x70mm² Per Kms</v>
          </cell>
        </row>
        <row r="959">
          <cell r="C959" t="str">
            <v>Upah Pasang Penghantar TM A3CS 3x70 + 1x50mm² Per Kms</v>
          </cell>
        </row>
        <row r="960">
          <cell r="C960" t="str">
            <v>Upah Pasang Penghantar TM A3CS 3x70 + 1x35mm² Per Kms</v>
          </cell>
        </row>
        <row r="961">
          <cell r="C961" t="str">
            <v>Upah Pasang Penghantar TM A3CS 3x35 + 1x35mm² Per Kms</v>
          </cell>
        </row>
        <row r="962">
          <cell r="C962" t="str">
            <v>Upah Pasang Penghantar TM A3CS 1x150 + 1x70mm² Per Kms</v>
          </cell>
        </row>
        <row r="963">
          <cell r="C963" t="str">
            <v>Upah Pasang Penghantar TM A3CS 1x120 + 1x70mm² Per Kms</v>
          </cell>
        </row>
        <row r="964">
          <cell r="C964" t="str">
            <v>Upah Pasang Penghantar TM A3CS 1x70 + 1x70mm² Per Kms</v>
          </cell>
        </row>
        <row r="965">
          <cell r="C965" t="str">
            <v>Upah Pasang Penghantar TM A3CS 1x70 + 1x50mm² Per Kms</v>
          </cell>
        </row>
        <row r="966">
          <cell r="C966" t="str">
            <v>Upah Pasang Penghantar TM A3CS 1x70 + 1x35mm² Per Kms</v>
          </cell>
        </row>
        <row r="967">
          <cell r="C967" t="str">
            <v>Upah Pasang Penghantar TM A3CS 1x35 + 1x35mm² Per Kms</v>
          </cell>
        </row>
        <row r="968">
          <cell r="C968" t="str">
            <v>Upah Pasang Penghantar TM A3CS 3x240mm² Per Kms</v>
          </cell>
        </row>
        <row r="969">
          <cell r="C969" t="str">
            <v>Upah Pasang Penghantar TM A3CS 3x150mm² Per Kms</v>
          </cell>
        </row>
        <row r="970">
          <cell r="C970" t="str">
            <v>Upah Pasang Penghantar TM A3CS 3x70mm² Per Kms</v>
          </cell>
        </row>
        <row r="971">
          <cell r="C971" t="str">
            <v>Upah Pasang Penghantar TM A3CS 3x35mm² Per Kms</v>
          </cell>
        </row>
        <row r="972">
          <cell r="C972" t="str">
            <v>Upah Pasang Penghantar TM A3CS 2x240mm² Per Kms</v>
          </cell>
        </row>
        <row r="973">
          <cell r="C973" t="str">
            <v>Upah Pasang Penghantar TM A3CS 2x150mm² Per Kms</v>
          </cell>
        </row>
        <row r="974">
          <cell r="C974" t="str">
            <v>Upah Pasang Penghantar TM A3CS 2x70mm² Per Kms</v>
          </cell>
        </row>
        <row r="975">
          <cell r="C975" t="str">
            <v>Upah Pasang Penghantar TM A3CS 2x35mm² Per Kms</v>
          </cell>
        </row>
        <row r="976">
          <cell r="C976" t="str">
            <v>Upah Pasang Penghantar TM A3CS 1x240mm² Per Kms</v>
          </cell>
        </row>
        <row r="977">
          <cell r="C977" t="str">
            <v>Upah Pasang Penghantar TM A3CS 1x150mm² Per Kms</v>
          </cell>
        </row>
        <row r="978">
          <cell r="C978" t="str">
            <v>Upah Pasang Penghantar TM A3CS 1x70mm² Per Kms</v>
          </cell>
        </row>
        <row r="979">
          <cell r="C979" t="str">
            <v>Upah Pasang Penghantar TM A3CS 1x50mm² Per Kms</v>
          </cell>
        </row>
        <row r="980">
          <cell r="C980" t="str">
            <v>Upah Pasang Penghantar TM A3CS 1x35mm² Per Kms</v>
          </cell>
        </row>
        <row r="981">
          <cell r="C981" t="str">
            <v>Upah Pasang Kabel MVTIC 3 x 240 + N 95 mm² Per Kms</v>
          </cell>
        </row>
        <row r="983">
          <cell r="C983" t="str">
            <v>PENGHANTAR TR</v>
          </cell>
        </row>
        <row r="984">
          <cell r="C984" t="str">
            <v>Upah Pasang Penghantar TR A3C 3x70 + 1x35mm² Per Kms</v>
          </cell>
        </row>
        <row r="985">
          <cell r="C985" t="str">
            <v>Upah Pasang Penghantar TR A3C 2x70 + 1x70mm² Per Kms</v>
          </cell>
        </row>
        <row r="986">
          <cell r="C986" t="str">
            <v>Upah Pasang Penghantar TR A3C 2x70 + 1x35mm² Per Kms</v>
          </cell>
        </row>
        <row r="987">
          <cell r="C987" t="str">
            <v>Upah Pasang Penghantar TR A3C 2x70mm² Per Kms</v>
          </cell>
        </row>
        <row r="988">
          <cell r="C988" t="str">
            <v>Upah Pasang Penghantar TR A3C 2x35mm² Per Kms</v>
          </cell>
        </row>
        <row r="989">
          <cell r="C989" t="str">
            <v>Upah Pasang Penghantar TR LVTC 3x70 + 1x50mm² Per Kms</v>
          </cell>
        </row>
        <row r="990">
          <cell r="C990" t="str">
            <v>Upah Pasang Penghantar TR LVTC 2x70 + 1x50mm² Per Kms</v>
          </cell>
        </row>
        <row r="992">
          <cell r="C992" t="str">
            <v>TRAFO DISTRIBUSI</v>
          </cell>
        </row>
        <row r="993">
          <cell r="C993" t="str">
            <v>Upah Pasang Trafo 1 Fasa 25 KVA + Bracket</v>
          </cell>
        </row>
        <row r="994">
          <cell r="C994" t="str">
            <v>Upah Pasang Trafo 1 Fasa 50 KVA + Bracket</v>
          </cell>
        </row>
        <row r="995">
          <cell r="C995" t="str">
            <v>Upah Pasang Trafo 1 Fasa 50 KVA 1 Tiang</v>
          </cell>
        </row>
        <row r="996">
          <cell r="C996" t="str">
            <v>Upah Pasang Trafo 3 Fasa 50 KVA 1 Tiang</v>
          </cell>
        </row>
        <row r="997">
          <cell r="C997" t="str">
            <v>Upah Pasang Trafo 3 Fasa 100 KVA 1 Tiang</v>
          </cell>
        </row>
        <row r="998">
          <cell r="C998" t="str">
            <v>Upah Pasang Trafo 3 Fasa 50 KVA 2 Tiang</v>
          </cell>
        </row>
        <row r="999">
          <cell r="C999" t="str">
            <v>Upah Pasang Trafo 3 Fasa 100 KVA 2 Tiang</v>
          </cell>
        </row>
        <row r="1000">
          <cell r="C1000" t="str">
            <v>Upah Pasang Trafo 3 Fasa 160 KVA 2 Tiang</v>
          </cell>
        </row>
        <row r="1001">
          <cell r="C1001" t="str">
            <v>Upah Pasang Trafo 3 Fasa 250 KVA 2 Tiang</v>
          </cell>
        </row>
        <row r="1002">
          <cell r="C1002" t="str">
            <v>Upah Pasang Trafo 3 Fasa 400 KVA 2 Tiang</v>
          </cell>
        </row>
        <row r="1003">
          <cell r="C1003" t="str">
            <v>LVCB 2 Jurusan Komplit dgn Perlengkapan SM / CM 8-A2</v>
          </cell>
        </row>
        <row r="1004">
          <cell r="C1004" t="str">
            <v>LVCB 4 Jurusan Komplit dgn Perlengkapan SM / CM 8-B2</v>
          </cell>
        </row>
        <row r="1005">
          <cell r="C1005" t="str">
            <v/>
          </cell>
        </row>
        <row r="1006">
          <cell r="C1006" t="str">
            <v>TIANG</v>
          </cell>
        </row>
        <row r="1007">
          <cell r="C1007" t="str">
            <v>Upah Pasang Tiang Beton 7M-100 daN</v>
          </cell>
        </row>
        <row r="1008">
          <cell r="C1008" t="str">
            <v>Upah Pasang Tiang Beton 7M-100 daN+E</v>
          </cell>
        </row>
        <row r="1009">
          <cell r="C1009" t="str">
            <v>Upah Pasang Tiang Beton 9M-100 daN</v>
          </cell>
        </row>
        <row r="1010">
          <cell r="C1010" t="str">
            <v>Upah Pasang Tiang Beton 9M-100 daN+E</v>
          </cell>
        </row>
        <row r="1011">
          <cell r="C1011" t="str">
            <v>Upah Pasang Tiang Beton 9M-200 daN</v>
          </cell>
        </row>
        <row r="1012">
          <cell r="C1012" t="str">
            <v>Upah Pasang Tiang Beton 9M-200 daN+E</v>
          </cell>
        </row>
        <row r="1013">
          <cell r="C1013" t="str">
            <v>Upah Pasang Tiang Beton 9M-350 daN</v>
          </cell>
        </row>
        <row r="1014">
          <cell r="C1014" t="str">
            <v>Upah Pasang Tiang Beton 9M-350 daN+E</v>
          </cell>
        </row>
        <row r="1015">
          <cell r="C1015" t="str">
            <v>Upah Pasang Tiang Beton 11M-200 daN</v>
          </cell>
        </row>
        <row r="1016">
          <cell r="C1016" t="str">
            <v>Upah Pasang Tiang Beton 11M-200 daN+E</v>
          </cell>
        </row>
        <row r="1017">
          <cell r="C1017" t="str">
            <v>Upah Pasang Tiang Beton 11M-350 daN</v>
          </cell>
        </row>
        <row r="1018">
          <cell r="C1018" t="str">
            <v>Upah Pasang Tiang Beton 11M-350 daN+E</v>
          </cell>
        </row>
        <row r="1019">
          <cell r="C1019" t="str">
            <v>Upah Pasang Tiang Beton 12M-200 daN</v>
          </cell>
        </row>
        <row r="1020">
          <cell r="C1020" t="str">
            <v>Upah Pasang Tiang Beton 12M-200 daN+E</v>
          </cell>
        </row>
        <row r="1021">
          <cell r="C1021" t="str">
            <v>Upah Pasang Tiang Beton 12M-350 daN</v>
          </cell>
        </row>
        <row r="1022">
          <cell r="C1022" t="str">
            <v>Upah Pasang Tiang Beton 12M-350 daN+E</v>
          </cell>
        </row>
        <row r="1023">
          <cell r="C1023" t="str">
            <v>Upah Pasang Tiang Beton 12M-500 daN</v>
          </cell>
        </row>
        <row r="1024">
          <cell r="C1024" t="str">
            <v>Upah Pasang Tiang Beton 12M-500 daN+E</v>
          </cell>
        </row>
        <row r="1025">
          <cell r="C1025" t="str">
            <v>Upah Pasang Tiang Beton 13M-350 daN</v>
          </cell>
        </row>
        <row r="1026">
          <cell r="C1026" t="str">
            <v>Upah Pasang Tiang Beton 13M-350 daN+E</v>
          </cell>
        </row>
        <row r="1027">
          <cell r="C1027" t="str">
            <v>Upah Pasang Tiang Beton 13M-500 daN</v>
          </cell>
        </row>
        <row r="1028">
          <cell r="C1028" t="str">
            <v>Upah Pasang Tiang Beton 13M-500 daN+E</v>
          </cell>
        </row>
        <row r="1029">
          <cell r="C1029" t="str">
            <v>Upah Pasang Tiang Beton 14M-350 daN</v>
          </cell>
        </row>
        <row r="1030">
          <cell r="C1030" t="str">
            <v>Upah Pasang Tiang Beton 14M-350 daN+E</v>
          </cell>
        </row>
        <row r="1031">
          <cell r="C1031" t="str">
            <v>Upah Pasang Tiang Beton 14M-500 daN</v>
          </cell>
        </row>
        <row r="1032">
          <cell r="C1032" t="str">
            <v>Upah Pasang Tiang Beton 14M-500 daN+E</v>
          </cell>
        </row>
        <row r="1034">
          <cell r="C1034" t="str">
            <v>KABEL TANAH</v>
          </cell>
        </row>
        <row r="1035">
          <cell r="C1035" t="str">
            <v>Upah Pasang Sepatu kabel bimetal 240 - 300 mm² (2 lubang)</v>
          </cell>
        </row>
        <row r="1036">
          <cell r="C1036" t="str">
            <v>Upah Pasang Sepatu kabel bimetal 150 mm² (2 lubang)</v>
          </cell>
        </row>
        <row r="1037">
          <cell r="C1037" t="str">
            <v>Upah Pasang Kabel Tanah XLPE 3 x 300 mm² (three core)</v>
          </cell>
        </row>
        <row r="1038">
          <cell r="C1038" t="str">
            <v>Upah Pasang Kabel Tanah XLPE 3 x 240 mm² (three core)</v>
          </cell>
        </row>
        <row r="1039">
          <cell r="C1039" t="str">
            <v xml:space="preserve">Upah Pasang Kabel NYY 1 x 70 mm² </v>
          </cell>
        </row>
        <row r="1040">
          <cell r="C1040" t="str">
            <v xml:space="preserve">Upah Pasang Kabel NYY 1 x 150 mm² </v>
          </cell>
        </row>
        <row r="1041">
          <cell r="C1041" t="str">
            <v xml:space="preserve">Upah Pasang Kabel NA2XS2Y 20 KV 3 x 150 mm² </v>
          </cell>
        </row>
        <row r="1042">
          <cell r="C1042" t="str">
            <v xml:space="preserve">Upah Pasang Kabel NA2XS2Y 20 KV 3 x 70 mm² </v>
          </cell>
        </row>
        <row r="1043">
          <cell r="C1043" t="str">
            <v xml:space="preserve">Upah Pasang Kabel NA2XS2Y 20 KV 1 x 70 mm² </v>
          </cell>
        </row>
        <row r="1044">
          <cell r="C1044" t="str">
            <v>Upah Pasang Kabel NYFGBY 2 X 16 mm2</v>
          </cell>
        </row>
        <row r="1045">
          <cell r="C1045" t="str">
            <v>Upah Pasang Kabel NYFGBY 4 X 16 mm2</v>
          </cell>
        </row>
        <row r="1046">
          <cell r="C1046" t="str">
            <v>Upah Pasang Kabel NYFGBY 4 X 70 mm2</v>
          </cell>
        </row>
        <row r="1047">
          <cell r="C1047" t="str">
            <v>Upah Pasang Kabel NYFGBY 4 X 95 mm2</v>
          </cell>
        </row>
        <row r="1048">
          <cell r="C1048" t="str">
            <v>Upah Pasang Kabel NYFGBY 4 X 150 mm2</v>
          </cell>
        </row>
        <row r="1049">
          <cell r="C1049" t="str">
            <v>Galian Kabel - m³</v>
          </cell>
        </row>
        <row r="1051">
          <cell r="C1051" t="str">
            <v>SAMBUNGAN RUMAH</v>
          </cell>
        </row>
        <row r="1052">
          <cell r="C1052" t="str">
            <v>Upah Pasang Sambungan Rumah 1 Fasa</v>
          </cell>
        </row>
        <row r="1053">
          <cell r="C1053" t="str">
            <v>Upah Pasang Sambungan Rumah 3 Fasa</v>
          </cell>
        </row>
        <row r="1054">
          <cell r="C1054" t="str">
            <v>Upah Pasang SR + APP 1 Fasa</v>
          </cell>
        </row>
        <row r="1055">
          <cell r="C1055" t="str">
            <v>Upah Pasang SR + APP 3 Fasa</v>
          </cell>
        </row>
        <row r="1056">
          <cell r="C1056" t="str">
            <v>Upah Pasang APP TM + Wiring</v>
          </cell>
        </row>
        <row r="1057">
          <cell r="C1057" t="str">
            <v>Upah Pasang Cubicle Pelanggan</v>
          </cell>
        </row>
        <row r="1058">
          <cell r="C1058" t="str">
            <v xml:space="preserve">Bongkar &amp; Pasang Kwh Meter 1 Fasa </v>
          </cell>
        </row>
        <row r="1059">
          <cell r="C1059" t="str">
            <v xml:space="preserve">Bongkar &amp; Pasang Kwh Meter 3 Fasa </v>
          </cell>
        </row>
        <row r="1061">
          <cell r="C1061" t="str">
            <v>UPAH BONGKAR</v>
          </cell>
        </row>
        <row r="1062">
          <cell r="C1062" t="str">
            <v>KONSTRUKSI JTR</v>
          </cell>
        </row>
        <row r="1063">
          <cell r="C1063" t="str">
            <v>Upah Bongkar Konst. JTR J2</v>
          </cell>
        </row>
        <row r="1064">
          <cell r="C1064" t="str">
            <v>Upah Bongkar Konst. JTR J3</v>
          </cell>
        </row>
        <row r="1065">
          <cell r="C1065" t="str">
            <v>Upah Bongkar Konst. JTR J4</v>
          </cell>
        </row>
        <row r="1066">
          <cell r="C1066" t="str">
            <v>Upah Bongkar Konst. JTR J4-A</v>
          </cell>
        </row>
        <row r="1067">
          <cell r="C1067" t="str">
            <v>Upah Bongkar Konst. JTR J5</v>
          </cell>
        </row>
        <row r="1068">
          <cell r="C1068" t="str">
            <v>Upah Bongkar Konst. JTR J6</v>
          </cell>
        </row>
        <row r="1069">
          <cell r="C1069" t="str">
            <v>Upah Bongkar Konst. JTR J6-X</v>
          </cell>
        </row>
        <row r="1070">
          <cell r="C1070" t="str">
            <v>Upah Bongkar Konst. JTR J7</v>
          </cell>
        </row>
        <row r="1071">
          <cell r="C1071" t="str">
            <v>Upah Bongkar Konst. JTR J8</v>
          </cell>
        </row>
        <row r="1072">
          <cell r="C1072" t="str">
            <v>Upah Bongkar Konst. JTR J10</v>
          </cell>
        </row>
        <row r="1073">
          <cell r="C1073" t="str">
            <v>Upah Bongkar Konst. JTR J5-T</v>
          </cell>
        </row>
        <row r="1074">
          <cell r="C1074" t="str">
            <v>Upah Bongkar Konst. JTR J6-T</v>
          </cell>
        </row>
        <row r="1075">
          <cell r="C1075" t="str">
            <v>Upah Bongkar Konst. JTR J7-T</v>
          </cell>
        </row>
        <row r="1076">
          <cell r="C1076" t="str">
            <v>Upah Bongkar Konst. JTR MJ6-T</v>
          </cell>
        </row>
        <row r="1077">
          <cell r="C1077" t="str">
            <v>Upah Bongkar Konst. JTR B13-B</v>
          </cell>
        </row>
        <row r="1078">
          <cell r="C1078" t="str">
            <v>Upah Bongkar Konst. JTR B13-D</v>
          </cell>
        </row>
        <row r="1079">
          <cell r="C1079" t="str">
            <v>Upah Bongkar Konst. JTR B15-B</v>
          </cell>
        </row>
        <row r="1080">
          <cell r="C1080" t="str">
            <v>Upah Bongkar Konst. JTR B15-D</v>
          </cell>
        </row>
        <row r="1081">
          <cell r="C1081" t="str">
            <v>Upah Bongkar Konst. JTR B16-B</v>
          </cell>
        </row>
        <row r="1082">
          <cell r="C1082" t="str">
            <v>Upah Bongkar Konst. JTR B16-D</v>
          </cell>
        </row>
        <row r="1083">
          <cell r="C1083" t="str">
            <v>Upah Bongkar Konst. JTR B71-B</v>
          </cell>
        </row>
        <row r="1084">
          <cell r="C1084" t="str">
            <v/>
          </cell>
        </row>
        <row r="1085">
          <cell r="C1085" t="str">
            <v>KONSTRUKSI JTM 1 FASA</v>
          </cell>
        </row>
        <row r="1086">
          <cell r="C1086" t="str">
            <v>Upah Bongkar Konst. JTM 1 Fasa A1</v>
          </cell>
        </row>
        <row r="1087">
          <cell r="C1087" t="str">
            <v>Upah Bongkar Konst. JTM 1 Fasa A1-N</v>
          </cell>
        </row>
        <row r="1088">
          <cell r="C1088" t="str">
            <v>Upah Bongkar Konst. JTM 1 Fasa A1-PN</v>
          </cell>
        </row>
        <row r="1089">
          <cell r="C1089" t="str">
            <v>Upah Bongkar Konst. JTM 1 Fasa A1-P</v>
          </cell>
        </row>
        <row r="1090">
          <cell r="C1090" t="str">
            <v>Upah Bongkar Konst. JTM 1 Fasa A1'</v>
          </cell>
        </row>
        <row r="1091">
          <cell r="C1091" t="str">
            <v>Upah Bongkar Konst. JTM 1 Fasa A2</v>
          </cell>
        </row>
        <row r="1092">
          <cell r="C1092" t="str">
            <v>Upah Bongkar Konst. JTM 1 Fasa A2-N</v>
          </cell>
        </row>
        <row r="1093">
          <cell r="C1093" t="str">
            <v>Upah Bongkar Konst. JTM 1 Fasa A2'</v>
          </cell>
        </row>
        <row r="1094">
          <cell r="C1094" t="str">
            <v>Upah Bongkar Konst. JTM 1 Fasa A3</v>
          </cell>
        </row>
        <row r="1095">
          <cell r="C1095" t="str">
            <v>Upah Bongkar Konst. JTM 1 Fasa A3-N</v>
          </cell>
        </row>
        <row r="1096">
          <cell r="C1096" t="str">
            <v>Upah Bongkar Konst. JTM 1 Fasa A3'</v>
          </cell>
        </row>
        <row r="1097">
          <cell r="C1097" t="str">
            <v>Upah Bongkar Konst. JTM 1 Fasa A4</v>
          </cell>
        </row>
        <row r="1098">
          <cell r="C1098" t="str">
            <v>Upah Bongkar Konst. JTM 1 Fasa A4-N</v>
          </cell>
        </row>
        <row r="1099">
          <cell r="C1099" t="str">
            <v>Upah Bongkar Konst. JTM 1 Fasa A4'</v>
          </cell>
        </row>
        <row r="1100">
          <cell r="C1100" t="str">
            <v>Upah Bongkar Konst. JTM 1 Fasa A5</v>
          </cell>
        </row>
        <row r="1101">
          <cell r="C1101" t="str">
            <v>Upah Bongkar Konst. JTM 1 Fasa A5-N</v>
          </cell>
        </row>
        <row r="1102">
          <cell r="C1102" t="str">
            <v>Upah Bongkar Konst. JTM 1 Fasa A5-1</v>
          </cell>
        </row>
        <row r="1103">
          <cell r="C1103" t="str">
            <v>Upah Bongkar Konst. JTM 1 Fasa A5-2</v>
          </cell>
        </row>
        <row r="1104">
          <cell r="C1104" t="str">
            <v>Upah Bongkar Konst. JTM 1 Fasa A5-3</v>
          </cell>
        </row>
        <row r="1105">
          <cell r="C1105" t="str">
            <v>Upah Bongkar Konst. JTM 1 Fasa A5-4</v>
          </cell>
        </row>
        <row r="1106">
          <cell r="C1106" t="str">
            <v>Upah Bongkar Konst. JTM 1 Fasa A5'</v>
          </cell>
        </row>
        <row r="1107">
          <cell r="C1107" t="str">
            <v>Upah Bongkar Konst. JTM 1 Fasa A5-1'</v>
          </cell>
        </row>
        <row r="1108">
          <cell r="C1108" t="str">
            <v>Upah Bongkar Konst. JTM 1 Fasa A5-2'</v>
          </cell>
        </row>
        <row r="1109">
          <cell r="C1109" t="str">
            <v>Upah Bongkar Konst. JTM 1 Fasa A5-3'</v>
          </cell>
        </row>
        <row r="1110">
          <cell r="C1110" t="str">
            <v>Upah Bongkar Konst. JTM 1 Fasa A5-4'</v>
          </cell>
        </row>
        <row r="1111">
          <cell r="C1111" t="str">
            <v>Upah Bongkar Konst. JTM 1 Fasa A6</v>
          </cell>
        </row>
        <row r="1112">
          <cell r="C1112" t="str">
            <v>Upah Bongkar Konst. JTM 1 Fasa A6-N</v>
          </cell>
        </row>
        <row r="1113">
          <cell r="C1113" t="str">
            <v>Upah Bongkar Konst. JTM 1 Fasa A6'</v>
          </cell>
        </row>
        <row r="1114">
          <cell r="C1114" t="str">
            <v>Upah Bongkar Konst. JTM 1 Fasa A7</v>
          </cell>
        </row>
        <row r="1115">
          <cell r="C1115" t="str">
            <v>Upah Bongkar Konst. JTM 1 Fasa A7-A</v>
          </cell>
        </row>
        <row r="1116">
          <cell r="C1116" t="str">
            <v>Upah Bongkar Konst. JTM 1 Fasa A8</v>
          </cell>
        </row>
        <row r="1117">
          <cell r="C1117" t="str">
            <v>Upah Bongkar Konst. JTM 1 Fasa A8-A</v>
          </cell>
        </row>
        <row r="1118">
          <cell r="C1118" t="str">
            <v>Upah Bongkar Konst. JTM 1 Fasa A9</v>
          </cell>
        </row>
        <row r="1119">
          <cell r="C1119" t="str">
            <v>Upah Bongkar Konst. JTM 1 Fasa A9-N</v>
          </cell>
        </row>
        <row r="1120">
          <cell r="C1120" t="str">
            <v/>
          </cell>
        </row>
        <row r="1121">
          <cell r="C1121" t="str">
            <v>KONSTRUKSI JTM 1 FASA MENJADI 3 FASA</v>
          </cell>
        </row>
        <row r="1122">
          <cell r="C1122" t="str">
            <v>Upah Bongkar Konst. JTM 1-3 Fasa B1</v>
          </cell>
        </row>
        <row r="1123">
          <cell r="C1123" t="str">
            <v>Upah Bongkar Konst. JTM 1-3 Fasa B1-A</v>
          </cell>
        </row>
        <row r="1124">
          <cell r="C1124" t="str">
            <v>Upah Bongkar Konst. JTM 1-3 Fasa B2</v>
          </cell>
        </row>
        <row r="1125">
          <cell r="C1125" t="str">
            <v>Upah Bongkar Konst. JTM 1-3 Fasa B3</v>
          </cell>
        </row>
        <row r="1126">
          <cell r="C1126" t="str">
            <v>Upah Bongkar Konst. JTM 1-3 Fasa B4</v>
          </cell>
        </row>
        <row r="1127">
          <cell r="C1127" t="str">
            <v>Upah Bongkar Konst. JTM 1-3 Fasa B5</v>
          </cell>
        </row>
        <row r="1128">
          <cell r="C1128" t="str">
            <v/>
          </cell>
        </row>
        <row r="1129">
          <cell r="C1129" t="str">
            <v>KONSTRUKSI JTM 3 FASA</v>
          </cell>
        </row>
        <row r="1130">
          <cell r="C1130" t="str">
            <v>Upah Bongkar Konst. JTM 3 Fasa C1</v>
          </cell>
        </row>
        <row r="1131">
          <cell r="C1131" t="str">
            <v>Upah Bongkar Konst. JTM 3 Fasa C1-N</v>
          </cell>
        </row>
        <row r="1132">
          <cell r="C1132" t="str">
            <v>Upah Bongkar Konst. JTM 3 Fasa C1-1</v>
          </cell>
        </row>
        <row r="1133">
          <cell r="C1133" t="str">
            <v>Upah Bongkar Konst. JTM 3 Fasa C1-1N</v>
          </cell>
        </row>
        <row r="1134">
          <cell r="C1134" t="str">
            <v>Upah Bongkar Konst. JTM 3 Fasa C1-A</v>
          </cell>
        </row>
        <row r="1135">
          <cell r="C1135" t="str">
            <v>Upah Bongkar Konst. JTM 3 Fasa C1'</v>
          </cell>
        </row>
        <row r="1136">
          <cell r="C1136" t="str">
            <v>Upah Bongkar Konst. JTM 3 Fasa C1-1'</v>
          </cell>
        </row>
        <row r="1137">
          <cell r="C1137" t="str">
            <v>Upah Bongkar Konst. JTM 3 Fasa C1-A'</v>
          </cell>
        </row>
        <row r="1138">
          <cell r="C1138" t="str">
            <v>Upah Bongkar Konst. JTM 3 Fasa C2</v>
          </cell>
        </row>
        <row r="1139">
          <cell r="C1139" t="str">
            <v>Upah Bongkar Konst. JTM 3 Fasa C2-1</v>
          </cell>
        </row>
        <row r="1140">
          <cell r="C1140" t="str">
            <v>Upah Bongkar Konst. JTM 3 Fasa C2-A</v>
          </cell>
        </row>
        <row r="1141">
          <cell r="C1141" t="str">
            <v>Upah Bongkar Konst. JTM 3 Fasa C2-N</v>
          </cell>
        </row>
        <row r="1142">
          <cell r="C1142" t="str">
            <v>Upah Bongkar Konst. JTM 3 Fasa C2'</v>
          </cell>
        </row>
        <row r="1143">
          <cell r="C1143" t="str">
            <v>Upah Bongkar Konst. JTM 3 Fasa C2-1'</v>
          </cell>
        </row>
        <row r="1144">
          <cell r="C1144" t="str">
            <v>Upah Bongkar Konst. JTM 3 Fasa C2-A'</v>
          </cell>
        </row>
        <row r="1145">
          <cell r="C1145" t="str">
            <v>Upah Bongkar Konst. JTM 3 Fasa C3</v>
          </cell>
        </row>
        <row r="1146">
          <cell r="C1146" t="str">
            <v>Upah Bongkar Konst. JTM 3 Fasa C3-VN</v>
          </cell>
        </row>
        <row r="1147">
          <cell r="C1147" t="str">
            <v>Upah Bongkar Konst. JTM 3 Fasa C3'</v>
          </cell>
        </row>
        <row r="1148">
          <cell r="C1148" t="str">
            <v>Upah Bongkar Konst. JTM 3 Fasa C4-1</v>
          </cell>
        </row>
        <row r="1149">
          <cell r="C1149" t="str">
            <v>Upah Bongkar Konst. JTM 3 Fasa C5-1</v>
          </cell>
        </row>
        <row r="1150">
          <cell r="C1150" t="str">
            <v>Upah Bongkar Konst. JTM 3 Fasa C7</v>
          </cell>
        </row>
        <row r="1151">
          <cell r="C1151" t="str">
            <v>Upah Bongkar Konst. JTM 3 Fasa C7-1</v>
          </cell>
        </row>
        <row r="1152">
          <cell r="C1152" t="str">
            <v>Upah Bongkar Konst. JTM 3 Fasa C7-N</v>
          </cell>
        </row>
        <row r="1153">
          <cell r="C1153" t="str">
            <v>Upah Bongkar Konst. JTM 3 Fasa C7'</v>
          </cell>
        </row>
        <row r="1154">
          <cell r="C1154" t="str">
            <v>Upah Bongkar Konst. JTM 3 Fasa C7-1'</v>
          </cell>
        </row>
        <row r="1155">
          <cell r="C1155" t="str">
            <v>Upah Bongkar Konst. JTM 3 Fasa C8</v>
          </cell>
        </row>
        <row r="1156">
          <cell r="C1156" t="str">
            <v>Upah Bongkar Konst. JTM 3 Fasa C8-A</v>
          </cell>
        </row>
        <row r="1157">
          <cell r="C1157" t="str">
            <v>Upah Bongkar Konst. JTM 3 Fasa C8-AN</v>
          </cell>
        </row>
        <row r="1158">
          <cell r="C1158" t="str">
            <v>Upah Bongkar Konst. JTM 3 Fasa C8'</v>
          </cell>
        </row>
        <row r="1159">
          <cell r="C1159" t="str">
            <v>Upah Bongkar Konst. JTM 3 Fasa C8-A'</v>
          </cell>
        </row>
        <row r="1160">
          <cell r="C1160" t="str">
            <v>Upah Bongkar Konst. JTM 3 Fasa C9</v>
          </cell>
        </row>
        <row r="1161">
          <cell r="C1161" t="str">
            <v>Upah Bongkar Konst. JTM 3 Fasa C9-N</v>
          </cell>
        </row>
        <row r="1162">
          <cell r="C1162" t="str">
            <v>Upah Bongkar Konst. JTM 3 Fasa C9'</v>
          </cell>
        </row>
        <row r="1163">
          <cell r="C1163" t="str">
            <v>Upah Bongkar Konst. JTM 3 Fasa C10</v>
          </cell>
        </row>
        <row r="1164">
          <cell r="C1164" t="str">
            <v>Upah Bongkar Konst. JTM 3 Fasa C10-N</v>
          </cell>
        </row>
        <row r="1165">
          <cell r="C1165" t="str">
            <v>Upah Bongkar Konst. JTM 3 Fasa C10'</v>
          </cell>
        </row>
        <row r="1166">
          <cell r="C1166" t="str">
            <v>Upah Bongkar Konst. JTM 3 Fasa C11</v>
          </cell>
        </row>
        <row r="1167">
          <cell r="C1167" t="str">
            <v>Upah Bongkar Konst. JTM 3 Fasa C11-N</v>
          </cell>
        </row>
        <row r="1168">
          <cell r="C1168" t="str">
            <v>Upah Bongkar Konst. JTM 3 Fasa C11'</v>
          </cell>
        </row>
        <row r="1169">
          <cell r="C1169" t="str">
            <v/>
          </cell>
        </row>
        <row r="1170">
          <cell r="C1170" t="str">
            <v>KONSTRUKSI JTM DOUBLE CIRCUIT</v>
          </cell>
        </row>
        <row r="1171">
          <cell r="C1171" t="str">
            <v>Upah Bongkar Konst. JTM Double Circuit DC-C1V</v>
          </cell>
        </row>
        <row r="1172">
          <cell r="C1172" t="str">
            <v>Upah Bongkar Konst. JTM Double Circuit DC-C1-1V</v>
          </cell>
        </row>
        <row r="1173">
          <cell r="C1173" t="str">
            <v>Upah Bongkar Konst. JTM Double Circuit DC-C1-1H</v>
          </cell>
        </row>
        <row r="1174">
          <cell r="C1174" t="str">
            <v>Upah Bongkar Konst. JTM Double Circuit DC-C1-AHN</v>
          </cell>
        </row>
        <row r="1175">
          <cell r="C1175" t="str">
            <v>Upah Bongkar Konst. JTM Double Circuit DC-C2-1V</v>
          </cell>
        </row>
        <row r="1176">
          <cell r="C1176" t="str">
            <v>Upah Bongkar Konst. JTM Double Circuit DC-C2-AH</v>
          </cell>
        </row>
        <row r="1177">
          <cell r="C1177" t="str">
            <v>Upah Bongkar Konst. JTM Double Circuit DC-C2-AHN</v>
          </cell>
        </row>
        <row r="1178">
          <cell r="C1178" t="str">
            <v>Upah Bongkar Konst. JTM Double Circuit DC-C2-1BN</v>
          </cell>
        </row>
        <row r="1179">
          <cell r="C1179" t="str">
            <v>Upah Bongkar Konst. JTM Double Circuit DC-C4-N</v>
          </cell>
        </row>
        <row r="1180">
          <cell r="C1180" t="str">
            <v>Upah Bongkar Konst. JTM Double Circuit DC-C7-N</v>
          </cell>
        </row>
        <row r="1181">
          <cell r="C1181" t="str">
            <v>Upah Bongkar Konst. JTM Double Circuit DC-C8</v>
          </cell>
        </row>
        <row r="1182">
          <cell r="C1182" t="str">
            <v>Upah Bongkar Konst. JTM Double Circuit DC-C8-N</v>
          </cell>
        </row>
        <row r="1184">
          <cell r="C1184" t="str">
            <v>SKUTM / SKTM</v>
          </cell>
        </row>
        <row r="1185">
          <cell r="C1185" t="str">
            <v>Upah Bongkar Konst. SKUTM DB01 (Suspension Assembly)</v>
          </cell>
        </row>
        <row r="1186">
          <cell r="C1186" t="str">
            <v>Upah Bongkar Konst. SKUTM DB02 (Small Angle Assembly)</v>
          </cell>
        </row>
        <row r="1187">
          <cell r="C1187" t="str">
            <v>Upah Bongkar Konst. SKUTM DB03 (Medium Angle Assembly)</v>
          </cell>
        </row>
        <row r="1188">
          <cell r="C1188" t="str">
            <v>Upah Bongkar Konst. SKUTM DB04 (Large Angle Assembly)</v>
          </cell>
        </row>
        <row r="1189">
          <cell r="C1189" t="str">
            <v xml:space="preserve">Upah Bongkar Konst. SKUTM DB05 (Adjustable Dead End Assembly) </v>
          </cell>
        </row>
        <row r="1190">
          <cell r="C1190" t="str">
            <v>Upah Bongkar Konst. SKUTM DB06 (Fixed Dead End Assembly))</v>
          </cell>
        </row>
        <row r="1191">
          <cell r="C1191" t="str">
            <v>Upah Bongkar Konst. SKUTM DB08</v>
          </cell>
        </row>
        <row r="1192">
          <cell r="C1192" t="str">
            <v>Upah Bongkar Konst. SKUTM DB09</v>
          </cell>
        </row>
        <row r="1194">
          <cell r="C1194" t="str">
            <v>AKSESORIES JARINGAN</v>
          </cell>
        </row>
        <row r="1195">
          <cell r="C1195" t="str">
            <v>Upah Bongkar Acc.Jar M2-11</v>
          </cell>
        </row>
        <row r="1196">
          <cell r="C1196" t="str">
            <v>Upah Bongkar Acc.Jar M2-11M</v>
          </cell>
        </row>
        <row r="1197">
          <cell r="C1197" t="str">
            <v>Upah Bongkar Acc.Jar M2-12</v>
          </cell>
        </row>
        <row r="1198">
          <cell r="C1198" t="str">
            <v>Upah Bongkar Acc.Jar M2-12A</v>
          </cell>
        </row>
        <row r="1199">
          <cell r="C1199" t="str">
            <v>Upah Bongkar Acc.Jar M2-15</v>
          </cell>
        </row>
        <row r="1200">
          <cell r="C1200" t="str">
            <v>Upah Bongkar Acc.Jar M3-16</v>
          </cell>
        </row>
        <row r="1201">
          <cell r="C1201" t="str">
            <v>Upah Bongkar Acc.Jar M5-2</v>
          </cell>
        </row>
        <row r="1202">
          <cell r="C1202" t="str">
            <v>Upah Bongkar Acc.Jar M5-3</v>
          </cell>
        </row>
        <row r="1203">
          <cell r="C1203" t="str">
            <v>Upah Bongkar Acc.Jar M5-4</v>
          </cell>
        </row>
        <row r="1204">
          <cell r="C1204" t="str">
            <v>Upah Bongkar Acc.Jar M5-5</v>
          </cell>
        </row>
        <row r="1205">
          <cell r="C1205" t="str">
            <v>Upah Bongkar Acc.Jar M5-6</v>
          </cell>
        </row>
        <row r="1206">
          <cell r="C1206" t="str">
            <v>Upah Bongkar Acc.Jar M5-8</v>
          </cell>
        </row>
        <row r="1207">
          <cell r="C1207" t="str">
            <v>Upah Bongkar Acc.Jar M5-9</v>
          </cell>
        </row>
        <row r="1208">
          <cell r="C1208" t="str">
            <v>Upah Bongkar Acc.Jar M5-10</v>
          </cell>
        </row>
        <row r="1209">
          <cell r="C1209" t="str">
            <v>Upah Bongkar Acc.Jar M5-12</v>
          </cell>
        </row>
        <row r="1210">
          <cell r="C1210" t="str">
            <v>Upah Bongkar Acc.Jar M5-13</v>
          </cell>
        </row>
        <row r="1211">
          <cell r="C1211" t="str">
            <v>Upah Bongkar Acc.Jar M5-16</v>
          </cell>
        </row>
        <row r="1212">
          <cell r="C1212" t="str">
            <v>Upah Bongkar Acc.Jar M5-20</v>
          </cell>
        </row>
        <row r="1213">
          <cell r="C1213" t="str">
            <v>Upah Bongkar Acc.Jar M5-24</v>
          </cell>
        </row>
        <row r="1214">
          <cell r="C1214" t="str">
            <v>Upah Bongkar Acc.Jar P12C-1</v>
          </cell>
        </row>
        <row r="1215">
          <cell r="C1215" t="str">
            <v>Upah Bongkar Acc.Jar P12C-2</v>
          </cell>
        </row>
        <row r="1216">
          <cell r="C1216" t="str">
            <v>Upah Bongkar Acc.Jar P12S-1</v>
          </cell>
        </row>
        <row r="1217">
          <cell r="C1217" t="str">
            <v>Upah Bongkar Acc.Jar P12S-2</v>
          </cell>
        </row>
        <row r="1218">
          <cell r="C1218" t="str">
            <v>Upah Bongkar Acc.Jar E1-1</v>
          </cell>
        </row>
        <row r="1219">
          <cell r="C1219" t="str">
            <v>Upah Bongkar Acc.Jar E1-2</v>
          </cell>
        </row>
        <row r="1220">
          <cell r="C1220" t="str">
            <v>Upah Bongkar Acc.Jar E1-3</v>
          </cell>
        </row>
        <row r="1221">
          <cell r="C1221" t="str">
            <v>Upah Bongkar Acc.Jar E2-1</v>
          </cell>
        </row>
        <row r="1222">
          <cell r="C1222" t="str">
            <v>Upah Bongkar Acc.Jar E2-2</v>
          </cell>
        </row>
        <row r="1223">
          <cell r="C1223" t="str">
            <v>Upah Bongkar Acc.Jar E2-3</v>
          </cell>
        </row>
        <row r="1224">
          <cell r="C1224" t="str">
            <v>Upah Bongkar Acc.Jar E5-1</v>
          </cell>
        </row>
        <row r="1225">
          <cell r="C1225" t="str">
            <v>Upah Bongkar Acc.Jar E5-2</v>
          </cell>
        </row>
        <row r="1226">
          <cell r="C1226" t="str">
            <v>Upah Bongkar Acc.Jar E6-1</v>
          </cell>
        </row>
        <row r="1227">
          <cell r="C1227" t="str">
            <v>Upah Bongkar Acc.Jar F1-2</v>
          </cell>
        </row>
        <row r="1228">
          <cell r="C1228" t="str">
            <v>Upah Bongkar Acc.Jar F1-3</v>
          </cell>
        </row>
        <row r="1229">
          <cell r="C1229" t="str">
            <v>Upah Bongkar Acc.Jar FDG</v>
          </cell>
        </row>
        <row r="1230">
          <cell r="C1230" t="str">
            <v>Upah Bongkar Acc.Jar Penghalang Panjat</v>
          </cell>
        </row>
        <row r="1231">
          <cell r="C1231" t="str">
            <v>Upah Bongkar Acc.Jar LVCB 2 Jurusan (M8-A1, M8-A2)</v>
          </cell>
        </row>
        <row r="1232">
          <cell r="C1232" t="str">
            <v>Upah Bongkar Acc.Jar LVCB 4 Jurusan (M8-B1, M8-B2)</v>
          </cell>
        </row>
        <row r="1233">
          <cell r="C1233" t="str">
            <v>Upah Bongkar Acc.Jar Konstruksi Vangnet</v>
          </cell>
        </row>
        <row r="1234">
          <cell r="C1234" t="str">
            <v>Upah Pembuatan &amp; Bongkar Acc.Jar Jaring Vangnet</v>
          </cell>
        </row>
        <row r="1236">
          <cell r="C1236" t="str">
            <v>SWITCHING</v>
          </cell>
        </row>
        <row r="1237">
          <cell r="C1237" t="str">
            <v>Upah Bongkar Air Break Switch (ABSW)</v>
          </cell>
        </row>
        <row r="1238">
          <cell r="C1238" t="str">
            <v>Upah Bongkar Load Break Switch (LBS)</v>
          </cell>
        </row>
        <row r="1239">
          <cell r="C1239" t="str">
            <v>Upah Bongkar Recloser</v>
          </cell>
        </row>
        <row r="1240">
          <cell r="C1240" t="str">
            <v>Upah Bongkar Disconecting Switch (DS)</v>
          </cell>
        </row>
        <row r="1242">
          <cell r="C1242" t="str">
            <v>PENGHANTAR TM</v>
          </cell>
        </row>
        <row r="1243">
          <cell r="C1243" t="str">
            <v>Upah Bongkar Penghantar TM A3C 3x240 + 1x150mm²</v>
          </cell>
        </row>
        <row r="1244">
          <cell r="C1244" t="str">
            <v>Upah Bongkar Penghantar TM A3C 3x240 + 1x120mm²</v>
          </cell>
        </row>
        <row r="1245">
          <cell r="C1245" t="str">
            <v>Upah Bongkar Penghantar TM A3C 3x150 + 1x150mm²</v>
          </cell>
        </row>
        <row r="1246">
          <cell r="C1246" t="str">
            <v>Upah Bongkar Penghantar TM A3C 3x150 + 1x70mm²</v>
          </cell>
        </row>
        <row r="1247">
          <cell r="C1247" t="str">
            <v>Upah Bongkar Penghantar TM A3C 3x70 + 1x70mm²</v>
          </cell>
        </row>
        <row r="1248">
          <cell r="C1248" t="str">
            <v>Upah Bongkar Penghantar TM A3C 3x70 + 1x50mm²</v>
          </cell>
        </row>
        <row r="1249">
          <cell r="C1249" t="str">
            <v>Upah Bongkar Penghantar TM A3C 3x70 + 1x35mm²</v>
          </cell>
        </row>
        <row r="1250">
          <cell r="C1250" t="str">
            <v>Upah Bongkar Penghantar TM A3C 3x35 + 1x35mm²</v>
          </cell>
        </row>
        <row r="1251">
          <cell r="C1251" t="str">
            <v>Upah Bongkar Penghantar TM A3C 1x150 + 1x70mm²</v>
          </cell>
        </row>
        <row r="1252">
          <cell r="C1252" t="str">
            <v>Upah Bongkar Penghantar TM A3C 1x120 + 1x70mm²</v>
          </cell>
        </row>
        <row r="1253">
          <cell r="C1253" t="str">
            <v>Upah Bongkar Penghantar TM A3C 1x70 + 1x70mm²</v>
          </cell>
        </row>
        <row r="1254">
          <cell r="C1254" t="str">
            <v>Upah Bongkar Penghantar TM A3C 1x70 + 1x50mm²</v>
          </cell>
        </row>
        <row r="1255">
          <cell r="C1255" t="str">
            <v>Upah Bongkar Penghantar TM A3C 1x70 + 1x35mm²</v>
          </cell>
        </row>
        <row r="1256">
          <cell r="C1256" t="str">
            <v>Upah Bongkar Penghantar TM A3C 1x35 + 1x35mm²</v>
          </cell>
        </row>
        <row r="1257">
          <cell r="C1257" t="str">
            <v>Upah Bongkar Penghantar TM A3C 3x240mm²</v>
          </cell>
        </row>
        <row r="1258">
          <cell r="C1258" t="str">
            <v>Upah Bongkar Penghantar TM A3C 3x150mm²</v>
          </cell>
        </row>
        <row r="1259">
          <cell r="C1259" t="str">
            <v>Upah Bongkar Penghantar TM A3C 3x70mm²</v>
          </cell>
        </row>
        <row r="1260">
          <cell r="C1260" t="str">
            <v>Upah Bongkar Penghantar TM A3C 3x35mm²</v>
          </cell>
        </row>
        <row r="1261">
          <cell r="C1261" t="str">
            <v>Upah Bongkar Penghantar TM A3C 2x240mm²</v>
          </cell>
        </row>
        <row r="1262">
          <cell r="C1262" t="str">
            <v>Upah Bongkar Penghantar TM A3C 2x150mm²</v>
          </cell>
        </row>
        <row r="1263">
          <cell r="C1263" t="str">
            <v>Upah Bongkar Penghantar TM A3C 2x70mm²</v>
          </cell>
        </row>
        <row r="1264">
          <cell r="C1264" t="str">
            <v>Upah Bongkar Penghantar TM A3C 2x35mm²</v>
          </cell>
        </row>
        <row r="1265">
          <cell r="C1265" t="str">
            <v>Upah Bongkar Penghantar TM A3C 1x240mm²</v>
          </cell>
        </row>
        <row r="1266">
          <cell r="C1266" t="str">
            <v>Upah Bongkar Penghantar TM A3C 1x150mm²</v>
          </cell>
        </row>
        <row r="1267">
          <cell r="C1267" t="str">
            <v>Upah Bongkar Penghantar TM A3C 1x70mm²</v>
          </cell>
        </row>
        <row r="1268">
          <cell r="C1268" t="str">
            <v>Upah Bongkar Penghantar TM A3C 1x50mm²</v>
          </cell>
        </row>
        <row r="1269">
          <cell r="C1269" t="str">
            <v>Upah Bongkar Penghantar TM A3C 1x35mm²</v>
          </cell>
        </row>
        <row r="1270">
          <cell r="C1270" t="str">
            <v>Upah Bongkar Penghantar TM A3CS 3x240 + 1x150mm²</v>
          </cell>
        </row>
        <row r="1271">
          <cell r="C1271" t="str">
            <v>Upah Bongkar Penghantar TM A3CS 3x240 + 1x120mm²</v>
          </cell>
        </row>
        <row r="1272">
          <cell r="C1272" t="str">
            <v>Upah Bongkar Penghantar TM A3CS 3x150 + 1x150mm²</v>
          </cell>
        </row>
        <row r="1273">
          <cell r="C1273" t="str">
            <v>Upah Bongkar Penghantar TM A3CS 3x150 + 1x70mm²</v>
          </cell>
        </row>
        <row r="1274">
          <cell r="C1274" t="str">
            <v>Upah Bongkar Penghantar TM A3CS 3x70 + 1x70mm²</v>
          </cell>
        </row>
        <row r="1275">
          <cell r="C1275" t="str">
            <v>Upah Bongkar Penghantar TM A3CS 3x70 + 1x50mm²</v>
          </cell>
        </row>
        <row r="1276">
          <cell r="C1276" t="str">
            <v>Upah Bongkar Penghantar TM A3CS 3x70 + 1x35mm²</v>
          </cell>
        </row>
        <row r="1277">
          <cell r="C1277" t="str">
            <v>Upah Bongkar Penghantar TM A3CS 3x35 + 1x35mm²</v>
          </cell>
        </row>
        <row r="1278">
          <cell r="C1278" t="str">
            <v>Upah Bongkar Penghantar TM A3CS 1x150 + 1x70mm²</v>
          </cell>
        </row>
        <row r="1279">
          <cell r="C1279" t="str">
            <v>Upah Bongkar Penghantar TM A3CS 1x120 + 1x70mm²</v>
          </cell>
        </row>
        <row r="1280">
          <cell r="C1280" t="str">
            <v>Upah Bongkar Penghantar TM A3CS 1x70 + 1x70mm²</v>
          </cell>
        </row>
        <row r="1281">
          <cell r="C1281" t="str">
            <v>Upah Bongkar Penghantar TM A3CS 1x70 + 1x50mm²</v>
          </cell>
        </row>
        <row r="1282">
          <cell r="C1282" t="str">
            <v>Upah Bongkar Penghantar TM A3CS 1x70 + 1x35mm²</v>
          </cell>
        </row>
        <row r="1283">
          <cell r="C1283" t="str">
            <v>Upah Bongkar Penghantar TM A3CS 1x35 + 1x35mm²</v>
          </cell>
        </row>
        <row r="1284">
          <cell r="C1284" t="str">
            <v>Upah Bongkar Penghantar TM A3CS 3x240mm²</v>
          </cell>
        </row>
        <row r="1285">
          <cell r="C1285" t="str">
            <v>Upah Bongkar Penghantar TM A3CS 3x150mm²</v>
          </cell>
        </row>
        <row r="1286">
          <cell r="C1286" t="str">
            <v>Upah Bongkar Penghantar TM A3CS 3x70mm²</v>
          </cell>
        </row>
        <row r="1287">
          <cell r="C1287" t="str">
            <v>Upah Bongkar Penghantar TM A3CS 3x35mm²</v>
          </cell>
        </row>
        <row r="1288">
          <cell r="C1288" t="str">
            <v>Upah Bongkar Penghantar TM A3CS 2x240mm²</v>
          </cell>
        </row>
        <row r="1289">
          <cell r="C1289" t="str">
            <v>Upah Bongkar Penghantar TM A3CS 2x150mm²</v>
          </cell>
        </row>
        <row r="1290">
          <cell r="C1290" t="str">
            <v>Upah Bongkar Penghantar TM A3CS 2x70mm²</v>
          </cell>
        </row>
        <row r="1291">
          <cell r="C1291" t="str">
            <v>Upah Bongkar Penghantar TM A3CS 2x35mm²</v>
          </cell>
        </row>
        <row r="1292">
          <cell r="C1292" t="str">
            <v>Upah Bongkar Penghantar TM A3CS 1x240mm²</v>
          </cell>
        </row>
        <row r="1293">
          <cell r="C1293" t="str">
            <v>Upah Bongkar Penghantar TM A3CS 1x150mm²</v>
          </cell>
        </row>
        <row r="1294">
          <cell r="C1294" t="str">
            <v>Upah Bongkar Penghantar TM A3CS 1x70mm²</v>
          </cell>
        </row>
        <row r="1295">
          <cell r="C1295" t="str">
            <v>Upah Bongkar Penghantar TM A3CS 1x50mm²</v>
          </cell>
        </row>
        <row r="1296">
          <cell r="C1296" t="str">
            <v>Upah Bongkar Penghantar TM A3CS 1x35mm²</v>
          </cell>
        </row>
        <row r="1297">
          <cell r="C1297" t="str">
            <v>Upah Bongkar Kabel MVTIC 3 x 240 + N 95 mm²</v>
          </cell>
        </row>
        <row r="1299">
          <cell r="C1299" t="str">
            <v>PENGHANTAR TR</v>
          </cell>
        </row>
        <row r="1300">
          <cell r="C1300" t="str">
            <v>Upah Bongkar Penghantar TR A3C 3x70 + 1x35mm²</v>
          </cell>
        </row>
        <row r="1301">
          <cell r="C1301" t="str">
            <v>Upah Bongkar Penghantar TR A3C 2x70 + 1x70mm²</v>
          </cell>
        </row>
        <row r="1302">
          <cell r="C1302" t="str">
            <v>Upah Bongkar Penghantar TR A3C 2x70 + 1x35mm²</v>
          </cell>
        </row>
        <row r="1303">
          <cell r="C1303" t="str">
            <v>Upah Bongkar Penghantar TR A3C 2x70mm²</v>
          </cell>
        </row>
        <row r="1304">
          <cell r="C1304" t="str">
            <v>Upah Bongkar Penghantar TR A3C 2x35mm²</v>
          </cell>
        </row>
        <row r="1305">
          <cell r="C1305" t="str">
            <v>Upah Bongkar Penghantar TR LVTC 3x70 + 1x50mm²</v>
          </cell>
        </row>
        <row r="1306">
          <cell r="C1306" t="str">
            <v>Upah Bongkar Penghantar TR LVTC 2x70 + 1x50mm²</v>
          </cell>
        </row>
        <row r="1308">
          <cell r="C1308" t="str">
            <v>PENGHANTAR TM</v>
          </cell>
        </row>
        <row r="1309">
          <cell r="C1309" t="str">
            <v>Upah Bongkar Penghantar TM A3C 3x240 + 1x150mm² Per Kms</v>
          </cell>
        </row>
        <row r="1310">
          <cell r="C1310" t="str">
            <v>Upah Bongkar Penghantar TM A3C 3x240 + 1x120mm² Per Kms</v>
          </cell>
        </row>
        <row r="1311">
          <cell r="C1311" t="str">
            <v>Upah Bongkar Penghantar TM A3C 3x150 + 1x150mm² Per Kms</v>
          </cell>
        </row>
        <row r="1312">
          <cell r="C1312" t="str">
            <v>Upah Bongkar Penghantar TM A3C 3x150 + 1x70mm² Per Kms</v>
          </cell>
        </row>
        <row r="1313">
          <cell r="C1313" t="str">
            <v>Upah Bongkar Penghantar TM A3C 3x70 + 1x70mm² Per Kms</v>
          </cell>
        </row>
        <row r="1314">
          <cell r="C1314" t="str">
            <v>Upah Bongkar Penghantar TM A3C 3x70 + 1x50mm² Per Kms</v>
          </cell>
        </row>
        <row r="1315">
          <cell r="C1315" t="str">
            <v>Upah Bongkar Penghantar TM A3C 3x70 + 1x35mm² Per Kms</v>
          </cell>
        </row>
        <row r="1316">
          <cell r="C1316" t="str">
            <v>Upah Bongkar Penghantar TM A3C 3x35 + 1x35mm² Per Kms</v>
          </cell>
        </row>
        <row r="1317">
          <cell r="C1317" t="str">
            <v>Upah Bongkar Penghantar TM A3C 1x150 + 1x70mm² Per Kms</v>
          </cell>
        </row>
        <row r="1318">
          <cell r="C1318" t="str">
            <v>Upah Bongkar Penghantar TM A3C 1x120 + 1x70mm² Per Kms</v>
          </cell>
        </row>
        <row r="1319">
          <cell r="C1319" t="str">
            <v>Upah Bongkar Penghantar TM A3C 1x70 + 1x70mm² Per Kms</v>
          </cell>
        </row>
        <row r="1320">
          <cell r="C1320" t="str">
            <v>Upah Bongkar Penghantar TM A3C 1x70 + 1x50mm² Per Kms</v>
          </cell>
        </row>
        <row r="1321">
          <cell r="C1321" t="str">
            <v>Upah Bongkar Penghantar TM A3C 1x70 + 1x35mm² Per Kms</v>
          </cell>
        </row>
        <row r="1322">
          <cell r="C1322" t="str">
            <v>Upah Bongkar Penghantar TM A3C 1x35 + 1x35mm² Per Kms</v>
          </cell>
        </row>
        <row r="1323">
          <cell r="C1323" t="str">
            <v>Upah Bongkar Penghantar TM A3C 3x240mm² Per Kms</v>
          </cell>
        </row>
        <row r="1324">
          <cell r="C1324" t="str">
            <v>Upah Bongkar Penghantar TM A3C 3x150mm² Per Kms</v>
          </cell>
        </row>
        <row r="1325">
          <cell r="C1325" t="str">
            <v>Upah Bongkar Penghantar TM A3C 3x70mm² Per Kms</v>
          </cell>
        </row>
        <row r="1326">
          <cell r="C1326" t="str">
            <v>Upah Bongkar Penghantar TM A3C 3x35mm² Per Kms</v>
          </cell>
        </row>
        <row r="1327">
          <cell r="C1327" t="str">
            <v>Upah Bongkar Penghantar TM A3C 2x240mm² Per Kms</v>
          </cell>
        </row>
        <row r="1328">
          <cell r="C1328" t="str">
            <v>Upah Bongkar Penghantar TM A3C 2x150mm² Per Kms</v>
          </cell>
        </row>
        <row r="1329">
          <cell r="C1329" t="str">
            <v>Upah Bongkar Penghantar TM A3C 2x70mm² Per Kms</v>
          </cell>
        </row>
        <row r="1330">
          <cell r="C1330" t="str">
            <v>Upah Bongkar Penghantar TM A3C 2x35mm² Per Kms</v>
          </cell>
        </row>
        <row r="1331">
          <cell r="C1331" t="str">
            <v>Upah Bongkar Penghantar TM A3C 1x240mm² Per Kms</v>
          </cell>
        </row>
        <row r="1332">
          <cell r="C1332" t="str">
            <v>Upah Bongkar Penghantar TM A3C 1x150mm² Per Kms</v>
          </cell>
        </row>
        <row r="1333">
          <cell r="C1333" t="str">
            <v>Upah Bongkar Penghantar TM A3C 1x70mm² Per Kms</v>
          </cell>
        </row>
        <row r="1334">
          <cell r="C1334" t="str">
            <v>Upah Bongkar Penghantar TM A3C 1x50mm² Per Kms</v>
          </cell>
        </row>
        <row r="1335">
          <cell r="C1335" t="str">
            <v>Upah Bongkar Penghantar TM A3C 1x35mm² Per Kms</v>
          </cell>
        </row>
        <row r="1336">
          <cell r="C1336" t="str">
            <v>Upah Bongkar Penghantar TM A3CS 3x240 + 1x150mm² Per Kms</v>
          </cell>
        </row>
        <row r="1337">
          <cell r="C1337" t="str">
            <v>Upah Bongkar Penghantar TM A3CS 3x240 + 1x120mm² Per Kms</v>
          </cell>
        </row>
        <row r="1338">
          <cell r="C1338" t="str">
            <v>Upah Bongkar Penghantar TM A3CS 3x150 + 1x150mm² Per Kms</v>
          </cell>
        </row>
        <row r="1339">
          <cell r="C1339" t="str">
            <v>Upah Bongkar Penghantar TM A3CS 3x150 + 1x70mm² Per Kms</v>
          </cell>
        </row>
        <row r="1340">
          <cell r="C1340" t="str">
            <v>Upah Bongkar Penghantar TM A3CS 3x70 + 1x70mm² Per Kms</v>
          </cell>
        </row>
        <row r="1341">
          <cell r="C1341" t="str">
            <v>Upah Bongkar Penghantar TM A3CS 3x70 + 1x50mm² Per Kms</v>
          </cell>
        </row>
        <row r="1342">
          <cell r="C1342" t="str">
            <v>Upah Bongkar Penghantar TM A3CS 3x70 + 1x35mm² Per Kms</v>
          </cell>
        </row>
        <row r="1343">
          <cell r="C1343" t="str">
            <v>Upah Bongkar Penghantar TM A3CS 3x35 + 1x35mm² Per Kms</v>
          </cell>
        </row>
        <row r="1344">
          <cell r="C1344" t="str">
            <v>Upah Bongkar Penghantar TM A3CS 1x150 + 1x70mm² Per Kms</v>
          </cell>
        </row>
        <row r="1345">
          <cell r="C1345" t="str">
            <v>Upah Bongkar Penghantar TM A3CS 1x120 + 1x70mm² Per Kms</v>
          </cell>
        </row>
        <row r="1346">
          <cell r="C1346" t="str">
            <v>Upah Bongkar Penghantar TM A3CS 1x70 + 1x70mm² Per Kms</v>
          </cell>
        </row>
        <row r="1347">
          <cell r="C1347" t="str">
            <v>Upah Bongkar Penghantar TM A3CS 1x70 + 1x50mm² Per Kms</v>
          </cell>
        </row>
        <row r="1348">
          <cell r="C1348" t="str">
            <v>Upah Bongkar Penghantar TM A3CS 1x70 + 1x35mm² Per Kms</v>
          </cell>
        </row>
        <row r="1349">
          <cell r="C1349" t="str">
            <v>Upah Bongkar Penghantar TM A3CS 1x35 + 1x35mm² Per Kms</v>
          </cell>
        </row>
        <row r="1350">
          <cell r="C1350" t="str">
            <v>Upah Bongkar Penghantar TM A3CS 3x240mm² Per Kms</v>
          </cell>
        </row>
        <row r="1351">
          <cell r="C1351" t="str">
            <v>Upah Bongkar Penghantar TM A3CS 3x150mm² Per Kms</v>
          </cell>
        </row>
        <row r="1352">
          <cell r="C1352" t="str">
            <v>Upah Bongkar Penghantar TM A3CS 3x70mm² Per Kms</v>
          </cell>
        </row>
        <row r="1353">
          <cell r="C1353" t="str">
            <v>Upah Bongkar Penghantar TM A3CS 3x35mm² Per Kms</v>
          </cell>
        </row>
        <row r="1354">
          <cell r="C1354" t="str">
            <v>Upah Bongkar Penghantar TM A3CS 2x240mm² Per Kms</v>
          </cell>
        </row>
        <row r="1355">
          <cell r="C1355" t="str">
            <v>Upah Bongkar Penghantar TM A3CS 2x150mm² Per Kms</v>
          </cell>
        </row>
        <row r="1356">
          <cell r="C1356" t="str">
            <v>Upah Bongkar Penghantar TM A3CS 2x70mm² Per Kms</v>
          </cell>
        </row>
        <row r="1357">
          <cell r="C1357" t="str">
            <v>Upah Bongkar Penghantar TM A3CS 2x35mm² Per Kms</v>
          </cell>
        </row>
        <row r="1358">
          <cell r="C1358" t="str">
            <v>Upah Bongkar Penghantar TM A3CS 1x240mm² Per Kms</v>
          </cell>
        </row>
        <row r="1359">
          <cell r="C1359" t="str">
            <v>Upah Bongkar Penghantar TM A3CS 1x150mm² Per Kms</v>
          </cell>
        </row>
        <row r="1360">
          <cell r="C1360" t="str">
            <v>Upah Bongkar Penghantar TM A3CS 1x70mm² Per Kms</v>
          </cell>
        </row>
        <row r="1361">
          <cell r="C1361" t="str">
            <v>Upah Bongkar Penghantar TM A3CS 1x50mm² Per Kms</v>
          </cell>
        </row>
        <row r="1362">
          <cell r="C1362" t="str">
            <v>Upah Bongkar Penghantar TM A3CS 1x35mm² Per Kms</v>
          </cell>
        </row>
        <row r="1363">
          <cell r="C1363" t="str">
            <v>Upah Bongkar Kabel MVTIC 3 x 240 + N 95 mm² Per Kms</v>
          </cell>
        </row>
        <row r="1365">
          <cell r="C1365" t="str">
            <v>PENGHANTAR TR</v>
          </cell>
        </row>
        <row r="1366">
          <cell r="C1366" t="str">
            <v>Upah Bongkar Penghantar TR A3C 3x70 + 1x35mm² Per Kms</v>
          </cell>
        </row>
        <row r="1367">
          <cell r="C1367" t="str">
            <v>Upah Bongkar Penghantar TR A3C 2x70 + 1x70mm² Per Kms</v>
          </cell>
        </row>
        <row r="1368">
          <cell r="C1368" t="str">
            <v>Upah Bongkar Penghantar TR A3C 2x70 + 1x35mm² Per Kms</v>
          </cell>
        </row>
        <row r="1369">
          <cell r="C1369" t="str">
            <v>Upah Bongkar Penghantar TR A3C 2x70mm² Per Kms</v>
          </cell>
        </row>
        <row r="1370">
          <cell r="C1370" t="str">
            <v>Upah Bongkar Penghantar TR A3C 2x35mm² Per Kms</v>
          </cell>
        </row>
        <row r="1371">
          <cell r="C1371" t="str">
            <v>Upah Bongkar Penghantar TR LVTC 3x70 + 1x50mm² Per Kms</v>
          </cell>
        </row>
        <row r="1372">
          <cell r="C1372" t="str">
            <v>Upah Bongkar Penghantar TR LVTC 2x70 + 1x50mm² Per Kms</v>
          </cell>
        </row>
        <row r="1374">
          <cell r="C1374" t="str">
            <v>TRAFO DISTRIBUSI</v>
          </cell>
        </row>
        <row r="1375">
          <cell r="C1375" t="str">
            <v>Upah Bongkar Trafo 1 Fasa 25 KVA + Bracket</v>
          </cell>
        </row>
        <row r="1376">
          <cell r="C1376" t="str">
            <v>Upah Bongkar Trafo 1 Fasa 50 KVA + Bracket</v>
          </cell>
        </row>
        <row r="1377">
          <cell r="C1377" t="str">
            <v>Upah Bongkar Trafo 1 Fasa 50 KVA 1 Tiang</v>
          </cell>
        </row>
        <row r="1378">
          <cell r="C1378" t="str">
            <v>Upah Bongkar Trafo 3 Fasa 50 KVA 1 Tiang</v>
          </cell>
        </row>
        <row r="1379">
          <cell r="C1379" t="str">
            <v>Upah Bongkar Trafo 3 Fasa 100 KVA 1 Tiang</v>
          </cell>
        </row>
        <row r="1380">
          <cell r="C1380" t="str">
            <v>Upah Bongkar Trafo 3 Fasa 50 KVA 2 Tiang</v>
          </cell>
        </row>
        <row r="1381">
          <cell r="C1381" t="str">
            <v>Upah Bongkar Trafo 3 Fasa 100 KVA 2 Tiang</v>
          </cell>
        </row>
        <row r="1382">
          <cell r="C1382" t="str">
            <v>Upah Bongkar Trafo 3 Fasa 160 KVA 2 Tiang</v>
          </cell>
        </row>
        <row r="1383">
          <cell r="C1383" t="str">
            <v>Upah Bongkar Trafo 3 Fasa 200 KVA 2 Tiang</v>
          </cell>
        </row>
        <row r="1384">
          <cell r="C1384" t="str">
            <v/>
          </cell>
        </row>
        <row r="1385">
          <cell r="C1385" t="str">
            <v>TIANG</v>
          </cell>
        </row>
        <row r="1386">
          <cell r="C1386" t="str">
            <v>Upah Bongkar Tiang Beton 7M-100 daN</v>
          </cell>
        </row>
        <row r="1387">
          <cell r="C1387" t="str">
            <v>Upah Bongkar Tiang Beton 7M-100 daN+E</v>
          </cell>
        </row>
        <row r="1388">
          <cell r="C1388" t="str">
            <v>Upah Bongkar Tiang Beton 9M-100 daN</v>
          </cell>
        </row>
        <row r="1389">
          <cell r="C1389" t="str">
            <v>Upah Bongkar Tiang Beton 9M-100 daN+E</v>
          </cell>
        </row>
        <row r="1390">
          <cell r="C1390" t="str">
            <v>Upah Bongkar Tiang Beton 9M-200 daN</v>
          </cell>
        </row>
        <row r="1391">
          <cell r="C1391" t="str">
            <v>Upah Bongkar Tiang Beton 9M-200 daN+E</v>
          </cell>
        </row>
        <row r="1392">
          <cell r="C1392" t="str">
            <v>Upah Bongkar Tiang Beton 9M-350 daN</v>
          </cell>
        </row>
        <row r="1393">
          <cell r="C1393" t="str">
            <v>Upah Bongkar Tiang Beton 9M-350 daN+E</v>
          </cell>
        </row>
        <row r="1394">
          <cell r="C1394" t="str">
            <v>Upah Bongkar Tiang Beton 11M-200 daN</v>
          </cell>
        </row>
        <row r="1395">
          <cell r="C1395" t="str">
            <v>Upah Bongkar Tiang Beton 11M-200 daN+E</v>
          </cell>
        </row>
        <row r="1396">
          <cell r="C1396" t="str">
            <v>Upah Bongkar Tiang Beton 11M-350 daN</v>
          </cell>
        </row>
        <row r="1397">
          <cell r="C1397" t="str">
            <v>Upah Bongkar Tiang Beton 11M-350 daN+E</v>
          </cell>
        </row>
        <row r="1398">
          <cell r="C1398" t="str">
            <v>Upah Bongkar Tiang Beton 12M-200 daN</v>
          </cell>
        </row>
        <row r="1399">
          <cell r="C1399" t="str">
            <v>Upah Bongkar Tiang Beton 12M-200 daN+E</v>
          </cell>
        </row>
        <row r="1400">
          <cell r="C1400" t="str">
            <v>Upah Bongkar Tiang Beton 12M-350 daN</v>
          </cell>
        </row>
        <row r="1401">
          <cell r="C1401" t="str">
            <v>Upah Bongkar Tiang Beton 12M-350 daN+E</v>
          </cell>
        </row>
        <row r="1402">
          <cell r="C1402" t="str">
            <v>Upah Bongkar Tiang Beton 12M-500 daN</v>
          </cell>
        </row>
        <row r="1403">
          <cell r="C1403" t="str">
            <v>Upah Bongkar Tiang Beton 12M-500 daN+E</v>
          </cell>
        </row>
        <row r="1404">
          <cell r="C1404" t="str">
            <v>Upah Bongkar Tiang Beton 13M-350 daN</v>
          </cell>
        </row>
        <row r="1405">
          <cell r="C1405" t="str">
            <v>Upah Bongkar Tiang Beton 13M-350 daN+E</v>
          </cell>
        </row>
        <row r="1406">
          <cell r="C1406" t="str">
            <v>Upah Bongkar Tiang Beton 13M-500 daN</v>
          </cell>
        </row>
        <row r="1407">
          <cell r="C1407" t="str">
            <v>Upah Bongkar Tiang Beton 13M-500 daN+E</v>
          </cell>
        </row>
        <row r="1408">
          <cell r="C1408" t="str">
            <v>Upah Bongkar Tiang Beton 14M-350 daN</v>
          </cell>
        </row>
        <row r="1409">
          <cell r="C1409" t="str">
            <v>Upah Bongkar Tiang Beton 14M-350 daN+E</v>
          </cell>
        </row>
        <row r="1410">
          <cell r="C1410" t="str">
            <v>Upah Bongkar Tiang Beton 14M-500 daN</v>
          </cell>
        </row>
        <row r="1411">
          <cell r="C1411" t="str">
            <v>Upah Bongkar Tiang Beton 14M-500 daN+E</v>
          </cell>
        </row>
        <row r="1413">
          <cell r="C1413" t="str">
            <v>KABEL TANAH</v>
          </cell>
        </row>
        <row r="1414">
          <cell r="C1414" t="str">
            <v>Upah Bongkar Terminating Kabel 1 x 70 mm² OD</v>
          </cell>
        </row>
        <row r="1415">
          <cell r="C1415" t="str">
            <v>Upah Bongkar Terminating Kabel 3 x 70 mm² ID</v>
          </cell>
        </row>
        <row r="1416">
          <cell r="C1416" t="str">
            <v>Upah Bongkar Terminating Kabel 3 x 70 mm² OD</v>
          </cell>
        </row>
        <row r="1417">
          <cell r="C1417" t="str">
            <v>Upah Bongkar Terminating Kabel 3 x 95 mm² ID</v>
          </cell>
        </row>
        <row r="1418">
          <cell r="C1418" t="str">
            <v>Upah Bongkar Terminating Kabel 3 x 95 mm² OD</v>
          </cell>
        </row>
        <row r="1419">
          <cell r="C1419" t="str">
            <v>Upah Bongkar Terminating Kabel 3 x 150 mm² ID</v>
          </cell>
        </row>
        <row r="1420">
          <cell r="C1420" t="str">
            <v>Upah Bongkar Terminating Kabel 3 x 150 mm² OD</v>
          </cell>
        </row>
        <row r="1421">
          <cell r="C1421" t="str">
            <v>Upah Bongkar Terminating Kabel 3 x 240 mm² ID</v>
          </cell>
        </row>
        <row r="1422">
          <cell r="C1422" t="str">
            <v>Upah Bongkar Terminating Kabel 3 x 240 mm² OD</v>
          </cell>
        </row>
        <row r="1423">
          <cell r="C1423" t="str">
            <v>Upah Bongkar Terminating Kabel 3 x 300 mm² ID</v>
          </cell>
        </row>
        <row r="1424">
          <cell r="C1424" t="str">
            <v>Upah Bongkar Terminating Kabel 3 x 300 mm² OD</v>
          </cell>
        </row>
        <row r="1425">
          <cell r="C1425" t="str">
            <v>Upah Bongkar Sepatu kabel bimetal 240 - 300 mm² (2 lubang)</v>
          </cell>
        </row>
        <row r="1426">
          <cell r="C1426" t="str">
            <v>Upah Bongkar Sepatu kabel bimetal 150 mm² (2 lubang)</v>
          </cell>
        </row>
        <row r="1427">
          <cell r="C1427" t="str">
            <v>Upah Bongkar Kabel Tanah XLPE 3 x 300 mm² (three core)</v>
          </cell>
        </row>
        <row r="1428">
          <cell r="C1428" t="str">
            <v>Upah Bongkar Kabel Tanah XLPE 3 x 240 mm² (three core)</v>
          </cell>
        </row>
        <row r="1429">
          <cell r="C1429" t="str">
            <v xml:space="preserve">Upah Bongkar Kabel NYY 1 x 70 mm² </v>
          </cell>
        </row>
        <row r="1430">
          <cell r="C1430" t="str">
            <v xml:space="preserve">Upah Bongkar Kabel NYY 1 x 150 mm² </v>
          </cell>
        </row>
        <row r="1431">
          <cell r="C1431" t="str">
            <v xml:space="preserve">Upah Bongkar Kabel NA2XS2Y 20 KV 3 x 150 mm² </v>
          </cell>
        </row>
        <row r="1432">
          <cell r="C1432" t="str">
            <v xml:space="preserve">Upah Bongkar Kabel NA2XS2Y 20 KV 3 x 70 mm² </v>
          </cell>
        </row>
        <row r="1433">
          <cell r="C1433" t="str">
            <v xml:space="preserve">Upah Bongkar Kabel NA2XS2Y 20 KV 1 x 70 mm² </v>
          </cell>
        </row>
        <row r="1435">
          <cell r="C1435" t="str">
            <v>SAMBUNGAN RUMAH</v>
          </cell>
        </row>
        <row r="1436">
          <cell r="C1436" t="str">
            <v>Upah Bongkar Sambungan Rumah 1 Fasa</v>
          </cell>
        </row>
        <row r="1437">
          <cell r="C1437" t="str">
            <v>Upah Bongkar Sambungan Rumah 3 Fasa</v>
          </cell>
        </row>
        <row r="1438">
          <cell r="C1438" t="str">
            <v>Upah Bongkar SR + APP 1 Fasa</v>
          </cell>
        </row>
        <row r="1439">
          <cell r="C1439" t="str">
            <v>Upah Bongkar SR + APP 3 Fasa</v>
          </cell>
        </row>
        <row r="1440">
          <cell r="C1440" t="str">
            <v>Upah Bongkar APP TM + Wiring</v>
          </cell>
        </row>
        <row r="1441">
          <cell r="C1441" t="str">
            <v>Upah Bongkar Cubicle Pelanggan</v>
          </cell>
        </row>
        <row r="1442">
          <cell r="C1442" t="str">
            <v/>
          </cell>
        </row>
        <row r="1443">
          <cell r="C1443" t="str">
            <v>LAIN-LAIN</v>
          </cell>
        </row>
        <row r="1444">
          <cell r="C1444" t="str">
            <v>Sertifikasi Laik Operasi</v>
          </cell>
        </row>
        <row r="1445">
          <cell r="C1445" t="str">
            <v>Transportasi</v>
          </cell>
        </row>
        <row r="1446">
          <cell r="C1446" t="str">
            <v>Rabas-Rabas Pohon</v>
          </cell>
        </row>
        <row r="1447">
          <cell r="C1447" t="str">
            <v>Tebang  Pohon</v>
          </cell>
        </row>
        <row r="1448">
          <cell r="C1448" t="str">
            <v>Potong Pohon</v>
          </cell>
        </row>
        <row r="1449">
          <cell r="C1449" t="str">
            <v>Pengepresan CCO</v>
          </cell>
        </row>
        <row r="1450">
          <cell r="C1450" t="str">
            <v>Pengepresan Joint Sleve</v>
          </cell>
        </row>
        <row r="1451">
          <cell r="C1451" t="str">
            <v>Penegakan Tiang Miring</v>
          </cell>
        </row>
        <row r="1452">
          <cell r="C1452" t="str">
            <v>Jasa Pemasangan Modem</v>
          </cell>
        </row>
        <row r="1453">
          <cell r="C1453" t="str">
            <v>Upah Pasang Acc.Jar LVCB 4 Jurusan</v>
          </cell>
        </row>
        <row r="1454">
          <cell r="C1454" t="str">
            <v>Upah Pasang Acc.Jar LVCB 2 Jurusan</v>
          </cell>
        </row>
        <row r="1455">
          <cell r="C1455" t="str">
            <v>Joint AL/CU 70-70 mm2</v>
          </cell>
        </row>
        <row r="1456">
          <cell r="C1456" t="str">
            <v>Pembetonan tiang</v>
          </cell>
        </row>
        <row r="1457">
          <cell r="C1457" t="str">
            <v/>
          </cell>
        </row>
        <row r="1458">
          <cell r="C1458" t="str">
            <v>PEMASANGAN COVER ARRESTER</v>
          </cell>
        </row>
        <row r="1459">
          <cell r="C1459" t="str">
            <v>Cover Bushing Arrester</v>
          </cell>
        </row>
        <row r="1460">
          <cell r="C1460" t="str">
            <v>Upah Pemasangan Cover Bushing Arrester</v>
          </cell>
        </row>
        <row r="1462">
          <cell r="C1462" t="str">
            <v>Upah Penggantian Isolator Tumpu</v>
          </cell>
        </row>
        <row r="1463">
          <cell r="C1463" t="str">
            <v>Upah Penggantian Isolator Tarik</v>
          </cell>
        </row>
        <row r="1464">
          <cell r="C1464" t="str">
            <v>Upah Penggantian Jumper Trafo 1 Fasa</v>
          </cell>
        </row>
        <row r="1465">
          <cell r="C1465" t="str">
            <v>Upah Penggantian Jumper Trafo 3 Fasa</v>
          </cell>
        </row>
        <row r="1467">
          <cell r="C1467" t="str">
            <v>PEMASANGAN COVER ISOLATOR</v>
          </cell>
        </row>
        <row r="1468">
          <cell r="C1468" t="str">
            <v>Treeguard</v>
          </cell>
        </row>
        <row r="1469">
          <cell r="C1469" t="str">
            <v>Upah Pemasangan Treeguard</v>
          </cell>
        </row>
        <row r="1470">
          <cell r="C1470" t="str">
            <v/>
          </cell>
        </row>
        <row r="1471">
          <cell r="C1471" t="str">
            <v>PEMASANGAN COVER BUSHING TRAFO 1 PHASA</v>
          </cell>
        </row>
        <row r="1472">
          <cell r="C1472" t="str">
            <v>Cover Bushing Trafo</v>
          </cell>
        </row>
        <row r="1473">
          <cell r="C1473" t="str">
            <v>Upah Pemasangan Cover Bushing Trafo</v>
          </cell>
        </row>
        <row r="1474">
          <cell r="C1474" t="str">
            <v/>
          </cell>
        </row>
        <row r="1475">
          <cell r="C1475" t="str">
            <v>Cover Bushing FCO</v>
          </cell>
        </row>
        <row r="1476">
          <cell r="C1476" t="str">
            <v>Upah Pemasangan Cover Bushing FCO</v>
          </cell>
        </row>
        <row r="1477">
          <cell r="C1477" t="str">
            <v/>
          </cell>
        </row>
        <row r="1478">
          <cell r="C1478" t="str">
            <v>Upah Penggantian Jumper Konstruksi CC8A</v>
          </cell>
        </row>
        <row r="1479">
          <cell r="C1479" t="str">
            <v>Upah Penggantian Jumper Konstruksi CC8</v>
          </cell>
        </row>
        <row r="1480">
          <cell r="C1480" t="str">
            <v>Upah Penggantian Jumper Recloser</v>
          </cell>
        </row>
        <row r="1481">
          <cell r="C1481" t="str">
            <v>Upah Penggantian Jumper Lbs</v>
          </cell>
        </row>
        <row r="1482">
          <cell r="C1482" t="str">
            <v>Upah Penggantian Jumper Sectionalizer</v>
          </cell>
        </row>
        <row r="1483">
          <cell r="C1483" t="str">
            <v>Upah Penggantian Jumper Absw</v>
          </cell>
        </row>
        <row r="1484">
          <cell r="C1484" t="str">
            <v>Upah Penggantian Jumper DS</v>
          </cell>
        </row>
        <row r="1485">
          <cell r="C1485" t="str">
            <v>Upah Penggantian Jumper DS</v>
          </cell>
        </row>
        <row r="1486">
          <cell r="C1486" t="str">
            <v/>
          </cell>
        </row>
        <row r="1487">
          <cell r="C1487" t="str">
            <v>PEMASANGAN PENGHALANG PANJAT HEWAN</v>
          </cell>
        </row>
        <row r="1488">
          <cell r="C1488" t="str">
            <v>Seng Matahari</v>
          </cell>
        </row>
        <row r="1489">
          <cell r="C1489" t="str">
            <v>Ijuk</v>
          </cell>
        </row>
        <row r="1490">
          <cell r="C1490" t="str">
            <v>Caping Skur</v>
          </cell>
        </row>
        <row r="1491">
          <cell r="C1491" t="str">
            <v>Jasa Pasang Seng Matahari</v>
          </cell>
        </row>
        <row r="1492">
          <cell r="C1492" t="str">
            <v>Jasa Pasang Ijuk</v>
          </cell>
        </row>
      </sheetData>
      <sheetData sheetId="5"/>
      <sheetData sheetId="6"/>
      <sheetData sheetId="7"/>
      <sheetData sheetId="8">
        <row r="59">
          <cell r="C59" t="str">
            <v>NFA2X-T 3 x 70 + N 50 mm²</v>
          </cell>
        </row>
        <row r="60">
          <cell r="C60" t="str">
            <v>Lightning Arester (Polymer) 21 KV, 10 KA</v>
          </cell>
        </row>
        <row r="61">
          <cell r="C61" t="str">
            <v>FCO Polymer</v>
          </cell>
        </row>
        <row r="62">
          <cell r="C62" t="str">
            <v>Fuse Link 4 A</v>
          </cell>
        </row>
        <row r="63">
          <cell r="C63" t="str">
            <v>Sepatu Kabel AL/CU 1 Hole 70</v>
          </cell>
        </row>
        <row r="64">
          <cell r="C64" t="str">
            <v>Bolt Machine / Bolt cariage ½" x ¾"</v>
          </cell>
        </row>
        <row r="65">
          <cell r="C65" t="str">
            <v>Bracket band segment,vertikal plat ( Hot dip galvanis )</v>
          </cell>
        </row>
        <row r="67">
          <cell r="C67" t="str">
            <v>Cross Arm Steel 1.500 mm ( UNSP 10 ) galvanis</v>
          </cell>
        </row>
        <row r="68">
          <cell r="C68" t="str">
            <v>Cross Arm Steel 2.000 mm ( UNSP 10 ) galvanis</v>
          </cell>
        </row>
        <row r="69">
          <cell r="C69" t="str">
            <v>Hot Line Clamp ( 150mm² s/d 240 mm² )</v>
          </cell>
        </row>
        <row r="70">
          <cell r="C70" t="str">
            <v>Pole Band Single Rack 7" atau 7 ½"</v>
          </cell>
        </row>
        <row r="71">
          <cell r="C71" t="str">
            <v>Pole Band Double Rack 8" atau 8 ½"</v>
          </cell>
        </row>
      </sheetData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4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33 kVA MCCB 50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50 kVA YNyn0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42757200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FCO Polymer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3</v>
      </c>
      <c r="G14" s="41">
        <f ca="1">IF(ISERROR(OFFSET('HARGA SATUAN'!$I$6,MATCH(C14,'HARGA SATUAN'!$C$7:$C$1492,0),0)),"",OFFSET('HARGA SATUAN'!$I$6,MATCH(C14,'HARGA SATUAN'!$C$7:$C$1492,0),0))</f>
        <v>848250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Lightning Arester (Polymer) 21 KV, 10 KA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725900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9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60</v>
      </c>
      <c r="G17" s="41">
        <f ca="1">IF(ISERROR(OFFSET('HARGA SATUAN'!$I$6,MATCH(C17,'HARGA SATUAN'!$C$7:$C$1492,0),0)),"",OFFSET('HARGA SATUAN'!$I$6,MATCH(C17,'HARGA SATUAN'!$C$7:$C$1492,0),0))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KWH MPB; 3P; 4W; 230/400 V; 5(80) A; Class 1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38">
        <f t="shared" ca="1" si="2"/>
        <v>1</v>
      </c>
      <c r="G18" s="41">
        <f ca="1">IF(ISERROR(OFFSET('HARGA SATUAN'!$I$6,MATCH(C18,'HARGA SATUAN'!$C$7:$C$1492,0),0)),"",OFFSET('HARGA SATUAN'!$I$6,MATCH(C18,'HARGA SATUAN'!$C$7:$C$1492,0),0))</f>
        <v>1719200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SUMIFS(RAB!$F$14:$F$85,RAB!$C$14:$C$85,C714)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SUMIFS(RAB!$F$14:$F$85,RAB!$C$14:$C$85,C715)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SUMIFS(RAB!$F$14:$F$85,RAB!$C$14:$C$85,C716)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SUMIFS(RAB!$F$14:$F$85,RAB!$C$14:$C$85,C717)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SUMIFS(RAB!$F$14:$F$85,RAB!$C$14:$C$85,C718)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SUMIFS(RAB!$F$14:$F$85,RAB!$C$14:$C$85,C719)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SUMIFS(RAB!$F$14:$F$85,RAB!$C$14:$C$85,C720)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SUMIFS(RAB!$F$14:$F$85,RAB!$C$14:$C$85,C721)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SUMIFS(RAB!$F$14:$F$85,RAB!$C$14:$C$85,C722)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SUMIFS(RAB!$F$14:$F$85,RAB!$C$14:$C$85,C723)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SUMIFS(RAB!$F$14:$F$85,RAB!$C$14:$C$85,C724)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SUMIFS(RAB!$F$14:$F$85,RAB!$C$14:$C$85,C725)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SUMIFS(RAB!$F$14:$F$85,RAB!$C$14:$C$85,C726)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SUMIFS(RAB!$F$14:$F$85,RAB!$C$14:$C$85,C727)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SUMIFS(RAB!$F$14:$F$85,RAB!$C$14:$C$85,C728)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SUMIFS(RAB!$F$14:$F$85,RAB!$C$14:$C$85,C729)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SUMIFS(RAB!$F$14:$F$85,RAB!$C$14:$C$85,C730)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SUMIFS(RAB!$F$14:$F$85,RAB!$C$14:$C$85,C731)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SUMIFS(RAB!$F$14:$F$85,RAB!$C$14:$C$85,C732)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SUMIFS(RAB!$F$14:$F$85,RAB!$C$14:$C$85,C733)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SUMIFS(RAB!$F$14:$F$85,RAB!$C$14:$C$85,C734)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SUMIFS(RAB!$F$14:$F$85,RAB!$C$14:$C$85,C735)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SUMIFS(RAB!$F$14:$F$85,RAB!$C$14:$C$85,C736)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SUMIFS(RAB!$F$14:$F$85,RAB!$C$14:$C$85,C737)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SUMIFS(RAB!$F$14:$F$85,RAB!$C$14:$C$85,C738)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SUMIFS(RAB!$F$14:$F$85,RAB!$C$14:$C$85,C739)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SUMIFS(RAB!$F$14:$F$85,RAB!$C$14:$C$85,C740)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SUMIFS(RAB!$F$14:$F$85,RAB!$C$14:$C$85,C741)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SUMIFS(RAB!$F$14:$F$85,RAB!$C$14:$C$85,C742)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SUMIFS(RAB!$F$14:$F$85,RAB!$C$14:$C$85,C743)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SUMIFS(RAB!$F$14:$F$85,RAB!$C$14:$C$85,C744)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SUMIFS(RAB!$F$14:$F$85,RAB!$C$14:$C$85,C745)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SUMIFS(RAB!$F$14:$F$85,RAB!$C$14:$C$85,C746)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SUMIFS(RAB!$F$14:$F$85,RAB!$C$14:$C$85,C747)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SUMIFS(RAB!$F$14:$F$85,RAB!$C$14:$C$85,C748)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SUMIFS(RAB!$F$14:$F$85,RAB!$C$14:$C$85,C749)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SUMIFS(RAB!$F$14:$F$85,RAB!$C$14:$C$85,C750)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SUMIFS(RAB!$F$14:$F$85,RAB!$C$14:$C$85,C751)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SUMIFS(RAB!$F$14:$F$85,RAB!$C$14:$C$85,C752)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SUMIFS(RAB!$F$14:$F$85,RAB!$C$14:$C$85,C753)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SUMIFS(RAB!$F$14:$F$85,RAB!$C$14:$C$85,C754)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SUMIFS(RAB!$F$14:$F$85,RAB!$C$14:$C$85,C755)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SUMIFS(RAB!$F$14:$F$85,RAB!$C$14:$C$85,C756)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SUMIFS(RAB!$F$14:$F$85,RAB!$C$14:$C$85,C757)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SUMIFS(RAB!$F$14:$F$85,RAB!$C$14:$C$85,C758)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SUMIFS(RAB!$F$14:$F$85,RAB!$C$14:$C$85,C759)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SUMIFS(RAB!$F$14:$F$85,RAB!$C$14:$C$85,C760)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SUMIFS(RAB!$F$14:$F$85,RAB!$C$14:$C$85,C761)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SUMIFS(RAB!$F$14:$F$85,RAB!$C$14:$C$85,C762)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SUMIFS(RAB!$F$14:$F$85,RAB!$C$14:$C$85,C763)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SUMIFS(RAB!$F$14:$F$85,RAB!$C$14:$C$85,C764)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SUMIFS(RAB!$F$14:$F$85,RAB!$C$14:$C$85,C765)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SUMIFS(RAB!$F$14:$F$85,RAB!$C$14:$C$85,C766)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SUMIFS(RAB!$F$14:$F$85,RAB!$C$14:$C$85,C767)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SUMIFS(RAB!$F$14:$F$85,RAB!$C$14:$C$85,C768)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SUMIFS(RAB!$F$14:$F$85,RAB!$C$14:$C$85,C769)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SUMIFS(RAB!$F$14:$F$85,RAB!$C$14:$C$85,C770)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SUMIFS(RAB!$F$14:$F$85,RAB!$C$14:$C$85,C771)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SUMIFS(RAB!$F$14:$F$85,RAB!$C$14:$C$85,C772)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SUMIFS(RAB!$F$14:$F$85,RAB!$C$14:$C$85,C773)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SUMIFS(RAB!$F$14:$F$85,RAB!$C$14:$C$85,C774)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SUMIFS(RAB!$F$14:$F$85,RAB!$C$14:$C$85,C775)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SUMIFS(RAB!$F$14:$F$85,RAB!$C$14:$C$85,C776)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SUMIFS(RAB!$F$14:$F$85,RAB!$C$14:$C$85,C777)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SUMIFS(RAB!$F$14:$F$85,RAB!$C$14:$C$85,C778)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SUMIFS(RAB!$F$14:$F$85,RAB!$C$14:$C$85,C779)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SUMIFS(RAB!$F$14:$F$85,RAB!$C$14:$C$85,C780)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SUMIFS(RAB!$F$14:$F$85,RAB!$C$14:$C$85,C781)</f>
        <v>1</v>
      </c>
      <c r="E781" s="26">
        <f t="shared" ca="1" si="34"/>
        <v>1</v>
      </c>
      <c r="F781" s="26">
        <f ca="1">IF(D781=0,0,SUM($E$713:E781))</f>
        <v>1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SUMIFS(RAB!$F$14:$F$85,RAB!$C$14:$C$85,C782)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SUMIFS(RAB!$F$14:$F$85,RAB!$C$14:$C$85,C783)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SUMIFS(RAB!$F$14:$F$85,RAB!$C$14:$C$85,C784)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SUMIFS(RAB!$F$14:$F$85,RAB!$C$14:$C$85,C785)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SUMIFS(RAB!$F$14:$F$85,RAB!$C$14:$C$85,C786)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SUMIFS(RAB!$F$14:$F$85,RAB!$C$14:$C$85,C787)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SUMIFS(RAB!$F$14:$F$85,RAB!$C$14:$C$85,C788)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SUMIFS(RAB!$F$14:$F$85,RAB!$C$14:$C$85,C789)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SUMIFS(RAB!$F$14:$F$85,RAB!$C$14:$C$85,C790)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SUMIFS(RAB!$F$14:$F$85,RAB!$C$14:$C$85,C791)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SUMIFS(RAB!$F$14:$F$85,RAB!$C$14:$C$85,C792)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SUMIFS(RAB!$F$14:$F$85,RAB!$C$14:$C$85,C793)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SUMIFS(RAB!$F$14:$F$85,RAB!$C$14:$C$85,C794)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SUMIFS(RAB!$F$14:$F$85,RAB!$C$14:$C$85,C795)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SUMIFS(RAB!$F$14:$F$85,RAB!$C$14:$C$85,C796)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SUMIFS(RAB!$F$14:$F$85,RAB!$C$14:$C$85,C797)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SUMIFS(RAB!$F$14:$F$85,RAB!$C$14:$C$85,C798)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SUMIFS(RAB!$F$14:$F$85,RAB!$C$14:$C$85,C799)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SUMIFS(RAB!$F$14:$F$85,RAB!$C$14:$C$85,C800)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SUMIFS(RAB!$F$14:$F$85,RAB!$C$14:$C$85,C801)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SUMIFS(RAB!$F$14:$F$85,RAB!$C$14:$C$85,C802)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SUMIFS(RAB!$F$14:$F$85,RAB!$C$14:$C$85,C803)</f>
        <v>1</v>
      </c>
      <c r="E803" s="26">
        <f t="shared" ca="1" si="34"/>
        <v>1</v>
      </c>
      <c r="F803" s="26">
        <f ca="1">IF(D803=0,0,SUM($E$713:E803))</f>
        <v>2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SUMIFS(RAB!$F$14:$F$85,RAB!$C$14:$C$85,C804)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SUMIFS(RAB!$F$14:$F$85,RAB!$C$14:$C$85,C805)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SUMIFS(RAB!$F$14:$F$85,RAB!$C$14:$C$85,C806)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SUMIFS(RAB!$F$14:$F$85,RAB!$C$14:$C$85,C807)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SUMIFS(RAB!$F$14:$F$85,RAB!$C$14:$C$85,C808)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SUMIFS(RAB!$F$14:$F$85,RAB!$C$14:$C$85,C809)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SUMIFS(RAB!$F$14:$F$85,RAB!$C$14:$C$85,C810)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SUMIFS(RAB!$F$14:$F$85,RAB!$C$14:$C$85,C811)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SUMIFS(RAB!$F$14:$F$85,RAB!$C$14:$C$85,C812)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SUMIFS(RAB!$F$14:$F$85,RAB!$C$14:$C$85,C813)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SUMIFS(RAB!$F$14:$F$85,RAB!$C$14:$C$85,C814)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SUMIFS(RAB!$F$14:$F$85,RAB!$C$14:$C$85,C815)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SUMIFS(RAB!$F$14:$F$85,RAB!$C$14:$C$85,C816)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SUMIFS(RAB!$F$14:$F$85,RAB!$C$14:$C$85,C817)</f>
        <v>3</v>
      </c>
      <c r="E817" s="26">
        <f t="shared" ca="1" si="34"/>
        <v>1</v>
      </c>
      <c r="F817" s="26">
        <f ca="1">IF(D817=0,0,SUM($E$713:E817))</f>
        <v>3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SUMIFS(RAB!$F$14:$F$85,RAB!$C$14:$C$85,C818)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SUMIFS(RAB!$F$14:$F$85,RAB!$C$14:$C$85,C819)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SUMIFS(RAB!$F$14:$F$85,RAB!$C$14:$C$85,C820)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SUMIFS(RAB!$F$14:$F$85,RAB!$C$14:$C$85,C821)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SUMIFS(RAB!$F$14:$F$85,RAB!$C$14:$C$85,C822)</f>
        <v>3</v>
      </c>
      <c r="E822" s="26">
        <f t="shared" ca="1" si="34"/>
        <v>1</v>
      </c>
      <c r="F822" s="26">
        <f ca="1">IF(D822=0,0,SUM($E$713:E822))</f>
        <v>4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SUMIFS(RAB!$F$14:$F$85,RAB!$C$14:$C$85,C823)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SUMIFS(RAB!$F$14:$F$85,RAB!$C$14:$C$85,C824)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SUMIFS(RAB!$F$14:$F$85,RAB!$C$14:$C$85,C825)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SUMIFS(RAB!$F$14:$F$85,RAB!$C$14:$C$85,C826)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SUMIFS(RAB!$F$14:$F$85,RAB!$C$14:$C$85,C827)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SUMIFS(RAB!$F$14:$F$85,RAB!$C$14:$C$85,C828)</f>
        <v>9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SUMIFS(RAB!$F$14:$F$85,RAB!$C$14:$C$85,C829)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SUMIFS(RAB!$F$14:$F$85,RAB!$C$14:$C$85,C830)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SUMIFS(RAB!$F$14:$F$85,RAB!$C$14:$C$85,C831)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SUMIFS(RAB!$F$14:$F$85,RAB!$C$14:$C$85,C832)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SUMIFS(RAB!$F$14:$F$85,RAB!$C$14:$C$85,C833)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SUMIFS(RAB!$F$14:$F$85,RAB!$C$14:$C$85,C834)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SUMIFS(RAB!$F$14:$F$85,RAB!$C$14:$C$85,C835)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SUMIFS(RAB!$F$14:$F$85,RAB!$C$14:$C$85,C836)</f>
        <v>60</v>
      </c>
      <c r="E836" s="26">
        <f t="shared" ca="1" si="34"/>
        <v>1</v>
      </c>
      <c r="F836" s="26">
        <f ca="1">IF(D836=0,0,SUM($E$713:E836))</f>
        <v>6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SUMIFS(RAB!$F$14:$F$85,RAB!$C$14:$C$85,C837)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SUMIFS(RAB!$F$14:$F$85,RAB!$C$14:$C$85,C838)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SUMIFS(RAB!$F$14:$F$85,RAB!$C$14:$C$85,C839)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SUMIFS(RAB!$F$14:$F$85,RAB!$C$14:$C$85,C840)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SUMIFS(RAB!$F$14:$F$85,RAB!$C$14:$C$85,C841)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SUMIFS(RAB!$F$14:$F$85,RAB!$C$14:$C$85,C842)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SUMIFS(RAB!$F$14:$F$85,RAB!$C$14:$C$85,C843)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SUMIFS(RAB!$F$14:$F$85,RAB!$C$14:$C$85,C844)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SUMIFS(RAB!$F$14:$F$85,RAB!$C$14:$C$85,C845)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SUMIFS(RAB!$F$14:$F$85,RAB!$C$14:$C$85,C846)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SUMIFS(RAB!$F$14:$F$85,RAB!$C$14:$C$85,C847)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SUMIFS(RAB!$F$14:$F$85,RAB!$C$14:$C$85,C848)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SUMIFS(RAB!$F$14:$F$85,RAB!$C$14:$C$85,C849)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SUMIFS(RAB!$F$14:$F$85,RAB!$C$14:$C$85,C850)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SUMIFS(RAB!$F$14:$F$85,RAB!$C$14:$C$85,C851)</f>
        <v>1</v>
      </c>
      <c r="E851" s="26">
        <f t="shared" ca="1" si="35"/>
        <v>1</v>
      </c>
      <c r="F851" s="26">
        <f ca="1">IF(D851=0,0,SUM($E$713:E851))</f>
        <v>7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SUMIFS(RAB!$F$14:$F$85,RAB!$C$14:$C$85,C852)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SUMIFS(RAB!$F$14:$F$85,RAB!$C$14:$C$85,C853)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SUMIFS(RAB!$F$14:$F$85,RAB!$C$14:$C$85,C854)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SUMIFS(RAB!$F$14:$F$85,RAB!$C$14:$C$85,C855)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SUMIFS(RAB!$F$14:$F$85,RAB!$C$14:$C$85,C856)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SUMIFS(RAB!$F$14:$F$85,RAB!$C$14:$C$85,C857)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SUMIFS(RAB!$F$14:$F$85,RAB!$C$14:$C$85,C858)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SUMIFS(RAB!$F$14:$F$85,RAB!$C$14:$C$85,C859)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SUMIFS(RAB!$F$14:$F$85,RAB!$C$14:$C$85,C860)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SUMIFS(RAB!$F$14:$F$85,RAB!$C$14:$C$85,C861)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SUMIFS(RAB!$F$14:$F$85,RAB!$C$14:$C$85,C862)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SUMIFS(RAB!$F$14:$F$85,RAB!$C$14:$C$85,C863)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SUMIFS(RAB!$F$14:$F$85,RAB!$C$14:$C$85,C864)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SUMIFS(RAB!$F$14:$F$85,RAB!$C$14:$C$85,C865)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SUMIFS(RAB!$F$14:$F$85,RAB!$C$14:$C$85,C866)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SUMIFS(RAB!$F$14:$F$85,RAB!$C$14:$C$85,C867)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SUMIFS(RAB!$F$14:$F$85,RAB!$C$14:$C$85,C868)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SUMIFS(RAB!$F$14:$F$85,RAB!$C$14:$C$85,C869)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SUMIFS(RAB!$F$14:$F$85,RAB!$C$14:$C$85,C870)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SUMIFS(RAB!$F$14:$F$85,RAB!$C$14:$C$85,C871)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SUMIFS(RAB!$F$14:$F$85,RAB!$C$14:$C$85,C872)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SUMIFS(RAB!$F$14:$F$85,RAB!$C$14:$C$85,C873)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SUMIFS(RAB!$F$14:$F$85,RAB!$C$14:$C$85,C874)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SUMIFS(RAB!$F$14:$F$85,RAB!$C$14:$C$85,C875)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SUMIFS(RAB!$F$14:$F$85,RAB!$C$14:$C$85,C876)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SUMIFS(RAB!$F$14:$F$85,RAB!$C$14:$C$85,C877)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SUMIFS(RAB!$F$14:$F$85,RAB!$C$14:$C$85,C878)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SUMIFS(RAB!$F$14:$F$85,RAB!$C$14:$C$85,C879)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SUMIFS(RAB!$F$14:$F$85,RAB!$C$14:$C$85,C880)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SUMIFS(RAB!$F$14:$F$85,RAB!$C$14:$C$85,C881)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SUMIFS(RAB!$F$14:$F$85,RAB!$C$14:$C$85,C882)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SUMIFS(RAB!$F$14:$F$85,RAB!$C$14:$C$85,C883)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SUMIFS(RAB!$F$14:$F$85,RAB!$C$14:$C$85,C884)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SUMIFS(RAB!$F$14:$F$85,RAB!$C$14:$C$85,C885)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SUMIFS(RAB!$F$14:$F$85,RAB!$C$14:$C$85,C886)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SUMIFS(RAB!$F$14:$F$85,RAB!$C$14:$C$85,C887)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SUMIFS(RAB!$F$14:$F$85,RAB!$C$14:$C$85,C888)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SUMIFS(RAB!$F$14:$F$85,RAB!$C$14:$C$85,C889)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SUMIFS(RAB!$F$14:$F$85,RAB!$C$14:$C$85,C890)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SUMIFS(RAB!$F$14:$F$85,RAB!$C$14:$C$85,C891)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SUMIFS(RAB!$F$14:$F$85,RAB!$C$14:$C$85,C892)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SUMIFS(RAB!$F$14:$F$85,RAB!$C$14:$C$85,C893)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SUMIFS(RAB!$F$14:$F$85,RAB!$C$14:$C$85,C894)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SUMIFS(RAB!$F$14:$F$85,RAB!$C$14:$C$85,C895)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SUMIFS(RAB!$F$14:$F$85,RAB!$C$14:$C$85,C896)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SUMIFS(RAB!$F$14:$F$85,RAB!$C$14:$C$85,C897)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SUMIFS(RAB!$F$14:$F$85,RAB!$C$14:$C$85,C898)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SUMIFS(RAB!$F$14:$F$85,RAB!$C$14:$C$85,C899)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SUMIFS(RAB!$F$14:$F$85,RAB!$C$14:$C$85,C900)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SUMIFS(RAB!$F$14:$F$85,RAB!$C$14:$C$85,C901)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SUMIFS(RAB!$F$14:$F$85,RAB!$C$14:$C$85,C902)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SUMIFS(RAB!$F$14:$F$85,RAB!$C$14:$C$85,C903)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SUMIFS(RAB!$F$14:$F$85,RAB!$C$14:$C$85,C904)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SUMIFS(RAB!$F$14:$F$85,RAB!$C$14:$C$85,C905)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SUMIFS(RAB!$F$14:$F$85,RAB!$C$14:$C$85,C906)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SUMIFS(RAB!$F$14:$F$85,RAB!$C$14:$C$85,C907)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SUMIFS(RAB!$F$14:$F$85,RAB!$C$14:$C$85,C908)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SUMIFS(RAB!$F$14:$F$85,RAB!$C$14:$C$85,C909)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SUMIFS(RAB!$F$14:$F$85,RAB!$C$14:$C$85,C910)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SUMIFS(RAB!$F$14:$F$85,RAB!$C$14:$C$85,C911)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SUMIFS(RAB!$F$14:$F$85,RAB!$C$14:$C$85,C912)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SUMIFS(RAB!$F$14:$F$85,RAB!$C$14:$C$85,C913)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SUMIFS(RAB!$F$14:$F$85,RAB!$C$14:$C$85,C914)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SUMIFS(RAB!$F$14:$F$85,RAB!$C$14:$C$85,C915)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SUMIFS(RAB!$F$14:$F$85,RAB!$C$14:$C$85,C916)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SUMIFS(RAB!$F$14:$F$85,RAB!$C$14:$C$85,C917)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SUMIFS(RAB!$F$14:$F$85,RAB!$C$14:$C$85,C918)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SUMIFS(RAB!$F$14:$F$85,RAB!$C$14:$C$85,C919)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SUMIFS(RAB!$F$14:$F$85,RAB!$C$14:$C$85,C920)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SUMIFS(RAB!$F$14:$F$85,RAB!$C$14:$C$85,C921)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SUMIFS(RAB!$F$14:$F$85,RAB!$C$14:$C$85,C922)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SUMIFS(RAB!$F$14:$F$85,RAB!$C$14:$C$85,C923)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SUMIFS(RAB!$F$14:$F$85,RAB!$C$14:$C$85,C924)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SUMIFS(RAB!$F$14:$F$85,RAB!$C$14:$C$85,C925)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SUMIFS(RAB!$F$14:$F$85,RAB!$C$14:$C$85,C926)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SUMIFS(RAB!$F$14:$F$85,RAB!$C$14:$C$85,C927)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SUMIFS(RAB!$F$14:$F$85,RAB!$C$14:$C$85,C928)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SUMIFS(RAB!$F$14:$F$85,RAB!$C$14:$C$85,C929)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SUMIFS(RAB!$F$14:$F$85,RAB!$C$14:$C$85,C930)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SUMIFS(RAB!$F$14:$F$85,RAB!$C$14:$C$85,C931)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SUMIFS(RAB!$F$14:$F$85,RAB!$C$14:$C$85,C932)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SUMIFS(RAB!$F$14:$F$85,RAB!$C$14:$C$85,C933)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SUMIFS(RAB!$F$14:$F$85,RAB!$C$14:$C$85,C934)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SUMIFS(RAB!$F$14:$F$85,RAB!$C$14:$C$85,C935)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SUMIFS(RAB!$F$14:$F$85,RAB!$C$14:$C$85,C936)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SUMIFS(RAB!$F$14:$F$85,RAB!$C$14:$C$85,C937)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SUMIFS(RAB!$F$14:$F$85,RAB!$C$14:$C$85,C938)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SUMIFS(RAB!$F$14:$F$85,RAB!$C$14:$C$85,C939)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SUMIFS(RAB!$F$14:$F$85,RAB!$C$14:$C$85,C940)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SUMIFS(RAB!$F$14:$F$85,RAB!$C$14:$C$85,C941)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SUMIFS(RAB!$F$14:$F$85,RAB!$C$14:$C$85,C942)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SUMIFS(RAB!$F$14:$F$85,RAB!$C$14:$C$85,C943)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SUMIFS(RAB!$F$14:$F$85,RAB!$C$14:$C$85,C944)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SUMIFS(RAB!$F$14:$F$85,RAB!$C$14:$C$85,C945)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SUMIFS(RAB!$F$14:$F$85,RAB!$C$14:$C$85,C946)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SUMIFS(RAB!$F$14:$F$85,RAB!$C$14:$C$85,C947)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SUMIFS(RAB!$F$14:$F$85,RAB!$C$14:$C$85,C948)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SUMIFS(RAB!$F$14:$F$85,RAB!$C$14:$C$85,C949)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SUMIFS(RAB!$F$14:$F$85,RAB!$C$14:$C$85,C950)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SUMIFS(RAB!$F$14:$F$85,RAB!$C$14:$C$85,C951)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SUMIFS(RAB!$F$14:$F$85,RAB!$C$14:$C$85,C952)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SUMIFS(RAB!$F$14:$F$85,RAB!$C$14:$C$85,C953)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SUMIFS(RAB!$F$14:$F$85,RAB!$C$14:$C$85,C954)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SUMIFS(RAB!$F$14:$F$85,RAB!$C$14:$C$85,C955)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SUMIFS(RAB!$F$14:$F$85,RAB!$C$14:$C$85,C956)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SUMIFS(RAB!$F$14:$F$85,RAB!$C$14:$C$85,C957)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SUMIFS(RAB!$F$14:$F$85,RAB!$C$14:$C$85,C958)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SUMIFS(RAB!$F$14:$F$85,RAB!$C$14:$C$85,C959)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SUMIFS(RAB!$F$14:$F$85,RAB!$C$14:$C$85,C960)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SUMIFS(RAB!$F$14:$F$85,RAB!$C$14:$C$85,C961)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SUMIFS(RAB!$F$14:$F$85,RAB!$C$14:$C$85,C962)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SUMIFS(RAB!$F$14:$F$85,RAB!$C$14:$C$85,C963)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SUMIFS(RAB!$F$14:$F$85,RAB!$C$14:$C$85,C964)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SUMIFS(RAB!$F$14:$F$85,RAB!$C$14:$C$85,C965)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SUMIFS(RAB!$F$14:$F$85,RAB!$C$14:$C$85,C966)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SUMIFS(RAB!$F$14:$F$85,RAB!$C$14:$C$85,C967)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SUMIFS(RAB!$F$14:$F$85,RAB!$C$14:$C$85,C968)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SUMIFS(RAB!$F$14:$F$85,RAB!$C$14:$C$85,C969)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SUMIFS(RAB!$F$14:$F$85,RAB!$C$14:$C$85,C970)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SUMIFS(RAB!$F$14:$F$85,RAB!$C$14:$C$85,C971)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SUMIFS(RAB!$F$14:$F$85,RAB!$C$14:$C$85,C972)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SUMIFS(RAB!$F$14:$F$85,RAB!$C$14:$C$85,C973)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SUMIFS(RAB!$F$14:$F$85,RAB!$C$14:$C$85,C974)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SUMIFS(RAB!$F$14:$F$85,RAB!$C$14:$C$85,C975)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SUMIFS(RAB!$F$14:$F$85,RAB!$C$14:$C$85,C976)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SUMIFS(RAB!$F$14:$F$85,RAB!$C$14:$C$85,C977)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SUMIFS(RAB!$F$14:$F$85,RAB!$C$14:$C$85,C978)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SUMIFS(RAB!$F$14:$F$85,RAB!$C$14:$C$85,C979)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SUMIFS(RAB!$F$14:$F$85,RAB!$C$14:$C$85,C980)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SUMIFS(RAB!$F$14:$F$85,RAB!$C$14:$C$85,C981)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SUMIFS(RAB!$F$14:$F$85,RAB!$C$14:$C$85,C982)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SUMIFS(RAB!$F$14:$F$85,RAB!$C$14:$C$85,C983)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SUMIFS(RAB!$F$14:$F$85,RAB!$C$14:$C$85,C984)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SUMIFS(RAB!$F$14:$F$85,RAB!$C$14:$C$85,C985)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SUMIFS(RAB!$F$14:$F$85,RAB!$C$14:$C$85,C986)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SUMIFS(RAB!$F$14:$F$85,RAB!$C$14:$C$85,C987)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SUMIFS(RAB!$F$14:$F$85,RAB!$C$14:$C$85,C988)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SUMIFS(RAB!$F$14:$F$85,RAB!$C$14:$C$85,C989)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SUMIFS(RAB!$F$14:$F$85,RAB!$C$14:$C$85,C990)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SUMIFS(RAB!$F$14:$F$85,RAB!$C$14:$C$85,C991)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SUMIFS(RAB!$F$14:$F$85,RAB!$C$14:$C$85,C992)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SUMIFS(RAB!$F$14:$F$85,RAB!$C$14:$C$85,C993)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SUMIFS(RAB!$F$14:$F$85,RAB!$C$14:$C$85,C994)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SUMIFS(RAB!$F$14:$F$85,RAB!$C$14:$C$85,C995)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SUMIFS(RAB!$F$14:$F$85,RAB!$C$14:$C$85,C996)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SUMIFS(RAB!$F$14:$F$85,RAB!$C$14:$C$85,C997)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SUMIFS(RAB!$F$14:$F$85,RAB!$C$14:$C$85,C998)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SUMIFS(RAB!$F$14:$F$85,RAB!$C$14:$C$85,C999)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SUMIFS(RAB!$F$14:$F$85,RAB!$C$14:$C$85,C1000)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SUMIFS(RAB!$F$14:$F$85,RAB!$C$14:$C$85,C1001)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SUMIFS(RAB!$F$14:$F$85,RAB!$C$14:$C$85,C1002)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SUMIFS(RAB!$F$14:$F$85,RAB!$C$14:$C$85,C1003)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SUMIFS(RAB!$F$14:$F$85,RAB!$C$14:$C$85,C1004)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SUMIFS(RAB!$F$14:$F$85,RAB!$C$14:$C$85,C1005)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SUMIFS(RAB!$F$14:$F$85,RAB!$C$14:$C$85,C1006)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SUMIFS(RAB!$F$14:$F$85,RAB!$C$14:$C$85,C1007)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SUMIFS(RAB!$F$14:$F$85,RAB!$C$14:$C$85,C1008)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SUMIFS(RAB!$F$14:$F$85,RAB!$C$14:$C$85,C1009)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SUMIFS(RAB!$F$14:$F$85,RAB!$C$14:$C$85,C1010)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SUMIFS(RAB!$F$14:$F$85,RAB!$C$14:$C$85,C1011)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SUMIFS(RAB!$F$14:$F$85,RAB!$C$14:$C$85,C1012)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SUMIFS(RAB!$F$14:$F$85,RAB!$C$14:$C$85,C1013)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SUMIFS(RAB!$F$14:$F$85,RAB!$C$14:$C$85,C1014)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SUMIFS(RAB!$F$14:$F$85,RAB!$C$14:$C$85,C1015)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SUMIFS(RAB!$F$14:$F$85,RAB!$C$14:$C$85,C1016)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SUMIFS(RAB!$F$14:$F$85,RAB!$C$14:$C$85,C1017)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SUMIFS(RAB!$F$14:$F$85,RAB!$C$14:$C$85,C1018)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SUMIFS(RAB!$F$14:$F$85,RAB!$C$14:$C$85,C1019)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SUMIFS(RAB!$F$14:$F$85,RAB!$C$14:$C$85,C1020)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SUMIFS(RAB!$F$14:$F$85,RAB!$C$14:$C$85,C1021)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SUMIFS(RAB!$F$14:$F$85,RAB!$C$14:$C$85,C1022)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SUMIFS(RAB!$F$14:$F$85,RAB!$C$14:$C$85,C1023)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SUMIFS(RAB!$F$14:$F$85,RAB!$C$14:$C$85,C1024)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SUMIFS(RAB!$F$14:$F$85,RAB!$C$14:$C$85,C1025)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SUMIFS(RAB!$F$14:$F$85,RAB!$C$14:$C$85,C1026)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SUMIFS(RAB!$F$14:$F$85,RAB!$C$14:$C$85,C1027)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SUMIFS(RAB!$F$14:$F$85,RAB!$C$14:$C$85,C1028)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SUMIFS(RAB!$F$14:$F$85,RAB!$C$14:$C$85,C1029)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SUMIFS(RAB!$F$14:$F$85,RAB!$C$14:$C$85,C1030)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SUMIFS(RAB!$F$14:$F$85,RAB!$C$14:$C$85,C1031)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SUMIFS(RAB!$F$14:$F$85,RAB!$C$14:$C$85,C1032)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SUMIFS(RAB!$F$14:$F$85,RAB!$C$14:$C$85,C1033)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SUMIFS(RAB!$F$14:$F$85,RAB!$C$14:$C$85,C1034)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SUMIFS(RAB!$F$14:$F$85,RAB!$C$14:$C$85,C1035)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SUMIFS(RAB!$F$14:$F$85,RAB!$C$14:$C$85,C1036)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SUMIFS(RAB!$F$14:$F$85,RAB!$C$14:$C$85,C1037)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SUMIFS(RAB!$F$14:$F$85,RAB!$C$14:$C$85,C1038)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SUMIFS(RAB!$F$14:$F$85,RAB!$C$14:$C$85,C1039)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SUMIFS(RAB!$F$14:$F$85,RAB!$C$14:$C$85,C1040)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SUMIFS(RAB!$F$14:$F$85,RAB!$C$14:$C$85,C1041)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SUMIFS(RAB!$F$14:$F$85,RAB!$C$14:$C$85,C1042)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SUMIFS(RAB!$F$14:$F$85,RAB!$C$14:$C$85,C1043)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SUMIFS(RAB!$F$14:$F$85,RAB!$C$14:$C$85,C1044)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SUMIFS(RAB!$F$14:$F$85,RAB!$C$14:$C$85,C1045)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SUMIFS(RAB!$F$14:$F$85,RAB!$C$14:$C$85,C1046)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SUMIFS(RAB!$F$14:$F$85,RAB!$C$14:$C$85,C1047)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SUMIFS(RAB!$F$14:$F$85,RAB!$C$14:$C$85,C1048)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SUMIFS(RAB!$F$14:$F$85,RAB!$C$14:$C$85,C1049)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SUMIFS(RAB!$F$14:$F$85,RAB!$C$14:$C$85,C1050)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SUMIFS(RAB!$F$14:$F$85,RAB!$C$14:$C$85,C1051)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SUMIFS(RAB!$F$14:$F$85,RAB!$C$14:$C$85,C1052)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SUMIFS(RAB!$F$14:$F$85,RAB!$C$14:$C$85,C1053)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SUMIFS(RAB!$F$14:$F$85,RAB!$C$14:$C$85,C1054)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SUMIFS(RAB!$F$14:$F$85,RAB!$C$14:$C$85,C1055)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SUMIFS(RAB!$F$14:$F$85,RAB!$C$14:$C$85,C1056)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SUMIFS(RAB!$F$14:$F$85,RAB!$C$14:$C$85,C1057)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SUMIFS(RAB!$F$14:$F$85,RAB!$C$14:$C$85,C1058)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SUMIFS(RAB!$F$14:$F$85,RAB!$C$14:$C$85,C1059)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SUMIFS(RAB!$F$14:$F$85,RAB!$C$14:$C$85,C1060)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SUMIFS(RAB!$F$14:$F$85,RAB!$C$14:$C$85,C1061)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SUMIFS(RAB!$F$14:$F$85,RAB!$C$14:$C$85,C1062)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SUMIFS(RAB!$F$14:$F$85,RAB!$C$14:$C$85,C1063)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SUMIFS(RAB!$F$14:$F$85,RAB!$C$14:$C$85,C1064)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SUMIFS(RAB!$F$14:$F$85,RAB!$C$14:$C$85,C1065)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SUMIFS(RAB!$F$14:$F$85,RAB!$C$14:$C$85,C1066)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SUMIFS(RAB!$F$14:$F$85,RAB!$C$14:$C$85,C1067)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SUMIFS(RAB!$F$14:$F$85,RAB!$C$14:$C$85,C1068)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SUMIFS(RAB!$F$14:$F$85,RAB!$C$14:$C$85,C1069)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SUMIFS(RAB!$F$14:$F$85,RAB!$C$14:$C$85,C1070)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SUMIFS(RAB!$F$14:$F$85,RAB!$C$14:$C$85,C1071)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SUMIFS(RAB!$F$14:$F$85,RAB!$C$14:$C$85,C1072)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SUMIFS(RAB!$F$14:$F$85,RAB!$C$14:$C$85,C1073)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SUMIFS(RAB!$F$14:$F$85,RAB!$C$14:$C$85,C1074)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SUMIFS(RAB!$F$14:$F$85,RAB!$C$14:$C$85,C1075)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SUMIFS(RAB!$F$14:$F$85,RAB!$C$14:$C$85,C1076)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SUMIFS(RAB!$F$14:$F$85,RAB!$C$14:$C$85,C1077)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SUMIFS(RAB!$F$14:$F$85,RAB!$C$14:$C$85,C1078)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SUMIFS(RAB!$F$14:$F$85,RAB!$C$14:$C$85,C1079)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SUMIFS(RAB!$F$14:$F$85,RAB!$C$14:$C$85,C1080)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SUMIFS(RAB!$F$14:$F$85,RAB!$C$14:$C$85,C1081)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SUMIFS(RAB!$F$14:$F$85,RAB!$C$14:$C$85,C1082)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SUMIFS(RAB!$F$14:$F$85,RAB!$C$14:$C$85,C1083)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SUMIFS(RAB!$F$14:$F$85,RAB!$C$14:$C$85,C1084)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SUMIFS(RAB!$F$14:$F$85,RAB!$C$14:$C$85,C1085)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SUMIFS(RAB!$F$14:$F$85,RAB!$C$14:$C$85,C1086)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SUMIFS(RAB!$F$14:$F$85,RAB!$C$14:$C$85,C1087)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SUMIFS(RAB!$F$14:$F$85,RAB!$C$14:$C$85,C1088)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SUMIFS(RAB!$F$14:$F$85,RAB!$C$14:$C$85,C1089)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SUMIFS(RAB!$F$14:$F$85,RAB!$C$14:$C$85,C1090)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SUMIFS(RAB!$F$14:$F$85,RAB!$C$14:$C$85,C1091)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SUMIFS(RAB!$F$14:$F$85,RAB!$C$14:$C$85,C1092)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SUMIFS(RAB!$F$14:$F$85,RAB!$C$14:$C$85,C1093)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SUMIFS(RAB!$F$14:$F$85,RAB!$C$14:$C$85,C1094)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SUMIFS(RAB!$F$14:$F$85,RAB!$C$14:$C$85,C1095)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SUMIFS(RAB!$F$14:$F$85,RAB!$C$14:$C$85,C1096)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SUMIFS(RAB!$F$14:$F$85,RAB!$C$14:$C$85,C1097)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SUMIFS(RAB!$F$14:$F$85,RAB!$C$14:$C$85,C1098)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SUMIFS(RAB!$F$14:$F$85,RAB!$C$14:$C$85,C1099)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SUMIFS(RAB!$F$14:$F$85,RAB!$C$14:$C$85,C1100)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SUMIFS(RAB!$F$14:$F$85,RAB!$C$14:$C$85,C1101)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SUMIFS(RAB!$F$14:$F$85,RAB!$C$14:$C$85,C1102)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SUMIFS(RAB!$F$14:$F$85,RAB!$C$14:$C$85,C1103)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SUMIFS(RAB!$F$14:$F$85,RAB!$C$14:$C$85,C1104)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SUMIFS(RAB!$F$14:$F$85,RAB!$C$14:$C$85,C1105)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SUMIFS(RAB!$F$14:$F$85,RAB!$C$14:$C$85,C1106)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SUMIFS(RAB!$F$14:$F$85,RAB!$C$14:$C$85,C1107)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SUMIFS(RAB!$F$14:$F$85,RAB!$C$14:$C$85,C1108)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SUMIFS(RAB!$F$14:$F$85,RAB!$C$14:$C$85,C1109)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SUMIFS(RAB!$F$14:$F$85,RAB!$C$14:$C$85,C1110)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SUMIFS(RAB!$F$14:$F$85,RAB!$C$14:$C$85,C1111)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SUMIFS(RAB!$F$14:$F$85,RAB!$C$14:$C$85,C1112)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SUMIFS(RAB!$F$14:$F$85,RAB!$C$14:$C$85,C1113)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SUMIFS(RAB!$F$14:$F$85,RAB!$C$14:$C$85,C1114)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SUMIFS(RAB!$F$14:$F$85,RAB!$C$14:$C$85,C1115)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SUMIFS(RAB!$F$14:$F$85,RAB!$C$14:$C$85,C1116)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SUMIFS(RAB!$F$14:$F$85,RAB!$C$14:$C$85,C1117)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SUMIFS(RAB!$F$14:$F$85,RAB!$C$14:$C$85,C1118)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SUMIFS(RAB!$F$14:$F$85,RAB!$C$14:$C$85,C1119)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SUMIFS(RAB!$F$14:$F$85,RAB!$C$14:$C$85,C1120)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SUMIFS(RAB!$F$14:$F$85,RAB!$C$14:$C$85,C1121)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SUMIFS(RAB!$F$14:$F$85,RAB!$C$14:$C$85,C1122)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SUMIFS(RAB!$F$14:$F$85,RAB!$C$14:$C$85,C1123)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SUMIFS(RAB!$F$14:$F$85,RAB!$C$14:$C$85,C1124)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SUMIFS(RAB!$F$14:$F$85,RAB!$C$14:$C$85,C1125)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SUMIFS(RAB!$F$14:$F$85,RAB!$C$14:$C$85,C1126)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SUMIFS(RAB!$F$14:$F$85,RAB!$C$14:$C$85,C1127)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SUMIFS(RAB!$F$14:$F$85,RAB!$C$14:$C$85,C1128)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SUMIFS(RAB!$F$14:$F$85,RAB!$C$14:$C$85,C1129)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SUMIFS(RAB!$F$14:$F$85,RAB!$C$14:$C$85,C1130)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SUMIFS(RAB!$F$14:$F$85,RAB!$C$14:$C$85,C1131)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SUMIFS(RAB!$F$14:$F$85,RAB!$C$14:$C$85,C1132)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SUMIFS(RAB!$F$14:$F$85,RAB!$C$14:$C$85,C1133)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SUMIFS(RAB!$F$14:$F$85,RAB!$C$14:$C$85,C1134)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SUMIFS(RAB!$F$14:$F$85,RAB!$C$14:$C$85,C1135)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SUMIFS(RAB!$F$14:$F$85,RAB!$C$14:$C$85,C1136)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SUMIFS(RAB!$F$14:$F$85,RAB!$C$14:$C$85,C1137)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SUMIFS(RAB!$F$14:$F$85,RAB!$C$14:$C$85,C1138)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SUMIFS(RAB!$F$14:$F$85,RAB!$C$14:$C$85,C1139)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SUMIFS(RAB!$F$14:$F$85,RAB!$C$14:$C$85,C1140)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SUMIFS(RAB!$F$14:$F$85,RAB!$C$14:$C$85,C1141)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SUMIFS(RAB!$F$14:$F$85,RAB!$C$14:$C$85,C1142)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SUMIFS(RAB!$F$14:$F$85,RAB!$C$14:$C$85,C1143)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SUMIFS(RAB!$F$14:$F$85,RAB!$C$14:$C$85,C1144)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SUMIFS(RAB!$F$14:$F$85,RAB!$C$14:$C$85,C1145)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SUMIFS(RAB!$F$14:$F$85,RAB!$C$14:$C$85,C1146)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SUMIFS(RAB!$F$14:$F$85,RAB!$C$14:$C$85,C1147)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SUMIFS(RAB!$F$14:$F$85,RAB!$C$14:$C$85,C1148)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SUMIFS(RAB!$F$14:$F$85,RAB!$C$14:$C$85,C1149)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SUMIFS(RAB!$F$14:$F$85,RAB!$C$14:$C$85,C1150)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SUMIFS(RAB!$F$14:$F$85,RAB!$C$14:$C$85,C1151)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SUMIFS(RAB!$F$14:$F$85,RAB!$C$14:$C$85,C1152)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SUMIFS(RAB!$F$14:$F$85,RAB!$C$14:$C$85,C1153)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SUMIFS(RAB!$F$14:$F$85,RAB!$C$14:$C$85,C1154)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SUMIFS(RAB!$F$14:$F$85,RAB!$C$14:$C$85,C1155)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SUMIFS(RAB!$F$14:$F$85,RAB!$C$14:$C$85,C1156)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SUMIFS(RAB!$F$14:$F$85,RAB!$C$14:$C$85,C1157)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SUMIFS(RAB!$F$14:$F$85,RAB!$C$14:$C$85,C1158)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SUMIFS(RAB!$F$14:$F$85,RAB!$C$14:$C$85,C1159)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SUMIFS(RAB!$F$14:$F$85,RAB!$C$14:$C$85,C1160)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SUMIFS(RAB!$F$14:$F$85,RAB!$C$14:$C$85,C1161)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SUMIFS(RAB!$F$14:$F$85,RAB!$C$14:$C$85,C1162)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SUMIFS(RAB!$F$14:$F$85,RAB!$C$14:$C$85,C1163)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SUMIFS(RAB!$F$14:$F$85,RAB!$C$14:$C$85,C1164)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SUMIFS(RAB!$F$14:$F$85,RAB!$C$14:$C$85,C1165)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SUMIFS(RAB!$F$14:$F$85,RAB!$C$14:$C$85,C1166)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SUMIFS(RAB!$F$14:$F$85,RAB!$C$14:$C$85,C1167)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SUMIFS(RAB!$F$14:$F$85,RAB!$C$14:$C$85,C1168)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SUMIFS(RAB!$F$14:$F$85,RAB!$C$14:$C$85,C1169)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SUMIFS(RAB!$F$14:$F$85,RAB!$C$14:$C$85,C1170)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SUMIFS(RAB!$F$14:$F$85,RAB!$C$14:$C$85,C1171)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SUMIFS(RAB!$F$14:$F$85,RAB!$C$14:$C$85,C1172)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SUMIFS(RAB!$F$14:$F$85,RAB!$C$14:$C$85,C1173)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SUMIFS(RAB!$F$14:$F$85,RAB!$C$14:$C$85,C1174)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SUMIFS(RAB!$F$14:$F$85,RAB!$C$14:$C$85,C1175)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SUMIFS(RAB!$F$14:$F$85,RAB!$C$14:$C$85,C1176)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SUMIFS(RAB!$F$14:$F$85,RAB!$C$14:$C$85,C1177)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SUMIFS(RAB!$F$14:$F$85,RAB!$C$14:$C$85,C1178)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SUMIFS(RAB!$F$14:$F$85,RAB!$C$14:$C$85,C1179)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SUMIFS(RAB!$F$14:$F$85,RAB!$C$14:$C$85,C1180)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SUMIFS(RAB!$F$14:$F$85,RAB!$C$14:$C$85,C1181)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SUMIFS(RAB!$F$14:$F$85,RAB!$C$14:$C$85,C1182)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SUMIFS(RAB!$F$14:$F$85,RAB!$C$14:$C$85,C1183)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SUMIFS(RAB!$F$14:$F$85,RAB!$C$14:$C$85,C1184)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SUMIFS(RAB!$F$14:$F$85,RAB!$C$14:$C$85,C1185)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SUMIFS(RAB!$F$14:$F$85,RAB!$C$14:$C$85,C1186)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SUMIFS(RAB!$F$14:$F$85,RAB!$C$14:$C$85,C1187)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SUMIFS(RAB!$F$14:$F$85,RAB!$C$14:$C$85,C1188)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SUMIFS(RAB!$F$14:$F$85,RAB!$C$14:$C$85,C1189)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SUMIFS(RAB!$F$14:$F$85,RAB!$C$14:$C$85,C1190)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SUMIFS(RAB!$F$14:$F$85,RAB!$C$14:$C$85,C1191)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SUMIFS(RAB!$F$14:$F$85,RAB!$C$14:$C$85,C1192)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SUMIFS(RAB!$F$14:$F$85,RAB!$C$14:$C$85,C1193)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SUMIFS(RAB!$F$14:$F$85,RAB!$C$14:$C$85,C1194)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SUMIFS(RAB!$F$14:$F$85,RAB!$C$14:$C$85,C1195)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SUMIFS(RAB!$F$14:$F$85,RAB!$C$14:$C$85,C1196)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SUMIFS(RAB!$F$14:$F$85,RAB!$C$14:$C$85,C1197)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SUMIFS(RAB!$F$14:$F$85,RAB!$C$14:$C$85,C1198)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SUMIFS(RAB!$F$14:$F$85,RAB!$C$14:$C$85,C1199)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SUMIFS(RAB!$F$14:$F$85,RAB!$C$14:$C$85,C1200)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SUMIFS(RAB!$F$14:$F$85,RAB!$C$14:$C$85,C1201)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SUMIFS(RAB!$F$14:$F$85,RAB!$C$14:$C$85,C1202)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SUMIFS(RAB!$F$14:$F$85,RAB!$C$14:$C$85,C1203)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SUMIFS(RAB!$F$14:$F$85,RAB!$C$14:$C$85,C1204)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SUMIFS(RAB!$F$14:$F$85,RAB!$C$14:$C$85,C1205)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SUMIFS(RAB!$F$14:$F$85,RAB!$C$14:$C$85,C1206)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SUMIFS(RAB!$F$14:$F$85,RAB!$C$14:$C$85,C1207)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SUMIFS(RAB!$F$14:$F$85,RAB!$C$14:$C$85,C1208)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SUMIFS(RAB!$F$14:$F$85,RAB!$C$14:$C$85,C1209)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SUMIFS(RAB!$F$14:$F$85,RAB!$C$14:$C$85,C1210)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SUMIFS(RAB!$F$14:$F$85,RAB!$C$14:$C$85,C1211)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SUMIFS(RAB!$F$14:$F$85,RAB!$C$14:$C$85,C1212)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SUMIFS(RAB!$F$14:$F$85,RAB!$C$14:$C$85,C1213)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SUMIFS(RAB!$F$14:$F$85,RAB!$C$14:$C$85,C1214)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SUMIFS(RAB!$F$14:$F$85,RAB!$C$14:$C$85,C1215)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SUMIFS(RAB!$F$14:$F$85,RAB!$C$14:$C$85,C1216)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SUMIFS(RAB!$F$14:$F$85,RAB!$C$14:$C$85,C1217)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SUMIFS(RAB!$F$14:$F$85,RAB!$C$14:$C$85,C1218)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SUMIFS(RAB!$F$14:$F$85,RAB!$C$14:$C$85,C1219)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SUMIFS(RAB!$F$14:$F$85,RAB!$C$14:$C$85,C1220)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SUMIFS(RAB!$F$14:$F$85,RAB!$C$14:$C$85,C1221)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SUMIFS(RAB!$F$14:$F$85,RAB!$C$14:$C$85,C1222)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SUMIFS(RAB!$F$14:$F$85,RAB!$C$14:$C$85,C1223)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SUMIFS(RAB!$F$14:$F$85,RAB!$C$14:$C$85,C1224)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SUMIFS(RAB!$F$14:$F$85,RAB!$C$14:$C$85,C1225)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SUMIFS(RAB!$F$14:$F$85,RAB!$C$14:$C$85,C1226)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SUMIFS(RAB!$F$14:$F$85,RAB!$C$14:$C$85,C1227)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SUMIFS(RAB!$F$14:$F$85,RAB!$C$14:$C$85,C1228)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SUMIFS(RAB!$F$14:$F$85,RAB!$C$14:$C$85,C1229)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SUMIFS(RAB!$F$14:$F$85,RAB!$C$14:$C$85,C1230)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SUMIFS(RAB!$F$14:$F$85,RAB!$C$14:$C$85,C1231)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SUMIFS(RAB!$F$14:$F$85,RAB!$C$14:$C$85,C1232)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SUMIFS(RAB!$F$14:$F$85,RAB!$C$14:$C$85,C1233)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SUMIFS(RAB!$F$14:$F$85,RAB!$C$14:$C$85,C1234)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SUMIFS(RAB!$F$14:$F$85,RAB!$C$14:$C$85,C1235)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SUMIFS(RAB!$F$14:$F$85,RAB!$C$14:$C$85,C1236)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SUMIFS(RAB!$F$14:$F$85,RAB!$C$14:$C$85,C1237)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SUMIFS(RAB!$F$14:$F$85,RAB!$C$14:$C$85,C1238)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SUMIFS(RAB!$F$14:$F$85,RAB!$C$14:$C$85,C1239)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SUMIFS(RAB!$F$14:$F$85,RAB!$C$14:$C$85,C1240)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SUMIFS(RAB!$F$14:$F$85,RAB!$C$14:$C$85,C1241)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SUMIFS(RAB!$F$14:$F$85,RAB!$C$14:$C$85,C1242)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SUMIFS(RAB!$F$14:$F$85,RAB!$C$14:$C$85,C1243)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SUMIFS(RAB!$F$14:$F$85,RAB!$C$14:$C$85,C1244)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SUMIFS(RAB!$F$14:$F$85,RAB!$C$14:$C$85,C1245)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SUMIFS(RAB!$F$14:$F$85,RAB!$C$14:$C$85,C1246)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SUMIFS(RAB!$F$14:$F$85,RAB!$C$14:$C$85,C1247)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SUMIFS(RAB!$F$14:$F$85,RAB!$C$14:$C$85,C1248)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SUMIFS(RAB!$F$14:$F$85,RAB!$C$14:$C$85,C1249)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SUMIFS(RAB!$F$14:$F$85,RAB!$C$14:$C$85,C1250)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SUMIFS(RAB!$F$14:$F$85,RAB!$C$14:$C$85,C1251)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SUMIFS(RAB!$F$14:$F$85,RAB!$C$14:$C$85,C1252)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SUMIFS(RAB!$F$14:$F$85,RAB!$C$14:$C$85,C1253)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SUMIFS(RAB!$F$14:$F$85,RAB!$C$14:$C$85,C1254)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SUMIFS(RAB!$F$14:$F$85,RAB!$C$14:$C$85,C1255)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SUMIFS(RAB!$F$14:$F$85,RAB!$C$14:$C$85,C1256)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SUMIFS(RAB!$F$14:$F$85,RAB!$C$14:$C$85,C1257)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SUMIFS(RAB!$F$14:$F$85,RAB!$C$14:$C$85,C1258)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SUMIFS(RAB!$F$14:$F$85,RAB!$C$14:$C$85,C1259)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SUMIFS(RAB!$F$14:$F$85,RAB!$C$14:$C$85,C1260)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SUMIFS(RAB!$F$14:$F$85,RAB!$C$14:$C$85,C1261)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SUMIFS(RAB!$F$14:$F$85,RAB!$C$14:$C$85,C1262)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SUMIFS(RAB!$F$14:$F$85,RAB!$C$14:$C$85,C1263)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SUMIFS(RAB!$F$14:$F$85,RAB!$C$14:$C$85,C1264)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SUMIFS(RAB!$F$14:$F$85,RAB!$C$14:$C$85,C1265)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SUMIFS(RAB!$F$14:$F$85,RAB!$C$14:$C$85,C1266)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SUMIFS(RAB!$F$14:$F$85,RAB!$C$14:$C$85,C1267)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SUMIFS(RAB!$F$14:$F$85,RAB!$C$14:$C$85,C1268)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SUMIFS(RAB!$F$14:$F$85,RAB!$C$14:$C$85,C1269)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SUMIFS(RAB!$F$14:$F$85,RAB!$C$14:$C$85,C1270)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SUMIFS(RAB!$F$14:$F$85,RAB!$C$14:$C$85,C1271)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SUMIFS(RAB!$F$14:$F$85,RAB!$C$14:$C$85,C1272)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SUMIFS(RAB!$F$14:$F$85,RAB!$C$14:$C$85,C1273)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SUMIFS(RAB!$F$14:$F$85,RAB!$C$14:$C$85,C1274)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SUMIFS(RAB!$F$14:$F$85,RAB!$C$14:$C$85,C1275)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SUMIFS(RAB!$F$14:$F$85,RAB!$C$14:$C$85,C1276)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SUMIFS(RAB!$F$14:$F$85,RAB!$C$14:$C$85,C1277)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SUMIFS(RAB!$F$14:$F$85,RAB!$C$14:$C$85,C1278)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SUMIFS(RAB!$F$14:$F$85,RAB!$C$14:$C$85,C1279)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SUMIFS(RAB!$F$14:$F$85,RAB!$C$14:$C$85,C1280)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SUMIFS(RAB!$F$14:$F$85,RAB!$C$14:$C$85,C1281)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SUMIFS(RAB!$F$14:$F$85,RAB!$C$14:$C$85,C1282)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SUMIFS(RAB!$F$14:$F$85,RAB!$C$14:$C$85,C1283)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SUMIFS(RAB!$F$14:$F$85,RAB!$C$14:$C$85,C1284)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SUMIFS(RAB!$F$14:$F$85,RAB!$C$14:$C$85,C1285)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SUMIFS(RAB!$F$14:$F$85,RAB!$C$14:$C$85,C1286)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SUMIFS(RAB!$F$14:$F$85,RAB!$C$14:$C$85,C1287)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SUMIFS(RAB!$F$14:$F$85,RAB!$C$14:$C$85,C1288)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SUMIFS(RAB!$F$14:$F$85,RAB!$C$14:$C$85,C1289)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SUMIFS(RAB!$F$14:$F$85,RAB!$C$14:$C$85,C1290)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SUMIFS(RAB!$F$14:$F$85,RAB!$C$14:$C$85,C1291)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SUMIFS(RAB!$F$14:$F$85,RAB!$C$14:$C$85,C1292)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SUMIFS(RAB!$F$14:$F$85,RAB!$C$14:$C$85,C1293)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SUMIFS(RAB!$F$14:$F$85,RAB!$C$14:$C$85,C1294)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SUMIFS(RAB!$F$14:$F$85,RAB!$C$14:$C$85,C1295)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SUMIFS(RAB!$F$14:$F$85,RAB!$C$14:$C$85,C1296)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SUMIFS(RAB!$F$14:$F$85,RAB!$C$14:$C$85,C1297)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SUMIFS(RAB!$F$14:$F$85,RAB!$C$14:$C$85,C1298)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SUMIFS(RAB!$F$14:$F$85,RAB!$C$14:$C$85,C1299)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SUMIFS(RAB!$F$14:$F$85,RAB!$C$14:$C$85,C1300)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SUMIFS(RAB!$F$14:$F$85,RAB!$C$14:$C$85,C1301)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SUMIFS(RAB!$F$14:$F$85,RAB!$C$14:$C$85,C1302)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SUMIFS(RAB!$F$14:$F$85,RAB!$C$14:$C$85,C1303)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SUMIFS(RAB!$F$14:$F$85,RAB!$C$14:$C$85,C1304)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SUMIFS(RAB!$F$14:$F$85,RAB!$C$14:$C$85,C1305)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SUMIFS(RAB!$F$14:$F$85,RAB!$C$14:$C$85,C1306)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SUMIFS(RAB!$F$14:$F$85,RAB!$C$14:$C$85,C1307)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SUMIFS(RAB!$F$14:$F$85,RAB!$C$14:$C$85,C1308)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SUMIFS(RAB!$F$14:$F$85,RAB!$C$14:$C$85,C1309)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SUMIFS(RAB!$F$14:$F$85,RAB!$C$14:$C$85,C1310)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SUMIFS(RAB!$F$14:$F$85,RAB!$C$14:$C$85,C1311)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SUMIFS(RAB!$F$14:$F$85,RAB!$C$14:$C$85,C1312)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SUMIFS(RAB!$F$14:$F$85,RAB!$C$14:$C$85,C1313)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SUMIFS(RAB!$F$14:$F$85,RAB!$C$14:$C$85,C1314)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SUMIFS(RAB!$F$14:$F$85,RAB!$C$14:$C$85,C1315)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SUMIFS(RAB!$F$14:$F$85,RAB!$C$14:$C$85,C1316)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SUMIFS(RAB!$F$14:$F$85,RAB!$C$14:$C$85,C1317)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SUMIFS(RAB!$F$14:$F$85,RAB!$C$14:$C$85,C1318)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SUMIFS(RAB!$F$14:$F$85,RAB!$C$14:$C$85,C1319)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SUMIFS(RAB!$F$14:$F$85,RAB!$C$14:$C$85,C1320)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83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RM WIJAYA PUTRA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KRAJAN 3 / 2 DS TANGGUNGHARJO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SUMIFS(RAB!$F$14:$F$85,RAB!$C$14:$C$85,'REKAP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SUMIFS(RAB!$F$14:$F$85,RAB!$C$14:$C$85,'REKAP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SUMIFS(RAB!$F$14:$F$85,RAB!$C$14:$C$85,'REKAP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SUMIFS(RAB!$F$14:$F$85,RAB!$C$14:$C$85,'REKAP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SUMIFS(RAB!$F$14:$F$85,RAB!$C$14:$C$85,'REKAP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SUMIFS(RAB!$F$14:$F$85,RAB!$C$14:$C$85,'REKAP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SUMIFS(RAB!$F$14:$F$85,RAB!$C$14:$C$85,'REKAP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SUMIFS(RAB!$F$14:$F$85,RAB!$C$14:$C$85,'REKAP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SUMIFS(RAB!$F$14:$F$85,RAB!$C$14:$C$85,'REKAP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SUMIFS(RAB!$F$14:$F$85,RAB!$C$14:$C$85,'REKAP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SUMIFS(RAB!$F$14:$F$85,RAB!$C$14:$C$85,'REKAP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SUMIFS(RAB!$F$14:$F$85,RAB!$C$14:$C$85,'REKAP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SUMIFS(RAB!$F$14:$F$85,RAB!$C$14:$C$85,'REKAP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SUMIFS(RAB!$F$14:$F$85,RAB!$C$14:$C$85,'REKAP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SUMIFS(RAB!$F$14:$F$85,RAB!$C$14:$C$85,'REKAP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SUMIFS(RAB!$F$14:$F$85,RAB!$C$14:$C$85,'REKAP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SUMIFS(RAB!$F$14:$F$85,RAB!$C$14:$C$85,'REKAP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SUMIFS(RAB!$F$14:$F$85,RAB!$C$14:$C$85,'REKAP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SUMIFS(RAB!$F$14:$F$85,RAB!$C$14:$C$85,'REKAP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SUMIFS(RAB!$F$14:$F$85,RAB!$C$14:$C$85,'REKAP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RM WIJAYA PUTRA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KRAJAN 3 / 2 DS TANGGUNGHARJO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33 kVA MCCB 50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3 phasa 50 kVA YNyn0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42757200</v>
      </c>
      <c r="H17" s="42">
        <f t="shared" ca="1" si="1"/>
        <v>42757200</v>
      </c>
      <c r="I17" s="42">
        <f t="shared" ca="1" si="2"/>
        <v>0</v>
      </c>
      <c r="J17" s="42">
        <f t="shared" ca="1" si="3"/>
        <v>0</v>
      </c>
      <c r="K17" s="43">
        <f t="shared" ca="1" si="0"/>
        <v>42757200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FCO Polymer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3</v>
      </c>
      <c r="G18" s="41">
        <f ca="1">IF(ISERROR(OFFSET('HARGA SATUAN'!$I$6,MATCH(C18,'HARGA SATUAN'!$C$7:$C$1492,0),0)),"",OFFSET('HARGA SATUAN'!$I$6,MATCH(C18,'HARGA SATUAN'!$C$7:$C$1492,0),0))</f>
        <v>848250</v>
      </c>
      <c r="H18" s="42">
        <f t="shared" ca="1" si="1"/>
        <v>2544750</v>
      </c>
      <c r="I18" s="42">
        <f t="shared" ca="1" si="2"/>
        <v>0</v>
      </c>
      <c r="J18" s="42">
        <f t="shared" ca="1" si="3"/>
        <v>0</v>
      </c>
      <c r="K18" s="43">
        <f t="shared" ca="1" si="0"/>
        <v>2544750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Lightning Arester (Polymer) 21 KV, 10 KA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725900</v>
      </c>
      <c r="H19" s="42">
        <f t="shared" ca="1" si="1"/>
        <v>2177700</v>
      </c>
      <c r="I19" s="42">
        <f t="shared" ca="1" si="2"/>
        <v>0</v>
      </c>
      <c r="J19" s="42">
        <f t="shared" ca="1" si="3"/>
        <v>0</v>
      </c>
      <c r="K19" s="43">
        <f t="shared" ca="1" si="0"/>
        <v>2177700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9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127800</v>
      </c>
      <c r="I20" s="42">
        <f t="shared" ca="1" si="2"/>
        <v>0</v>
      </c>
      <c r="J20" s="42">
        <f t="shared" ca="1" si="3"/>
        <v>0</v>
      </c>
      <c r="K20" s="43">
        <f t="shared" ca="1" si="0"/>
        <v>127800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60</v>
      </c>
      <c r="G21" s="41">
        <f ca="1">IF(ISERROR(OFFSET('HARGA SATUAN'!$I$6,MATCH(C21,'HARGA SATUAN'!$C$7:$C$1492,0),0)),"",OFFSET('HARGA SATUAN'!$I$6,MATCH(C21,'HARGA SATUAN'!$C$7:$C$1492,0),0))</f>
        <v>54500</v>
      </c>
      <c r="H21" s="42">
        <f t="shared" ca="1" si="1"/>
        <v>3270000</v>
      </c>
      <c r="I21" s="42">
        <f t="shared" ca="1" si="2"/>
        <v>0</v>
      </c>
      <c r="J21" s="42">
        <f t="shared" ca="1" si="3"/>
        <v>0</v>
      </c>
      <c r="K21" s="43">
        <f t="shared" ca="1" si="0"/>
        <v>3270000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54442350</v>
      </c>
      <c r="I168" s="55">
        <f ca="1">SUM(I14:I167)</f>
        <v>0</v>
      </c>
      <c r="J168" s="55">
        <f ca="1">SUM(J14:J167)</f>
        <v>0</v>
      </c>
      <c r="K168" s="55">
        <f ca="1">SUM(K14:K167)</f>
        <v>54442350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5444235</v>
      </c>
      <c r="I169" s="60">
        <f ca="1">I168*0.1</f>
        <v>0</v>
      </c>
      <c r="J169" s="60">
        <f ca="1">J168*0.1</f>
        <v>0</v>
      </c>
      <c r="K169" s="60">
        <f ca="1">K168*0.1</f>
        <v>5444235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59886585</v>
      </c>
      <c r="I170" s="78">
        <f ca="1">SUM(I168:I169)</f>
        <v>0</v>
      </c>
      <c r="J170" s="61">
        <f ca="1">SUM(J168:J169)</f>
        <v>0</v>
      </c>
      <c r="K170" s="61">
        <f ca="1">SUM(K168:K169)</f>
        <v>59886585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SUMIFS(RAB!$F$14:$F$85,RAB!$C$14:$C$85,C224)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SUMIFS(RAB!$F$14:$F$85,RAB!$C$14:$C$85,C225)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SUMIFS(RAB!$F$14:$F$85,RAB!$C$14:$C$85,C226)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SUMIFS(RAB!$F$14:$F$85,RAB!$C$14:$C$85,C227)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SUMIFS(RAB!$F$14:$F$85,RAB!$C$14:$C$85,C228)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SUMIFS(RAB!$F$14:$F$85,RAB!$C$14:$C$85,C229)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SUMIFS(RAB!$F$14:$F$85,RAB!$C$14:$C$85,C230)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SUMIFS(RAB!$F$14:$F$85,RAB!$C$14:$C$85,C231)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SUMIFS(RAB!$F$14:$F$85,RAB!$C$14:$C$85,C232)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SUMIFS(RAB!$F$14:$F$85,RAB!$C$14:$C$85,C233)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SUMIFS(RAB!$F$14:$F$85,RAB!$C$14:$C$85,C234)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SUMIFS(RAB!$F$14:$F$85,RAB!$C$14:$C$85,C235)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SUMIFS(RAB!$F$14:$F$85,RAB!$C$14:$C$85,C236)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SUMIFS(RAB!$F$14:$F$85,RAB!$C$14:$C$85,C237)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SUMIFS(RAB!$F$14:$F$85,RAB!$C$14:$C$85,C238)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SUMIFS(RAB!$F$14:$F$85,RAB!$C$14:$C$85,C239)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SUMIFS(RAB!$F$14:$F$85,RAB!$C$14:$C$85,C240)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SUMIFS(RAB!$F$14:$F$85,RAB!$C$14:$C$85,C241)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SUMIFS(RAB!$F$14:$F$85,RAB!$C$14:$C$85,C242)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SUMIFS(RAB!$F$14:$F$85,RAB!$C$14:$C$85,C243)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SUMIFS(RAB!$F$14:$F$85,RAB!$C$14:$C$85,C244)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SUMIFS(RAB!$F$14:$F$85,RAB!$C$14:$C$85,C245)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SUMIFS(RAB!$F$14:$F$85,RAB!$C$14:$C$85,C246)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SUMIFS(RAB!$F$14:$F$85,RAB!$C$14:$C$85,C247)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SUMIFS(RAB!$F$14:$F$85,RAB!$C$14:$C$85,C248)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SUMIFS(RAB!$F$14:$F$85,RAB!$C$14:$C$85,C249)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SUMIFS(RAB!$F$14:$F$85,RAB!$C$14:$C$85,C250)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SUMIFS(RAB!$F$14:$F$85,RAB!$C$14:$C$85,C251)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SUMIFS(RAB!$F$14:$F$85,RAB!$C$14:$C$85,C252)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SUMIFS(RAB!$F$14:$F$85,RAB!$C$14:$C$85,C253)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SUMIFS(RAB!$F$14:$F$85,RAB!$C$14:$C$85,C254)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SUMIFS(RAB!$F$14:$F$85,RAB!$C$14:$C$85,C255)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SUMIFS(RAB!$F$14:$F$85,RAB!$C$14:$C$85,C256)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SUMIFS(RAB!$F$14:$F$85,RAB!$C$14:$C$85,C257)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SUMIFS(RAB!$F$14:$F$85,RAB!$C$14:$C$85,C258)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SUMIFS(RAB!$F$14:$F$85,RAB!$C$14:$C$85,C259)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SUMIFS(RAB!$F$14:$F$85,RAB!$C$14:$C$85,C260)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SUMIFS(RAB!$F$14:$F$85,RAB!$C$14:$C$85,C261)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SUMIFS(RAB!$F$14:$F$85,RAB!$C$14:$C$85,C262)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SUMIFS(RAB!$F$14:$F$85,RAB!$C$14:$C$85,C263)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SUMIFS(RAB!$F$14:$F$85,RAB!$C$14:$C$85,C264)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SUMIFS(RAB!$F$14:$F$85,RAB!$C$14:$C$85,C265)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SUMIFS(RAB!$F$14:$F$85,RAB!$C$14:$C$85,C266)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SUMIFS(RAB!$F$14:$F$85,RAB!$C$14:$C$85,C267)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SUMIFS(RAB!$F$14:$F$85,RAB!$C$14:$C$85,C268)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SUMIFS(RAB!$F$14:$F$85,RAB!$C$14:$C$85,C269)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SUMIFS(RAB!$F$14:$F$85,RAB!$C$14:$C$85,C270)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SUMIFS(RAB!$F$14:$F$85,RAB!$C$14:$C$85,C271)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SUMIFS(RAB!$F$14:$F$85,RAB!$C$14:$C$85,C272)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SUMIFS(RAB!$F$14:$F$85,RAB!$C$14:$C$85,C273)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SUMIFS(RAB!$F$14:$F$85,RAB!$C$14:$C$85,C274)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SUMIFS(RAB!$F$14:$F$85,RAB!$C$14:$C$85,C275)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SUMIFS(RAB!$F$14:$F$85,RAB!$C$14:$C$85,C276)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SUMIFS(RAB!$F$14:$F$85,RAB!$C$14:$C$85,C277)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SUMIFS(RAB!$F$14:$F$85,RAB!$C$14:$C$85,C278)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SUMIFS(RAB!$F$14:$F$85,RAB!$C$14:$C$85,C279)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SUMIFS(RAB!$F$14:$F$85,RAB!$C$14:$C$85,C280)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SUMIFS(RAB!$F$14:$F$85,RAB!$C$14:$C$85,C281)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SUMIFS(RAB!$F$14:$F$85,RAB!$C$14:$C$85,C282)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SUMIFS(RAB!$F$14:$F$85,RAB!$C$14:$C$85,C283)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SUMIFS(RAB!$F$14:$F$85,RAB!$C$14:$C$85,C284)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SUMIFS(RAB!$F$14:$F$85,RAB!$C$14:$C$85,C285)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SUMIFS(RAB!$F$14:$F$85,RAB!$C$14:$C$85,C286)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SUMIFS(RAB!$F$14:$F$85,RAB!$C$14:$C$85,C287)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SUMIFS(RAB!$F$14:$F$85,RAB!$C$14:$C$85,C288)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SUMIFS(RAB!$F$14:$F$85,RAB!$C$14:$C$85,C289)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SUMIFS(RAB!$F$14:$F$85,RAB!$C$14:$C$85,C290)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SUMIFS(RAB!$F$14:$F$85,RAB!$C$14:$C$85,C291)</f>
        <v>1</v>
      </c>
      <c r="E291" s="24">
        <f t="shared" ca="1" si="22"/>
        <v>1</v>
      </c>
      <c r="F291" s="24">
        <f ca="1">IF(D291=0,0,SUM($E$223:E291))</f>
        <v>1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SUMIFS(RAB!$F$14:$F$85,RAB!$C$14:$C$85,C292)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SUMIFS(RAB!$F$14:$F$85,RAB!$C$14:$C$85,C293)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SUMIFS(RAB!$F$14:$F$85,RAB!$C$14:$C$85,C294)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SUMIFS(RAB!$F$14:$F$85,RAB!$C$14:$C$85,C295)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SUMIFS(RAB!$F$14:$F$85,RAB!$C$14:$C$85,C296)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SUMIFS(RAB!$F$14:$F$85,RAB!$C$14:$C$85,C297)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SUMIFS(RAB!$F$14:$F$85,RAB!$C$14:$C$85,C298)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SUMIFS(RAB!$F$14:$F$85,RAB!$C$14:$C$85,C299)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SUMIFS(RAB!$F$14:$F$85,RAB!$C$14:$C$85,C300)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SUMIFS(RAB!$F$14:$F$85,RAB!$C$14:$C$85,C301)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SUMIFS(RAB!$F$14:$F$85,RAB!$C$14:$C$85,C302)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SUMIFS(RAB!$F$14:$F$85,RAB!$C$14:$C$85,C303)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SUMIFS(RAB!$F$14:$F$85,RAB!$C$14:$C$85,C304)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SUMIFS(RAB!$F$14:$F$85,RAB!$C$14:$C$85,C305)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SUMIFS(RAB!$F$14:$F$85,RAB!$C$14:$C$85,C306)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SUMIFS(RAB!$F$14:$F$85,RAB!$C$14:$C$85,C307)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SUMIFS(RAB!$F$14:$F$85,RAB!$C$14:$C$85,C308)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SUMIFS(RAB!$F$14:$F$85,RAB!$C$14:$C$85,C309)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SUMIFS(RAB!$F$14:$F$85,RAB!$C$14:$C$85,C310)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SUMIFS(RAB!$F$14:$F$85,RAB!$C$14:$C$85,C311)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SUMIFS(RAB!$F$14:$F$85,RAB!$C$14:$C$85,C312)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SUMIFS(RAB!$F$14:$F$85,RAB!$C$14:$C$85,C313)</f>
        <v>1</v>
      </c>
      <c r="E313" s="24">
        <f t="shared" ca="1" si="22"/>
        <v>1</v>
      </c>
      <c r="F313" s="24">
        <f ca="1">IF(D313=0,0,SUM($E$223:E313))</f>
        <v>2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SUMIFS(RAB!$F$14:$F$85,RAB!$C$14:$C$85,C314)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SUMIFS(RAB!$F$14:$F$85,RAB!$C$14:$C$85,C315)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SUMIFS(RAB!$F$14:$F$85,RAB!$C$14:$C$85,C316)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SUMIFS(RAB!$F$14:$F$85,RAB!$C$14:$C$85,C317)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SUMIFS(RAB!$F$14:$F$85,RAB!$C$14:$C$85,C318)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SUMIFS(RAB!$F$14:$F$85,RAB!$C$14:$C$85,C319)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SUMIFS(RAB!$F$14:$F$85,RAB!$C$14:$C$85,C320)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SUMIFS(RAB!$F$14:$F$85,RAB!$C$14:$C$85,C321)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SUMIFS(RAB!$F$14:$F$85,RAB!$C$14:$C$85,C322)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SUMIFS(RAB!$F$14:$F$85,RAB!$C$14:$C$85,C323)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SUMIFS(RAB!$F$14:$F$85,RAB!$C$14:$C$85,C324)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SUMIFS(RAB!$F$14:$F$85,RAB!$C$14:$C$85,C325)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SUMIFS(RAB!$F$14:$F$85,RAB!$C$14:$C$85,C326)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SUMIFS(RAB!$F$14:$F$85,RAB!$C$14:$C$85,C327)</f>
        <v>3</v>
      </c>
      <c r="E327" s="24">
        <f t="shared" ca="1" si="22"/>
        <v>1</v>
      </c>
      <c r="F327" s="24">
        <f ca="1">IF(D327=0,0,SUM($E$223:E327))</f>
        <v>3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SUMIFS(RAB!$F$14:$F$85,RAB!$C$14:$C$85,C328)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SUMIFS(RAB!$F$14:$F$85,RAB!$C$14:$C$85,C329)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SUMIFS(RAB!$F$14:$F$85,RAB!$C$14:$C$85,C330)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SUMIFS(RAB!$F$14:$F$85,RAB!$C$14:$C$85,C331)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SUMIFS(RAB!$F$14:$F$85,RAB!$C$14:$C$85,C332)</f>
        <v>3</v>
      </c>
      <c r="E332" s="24">
        <f t="shared" ca="1" si="22"/>
        <v>1</v>
      </c>
      <c r="F332" s="24">
        <f ca="1">IF(D332=0,0,SUM($E$223:E332))</f>
        <v>4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SUMIFS(RAB!$F$14:$F$85,RAB!$C$14:$C$85,C333)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SUMIFS(RAB!$F$14:$F$85,RAB!$C$14:$C$85,C334)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SUMIFS(RAB!$F$14:$F$85,RAB!$C$14:$C$85,C335)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SUMIFS(RAB!$F$14:$F$85,RAB!$C$14:$C$85,C336)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SUMIFS(RAB!$F$14:$F$85,RAB!$C$14:$C$85,C337)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SUMIFS(RAB!$F$14:$F$85,RAB!$C$14:$C$85,C338)</f>
        <v>9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SUMIFS(RAB!$F$14:$F$85,RAB!$C$14:$C$85,C339)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SUMIFS(RAB!$F$14:$F$85,RAB!$C$14:$C$85,C340)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SUMIFS(RAB!$F$14:$F$85,RAB!$C$14:$C$85,C341)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SUMIFS(RAB!$F$14:$F$85,RAB!$C$14:$C$85,C342)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SUMIFS(RAB!$F$14:$F$85,RAB!$C$14:$C$85,C343)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SUMIFS(RAB!$F$14:$F$85,RAB!$C$14:$C$85,C344)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SUMIFS(RAB!$F$14:$F$85,RAB!$C$14:$C$85,C345)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SUMIFS(RAB!$F$14:$F$85,RAB!$C$14:$C$85,C346)</f>
        <v>60</v>
      </c>
      <c r="E346" s="24">
        <f t="shared" ca="1" si="22"/>
        <v>1</v>
      </c>
      <c r="F346" s="24">
        <f ca="1">IF(D346=0,0,SUM($E$223:E346))</f>
        <v>6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SUMIFS(RAB!$F$14:$F$85,RAB!$C$14:$C$85,C347)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SUMIFS(RAB!$F$14:$F$85,RAB!$C$14:$C$85,C348)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SUMIFS(RAB!$F$14:$F$85,RAB!$C$14:$C$85,C349)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SUMIFS(RAB!$F$14:$F$85,RAB!$C$14:$C$85,C350)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SUMIFS(RAB!$F$14:$F$85,RAB!$C$14:$C$85,C351)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SUMIFS(RAB!$F$14:$F$85,RAB!$C$14:$C$85,C352)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SUMIFS(RAB!$F$14:$F$85,RAB!$C$14:$C$85,C353)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SUMIFS(RAB!$F$14:$F$85,RAB!$C$14:$C$85,C354)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SUMIFS(RAB!$F$14:$F$85,RAB!$C$14:$C$85,C355)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SUMIFS(RAB!$F$14:$F$85,RAB!$C$14:$C$85,C356)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SUMIFS(RAB!$F$14:$F$85,RAB!$C$14:$C$85,C357)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SUMIFS(RAB!$F$14:$F$85,RAB!$C$14:$C$85,C358)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SUMIFS(RAB!$F$14:$F$85,RAB!$C$14:$C$85,C359)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SUMIFS(RAB!$F$14:$F$85,RAB!$C$14:$C$85,C360)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SUMIFS(RAB!$F$14:$F$85,RAB!$C$14:$C$85,C361)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SUMIFS(RAB!$F$14:$F$85,RAB!$C$14:$C$85,C362)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SUMIFS(RAB!$F$14:$F$85,RAB!$C$14:$C$85,C363)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SUMIFS(RAB!$F$14:$F$85,RAB!$C$14:$C$85,C364)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SUMIFS(RAB!$F$14:$F$85,RAB!$C$14:$C$85,C365)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SUMIFS(RAB!$F$14:$F$85,RAB!$C$14:$C$85,C366)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SUMIFS(RAB!$F$14:$F$85,RAB!$C$14:$C$85,C367)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SUMIFS(RAB!$F$14:$F$85,RAB!$C$14:$C$85,C368)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SUMIFS(RAB!$F$14:$F$85,RAB!$C$14:$C$85,C369)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SUMIFS(RAB!$F$14:$F$85,RAB!$C$14:$C$85,C370)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SUMIFS(RAB!$F$14:$F$85,RAB!$C$14:$C$85,C371)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SUMIFS(RAB!$F$14:$F$85,RAB!$C$14:$C$85,C372)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SUMIFS(RAB!$F$14:$F$85,RAB!$C$14:$C$85,C373)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1605</v>
      </c>
      <c r="G4" s="108" t="s">
        <v>1604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70" zoomScaleNormal="70" zoomScaleSheetLayoutView="85" workbookViewId="0">
      <selection activeCell="K14" sqref="K14:L1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3" t="s">
        <v>1454</v>
      </c>
      <c r="C2" s="563"/>
      <c r="D2" s="563"/>
      <c r="E2" s="56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8" t="s">
        <v>1532</v>
      </c>
      <c r="C4" s="569"/>
      <c r="D4" s="569"/>
      <c r="E4" s="570"/>
      <c r="F4" s="434"/>
      <c r="G4" s="434"/>
      <c r="H4" s="435"/>
      <c r="I4" s="593" t="s">
        <v>1533</v>
      </c>
      <c r="J4" s="594"/>
      <c r="K4" s="594"/>
      <c r="L4" s="595"/>
    </row>
    <row r="5" spans="1:12" ht="46.5" customHeight="1">
      <c r="A5" s="204"/>
      <c r="B5" s="437" t="s">
        <v>1379</v>
      </c>
      <c r="C5" s="277" t="s">
        <v>9</v>
      </c>
      <c r="D5" s="564" t="str">
        <f>DATA!D14</f>
        <v>RM WIJAYA PUTRA</v>
      </c>
      <c r="E5" s="565"/>
      <c r="F5" s="208"/>
      <c r="G5" s="208"/>
      <c r="I5" s="438" t="s">
        <v>1379</v>
      </c>
      <c r="J5" s="277" t="s">
        <v>9</v>
      </c>
      <c r="K5" s="596" t="str">
        <f>D5</f>
        <v>RM WIJAYA PUTRA</v>
      </c>
      <c r="L5" s="597"/>
    </row>
    <row r="6" spans="1:12" ht="31.5" customHeight="1">
      <c r="A6" s="204"/>
      <c r="B6" s="437" t="s">
        <v>1529</v>
      </c>
      <c r="C6" s="277" t="s">
        <v>9</v>
      </c>
      <c r="D6" s="573">
        <f>DATA!D17*1000</f>
        <v>0</v>
      </c>
      <c r="E6" s="574"/>
      <c r="F6" s="208"/>
      <c r="G6" s="208"/>
      <c r="I6" s="438" t="s">
        <v>1530</v>
      </c>
      <c r="J6" s="277" t="s">
        <v>9</v>
      </c>
      <c r="K6" s="598">
        <f>DATA!D20*1000</f>
        <v>33000</v>
      </c>
      <c r="L6" s="599"/>
    </row>
    <row r="7" spans="1:12" ht="30.75" customHeight="1">
      <c r="A7" s="204"/>
      <c r="B7" s="437" t="s">
        <v>1441</v>
      </c>
      <c r="C7" s="277" t="s">
        <v>9</v>
      </c>
      <c r="D7" s="571">
        <f>DATA!D18</f>
        <v>1</v>
      </c>
      <c r="E7" s="572"/>
      <c r="F7" s="436" t="s">
        <v>1453</v>
      </c>
      <c r="I7" s="438" t="s">
        <v>1441</v>
      </c>
      <c r="J7" s="277" t="s">
        <v>9</v>
      </c>
      <c r="K7" s="600">
        <f>DATA!D21</f>
        <v>3</v>
      </c>
      <c r="L7" s="601"/>
    </row>
    <row r="8" spans="1:12" ht="51" customHeight="1">
      <c r="A8" s="204"/>
      <c r="B8" s="437" t="s">
        <v>1442</v>
      </c>
      <c r="C8" s="277" t="s">
        <v>9</v>
      </c>
      <c r="D8" s="571">
        <f>DATA!D19</f>
        <v>220</v>
      </c>
      <c r="E8" s="572"/>
      <c r="F8" s="436" t="s">
        <v>1453</v>
      </c>
      <c r="G8" s="431">
        <v>220</v>
      </c>
      <c r="I8" s="438" t="s">
        <v>1442</v>
      </c>
      <c r="J8" s="277" t="s">
        <v>9</v>
      </c>
      <c r="K8" s="600">
        <f>DATA!D22</f>
        <v>380</v>
      </c>
      <c r="L8" s="601"/>
    </row>
    <row r="9" spans="1:12" ht="30" customHeight="1" thickBot="1">
      <c r="A9" s="204"/>
      <c r="B9" s="443" t="s">
        <v>1541</v>
      </c>
      <c r="C9" s="433" t="s">
        <v>9</v>
      </c>
      <c r="D9" s="566">
        <f>IF(D7=1,D6/(380/3^0.5),(D6/(380*3^0.5)))</f>
        <v>0</v>
      </c>
      <c r="E9" s="567"/>
      <c r="F9" s="207"/>
      <c r="G9" s="432">
        <v>380</v>
      </c>
      <c r="I9" s="444" t="s">
        <v>1541</v>
      </c>
      <c r="J9" s="433" t="s">
        <v>9</v>
      </c>
      <c r="K9" s="602">
        <f>IF(K7=1,K6/(380/3^0.5),(K6/(380*3^0.5)))</f>
        <v>50.138312850678034</v>
      </c>
      <c r="L9" s="603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5"/>
      <c r="E12" s="576"/>
      <c r="F12" s="208"/>
      <c r="G12" s="208"/>
      <c r="I12" s="460" t="s">
        <v>1534</v>
      </c>
      <c r="J12" s="461" t="s">
        <v>9</v>
      </c>
      <c r="K12" s="575" t="s">
        <v>1628</v>
      </c>
      <c r="L12" s="576"/>
    </row>
    <row r="13" spans="1:12" ht="31.5" customHeight="1">
      <c r="A13" s="204"/>
      <c r="B13" s="468" t="s">
        <v>1380</v>
      </c>
      <c r="C13" s="448" t="s">
        <v>9</v>
      </c>
      <c r="D13" s="579"/>
      <c r="E13" s="580"/>
      <c r="F13" s="208"/>
      <c r="G13" s="208"/>
      <c r="I13" s="462" t="s">
        <v>1380</v>
      </c>
      <c r="J13" s="448" t="s">
        <v>9</v>
      </c>
      <c r="K13" s="579" t="s">
        <v>1629</v>
      </c>
      <c r="L13" s="580"/>
    </row>
    <row r="14" spans="1:12" ht="30.75" customHeight="1">
      <c r="A14" s="204"/>
      <c r="B14" s="468" t="s">
        <v>1535</v>
      </c>
      <c r="C14" s="448" t="s">
        <v>9</v>
      </c>
      <c r="D14" s="587"/>
      <c r="E14" s="588"/>
      <c r="F14" s="436" t="s">
        <v>1453</v>
      </c>
      <c r="G14" s="440">
        <v>50</v>
      </c>
      <c r="I14" s="462" t="s">
        <v>1535</v>
      </c>
      <c r="J14" s="448" t="s">
        <v>9</v>
      </c>
      <c r="K14" s="587">
        <v>50</v>
      </c>
      <c r="L14" s="588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89">
        <v>72</v>
      </c>
      <c r="E16" s="590"/>
      <c r="F16" s="436"/>
      <c r="G16" s="440">
        <v>160</v>
      </c>
      <c r="I16" s="462" t="s">
        <v>1537</v>
      </c>
      <c r="J16" s="448" t="s">
        <v>9</v>
      </c>
      <c r="K16" s="591">
        <f>K9</f>
        <v>50.138312850678034</v>
      </c>
      <c r="L16" s="592"/>
    </row>
    <row r="17" spans="1:12" ht="34.5" customHeight="1">
      <c r="A17" s="204"/>
      <c r="B17" s="468" t="s">
        <v>1538</v>
      </c>
      <c r="C17" s="448" t="s">
        <v>9</v>
      </c>
      <c r="D17" s="581">
        <f>IF(D15=1,D14/(20/3^0.5),(D14/(20*3^0.5)))</f>
        <v>0</v>
      </c>
      <c r="E17" s="582"/>
      <c r="F17" s="436" t="s">
        <v>1453</v>
      </c>
      <c r="G17" s="441">
        <v>200</v>
      </c>
      <c r="I17" s="462" t="s">
        <v>1538</v>
      </c>
      <c r="J17" s="448" t="s">
        <v>9</v>
      </c>
      <c r="K17" s="585">
        <f>IF(K15=1,K14/(20/3^0.5),(K14/(20*3^0.5)))</f>
        <v>1.4433756729740645</v>
      </c>
      <c r="L17" s="586"/>
    </row>
    <row r="18" spans="1:12" ht="34.5" customHeight="1">
      <c r="A18" s="204"/>
      <c r="B18" s="468" t="s">
        <v>1539</v>
      </c>
      <c r="C18" s="448" t="s">
        <v>9</v>
      </c>
      <c r="D18" s="581">
        <f>IF(D15=1,D14/(380/3^0.5),(D14/(380*3^0.5)))*1000</f>
        <v>0</v>
      </c>
      <c r="E18" s="582"/>
      <c r="F18" s="436" t="s">
        <v>1453</v>
      </c>
      <c r="G18" s="441">
        <v>250</v>
      </c>
      <c r="I18" s="462" t="s">
        <v>1539</v>
      </c>
      <c r="J18" s="448" t="s">
        <v>9</v>
      </c>
      <c r="K18" s="585">
        <f>IF(K15=1,K14/(380/3^0.5),(K14/(380*3^0.5)))*1000</f>
        <v>75.96714068284551</v>
      </c>
      <c r="L18" s="586"/>
    </row>
    <row r="19" spans="1:12" ht="30" customHeight="1">
      <c r="A19" s="204"/>
      <c r="B19" s="469" t="s">
        <v>1531</v>
      </c>
      <c r="C19" s="447" t="s">
        <v>9</v>
      </c>
      <c r="D19" s="581">
        <f>IF(D15=1,D14/(380/3^0.5),(D14/(380*3^0.5)))</f>
        <v>0</v>
      </c>
      <c r="E19" s="582"/>
      <c r="F19" s="207"/>
      <c r="G19" s="432"/>
      <c r="I19" s="464" t="s">
        <v>1531</v>
      </c>
      <c r="J19" s="447" t="s">
        <v>9</v>
      </c>
      <c r="K19" s="585">
        <f>IF(K15=1,K14/(380/3^0.5),(K14/(380*3^0.5)))</f>
        <v>7.5967140682845505E-2</v>
      </c>
      <c r="L19" s="586"/>
    </row>
    <row r="20" spans="1:12" ht="30" customHeight="1" thickBot="1">
      <c r="A20" s="204"/>
      <c r="B20" s="470" t="s">
        <v>1540</v>
      </c>
      <c r="C20" s="466" t="s">
        <v>9</v>
      </c>
      <c r="D20" s="577" t="e">
        <f>D16/D18</f>
        <v>#DIV/0!</v>
      </c>
      <c r="E20" s="578"/>
      <c r="F20" s="207"/>
      <c r="G20" s="432"/>
      <c r="I20" s="465" t="s">
        <v>1531</v>
      </c>
      <c r="J20" s="466" t="s">
        <v>9</v>
      </c>
      <c r="K20" s="583">
        <f>K16/K18</f>
        <v>0.65999999999999992</v>
      </c>
      <c r="L20" s="584"/>
    </row>
    <row r="21" spans="1:12" ht="9.75" customHeight="1">
      <c r="A21" s="204"/>
      <c r="B21" s="455" t="s">
        <v>1540</v>
      </c>
      <c r="C21" s="456" t="s">
        <v>9</v>
      </c>
      <c r="D21" s="562">
        <v>1</v>
      </c>
      <c r="E21" s="562"/>
      <c r="F21" s="457"/>
      <c r="G21" s="458"/>
      <c r="H21" s="459"/>
      <c r="I21" s="455" t="s">
        <v>1531</v>
      </c>
      <c r="J21" s="456" t="s">
        <v>9</v>
      </c>
      <c r="K21" s="562">
        <v>1</v>
      </c>
      <c r="L21" s="562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zoomScaleNormal="100" workbookViewId="0">
      <selection activeCell="D21" sqref="D21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4"/>
      <c r="C1" s="604"/>
      <c r="D1" s="604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33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31977000</v>
      </c>
    </row>
    <row r="10" spans="2:11" ht="20.100000000000001" customHeight="1">
      <c r="B10" s="291" t="s">
        <v>1446</v>
      </c>
      <c r="C10" s="292" t="s">
        <v>9</v>
      </c>
      <c r="D10" s="298">
        <f ca="1">RAB!K91</f>
        <v>90987828.980999991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1819756.57962</v>
      </c>
    </row>
    <row r="12" spans="2:11" ht="9" customHeight="1">
      <c r="B12" s="605"/>
      <c r="C12" s="605"/>
      <c r="D12" s="605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1627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33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6" t="s">
        <v>1357</v>
      </c>
      <c r="C3" s="606"/>
      <c r="D3" s="606"/>
      <c r="E3" s="606"/>
      <c r="F3" s="305" t="str">
        <f>DATA!D14</f>
        <v>RM WIJAYA PUTRA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7" t="s">
        <v>1349</v>
      </c>
      <c r="C5" s="607" t="s">
        <v>1358</v>
      </c>
      <c r="D5" s="608" t="s">
        <v>1359</v>
      </c>
      <c r="E5" s="608" t="s">
        <v>1360</v>
      </c>
      <c r="F5" s="607" t="s">
        <v>1361</v>
      </c>
      <c r="G5" s="607"/>
      <c r="H5" s="607"/>
      <c r="I5" s="607"/>
      <c r="J5" s="607"/>
      <c r="K5" s="607" t="s">
        <v>1362</v>
      </c>
      <c r="L5" s="607"/>
      <c r="M5" s="307"/>
      <c r="N5" s="611" t="s">
        <v>1363</v>
      </c>
      <c r="O5" s="608" t="s">
        <v>1364</v>
      </c>
      <c r="P5" s="608" t="s">
        <v>1365</v>
      </c>
      <c r="Q5" s="608" t="s">
        <v>1366</v>
      </c>
      <c r="R5" s="308"/>
      <c r="S5" s="309"/>
      <c r="T5" s="609" t="s">
        <v>1367</v>
      </c>
      <c r="U5" s="310"/>
    </row>
    <row r="6" spans="1:21" ht="20.100000000000001" customHeight="1">
      <c r="B6" s="607"/>
      <c r="C6" s="607"/>
      <c r="D6" s="607"/>
      <c r="E6" s="60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2"/>
      <c r="O6" s="607"/>
      <c r="P6" s="607"/>
      <c r="Q6" s="607"/>
      <c r="R6" s="308"/>
      <c r="S6" s="309"/>
      <c r="T6" s="607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5280</v>
      </c>
      <c r="D7" s="316">
        <f>C7*4/24</f>
        <v>880</v>
      </c>
      <c r="E7" s="316">
        <f>C7-D7</f>
        <v>4400</v>
      </c>
      <c r="F7" s="317">
        <f ca="1">DATA!D10/1000000</f>
        <v>90.987828980999993</v>
      </c>
      <c r="G7" s="318">
        <f ca="1">DATA!$D$11/1000000</f>
        <v>1.8197565796199999</v>
      </c>
      <c r="H7" s="318">
        <f>C7*DATA!$D$5/1000000</f>
        <v>5.7241802422811636</v>
      </c>
      <c r="I7" s="318">
        <f>(C7*DATA!$D$5*DATA!$D$7)/1000000</f>
        <v>0.12879405545132619</v>
      </c>
      <c r="J7" s="316">
        <f ca="1">SUM(F7:I7)</f>
        <v>98.660559858352485</v>
      </c>
      <c r="K7" s="319">
        <f>DATA!D9/1000000</f>
        <v>31.977</v>
      </c>
      <c r="L7" s="316">
        <f>((D7*DATA!$D$23)/1000000)+((E7*DATA!$D$24)/1000000)</f>
        <v>7.6280159999999997</v>
      </c>
      <c r="M7" s="316">
        <f>K7+L7</f>
        <v>39.605015999999999</v>
      </c>
      <c r="N7" s="316">
        <f ca="1">M7-J7</f>
        <v>-59.055543858352486</v>
      </c>
      <c r="O7" s="314">
        <v>1</v>
      </c>
      <c r="P7" s="316">
        <f ca="1">O7*N7</f>
        <v>-59.055543858352486</v>
      </c>
      <c r="Q7" s="316">
        <f ca="1">P7</f>
        <v>-59.055543858352486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15840</v>
      </c>
      <c r="D8" s="316">
        <f>C8*4/24</f>
        <v>2640</v>
      </c>
      <c r="E8" s="316">
        <f t="shared" ref="E8:E32" si="0">C8-D8</f>
        <v>13200</v>
      </c>
      <c r="F8" s="314"/>
      <c r="G8" s="318">
        <f ca="1">DATA!$D$11/1000000</f>
        <v>1.8197565796199999</v>
      </c>
      <c r="H8" s="318">
        <f>C8*DATA!$D$5/1000000</f>
        <v>17.17254072684349</v>
      </c>
      <c r="I8" s="318">
        <f>(C8*DATA!$D$5*DATA!$D$7)/1000000</f>
        <v>0.38638216635397854</v>
      </c>
      <c r="J8" s="316">
        <f t="shared" ref="J8:J32" ca="1" si="1">SUM(F8:I8)</f>
        <v>19.37867947281747</v>
      </c>
      <c r="K8" s="321"/>
      <c r="L8" s="316">
        <f>((D8*DATA!$D$23)/1000000)+((E8*DATA!$D$24)/1000000)</f>
        <v>22.884048</v>
      </c>
      <c r="M8" s="316">
        <f t="shared" ref="M8:M32" si="2">K8+L8</f>
        <v>22.884048</v>
      </c>
      <c r="N8" s="316">
        <f ca="1">M8-J8</f>
        <v>3.5053685271825294</v>
      </c>
      <c r="O8" s="315">
        <f>1/(1+'[92]Asumsi I'!$C$3)^(KKF!A8)</f>
        <v>0.89285714285714279</v>
      </c>
      <c r="P8" s="316">
        <f ca="1">O8*N8</f>
        <v>3.129793327841544</v>
      </c>
      <c r="Q8" s="316">
        <f ca="1">Q7+P8</f>
        <v>-55.925750530510939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15840</v>
      </c>
      <c r="D9" s="316">
        <f t="shared" ref="D9:D32" si="5">C9*4/24</f>
        <v>2640</v>
      </c>
      <c r="E9" s="316">
        <f t="shared" si="0"/>
        <v>13200</v>
      </c>
      <c r="F9" s="314"/>
      <c r="G9" s="318">
        <f ca="1">DATA!$D$11/1000000</f>
        <v>1.8197565796199999</v>
      </c>
      <c r="H9" s="318">
        <f>C9*DATA!$D$5/1000000</f>
        <v>17.17254072684349</v>
      </c>
      <c r="I9" s="318">
        <f>(C9*DATA!$D$5*DATA!$D$7)/1000000</f>
        <v>0.38638216635397854</v>
      </c>
      <c r="J9" s="316">
        <f t="shared" ca="1" si="1"/>
        <v>19.37867947281747</v>
      </c>
      <c r="K9" s="316"/>
      <c r="L9" s="316">
        <f>((D9*DATA!$D$23)/1000000)+((E9*DATA!$D$24)/1000000)</f>
        <v>22.884048</v>
      </c>
      <c r="M9" s="316">
        <f t="shared" si="2"/>
        <v>22.884048</v>
      </c>
      <c r="N9" s="316">
        <f t="shared" ref="N9:N32" ca="1" si="6">M9-J9</f>
        <v>3.5053685271825294</v>
      </c>
      <c r="O9" s="322">
        <f>1/(1+'[92]Asumsi I'!$C$3)^(KKF!A9)</f>
        <v>0.79719387755102034</v>
      </c>
      <c r="P9" s="316">
        <f t="shared" ref="P9:P32" ca="1" si="7">O9*N9</f>
        <v>2.79445832842995</v>
      </c>
      <c r="Q9" s="316">
        <f ca="1">Q8+P9</f>
        <v>-53.131292202080992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15840</v>
      </c>
      <c r="D10" s="316">
        <f t="shared" si="5"/>
        <v>2640</v>
      </c>
      <c r="E10" s="316">
        <f t="shared" si="0"/>
        <v>13200</v>
      </c>
      <c r="F10" s="314"/>
      <c r="G10" s="318">
        <f ca="1">DATA!$D$11/1000000</f>
        <v>1.8197565796199999</v>
      </c>
      <c r="H10" s="318">
        <f>C10*DATA!$D$5/1000000</f>
        <v>17.17254072684349</v>
      </c>
      <c r="I10" s="318">
        <f>(C10*DATA!$D$5*DATA!$D$7)/1000000</f>
        <v>0.38638216635397854</v>
      </c>
      <c r="J10" s="316">
        <f t="shared" ca="1" si="1"/>
        <v>19.37867947281747</v>
      </c>
      <c r="K10" s="314"/>
      <c r="L10" s="316">
        <f>((D10*DATA!$D$23)/1000000)+((E10*DATA!$D$24)/1000000)</f>
        <v>22.884048</v>
      </c>
      <c r="M10" s="316">
        <f t="shared" si="2"/>
        <v>22.884048</v>
      </c>
      <c r="N10" s="316">
        <f t="shared" ca="1" si="6"/>
        <v>3.5053685271825294</v>
      </c>
      <c r="O10" s="315">
        <f>1/(1+'[92]Asumsi I'!$C$3)^(KKF!A10)</f>
        <v>0.71178024781341087</v>
      </c>
      <c r="P10" s="316">
        <f t="shared" ca="1" si="7"/>
        <v>2.4950520789553119</v>
      </c>
      <c r="Q10" s="316">
        <f t="shared" ref="Q10:Q30" ca="1" si="9">Q9+P10</f>
        <v>-50.636240123125681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15840</v>
      </c>
      <c r="D11" s="316">
        <f t="shared" si="5"/>
        <v>2640</v>
      </c>
      <c r="E11" s="316">
        <f t="shared" si="0"/>
        <v>13200</v>
      </c>
      <c r="F11" s="314"/>
      <c r="G11" s="318">
        <f ca="1">DATA!$D$11/1000000</f>
        <v>1.8197565796199999</v>
      </c>
      <c r="H11" s="318">
        <f>C11*DATA!$D$5/1000000</f>
        <v>17.17254072684349</v>
      </c>
      <c r="I11" s="318">
        <f>(C11*DATA!$D$5*DATA!$D$7)/1000000</f>
        <v>0.38638216635397854</v>
      </c>
      <c r="J11" s="316">
        <f t="shared" ca="1" si="1"/>
        <v>19.37867947281747</v>
      </c>
      <c r="K11" s="314"/>
      <c r="L11" s="316">
        <f>((D11*DATA!$D$23)/1000000)+((E11*DATA!$D$24)/1000000)</f>
        <v>22.884048</v>
      </c>
      <c r="M11" s="316">
        <f t="shared" si="2"/>
        <v>22.884048</v>
      </c>
      <c r="N11" s="316">
        <f t="shared" ca="1" si="6"/>
        <v>3.5053685271825294</v>
      </c>
      <c r="O11" s="315">
        <f>1/(1+'[92]Asumsi I'!$C$3)^(KKF!A11)</f>
        <v>0.63551807840483121</v>
      </c>
      <c r="P11" s="316">
        <f t="shared" ca="1" si="7"/>
        <v>2.2277250704958145</v>
      </c>
      <c r="Q11" s="316">
        <f t="shared" ca="1" si="9"/>
        <v>-48.408515052629866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15840</v>
      </c>
      <c r="D12" s="316">
        <f t="shared" si="5"/>
        <v>2640</v>
      </c>
      <c r="E12" s="316">
        <f t="shared" si="0"/>
        <v>13200</v>
      </c>
      <c r="F12" s="314"/>
      <c r="G12" s="318">
        <f ca="1">DATA!$D$11/1000000</f>
        <v>1.8197565796199999</v>
      </c>
      <c r="H12" s="318">
        <f>C12*DATA!$D$5/1000000</f>
        <v>17.17254072684349</v>
      </c>
      <c r="I12" s="318">
        <f>(C12*DATA!$D$5*DATA!$D$7)/1000000</f>
        <v>0.38638216635397854</v>
      </c>
      <c r="J12" s="316">
        <f t="shared" ca="1" si="1"/>
        <v>19.37867947281747</v>
      </c>
      <c r="K12" s="314"/>
      <c r="L12" s="316">
        <f>((D12*DATA!$D$23)/1000000)+((E12*DATA!$D$24)/1000000)</f>
        <v>22.884048</v>
      </c>
      <c r="M12" s="316">
        <f t="shared" si="2"/>
        <v>22.884048</v>
      </c>
      <c r="N12" s="316">
        <f t="shared" ca="1" si="6"/>
        <v>3.5053685271825294</v>
      </c>
      <c r="O12" s="315">
        <f>1/(1+'[92]Asumsi I'!$C$3)^(KKF!A12)</f>
        <v>0.56742685571859919</v>
      </c>
      <c r="P12" s="316">
        <f t="shared" ca="1" si="7"/>
        <v>1.9890402415141197</v>
      </c>
      <c r="Q12" s="316">
        <f t="shared" ca="1" si="9"/>
        <v>-46.419474811115748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15840</v>
      </c>
      <c r="D13" s="316">
        <f t="shared" si="5"/>
        <v>2640</v>
      </c>
      <c r="E13" s="316">
        <f t="shared" si="0"/>
        <v>13200</v>
      </c>
      <c r="F13" s="314"/>
      <c r="G13" s="318">
        <f ca="1">DATA!$D$11/1000000</f>
        <v>1.8197565796199999</v>
      </c>
      <c r="H13" s="318">
        <f>C13*DATA!$D$5/1000000</f>
        <v>17.17254072684349</v>
      </c>
      <c r="I13" s="318">
        <f>(C13*DATA!$D$5*DATA!$D$7)/1000000</f>
        <v>0.38638216635397854</v>
      </c>
      <c r="J13" s="316">
        <f t="shared" ca="1" si="1"/>
        <v>19.37867947281747</v>
      </c>
      <c r="K13" s="314"/>
      <c r="L13" s="316">
        <f>((D13*DATA!$D$23)/1000000)+((E13*DATA!$D$24)/1000000)</f>
        <v>22.884048</v>
      </c>
      <c r="M13" s="316">
        <f t="shared" si="2"/>
        <v>22.884048</v>
      </c>
      <c r="N13" s="316">
        <f t="shared" ca="1" si="6"/>
        <v>3.5053685271825294</v>
      </c>
      <c r="O13" s="315">
        <f>1/(1+'[92]Asumsi I'!$C$3)^(KKF!A13)</f>
        <v>0.50663112117732068</v>
      </c>
      <c r="P13" s="316">
        <f t="shared" ca="1" si="7"/>
        <v>1.7759287870661782</v>
      </c>
      <c r="Q13" s="316">
        <f t="shared" ca="1" si="9"/>
        <v>-44.64354602404957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15840</v>
      </c>
      <c r="D14" s="316">
        <f t="shared" si="5"/>
        <v>2640</v>
      </c>
      <c r="E14" s="316">
        <f t="shared" si="0"/>
        <v>13200</v>
      </c>
      <c r="F14" s="314"/>
      <c r="G14" s="318">
        <f ca="1">DATA!$D$11/1000000</f>
        <v>1.8197565796199999</v>
      </c>
      <c r="H14" s="318">
        <f>C14*DATA!$D$5/1000000</f>
        <v>17.17254072684349</v>
      </c>
      <c r="I14" s="318">
        <f>(C14*DATA!$D$5*DATA!$D$7)/1000000</f>
        <v>0.38638216635397854</v>
      </c>
      <c r="J14" s="316">
        <f t="shared" ca="1" si="1"/>
        <v>19.37867947281747</v>
      </c>
      <c r="K14" s="314"/>
      <c r="L14" s="316">
        <f>((D14*DATA!$D$23)/1000000)+((E14*DATA!$D$24)/1000000)</f>
        <v>22.884048</v>
      </c>
      <c r="M14" s="316">
        <f t="shared" si="2"/>
        <v>22.884048</v>
      </c>
      <c r="N14" s="316">
        <f t="shared" ca="1" si="6"/>
        <v>3.5053685271825294</v>
      </c>
      <c r="O14" s="315">
        <f>1/(1+'[92]Asumsi I'!$C$3)^(KKF!A14)</f>
        <v>0.45234921533689343</v>
      </c>
      <c r="P14" s="316">
        <f t="shared" ca="1" si="7"/>
        <v>1.585650702737659</v>
      </c>
      <c r="Q14" s="316">
        <f t="shared" ca="1" si="9"/>
        <v>-43.057895321311911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15840</v>
      </c>
      <c r="D15" s="316">
        <f t="shared" si="5"/>
        <v>2640</v>
      </c>
      <c r="E15" s="316">
        <f t="shared" si="0"/>
        <v>13200</v>
      </c>
      <c r="F15" s="314"/>
      <c r="G15" s="318">
        <f ca="1">DATA!$D$11/1000000</f>
        <v>1.8197565796199999</v>
      </c>
      <c r="H15" s="318">
        <f>C15*DATA!$D$5/1000000</f>
        <v>17.17254072684349</v>
      </c>
      <c r="I15" s="318">
        <f>(C15*DATA!$D$5*DATA!$D$7)/1000000</f>
        <v>0.38638216635397854</v>
      </c>
      <c r="J15" s="316">
        <f t="shared" ca="1" si="1"/>
        <v>19.37867947281747</v>
      </c>
      <c r="K15" s="314"/>
      <c r="L15" s="316">
        <f>((D15*DATA!$D$23)/1000000)+((E15*DATA!$D$24)/1000000)</f>
        <v>22.884048</v>
      </c>
      <c r="M15" s="316">
        <f t="shared" si="2"/>
        <v>22.884048</v>
      </c>
      <c r="N15" s="316">
        <f t="shared" ca="1" si="6"/>
        <v>3.5053685271825294</v>
      </c>
      <c r="O15" s="315">
        <f>1/(1+'[92]Asumsi I'!$C$3)^(KKF!A15)</f>
        <v>0.4038832279793691</v>
      </c>
      <c r="P15" s="316">
        <f t="shared" ca="1" si="7"/>
        <v>1.4157595560157668</v>
      </c>
      <c r="Q15" s="316">
        <f t="shared" ca="1" si="9"/>
        <v>-41.642135765296146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15840</v>
      </c>
      <c r="D16" s="316">
        <f t="shared" si="5"/>
        <v>2640</v>
      </c>
      <c r="E16" s="316">
        <f t="shared" si="0"/>
        <v>13200</v>
      </c>
      <c r="F16" s="314"/>
      <c r="G16" s="318">
        <f ca="1">DATA!$D$11/1000000</f>
        <v>1.8197565796199999</v>
      </c>
      <c r="H16" s="318">
        <f>C16*DATA!$D$5/1000000</f>
        <v>17.17254072684349</v>
      </c>
      <c r="I16" s="318">
        <f>(C16*DATA!$D$5*DATA!$D$7)/1000000</f>
        <v>0.38638216635397854</v>
      </c>
      <c r="J16" s="316">
        <f t="shared" ca="1" si="1"/>
        <v>19.37867947281747</v>
      </c>
      <c r="K16" s="314"/>
      <c r="L16" s="316">
        <f>((D16*DATA!$D$23)/1000000)+((E16*DATA!$D$24)/1000000)</f>
        <v>22.884048</v>
      </c>
      <c r="M16" s="316">
        <f t="shared" si="2"/>
        <v>22.884048</v>
      </c>
      <c r="N16" s="316">
        <f t="shared" ca="1" si="6"/>
        <v>3.5053685271825294</v>
      </c>
      <c r="O16" s="315">
        <f>1/(1+'[92]Asumsi I'!$C$3)^(KKF!A16)</f>
        <v>0.36061002498157957</v>
      </c>
      <c r="P16" s="316">
        <f t="shared" ca="1" si="7"/>
        <v>1.2640710321569346</v>
      </c>
      <c r="Q16" s="316">
        <f t="shared" ca="1" si="9"/>
        <v>-40.378064733139212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15840</v>
      </c>
      <c r="D17" s="316">
        <f t="shared" si="5"/>
        <v>2640</v>
      </c>
      <c r="E17" s="316">
        <f t="shared" si="0"/>
        <v>13200</v>
      </c>
      <c r="F17" s="314"/>
      <c r="G17" s="318">
        <f ca="1">DATA!$D$11/1000000</f>
        <v>1.8197565796199999</v>
      </c>
      <c r="H17" s="318">
        <f>C17*DATA!$D$5/1000000</f>
        <v>17.17254072684349</v>
      </c>
      <c r="I17" s="318">
        <f>(C17*DATA!$D$5*DATA!$D$7)/1000000</f>
        <v>0.38638216635397854</v>
      </c>
      <c r="J17" s="316">
        <f t="shared" ca="1" si="1"/>
        <v>19.37867947281747</v>
      </c>
      <c r="K17" s="314"/>
      <c r="L17" s="316">
        <f>((D17*DATA!$D$23)/1000000)+((E17*DATA!$D$24)/1000000)</f>
        <v>22.884048</v>
      </c>
      <c r="M17" s="316">
        <f t="shared" si="2"/>
        <v>22.884048</v>
      </c>
      <c r="N17" s="316">
        <f t="shared" ca="1" si="6"/>
        <v>3.5053685271825294</v>
      </c>
      <c r="O17" s="315">
        <f>1/(1+'[92]Asumsi I'!$C$3)^(KKF!A17)</f>
        <v>0.32197323659069599</v>
      </c>
      <c r="P17" s="316">
        <f t="shared" ca="1" si="7"/>
        <v>1.12863485014012</v>
      </c>
      <c r="Q17" s="316">
        <f t="shared" ca="1" si="9"/>
        <v>-39.249429882999095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15840</v>
      </c>
      <c r="D18" s="316">
        <f t="shared" si="5"/>
        <v>2640</v>
      </c>
      <c r="E18" s="316">
        <f t="shared" si="0"/>
        <v>13200</v>
      </c>
      <c r="F18" s="314"/>
      <c r="G18" s="318">
        <f ca="1">DATA!$D$11/1000000</f>
        <v>1.8197565796199999</v>
      </c>
      <c r="H18" s="318">
        <f>C18*DATA!$D$5/1000000</f>
        <v>17.17254072684349</v>
      </c>
      <c r="I18" s="318">
        <f>(C18*DATA!$D$5*DATA!$D$7)/1000000</f>
        <v>0.38638216635397854</v>
      </c>
      <c r="J18" s="316">
        <f t="shared" ca="1" si="1"/>
        <v>19.37867947281747</v>
      </c>
      <c r="K18" s="314"/>
      <c r="L18" s="316">
        <f>((D18*DATA!$D$23)/1000000)+((E18*DATA!$D$24)/1000000)</f>
        <v>22.884048</v>
      </c>
      <c r="M18" s="316">
        <f t="shared" si="2"/>
        <v>22.884048</v>
      </c>
      <c r="N18" s="316">
        <f t="shared" ca="1" si="6"/>
        <v>3.5053685271825294</v>
      </c>
      <c r="O18" s="315">
        <f>1/(1+'[92]Asumsi I'!$C$3)^(KKF!A18)</f>
        <v>0.28747610409883567</v>
      </c>
      <c r="P18" s="316">
        <f t="shared" ca="1" si="7"/>
        <v>1.007709687625107</v>
      </c>
      <c r="Q18" s="316">
        <f t="shared" ca="1" si="9"/>
        <v>-38.241720195373986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15840</v>
      </c>
      <c r="D19" s="316">
        <f t="shared" si="5"/>
        <v>2640</v>
      </c>
      <c r="E19" s="316">
        <f t="shared" si="0"/>
        <v>13200</v>
      </c>
      <c r="F19" s="314"/>
      <c r="G19" s="318">
        <f ca="1">DATA!$D$11/1000000</f>
        <v>1.8197565796199999</v>
      </c>
      <c r="H19" s="318">
        <f>C19*DATA!$D$5/1000000</f>
        <v>17.17254072684349</v>
      </c>
      <c r="I19" s="318">
        <f>(C19*DATA!$D$5*DATA!$D$7)/1000000</f>
        <v>0.38638216635397854</v>
      </c>
      <c r="J19" s="316">
        <f t="shared" ca="1" si="1"/>
        <v>19.37867947281747</v>
      </c>
      <c r="K19" s="314"/>
      <c r="L19" s="316">
        <f>((D19*DATA!$D$23)/1000000)+((E19*DATA!$D$24)/1000000)</f>
        <v>22.884048</v>
      </c>
      <c r="M19" s="316">
        <f t="shared" si="2"/>
        <v>22.884048</v>
      </c>
      <c r="N19" s="316">
        <f t="shared" ca="1" si="6"/>
        <v>3.5053685271825294</v>
      </c>
      <c r="O19" s="315">
        <f>1/(1+'[92]Asumsi I'!$C$3)^(KKF!A19)</f>
        <v>0.25667509294538904</v>
      </c>
      <c r="P19" s="316">
        <f t="shared" ca="1" si="7"/>
        <v>0.89974079252241723</v>
      </c>
      <c r="Q19" s="316">
        <f t="shared" ca="1" si="9"/>
        <v>-37.341979402851571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15840</v>
      </c>
      <c r="D20" s="316">
        <f t="shared" si="5"/>
        <v>2640</v>
      </c>
      <c r="E20" s="316">
        <f t="shared" si="0"/>
        <v>13200</v>
      </c>
      <c r="F20" s="314"/>
      <c r="G20" s="318">
        <f ca="1">DATA!$D$11/1000000</f>
        <v>1.8197565796199999</v>
      </c>
      <c r="H20" s="318">
        <f>C20*DATA!$D$5/1000000</f>
        <v>17.17254072684349</v>
      </c>
      <c r="I20" s="318">
        <f>(C20*DATA!$D$5*DATA!$D$7)/1000000</f>
        <v>0.38638216635397854</v>
      </c>
      <c r="J20" s="316">
        <f t="shared" ca="1" si="1"/>
        <v>19.37867947281747</v>
      </c>
      <c r="K20" s="314"/>
      <c r="L20" s="316">
        <f>((D20*DATA!$D$23)/1000000)+((E20*DATA!$D$24)/1000000)</f>
        <v>22.884048</v>
      </c>
      <c r="M20" s="316">
        <f t="shared" si="2"/>
        <v>22.884048</v>
      </c>
      <c r="N20" s="316">
        <f t="shared" ca="1" si="6"/>
        <v>3.5053685271825294</v>
      </c>
      <c r="O20" s="315">
        <f>1/(1+'[92]Asumsi I'!$C$3)^(KKF!A20)</f>
        <v>0.22917419012981158</v>
      </c>
      <c r="P20" s="316">
        <f t="shared" ca="1" si="7"/>
        <v>0.80333999332358663</v>
      </c>
      <c r="Q20" s="316">
        <f t="shared" ca="1" si="9"/>
        <v>-36.538639409527981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15840</v>
      </c>
      <c r="D21" s="316">
        <f t="shared" si="5"/>
        <v>2640</v>
      </c>
      <c r="E21" s="316">
        <f t="shared" si="0"/>
        <v>13200</v>
      </c>
      <c r="F21" s="314"/>
      <c r="G21" s="318">
        <f ca="1">DATA!$D$11/1000000</f>
        <v>1.8197565796199999</v>
      </c>
      <c r="H21" s="318">
        <f>C21*DATA!$D$5/1000000</f>
        <v>17.17254072684349</v>
      </c>
      <c r="I21" s="318">
        <f>(C21*DATA!$D$5*DATA!$D$7)/1000000</f>
        <v>0.38638216635397854</v>
      </c>
      <c r="J21" s="316">
        <f t="shared" ca="1" si="1"/>
        <v>19.37867947281747</v>
      </c>
      <c r="K21" s="314"/>
      <c r="L21" s="316">
        <f>((D21*DATA!$D$23)/1000000)+((E21*DATA!$D$24)/1000000)</f>
        <v>22.884048</v>
      </c>
      <c r="M21" s="316">
        <f t="shared" si="2"/>
        <v>22.884048</v>
      </c>
      <c r="N21" s="316">
        <f t="shared" ca="1" si="6"/>
        <v>3.5053685271825294</v>
      </c>
      <c r="O21" s="315">
        <f>1/(1+'[92]Asumsi I'!$C$3)^(KKF!A21)</f>
        <v>0.20461981261590317</v>
      </c>
      <c r="P21" s="316">
        <f t="shared" ca="1" si="7"/>
        <v>0.71726785118177372</v>
      </c>
      <c r="Q21" s="316">
        <f t="shared" ca="1" si="9"/>
        <v>-35.821371558346208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15840</v>
      </c>
      <c r="D22" s="316">
        <f t="shared" si="5"/>
        <v>2640</v>
      </c>
      <c r="E22" s="316">
        <f t="shared" si="0"/>
        <v>13200</v>
      </c>
      <c r="F22" s="314"/>
      <c r="G22" s="318">
        <f ca="1">DATA!$D$11/1000000</f>
        <v>1.8197565796199999</v>
      </c>
      <c r="H22" s="318">
        <f>C22*DATA!$D$5/1000000</f>
        <v>17.17254072684349</v>
      </c>
      <c r="I22" s="318">
        <f>(C22*DATA!$D$5*DATA!$D$7)/1000000</f>
        <v>0.38638216635397854</v>
      </c>
      <c r="J22" s="316">
        <f t="shared" ca="1" si="1"/>
        <v>19.37867947281747</v>
      </c>
      <c r="K22" s="314"/>
      <c r="L22" s="316">
        <f>((D22*DATA!$D$23)/1000000)+((E22*DATA!$D$24)/1000000)</f>
        <v>22.884048</v>
      </c>
      <c r="M22" s="316">
        <f t="shared" si="2"/>
        <v>22.884048</v>
      </c>
      <c r="N22" s="316">
        <f t="shared" ca="1" si="6"/>
        <v>3.5053685271825294</v>
      </c>
      <c r="O22" s="315">
        <f>1/(1+'[92]Asumsi I'!$C$3)^(KKF!A22)</f>
        <v>0.18269626126419927</v>
      </c>
      <c r="P22" s="316">
        <f t="shared" ca="1" si="7"/>
        <v>0.64041772426944077</v>
      </c>
      <c r="Q22" s="316">
        <f t="shared" ca="1" si="9"/>
        <v>-35.180953834076767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15840</v>
      </c>
      <c r="D23" s="316">
        <f t="shared" si="5"/>
        <v>2640</v>
      </c>
      <c r="E23" s="316">
        <f t="shared" si="0"/>
        <v>13200</v>
      </c>
      <c r="F23" s="314"/>
      <c r="G23" s="318">
        <f ca="1">DATA!$D$11/1000000</f>
        <v>1.8197565796199999</v>
      </c>
      <c r="H23" s="318">
        <f>C23*DATA!$D$5/1000000</f>
        <v>17.17254072684349</v>
      </c>
      <c r="I23" s="318">
        <f>(C23*DATA!$D$5*DATA!$D$7)/1000000</f>
        <v>0.38638216635397854</v>
      </c>
      <c r="J23" s="316">
        <f t="shared" ca="1" si="1"/>
        <v>19.37867947281747</v>
      </c>
      <c r="K23" s="314"/>
      <c r="L23" s="316">
        <f>((D23*DATA!$D$23)/1000000)+((E23*DATA!$D$24)/1000000)</f>
        <v>22.884048</v>
      </c>
      <c r="M23" s="316">
        <f t="shared" si="2"/>
        <v>22.884048</v>
      </c>
      <c r="N23" s="316">
        <f t="shared" ca="1" si="6"/>
        <v>3.5053685271825294</v>
      </c>
      <c r="O23" s="315">
        <f>1/(1+'[92]Asumsi I'!$C$3)^(KKF!A23)</f>
        <v>0.16312166184303503</v>
      </c>
      <c r="P23" s="316">
        <f t="shared" ca="1" si="7"/>
        <v>0.57180153952628632</v>
      </c>
      <c r="Q23" s="316">
        <f t="shared" ca="1" si="9"/>
        <v>-34.609152294550483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15840</v>
      </c>
      <c r="D24" s="316">
        <f t="shared" si="5"/>
        <v>2640</v>
      </c>
      <c r="E24" s="316">
        <f t="shared" si="0"/>
        <v>13200</v>
      </c>
      <c r="F24" s="314"/>
      <c r="G24" s="318">
        <f ca="1">DATA!$D$11/1000000</f>
        <v>1.8197565796199999</v>
      </c>
      <c r="H24" s="318">
        <f>C24*DATA!$D$5/1000000</f>
        <v>17.17254072684349</v>
      </c>
      <c r="I24" s="318">
        <f>(C24*DATA!$D$5*DATA!$D$7)/1000000</f>
        <v>0.38638216635397854</v>
      </c>
      <c r="J24" s="316">
        <f t="shared" ca="1" si="1"/>
        <v>19.37867947281747</v>
      </c>
      <c r="K24" s="314"/>
      <c r="L24" s="316">
        <f>((D24*DATA!$D$23)/1000000)+((E24*DATA!$D$24)/1000000)</f>
        <v>22.884048</v>
      </c>
      <c r="M24" s="316">
        <f t="shared" si="2"/>
        <v>22.884048</v>
      </c>
      <c r="N24" s="316">
        <f t="shared" ca="1" si="6"/>
        <v>3.5053685271825294</v>
      </c>
      <c r="O24" s="315">
        <f>1/(1+'[92]Asumsi I'!$C$3)^(KKF!A24)</f>
        <v>0.14564434093128129</v>
      </c>
      <c r="P24" s="316">
        <f t="shared" ca="1" si="7"/>
        <v>0.51053708886275562</v>
      </c>
      <c r="Q24" s="316">
        <f t="shared" ca="1" si="9"/>
        <v>-34.098615205687729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15840</v>
      </c>
      <c r="D25" s="316">
        <f t="shared" si="5"/>
        <v>2640</v>
      </c>
      <c r="E25" s="316">
        <f t="shared" si="0"/>
        <v>13200</v>
      </c>
      <c r="F25" s="314"/>
      <c r="G25" s="318">
        <f ca="1">DATA!$D$11/1000000</f>
        <v>1.8197565796199999</v>
      </c>
      <c r="H25" s="318">
        <f>C25*DATA!$D$5/1000000</f>
        <v>17.17254072684349</v>
      </c>
      <c r="I25" s="318">
        <f>(C25*DATA!$D$5*DATA!$D$7)/1000000</f>
        <v>0.38638216635397854</v>
      </c>
      <c r="J25" s="316">
        <f t="shared" ca="1" si="1"/>
        <v>19.37867947281747</v>
      </c>
      <c r="K25" s="314"/>
      <c r="L25" s="316">
        <f>((D25*DATA!$D$23)/1000000)+((E25*DATA!$D$24)/1000000)</f>
        <v>22.884048</v>
      </c>
      <c r="M25" s="316">
        <f t="shared" si="2"/>
        <v>22.884048</v>
      </c>
      <c r="N25" s="316">
        <f t="shared" ca="1" si="6"/>
        <v>3.5053685271825294</v>
      </c>
      <c r="O25" s="315">
        <f>1/(1+'[92]Asumsi I'!$C$3)^(KKF!A25)</f>
        <v>0.13003959011721541</v>
      </c>
      <c r="P25" s="316">
        <f t="shared" ca="1" si="7"/>
        <v>0.45583668648460318</v>
      </c>
      <c r="Q25" s="316">
        <f t="shared" ca="1" si="9"/>
        <v>-33.642778519203127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15840</v>
      </c>
      <c r="D26" s="316">
        <f t="shared" si="5"/>
        <v>2640</v>
      </c>
      <c r="E26" s="316">
        <f t="shared" si="0"/>
        <v>13200</v>
      </c>
      <c r="F26" s="314"/>
      <c r="G26" s="318">
        <f ca="1">DATA!$D$11/1000000</f>
        <v>1.8197565796199999</v>
      </c>
      <c r="H26" s="318">
        <f>C26*DATA!$D$5/1000000</f>
        <v>17.17254072684349</v>
      </c>
      <c r="I26" s="318">
        <f>(C26*DATA!$D$5*DATA!$D$7)/1000000</f>
        <v>0.38638216635397854</v>
      </c>
      <c r="J26" s="316">
        <f t="shared" ca="1" si="1"/>
        <v>19.37867947281747</v>
      </c>
      <c r="K26" s="314"/>
      <c r="L26" s="316">
        <f>((D26*DATA!$D$23)/1000000)+((E26*DATA!$D$24)/1000000)</f>
        <v>22.884048</v>
      </c>
      <c r="M26" s="316">
        <f t="shared" si="2"/>
        <v>22.884048</v>
      </c>
      <c r="N26" s="316">
        <f t="shared" ca="1" si="6"/>
        <v>3.5053685271825294</v>
      </c>
      <c r="O26" s="315">
        <f>1/(1+'[92]Asumsi I'!$C$3)^(KKF!A26)</f>
        <v>0.1161067768903709</v>
      </c>
      <c r="P26" s="316">
        <f t="shared" ca="1" si="7"/>
        <v>0.40699704150410998</v>
      </c>
      <c r="Q26" s="316">
        <f t="shared" ca="1" si="9"/>
        <v>-33.235781477699014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15840</v>
      </c>
      <c r="D27" s="316">
        <f t="shared" si="5"/>
        <v>2640</v>
      </c>
      <c r="E27" s="316">
        <f t="shared" si="0"/>
        <v>13200</v>
      </c>
      <c r="F27" s="314"/>
      <c r="G27" s="318">
        <f ca="1">DATA!$D$11/1000000</f>
        <v>1.8197565796199999</v>
      </c>
      <c r="H27" s="318">
        <f>C27*DATA!$D$5/1000000</f>
        <v>17.17254072684349</v>
      </c>
      <c r="I27" s="318">
        <f>(C27*DATA!$D$5*DATA!$D$7)/1000000</f>
        <v>0.38638216635397854</v>
      </c>
      <c r="J27" s="316">
        <f t="shared" ca="1" si="1"/>
        <v>19.37867947281747</v>
      </c>
      <c r="K27" s="314"/>
      <c r="L27" s="316">
        <f>((D27*DATA!$D$23)/1000000)+((E27*DATA!$D$24)/1000000)</f>
        <v>22.884048</v>
      </c>
      <c r="M27" s="316">
        <f t="shared" si="2"/>
        <v>22.884048</v>
      </c>
      <c r="N27" s="316">
        <f t="shared" ca="1" si="6"/>
        <v>3.5053685271825294</v>
      </c>
      <c r="O27" s="315">
        <f>1/(1+'[92]Asumsi I'!$C$3)^(KKF!A27)</f>
        <v>0.1036667650806883</v>
      </c>
      <c r="P27" s="316">
        <f t="shared" ca="1" si="7"/>
        <v>0.36339021562866963</v>
      </c>
      <c r="Q27" s="316">
        <f t="shared" ca="1" si="9"/>
        <v>-32.872391262070344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15840</v>
      </c>
      <c r="D28" s="316">
        <f t="shared" si="5"/>
        <v>2640</v>
      </c>
      <c r="E28" s="316">
        <f t="shared" si="0"/>
        <v>13200</v>
      </c>
      <c r="F28" s="314"/>
      <c r="G28" s="318">
        <f ca="1">DATA!$D$11/1000000</f>
        <v>1.8197565796199999</v>
      </c>
      <c r="H28" s="318">
        <f>C28*DATA!$D$5/1000000</f>
        <v>17.17254072684349</v>
      </c>
      <c r="I28" s="318">
        <f>(C28*DATA!$D$5*DATA!$D$7)/1000000</f>
        <v>0.38638216635397854</v>
      </c>
      <c r="J28" s="316">
        <f t="shared" ca="1" si="1"/>
        <v>19.37867947281747</v>
      </c>
      <c r="K28" s="314"/>
      <c r="L28" s="316">
        <f>((D28*DATA!$D$23)/1000000)+((E28*DATA!$D$24)/1000000)</f>
        <v>22.884048</v>
      </c>
      <c r="M28" s="316">
        <f t="shared" si="2"/>
        <v>22.884048</v>
      </c>
      <c r="N28" s="316">
        <f t="shared" ca="1" si="6"/>
        <v>3.5053685271825294</v>
      </c>
      <c r="O28" s="315">
        <f>1/(1+'[92]Asumsi I'!$C$3)^(KKF!A28)</f>
        <v>9.2559611679185971E-2</v>
      </c>
      <c r="P28" s="316">
        <f t="shared" ca="1" si="7"/>
        <v>0.32445554966845497</v>
      </c>
      <c r="Q28" s="316">
        <f t="shared" ca="1" si="9"/>
        <v>-32.547935712401888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15840</v>
      </c>
      <c r="D29" s="316">
        <f t="shared" si="5"/>
        <v>2640</v>
      </c>
      <c r="E29" s="316">
        <f t="shared" si="0"/>
        <v>13200</v>
      </c>
      <c r="F29" s="314"/>
      <c r="G29" s="318">
        <f ca="1">DATA!$D$11/1000000</f>
        <v>1.8197565796199999</v>
      </c>
      <c r="H29" s="318">
        <f>C29*DATA!$D$5/1000000</f>
        <v>17.17254072684349</v>
      </c>
      <c r="I29" s="318">
        <f>(C29*DATA!$D$5*DATA!$D$7)/1000000</f>
        <v>0.38638216635397854</v>
      </c>
      <c r="J29" s="316">
        <f t="shared" ca="1" si="1"/>
        <v>19.37867947281747</v>
      </c>
      <c r="K29" s="314"/>
      <c r="L29" s="316">
        <f>((D29*DATA!$D$23)/1000000)+((E29*DATA!$D$24)/1000000)</f>
        <v>22.884048</v>
      </c>
      <c r="M29" s="316">
        <f t="shared" si="2"/>
        <v>22.884048</v>
      </c>
      <c r="N29" s="316">
        <f t="shared" ca="1" si="6"/>
        <v>3.5053685271825294</v>
      </c>
      <c r="O29" s="315">
        <f>1/(1+'[92]Asumsi I'!$C$3)^(KKF!A29)</f>
        <v>8.2642510427844609E-2</v>
      </c>
      <c r="P29" s="316">
        <f t="shared" ca="1" si="7"/>
        <v>0.28969245506112051</v>
      </c>
      <c r="Q29" s="316">
        <f t="shared" ca="1" si="9"/>
        <v>-32.258243257340766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15840</v>
      </c>
      <c r="D30" s="316">
        <f t="shared" si="5"/>
        <v>2640</v>
      </c>
      <c r="E30" s="316">
        <f t="shared" si="0"/>
        <v>13200</v>
      </c>
      <c r="F30" s="314"/>
      <c r="G30" s="318">
        <f ca="1">DATA!$D$11/1000000</f>
        <v>1.8197565796199999</v>
      </c>
      <c r="H30" s="318">
        <f>C30*DATA!$D$5/1000000</f>
        <v>17.17254072684349</v>
      </c>
      <c r="I30" s="318">
        <f>(C30*DATA!$D$5*DATA!$D$7)/1000000</f>
        <v>0.38638216635397854</v>
      </c>
      <c r="J30" s="316">
        <f t="shared" ca="1" si="1"/>
        <v>19.37867947281747</v>
      </c>
      <c r="K30" s="314"/>
      <c r="L30" s="316">
        <f>((D30*DATA!$D$23)/1000000)+((E30*DATA!$D$24)/1000000)</f>
        <v>22.884048</v>
      </c>
      <c r="M30" s="316">
        <f t="shared" si="2"/>
        <v>22.884048</v>
      </c>
      <c r="N30" s="316">
        <f t="shared" ca="1" si="6"/>
        <v>3.5053685271825294</v>
      </c>
      <c r="O30" s="315">
        <f>1/(1+'[92]Asumsi I'!$C$3)^(KKF!A30)</f>
        <v>7.3787955739146982E-2</v>
      </c>
      <c r="P30" s="316">
        <f t="shared" ca="1" si="7"/>
        <v>0.2586539777331433</v>
      </c>
      <c r="Q30" s="316">
        <f t="shared" ca="1" si="9"/>
        <v>-31.999589279607623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15840</v>
      </c>
      <c r="D31" s="316">
        <f t="shared" si="5"/>
        <v>2640</v>
      </c>
      <c r="E31" s="316">
        <f t="shared" si="0"/>
        <v>13200</v>
      </c>
      <c r="F31" s="314"/>
      <c r="G31" s="318">
        <f ca="1">DATA!$D$11/1000000</f>
        <v>1.8197565796199999</v>
      </c>
      <c r="H31" s="318">
        <f>C31*DATA!$D$5/1000000</f>
        <v>17.17254072684349</v>
      </c>
      <c r="I31" s="318">
        <f>(C31*DATA!$D$5*DATA!$D$7)/1000000</f>
        <v>0.38638216635397854</v>
      </c>
      <c r="J31" s="316">
        <f t="shared" ca="1" si="1"/>
        <v>19.37867947281747</v>
      </c>
      <c r="K31" s="314"/>
      <c r="L31" s="316">
        <f>((D31*DATA!$D$23)/1000000)+((E31*DATA!$D$24)/1000000)</f>
        <v>22.884048</v>
      </c>
      <c r="M31" s="316">
        <f t="shared" si="2"/>
        <v>22.884048</v>
      </c>
      <c r="N31" s="316">
        <f t="shared" ca="1" si="6"/>
        <v>3.5053685271825294</v>
      </c>
      <c r="O31" s="315">
        <f>1/(1+'[92]Asumsi I'!$C$3)^(KKF!A31)</f>
        <v>6.5882103338524081E-2</v>
      </c>
      <c r="P31" s="316">
        <f t="shared" ca="1" si="7"/>
        <v>0.23094105154744937</v>
      </c>
      <c r="Q31" s="316">
        <f ca="1">Q30+P31</f>
        <v>-31.768648228060172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15840</v>
      </c>
      <c r="D32" s="316">
        <f t="shared" si="5"/>
        <v>2640</v>
      </c>
      <c r="E32" s="316">
        <f t="shared" si="0"/>
        <v>13200</v>
      </c>
      <c r="F32" s="314"/>
      <c r="G32" s="318">
        <f ca="1">DATA!$D$11/1000000</f>
        <v>1.8197565796199999</v>
      </c>
      <c r="H32" s="318">
        <f>C32*DATA!$D$5/1000000</f>
        <v>17.17254072684349</v>
      </c>
      <c r="I32" s="318">
        <f>(C32*DATA!$D$5*DATA!$D$7)/1000000</f>
        <v>0.38638216635397854</v>
      </c>
      <c r="J32" s="316">
        <f t="shared" ca="1" si="1"/>
        <v>19.37867947281747</v>
      </c>
      <c r="K32" s="314"/>
      <c r="L32" s="316">
        <f>((D32*DATA!$D$23)/1000000)+((E32*DATA!$D$24)/1000000)</f>
        <v>22.884048</v>
      </c>
      <c r="M32" s="316">
        <f t="shared" si="2"/>
        <v>22.884048</v>
      </c>
      <c r="N32" s="316">
        <f t="shared" ca="1" si="6"/>
        <v>3.5053685271825294</v>
      </c>
      <c r="O32" s="315">
        <f>1/(1+'[92]Asumsi I'!$C$3)^(KKF!A32)</f>
        <v>5.8823306552253637E-2</v>
      </c>
      <c r="P32" s="316">
        <f t="shared" ca="1" si="7"/>
        <v>0.20619736745307976</v>
      </c>
      <c r="Q32" s="316">
        <f ca="1">Q31+P32</f>
        <v>-31.562450860607093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0" t="s">
        <v>1374</v>
      </c>
      <c r="G33" s="610"/>
      <c r="H33" s="610"/>
      <c r="I33" s="324"/>
      <c r="J33" s="325">
        <f ca="1">SUM(J7:J32)</f>
        <v>583.12754667878903</v>
      </c>
      <c r="K33" s="610" t="s">
        <v>1375</v>
      </c>
      <c r="L33" s="610"/>
      <c r="M33" s="325">
        <f>SUM(M7:M32)</f>
        <v>611.70621600000015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28.145559901415492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1.0490092939083075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-28.180759696970622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3.2988832795859402E-2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106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C70" sqref="C70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3" t="s">
        <v>1036</v>
      </c>
      <c r="P3" s="613"/>
      <c r="Q3" s="346"/>
      <c r="T3" s="344"/>
      <c r="U3" s="345" t="s">
        <v>1041</v>
      </c>
      <c r="V3" s="344"/>
    </row>
    <row r="4" spans="1:22" ht="18.75">
      <c r="B4" s="614" t="s">
        <v>1023</v>
      </c>
      <c r="C4" s="614"/>
      <c r="D4" s="614"/>
      <c r="E4" s="614"/>
      <c r="F4" s="614"/>
      <c r="G4" s="614"/>
      <c r="H4" s="614"/>
      <c r="I4" s="614"/>
      <c r="J4" s="614"/>
      <c r="K4" s="614"/>
      <c r="O4" s="613"/>
      <c r="P4" s="613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0" t="str">
        <f>DATA!D14</f>
        <v>RM WIJAYA PUTRA</v>
      </c>
      <c r="H6" s="631"/>
      <c r="I6" s="631"/>
      <c r="J6" s="631"/>
      <c r="K6" s="63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6" t="s">
        <v>0</v>
      </c>
      <c r="C11" s="618" t="s">
        <v>1</v>
      </c>
      <c r="D11" s="621" t="s">
        <v>42</v>
      </c>
      <c r="E11" s="621" t="s">
        <v>43</v>
      </c>
      <c r="F11" s="621" t="s">
        <v>2</v>
      </c>
      <c r="G11" s="623" t="s">
        <v>41</v>
      </c>
      <c r="H11" s="621" t="s">
        <v>3</v>
      </c>
      <c r="I11" s="621"/>
      <c r="J11" s="621"/>
      <c r="K11" s="641"/>
      <c r="O11" s="351"/>
      <c r="P11" s="352"/>
      <c r="Q11" s="351"/>
      <c r="S11" s="353"/>
      <c r="T11" s="354"/>
      <c r="U11" s="354"/>
      <c r="V11" s="354"/>
    </row>
    <row r="12" spans="1:22">
      <c r="B12" s="617"/>
      <c r="C12" s="619"/>
      <c r="D12" s="622"/>
      <c r="E12" s="622"/>
      <c r="F12" s="622"/>
      <c r="G12" s="624"/>
      <c r="H12" s="626" t="s">
        <v>46</v>
      </c>
      <c r="I12" s="626" t="s">
        <v>5</v>
      </c>
      <c r="J12" s="622" t="s">
        <v>47</v>
      </c>
      <c r="K12" s="642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7"/>
      <c r="C13" s="620"/>
      <c r="D13" s="622"/>
      <c r="E13" s="622"/>
      <c r="F13" s="622"/>
      <c r="G13" s="625"/>
      <c r="H13" s="627"/>
      <c r="I13" s="627"/>
      <c r="J13" s="622"/>
      <c r="K13" s="642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8"/>
      <c r="C15" s="499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500" t="s">
        <v>480</v>
      </c>
      <c r="C16" s="497" t="s">
        <v>1613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</row>
    <row r="17" spans="2:11">
      <c r="B17" s="486" t="s">
        <v>1035</v>
      </c>
      <c r="C17" s="487" t="s">
        <v>1623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502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>
      <c r="B18" s="712">
        <v>1</v>
      </c>
      <c r="C18" s="109" t="s">
        <v>483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502">
        <f>F17*1</f>
        <v>1</v>
      </c>
      <c r="G18" s="360">
        <f ca="1">IF(ISERROR(OFFSET('HARGA SATUAN'!$I$6,MATCH(RAB!C18,'HARGA SATUAN'!$C$7:$C$1492,0),0)),0,OFFSET('HARGA SATUAN'!$I$6,MATCH(RAB!C18,'HARGA SATUAN'!$C$7:$C$1492,0),0))</f>
        <v>1719200</v>
      </c>
      <c r="H18" s="361">
        <f t="shared" ca="1" si="8"/>
        <v>0</v>
      </c>
      <c r="I18" s="361">
        <f t="shared" ca="1" si="9"/>
        <v>1719200</v>
      </c>
      <c r="J18" s="361">
        <f t="shared" ca="1" si="10"/>
        <v>0</v>
      </c>
      <c r="K18" s="362">
        <f t="shared" ca="1" si="11"/>
        <v>1719200</v>
      </c>
    </row>
    <row r="19" spans="2:11">
      <c r="B19" s="712">
        <v>2</v>
      </c>
      <c r="C19" s="713" t="s">
        <v>513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02">
        <f>F17*1</f>
        <v>1</v>
      </c>
      <c r="G19" s="360">
        <f ca="1">IF(ISERROR(OFFSET('HARGA SATUAN'!$I$6,MATCH(RAB!C19,'HARGA SATUAN'!$C$7:$C$1492,0),0)),0,OFFSET('HARGA SATUAN'!$I$6,MATCH(RAB!C19,'HARGA SATUAN'!$C$7:$C$1492,0),0))</f>
        <v>3564900</v>
      </c>
      <c r="H19" s="361">
        <f t="shared" ca="1" si="8"/>
        <v>3564900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3564900</v>
      </c>
    </row>
    <row r="20" spans="2:11">
      <c r="B20" s="712">
        <v>3</v>
      </c>
      <c r="C20" s="713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502">
        <f>F17*1</f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8"/>
        <v>0</v>
      </c>
      <c r="I20" s="361">
        <f t="shared" ca="1" si="9"/>
        <v>1113900</v>
      </c>
      <c r="J20" s="361">
        <f t="shared" ca="1" si="10"/>
        <v>0</v>
      </c>
      <c r="K20" s="362">
        <f t="shared" ca="1" si="11"/>
        <v>1113900</v>
      </c>
    </row>
    <row r="21" spans="2:11">
      <c r="B21" s="712">
        <v>4</v>
      </c>
      <c r="C21" s="713" t="s">
        <v>573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502">
        <v>50</v>
      </c>
      <c r="G21" s="360">
        <f ca="1">IF(ISERROR(OFFSET('HARGA SATUAN'!$I$6,MATCH(RAB!C21,'HARGA SATUAN'!$C$7:$C$1492,0),0)),0,OFFSET('HARGA SATUAN'!$I$6,MATCH(RAB!C21,'HARGA SATUAN'!$C$7:$C$1492,0),0))</f>
        <v>164883</v>
      </c>
      <c r="H21" s="361">
        <f t="shared" ca="1" si="8"/>
        <v>0</v>
      </c>
      <c r="I21" s="361">
        <f t="shared" ca="1" si="9"/>
        <v>8244150</v>
      </c>
      <c r="J21" s="361">
        <f t="shared" ca="1" si="10"/>
        <v>0</v>
      </c>
      <c r="K21" s="362">
        <f t="shared" ca="1" si="11"/>
        <v>8244150</v>
      </c>
    </row>
    <row r="22" spans="2:11">
      <c r="B22" s="712">
        <v>5</v>
      </c>
      <c r="C22" s="713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2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8"/>
        <v>0</v>
      </c>
      <c r="I22" s="361">
        <f t="shared" ca="1" si="9"/>
        <v>0</v>
      </c>
      <c r="J22" s="361">
        <f t="shared" ca="1" si="10"/>
        <v>106400</v>
      </c>
      <c r="K22" s="362">
        <f t="shared" ca="1" si="11"/>
        <v>106400</v>
      </c>
    </row>
    <row r="23" spans="2:11">
      <c r="B23" s="486"/>
      <c r="C23" s="48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43" ca="1" si="12">IF(OR(D23="MDU",D23="MDU-KD"),(IF($O$3="RAB NON MDU","PLN KD",G23*F23)),0)</f>
        <v>0</v>
      </c>
      <c r="I23" s="361">
        <f t="shared" ref="I23:I43" ca="1" si="13">IF(D23="HDW",G23*F23,0)</f>
        <v>0</v>
      </c>
      <c r="J23" s="361">
        <f t="shared" ref="J23:J43" ca="1" si="14">IF(D23="JASA",G23*F23,0)</f>
        <v>0</v>
      </c>
      <c r="K23" s="362">
        <f t="shared" ref="K23:K43" ca="1" si="15">SUM(H23:J23)</f>
        <v>0</v>
      </c>
    </row>
    <row r="24" spans="2:11">
      <c r="B24" s="500" t="s">
        <v>505</v>
      </c>
      <c r="C24" s="497" t="s">
        <v>1616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4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2:11">
      <c r="B25" s="509" t="s">
        <v>1035</v>
      </c>
      <c r="C25" s="510" t="s">
        <v>1618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1">
        <v>1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12"/>
        <v>0</v>
      </c>
      <c r="I25" s="361">
        <f t="shared" ca="1" si="13"/>
        <v>0</v>
      </c>
      <c r="J25" s="361">
        <f t="shared" ca="1" si="14"/>
        <v>0</v>
      </c>
      <c r="K25" s="362">
        <f t="shared" ca="1" si="15"/>
        <v>0</v>
      </c>
    </row>
    <row r="26" spans="2:11">
      <c r="B26" s="509">
        <v>1</v>
      </c>
      <c r="C26" s="510" t="s">
        <v>1146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F25*1</f>
        <v>1</v>
      </c>
      <c r="G26" s="360">
        <f ca="1">IF(ISERROR(OFFSET('HARGA SATUAN'!$I$6,MATCH(RAB!C26,'HARGA SATUAN'!$C$7:$C$1492,0),0)),0,OFFSET('HARGA SATUAN'!$I$6,MATCH(RAB!C26,'HARGA SATUAN'!$C$7:$C$1492,0),0))</f>
        <v>42757200</v>
      </c>
      <c r="H26" s="361">
        <f t="shared" ca="1" si="12"/>
        <v>42757200</v>
      </c>
      <c r="I26" s="361">
        <f t="shared" ca="1" si="13"/>
        <v>0</v>
      </c>
      <c r="J26" s="361">
        <f t="shared" ca="1" si="14"/>
        <v>0</v>
      </c>
      <c r="K26" s="362">
        <f t="shared" ca="1" si="15"/>
        <v>42757200</v>
      </c>
    </row>
    <row r="27" spans="2:11">
      <c r="B27" s="503">
        <v>2</v>
      </c>
      <c r="C27" s="505" t="s">
        <v>1614</v>
      </c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6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2"/>
        <v>0</v>
      </c>
      <c r="I27" s="361">
        <f t="shared" ca="1" si="13"/>
        <v>0</v>
      </c>
      <c r="J27" s="361">
        <f t="shared" ca="1" si="14"/>
        <v>0</v>
      </c>
      <c r="K27" s="362">
        <f t="shared" ca="1" si="15"/>
        <v>0</v>
      </c>
    </row>
    <row r="28" spans="2:11">
      <c r="B28" s="509"/>
      <c r="C28" s="505" t="s">
        <v>65</v>
      </c>
      <c r="D28" s="358" t="str">
        <f ca="1">IF(ISERROR(OFFSET('HARGA SATUAN'!$D$6,MATCH(RAB!C28,'HARGA SATUAN'!$C$7:$C$1492,0),0)),"",OFFSET('HARGA SATUAN'!$D$6,MATCH(RAB!C28,'HARGA SATUAN'!$C$7:$C$1492,0),0))</f>
        <v>MDU-KD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501">
        <f>F25*(3*3)</f>
        <v>9</v>
      </c>
      <c r="G28" s="360">
        <f ca="1">IF(ISERROR(OFFSET('HARGA SATUAN'!$I$6,MATCH(RAB!C28,'HARGA SATUAN'!$C$7:$C$1492,0),0)),0,OFFSET('HARGA SATUAN'!$I$6,MATCH(RAB!C28,'HARGA SATUAN'!$C$7:$C$1492,0),0))</f>
        <v>14200</v>
      </c>
      <c r="H28" s="361">
        <f t="shared" ca="1" si="12"/>
        <v>127800</v>
      </c>
      <c r="I28" s="361">
        <f t="shared" ca="1" si="13"/>
        <v>0</v>
      </c>
      <c r="J28" s="361">
        <f t="shared" ca="1" si="14"/>
        <v>0</v>
      </c>
      <c r="K28" s="362">
        <f t="shared" ca="1" si="15"/>
        <v>127800</v>
      </c>
    </row>
    <row r="29" spans="2:11">
      <c r="B29" s="509"/>
      <c r="C29" s="505" t="s">
        <v>1615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>
        <f>F25*3</f>
        <v>3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12"/>
        <v>0</v>
      </c>
      <c r="I29" s="361">
        <f t="shared" ca="1" si="13"/>
        <v>0</v>
      </c>
      <c r="J29" s="361">
        <f t="shared" ca="1" si="14"/>
        <v>0</v>
      </c>
      <c r="K29" s="362">
        <f t="shared" ca="1" si="15"/>
        <v>0</v>
      </c>
    </row>
    <row r="30" spans="2:11">
      <c r="B30" s="509">
        <v>3</v>
      </c>
      <c r="C30" s="490" t="s">
        <v>559</v>
      </c>
      <c r="D30" s="358" t="str">
        <f ca="1">IF(ISERROR(OFFSET('HARGA SATUAN'!$D$6,MATCH(RAB!C30,'HARGA SATUAN'!$C$7:$C$1492,0),0)),"",OFFSET('HARGA SATUAN'!$D$6,MATCH(RAB!C30,'HARGA SATUAN'!$C$7:$C$1492,0),0))</f>
        <v>MDU-KD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F25*3</f>
        <v>3</v>
      </c>
      <c r="G30" s="360">
        <f ca="1">IF(ISERROR(OFFSET('HARGA SATUAN'!$I$6,MATCH(RAB!C30,'HARGA SATUAN'!$C$7:$C$1492,0),0)),0,OFFSET('HARGA SATUAN'!$I$6,MATCH(RAB!C30,'HARGA SATUAN'!$C$7:$C$1492,0),0))</f>
        <v>725900</v>
      </c>
      <c r="H30" s="361">
        <f t="shared" ca="1" si="12"/>
        <v>2177700</v>
      </c>
      <c r="I30" s="361">
        <f t="shared" ca="1" si="13"/>
        <v>0</v>
      </c>
      <c r="J30" s="361">
        <f t="shared" ca="1" si="14"/>
        <v>0</v>
      </c>
      <c r="K30" s="362">
        <f t="shared" ca="1" si="15"/>
        <v>2177700</v>
      </c>
    </row>
    <row r="31" spans="2:11">
      <c r="B31" s="509">
        <v>4</v>
      </c>
      <c r="C31" s="510" t="s">
        <v>535</v>
      </c>
      <c r="D31" s="358" t="str">
        <f ca="1">IF(ISERROR(OFFSET('HARGA SATUAN'!$D$6,MATCH(RAB!C31,'HARGA SATUAN'!$C$7:$C$1492,0),0)),"",OFFSET('HARGA SATUAN'!$D$6,MATCH(RAB!C31,'HARGA SATUAN'!$C$7:$C$1492,0),0))</f>
        <v>MDU-KD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F25*3</f>
        <v>3</v>
      </c>
      <c r="G31" s="360">
        <f ca="1">IF(ISERROR(OFFSET('HARGA SATUAN'!$I$6,MATCH(RAB!C31,'HARGA SATUAN'!$C$7:$C$1492,0),0)),0,OFFSET('HARGA SATUAN'!$I$6,MATCH(RAB!C31,'HARGA SATUAN'!$C$7:$C$1492,0),0))</f>
        <v>848250</v>
      </c>
      <c r="H31" s="361">
        <f t="shared" ca="1" si="12"/>
        <v>2544750</v>
      </c>
      <c r="I31" s="361">
        <f t="shared" ca="1" si="13"/>
        <v>0</v>
      </c>
      <c r="J31" s="361">
        <f t="shared" ca="1" si="14"/>
        <v>0</v>
      </c>
      <c r="K31" s="362">
        <f t="shared" ca="1" si="15"/>
        <v>2544750</v>
      </c>
    </row>
    <row r="32" spans="2:11">
      <c r="B32" s="509">
        <v>5</v>
      </c>
      <c r="C32" s="510" t="s">
        <v>537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F25*3</f>
        <v>3</v>
      </c>
      <c r="G32" s="360">
        <f ca="1">IF(ISERROR(OFFSET('HARGA SATUAN'!$I$6,MATCH(RAB!C32,'HARGA SATUAN'!$C$7:$C$1492,0),0)),0,OFFSET('HARGA SATUAN'!$I$6,MATCH(RAB!C32,'HARGA SATUAN'!$C$7:$C$1492,0),0))</f>
        <v>17500</v>
      </c>
      <c r="H32" s="361">
        <f t="shared" ca="1" si="12"/>
        <v>0</v>
      </c>
      <c r="I32" s="361">
        <f t="shared" ca="1" si="13"/>
        <v>52500</v>
      </c>
      <c r="J32" s="361">
        <f t="shared" ca="1" si="14"/>
        <v>0</v>
      </c>
      <c r="K32" s="362">
        <f t="shared" ca="1" si="15"/>
        <v>52500</v>
      </c>
    </row>
    <row r="33" spans="2:11">
      <c r="B33" s="509">
        <v>6</v>
      </c>
      <c r="C33" s="109" t="s">
        <v>1565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F25*13</f>
        <v>13</v>
      </c>
      <c r="G33" s="360">
        <f ca="1">IF(ISERROR(OFFSET('HARGA SATUAN'!$I$6,MATCH(RAB!C33,'HARGA SATUAN'!$C$7:$C$1492,0),0)),0,OFFSET('HARGA SATUAN'!$I$6,MATCH(RAB!C33,'HARGA SATUAN'!$C$7:$C$1492,0),0))</f>
        <v>49000</v>
      </c>
      <c r="H33" s="361">
        <f t="shared" ref="H33" ca="1" si="16">IF(OR(D33="MDU",D33="MDU-KD"),(IF($O$3="RAB NON MDU","PLN KD",G33*F33)),0)</f>
        <v>0</v>
      </c>
      <c r="I33" s="361">
        <f t="shared" ref="I33" ca="1" si="17">IF(D33="HDW",G33*F33,0)</f>
        <v>637000</v>
      </c>
      <c r="J33" s="361">
        <f t="shared" ref="J33" ca="1" si="18">IF(D33="JASA",G33*F33,0)</f>
        <v>0</v>
      </c>
      <c r="K33" s="362">
        <f t="shared" ref="K33" ca="1" si="19">SUM(H33:J33)</f>
        <v>637000</v>
      </c>
    </row>
    <row r="34" spans="2:11">
      <c r="B34" s="509">
        <v>7</v>
      </c>
      <c r="C34" s="510" t="s">
        <v>163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F25*22</f>
        <v>22</v>
      </c>
      <c r="G34" s="360">
        <f ca="1">IF(ISERROR(OFFSET('HARGA SATUAN'!$I$6,MATCH(RAB!C34,'HARGA SATUAN'!$C$7:$C$1492,0),0)),0,OFFSET('HARGA SATUAN'!$I$6,MATCH(RAB!C34,'HARGA SATUAN'!$C$7:$C$1492,0),0))</f>
        <v>7938</v>
      </c>
      <c r="H34" s="361">
        <f t="shared" ca="1" si="12"/>
        <v>0</v>
      </c>
      <c r="I34" s="361">
        <f t="shared" ca="1" si="13"/>
        <v>174636</v>
      </c>
      <c r="J34" s="361">
        <f t="shared" ca="1" si="14"/>
        <v>0</v>
      </c>
      <c r="K34" s="362">
        <f t="shared" ca="1" si="15"/>
        <v>174636</v>
      </c>
    </row>
    <row r="35" spans="2:11">
      <c r="B35" s="509">
        <v>8</v>
      </c>
      <c r="C35" s="510" t="s">
        <v>176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F25*1</f>
        <v>1</v>
      </c>
      <c r="G35" s="360">
        <f ca="1">IF(ISERROR(OFFSET('HARGA SATUAN'!$I$6,MATCH(RAB!C35,'HARGA SATUAN'!$C$7:$C$1492,0),0)),0,OFFSET('HARGA SATUAN'!$I$6,MATCH(RAB!C35,'HARGA SATUAN'!$C$7:$C$1492,0),0))</f>
        <v>404600</v>
      </c>
      <c r="H35" s="361">
        <f t="shared" ca="1" si="12"/>
        <v>0</v>
      </c>
      <c r="I35" s="361">
        <f t="shared" ca="1" si="13"/>
        <v>404600</v>
      </c>
      <c r="J35" s="361">
        <f t="shared" ca="1" si="14"/>
        <v>0</v>
      </c>
      <c r="K35" s="362">
        <f t="shared" ca="1" si="15"/>
        <v>404600</v>
      </c>
    </row>
    <row r="36" spans="2:11">
      <c r="B36" s="509">
        <v>9</v>
      </c>
      <c r="C36" s="510" t="s">
        <v>184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F25*3</f>
        <v>3</v>
      </c>
      <c r="G36" s="360">
        <f ca="1">IF(ISERROR(OFFSET('HARGA SATUAN'!$I$6,MATCH(RAB!C36,'HARGA SATUAN'!$C$7:$C$1492,0),0)),0,OFFSET('HARGA SATUAN'!$I$6,MATCH(RAB!C36,'HARGA SATUAN'!$C$7:$C$1492,0),0))</f>
        <v>15900</v>
      </c>
      <c r="H36" s="361">
        <f t="shared" ca="1" si="12"/>
        <v>0</v>
      </c>
      <c r="I36" s="361">
        <f t="shared" ca="1" si="13"/>
        <v>47700</v>
      </c>
      <c r="J36" s="361">
        <f t="shared" ca="1" si="14"/>
        <v>0</v>
      </c>
      <c r="K36" s="362">
        <f t="shared" ca="1" si="15"/>
        <v>47700</v>
      </c>
    </row>
    <row r="37" spans="2:11">
      <c r="B37" s="509">
        <v>10</v>
      </c>
      <c r="C37" s="510" t="s">
        <v>592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F25*5</f>
        <v>5</v>
      </c>
      <c r="G37" s="360">
        <f ca="1">IF(ISERROR(OFFSET('HARGA SATUAN'!$I$6,MATCH(RAB!C37,'HARGA SATUAN'!$C$7:$C$1492,0),0)),0,OFFSET('HARGA SATUAN'!$I$6,MATCH(RAB!C37,'HARGA SATUAN'!$C$7:$C$1492,0),0))</f>
        <v>283100</v>
      </c>
      <c r="H37" s="361">
        <f t="shared" ca="1" si="12"/>
        <v>0</v>
      </c>
      <c r="I37" s="361">
        <f t="shared" ca="1" si="13"/>
        <v>1415500</v>
      </c>
      <c r="J37" s="361">
        <f t="shared" ca="1" si="14"/>
        <v>0</v>
      </c>
      <c r="K37" s="362">
        <f t="shared" ca="1" si="15"/>
        <v>1415500</v>
      </c>
    </row>
    <row r="38" spans="2:11">
      <c r="B38" s="509">
        <v>11</v>
      </c>
      <c r="C38" s="510" t="s">
        <v>593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F25*4</f>
        <v>4</v>
      </c>
      <c r="G38" s="360">
        <f ca="1">IF(ISERROR(OFFSET('HARGA SATUAN'!$I$6,MATCH(RAB!C38,'HARGA SATUAN'!$C$7:$C$1492,0),0)),0,OFFSET('HARGA SATUAN'!$I$6,MATCH(RAB!C38,'HARGA SATUAN'!$C$7:$C$1492,0),0))</f>
        <v>380500</v>
      </c>
      <c r="H38" s="361">
        <f t="shared" ca="1" si="12"/>
        <v>0</v>
      </c>
      <c r="I38" s="361">
        <f t="shared" ca="1" si="13"/>
        <v>1522000</v>
      </c>
      <c r="J38" s="361">
        <f t="shared" ca="1" si="14"/>
        <v>0</v>
      </c>
      <c r="K38" s="362">
        <f t="shared" ca="1" si="15"/>
        <v>1522000</v>
      </c>
    </row>
    <row r="39" spans="2:11">
      <c r="B39" s="509">
        <v>12</v>
      </c>
      <c r="C39" s="510" t="s">
        <v>208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F25*3</f>
        <v>3</v>
      </c>
      <c r="G39" s="360">
        <f ca="1">IF(ISERROR(OFFSET('HARGA SATUAN'!$I$6,MATCH(RAB!C39,'HARGA SATUAN'!$C$7:$C$1492,0),0)),0,OFFSET('HARGA SATUAN'!$I$6,MATCH(RAB!C39,'HARGA SATUAN'!$C$7:$C$1492,0),0))</f>
        <v>173400</v>
      </c>
      <c r="H39" s="361">
        <f t="shared" ca="1" si="12"/>
        <v>0</v>
      </c>
      <c r="I39" s="361">
        <f t="shared" ca="1" si="13"/>
        <v>520200</v>
      </c>
      <c r="J39" s="361">
        <f t="shared" ca="1" si="14"/>
        <v>0</v>
      </c>
      <c r="K39" s="362">
        <f t="shared" ca="1" si="15"/>
        <v>520200</v>
      </c>
    </row>
    <row r="40" spans="2:11">
      <c r="B40" s="509">
        <v>13</v>
      </c>
      <c r="C40" s="510" t="s">
        <v>247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F25*1</f>
        <v>1</v>
      </c>
      <c r="G40" s="360">
        <f ca="1">IF(ISERROR(OFFSET('HARGA SATUAN'!$I$6,MATCH(RAB!C40,'HARGA SATUAN'!$C$7:$C$1492,0),0)),0,OFFSET('HARGA SATUAN'!$I$6,MATCH(RAB!C40,'HARGA SATUAN'!$C$7:$C$1492,0),0))</f>
        <v>57690</v>
      </c>
      <c r="H40" s="361">
        <f t="shared" ca="1" si="12"/>
        <v>0</v>
      </c>
      <c r="I40" s="361">
        <f t="shared" ca="1" si="13"/>
        <v>57690</v>
      </c>
      <c r="J40" s="361">
        <f t="shared" ca="1" si="14"/>
        <v>0</v>
      </c>
      <c r="K40" s="362">
        <f t="shared" ca="1" si="15"/>
        <v>57690</v>
      </c>
    </row>
    <row r="41" spans="2:11">
      <c r="B41" s="509">
        <v>14</v>
      </c>
      <c r="C41" s="510" t="s">
        <v>234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F25*2</f>
        <v>2</v>
      </c>
      <c r="G41" s="360">
        <f ca="1">IF(ISERROR(OFFSET('HARGA SATUAN'!$I$6,MATCH(RAB!C41,'HARGA SATUAN'!$C$7:$C$1492,0),0)),0,OFFSET('HARGA SATUAN'!$I$6,MATCH(RAB!C41,'HARGA SATUAN'!$C$7:$C$1492,0),0))</f>
        <v>67500</v>
      </c>
      <c r="H41" s="361">
        <f t="shared" ca="1" si="12"/>
        <v>0</v>
      </c>
      <c r="I41" s="361">
        <f t="shared" ca="1" si="13"/>
        <v>135000</v>
      </c>
      <c r="J41" s="361">
        <f t="shared" ca="1" si="14"/>
        <v>0</v>
      </c>
      <c r="K41" s="362">
        <f t="shared" ca="1" si="15"/>
        <v>135000</v>
      </c>
    </row>
    <row r="42" spans="2:11">
      <c r="B42" s="509">
        <v>15</v>
      </c>
      <c r="C42" s="510" t="s">
        <v>267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F25*2</f>
        <v>2</v>
      </c>
      <c r="G42" s="360">
        <f ca="1">IF(ISERROR(OFFSET('HARGA SATUAN'!$I$6,MATCH(RAB!C42,'HARGA SATUAN'!$C$7:$C$1492,0),0)),0,OFFSET('HARGA SATUAN'!$I$6,MATCH(RAB!C42,'HARGA SATUAN'!$C$7:$C$1492,0),0))</f>
        <v>129000</v>
      </c>
      <c r="H42" s="361">
        <f t="shared" ca="1" si="12"/>
        <v>0</v>
      </c>
      <c r="I42" s="361">
        <f t="shared" ca="1" si="13"/>
        <v>258000</v>
      </c>
      <c r="J42" s="361">
        <f t="shared" ca="1" si="14"/>
        <v>0</v>
      </c>
      <c r="K42" s="362">
        <f t="shared" ca="1" si="15"/>
        <v>258000</v>
      </c>
    </row>
    <row r="43" spans="2:11">
      <c r="B43" s="509">
        <v>16</v>
      </c>
      <c r="C43" s="510" t="s">
        <v>607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F25*4</f>
        <v>4</v>
      </c>
      <c r="G43" s="360">
        <f ca="1">IF(ISERROR(OFFSET('HARGA SATUAN'!$I$6,MATCH(RAB!C43,'HARGA SATUAN'!$C$7:$C$1492,0),0)),0,OFFSET('HARGA SATUAN'!$I$6,MATCH(RAB!C43,'HARGA SATUAN'!$C$7:$C$1492,0),0))</f>
        <v>250000</v>
      </c>
      <c r="H43" s="361">
        <f t="shared" ca="1" si="12"/>
        <v>0</v>
      </c>
      <c r="I43" s="361">
        <f t="shared" ca="1" si="13"/>
        <v>1000000</v>
      </c>
      <c r="J43" s="361">
        <f t="shared" ca="1" si="14"/>
        <v>0</v>
      </c>
      <c r="K43" s="362">
        <f t="shared" ca="1" si="15"/>
        <v>1000000</v>
      </c>
    </row>
    <row r="44" spans="2:11">
      <c r="B44" s="509">
        <v>17</v>
      </c>
      <c r="C44" s="510" t="s">
        <v>783</v>
      </c>
      <c r="D44" s="358" t="str">
        <f ca="1">IF(ISERROR(OFFSET('HARGA SATUAN'!$D$6,MATCH(RAB!C44,'HARGA SATUAN'!$C$7:$C$1492,0),0)),"",OFFSET('HARGA SATUAN'!$D$6,MATCH(RAB!C44,'HARGA SATUAN'!$C$7:$C$1492,0),0))</f>
        <v>JASA</v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501">
        <f>F25*1</f>
        <v>1</v>
      </c>
      <c r="G44" s="360">
        <f ca="1">IF(ISERROR(OFFSET('HARGA SATUAN'!$I$6,MATCH(RAB!C44,'HARGA SATUAN'!$C$7:$C$1492,0),0)),0,OFFSET('HARGA SATUAN'!$I$6,MATCH(RAB!C44,'HARGA SATUAN'!$C$7:$C$1492,0),0))</f>
        <v>1182800</v>
      </c>
      <c r="H44" s="361">
        <f t="shared" ref="H44" ca="1" si="20">IF(OR(D44="MDU",D44="MDU-KD"),(IF($O$3="RAB NON MDU","PLN KD",G44*F44)),0)</f>
        <v>0</v>
      </c>
      <c r="I44" s="361">
        <f t="shared" ref="I44" ca="1" si="21">IF(D44="HDW",G44*F44,0)</f>
        <v>0</v>
      </c>
      <c r="J44" s="361">
        <f t="shared" ref="J44" ca="1" si="22">IF(D44="JASA",G44*F44,0)</f>
        <v>1182800</v>
      </c>
      <c r="K44" s="362">
        <f t="shared" ref="K44" ca="1" si="23">SUM(H44:J44)</f>
        <v>1182800</v>
      </c>
    </row>
    <row r="45" spans="2:11">
      <c r="B45" s="500"/>
      <c r="C45" s="497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501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ref="H45:H47" ca="1" si="24">IF(OR(D45="MDU",D45="MDU-KD"),(IF($O$3="RAB NON MDU","PLN KD",G45*F45)),0)</f>
        <v>0</v>
      </c>
      <c r="I45" s="361">
        <f t="shared" ref="I45:I47" ca="1" si="25">IF(D45="HDW",G45*F45,0)</f>
        <v>0</v>
      </c>
      <c r="J45" s="361">
        <f t="shared" ref="J45:J47" ca="1" si="26">IF(D45="JASA",G45*F45,0)</f>
        <v>0</v>
      </c>
      <c r="K45" s="362">
        <f t="shared" ref="K45:K47" ca="1" si="27">SUM(H45:J45)</f>
        <v>0</v>
      </c>
    </row>
    <row r="46" spans="2:11">
      <c r="B46" s="500" t="s">
        <v>524</v>
      </c>
      <c r="C46" s="497" t="s">
        <v>1612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501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24"/>
        <v>0</v>
      </c>
      <c r="I46" s="361">
        <f t="shared" ca="1" si="25"/>
        <v>0</v>
      </c>
      <c r="J46" s="361">
        <f t="shared" ca="1" si="26"/>
        <v>0</v>
      </c>
      <c r="K46" s="362">
        <f t="shared" ca="1" si="27"/>
        <v>0</v>
      </c>
    </row>
    <row r="47" spans="2:11">
      <c r="B47" s="507">
        <v>1</v>
      </c>
      <c r="C47" s="109" t="s">
        <v>1459</v>
      </c>
      <c r="D47" s="358" t="str">
        <f ca="1">IF(ISERROR(OFFSET('HARGA SATUAN'!$D$6,MATCH(RAB!C47,'HARGA SATUAN'!$C$7:$C$1492,0),0)),"",OFFSET('HARGA SATUAN'!$D$6,MATCH(RAB!C47,'HARGA SATUAN'!$C$7:$C$1492,0),0))</f>
        <v>MDU-KD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501">
        <v>60</v>
      </c>
      <c r="G47" s="360">
        <f ca="1">IF(ISERROR(OFFSET('HARGA SATUAN'!$I$6,MATCH(RAB!C47,'HARGA SATUAN'!$C$7:$C$1492,0),0)),0,OFFSET('HARGA SATUAN'!$I$6,MATCH(RAB!C47,'HARGA SATUAN'!$C$7:$C$1492,0),0))</f>
        <v>54500</v>
      </c>
      <c r="H47" s="361">
        <f t="shared" ca="1" si="24"/>
        <v>3270000</v>
      </c>
      <c r="I47" s="361">
        <f t="shared" ca="1" si="25"/>
        <v>0</v>
      </c>
      <c r="J47" s="361">
        <f t="shared" ca="1" si="26"/>
        <v>0</v>
      </c>
      <c r="K47" s="362">
        <f t="shared" ca="1" si="27"/>
        <v>3270000</v>
      </c>
    </row>
    <row r="48" spans="2:11">
      <c r="B48" s="507">
        <v>2</v>
      </c>
      <c r="C48" s="109" t="s">
        <v>346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Per 50 m</v>
      </c>
      <c r="F48" s="501">
        <v>1</v>
      </c>
      <c r="G48" s="360">
        <f ca="1">IF(ISERROR(OFFSET('HARGA SATUAN'!$I$6,MATCH(RAB!C48,'HARGA SATUAN'!$C$7:$C$1492,0),0)),0,OFFSET('HARGA SATUAN'!$I$6,MATCH(RAB!C48,'HARGA SATUAN'!$C$7:$C$1492,0),0))</f>
        <v>223500</v>
      </c>
      <c r="H48" s="361">
        <f t="shared" ref="H48:H56" ca="1" si="28">IF(OR(D48="MDU",D48="MDU-KD"),(IF($O$3="RAB NON MDU","PLN KD",G48*F48)),0)</f>
        <v>0</v>
      </c>
      <c r="I48" s="361">
        <f t="shared" ref="I48:I56" ca="1" si="29">IF(D48="HDW",G48*F48,0)</f>
        <v>0</v>
      </c>
      <c r="J48" s="361">
        <f t="shared" ref="J48:J56" ca="1" si="30">IF(D48="JASA",G48*F48,0)</f>
        <v>223500</v>
      </c>
      <c r="K48" s="362">
        <f t="shared" ref="K48:K56" ca="1" si="31">SUM(H48:J48)</f>
        <v>223500</v>
      </c>
    </row>
    <row r="49" spans="2:11">
      <c r="B49" s="507">
        <v>3</v>
      </c>
      <c r="C49" s="109" t="s">
        <v>101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Btg</v>
      </c>
      <c r="F49" s="501">
        <v>1</v>
      </c>
      <c r="G49" s="360">
        <f ca="1">IF(ISERROR(OFFSET('HARGA SATUAN'!$I$6,MATCH(RAB!C49,'HARGA SATUAN'!$C$7:$C$1492,0),0)),0,OFFSET('HARGA SATUAN'!$I$6,MATCH(RAB!C49,'HARGA SATUAN'!$C$7:$C$1492,0),0))</f>
        <v>3382600</v>
      </c>
      <c r="H49" s="361">
        <f t="shared" ref="H49" ca="1" si="32">IF(OR(D49="MDU",D49="MDU-KD"),(IF($O$3="RAB NON MDU","PLN KD",G49*F49)),0)</f>
        <v>0</v>
      </c>
      <c r="I49" s="361">
        <f t="shared" ref="I49" ca="1" si="33">IF(D49="HDW",G49*F49,0)</f>
        <v>3382600</v>
      </c>
      <c r="J49" s="361">
        <f t="shared" ref="J49" ca="1" si="34">IF(D49="JASA",G49*F49,0)</f>
        <v>0</v>
      </c>
      <c r="K49" s="362">
        <f t="shared" ref="K49" ca="1" si="35">SUM(H49:J49)</f>
        <v>3382600</v>
      </c>
    </row>
    <row r="50" spans="2:11">
      <c r="B50" s="507"/>
      <c r="C50" s="109"/>
      <c r="D50" s="358"/>
      <c r="E50" s="359"/>
      <c r="F50" s="501"/>
      <c r="G50" s="360"/>
      <c r="H50" s="361"/>
      <c r="I50" s="361"/>
      <c r="J50" s="361"/>
      <c r="K50" s="362"/>
    </row>
    <row r="51" spans="2:11">
      <c r="B51" s="515" t="s">
        <v>1035</v>
      </c>
      <c r="C51" s="516" t="s">
        <v>1622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01">
        <v>2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28"/>
        <v>0</v>
      </c>
      <c r="I51" s="361">
        <f t="shared" ca="1" si="29"/>
        <v>0</v>
      </c>
      <c r="J51" s="361">
        <f t="shared" ca="1" si="30"/>
        <v>0</v>
      </c>
      <c r="K51" s="362">
        <f t="shared" ca="1" si="31"/>
        <v>0</v>
      </c>
    </row>
    <row r="52" spans="2:11">
      <c r="B52" s="515">
        <v>1</v>
      </c>
      <c r="C52" s="516" t="s">
        <v>595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F51*1</f>
        <v>2</v>
      </c>
      <c r="G52" s="360">
        <f ca="1">IF(ISERROR(OFFSET('HARGA SATUAN'!$I$6,MATCH(RAB!C52,'HARGA SATUAN'!$C$7:$C$1492,0),0)),0,OFFSET('HARGA SATUAN'!$I$6,MATCH(RAB!C52,'HARGA SATUAN'!$C$7:$C$1492,0),0))</f>
        <v>78500</v>
      </c>
      <c r="H52" s="361">
        <f t="shared" ca="1" si="28"/>
        <v>0</v>
      </c>
      <c r="I52" s="361">
        <f t="shared" ca="1" si="29"/>
        <v>157000</v>
      </c>
      <c r="J52" s="361">
        <f t="shared" ca="1" si="30"/>
        <v>0</v>
      </c>
      <c r="K52" s="362">
        <f t="shared" ca="1" si="31"/>
        <v>157000</v>
      </c>
    </row>
    <row r="53" spans="2:11">
      <c r="B53" s="515">
        <v>2</v>
      </c>
      <c r="C53" s="516" t="s">
        <v>229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F51*1</f>
        <v>2</v>
      </c>
      <c r="G53" s="360">
        <f ca="1">IF(ISERROR(OFFSET('HARGA SATUAN'!$I$6,MATCH(RAB!C53,'HARGA SATUAN'!$C$7:$C$1492,0),0)),0,OFFSET('HARGA SATUAN'!$I$6,MATCH(RAB!C53,'HARGA SATUAN'!$C$7:$C$1492,0),0))</f>
        <v>4212</v>
      </c>
      <c r="H53" s="361">
        <f t="shared" ca="1" si="28"/>
        <v>0</v>
      </c>
      <c r="I53" s="361">
        <f t="shared" ca="1" si="29"/>
        <v>8424</v>
      </c>
      <c r="J53" s="361">
        <f t="shared" ca="1" si="30"/>
        <v>0</v>
      </c>
      <c r="K53" s="362">
        <f t="shared" ca="1" si="31"/>
        <v>8424</v>
      </c>
    </row>
    <row r="54" spans="2:11">
      <c r="B54" s="515">
        <v>3</v>
      </c>
      <c r="C54" s="516" t="s">
        <v>266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Mtr</v>
      </c>
      <c r="F54" s="501">
        <f>F51*1</f>
        <v>2</v>
      </c>
      <c r="G54" s="360">
        <f ca="1">IF(ISERROR(OFFSET('HARGA SATUAN'!$I$6,MATCH(RAB!C54,'HARGA SATUAN'!$C$7:$C$1492,0),0)),0,OFFSET('HARGA SATUAN'!$I$6,MATCH(RAB!C54,'HARGA SATUAN'!$C$7:$C$1492,0),0))</f>
        <v>23310</v>
      </c>
      <c r="H54" s="361">
        <f t="shared" ca="1" si="28"/>
        <v>0</v>
      </c>
      <c r="I54" s="361">
        <f t="shared" ca="1" si="29"/>
        <v>46620</v>
      </c>
      <c r="J54" s="361">
        <f t="shared" ca="1" si="30"/>
        <v>0</v>
      </c>
      <c r="K54" s="362">
        <f t="shared" ca="1" si="31"/>
        <v>46620</v>
      </c>
    </row>
    <row r="55" spans="2:11">
      <c r="B55" s="515">
        <v>4</v>
      </c>
      <c r="C55" s="516" t="s">
        <v>35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1">
        <f>F51*1</f>
        <v>2</v>
      </c>
      <c r="G55" s="360">
        <f ca="1">IF(ISERROR(OFFSET('HARGA SATUAN'!$I$6,MATCH(RAB!C55,'HARGA SATUAN'!$C$7:$C$1492,0),0)),0,OFFSET('HARGA SATUAN'!$I$6,MATCH(RAB!C55,'HARGA SATUAN'!$C$7:$C$1492,0),0))</f>
        <v>2300</v>
      </c>
      <c r="H55" s="361">
        <f t="shared" ca="1" si="28"/>
        <v>0</v>
      </c>
      <c r="I55" s="361">
        <f t="shared" ca="1" si="29"/>
        <v>4600</v>
      </c>
      <c r="J55" s="361">
        <f t="shared" ca="1" si="30"/>
        <v>0</v>
      </c>
      <c r="K55" s="362">
        <f t="shared" ca="1" si="31"/>
        <v>4600</v>
      </c>
    </row>
    <row r="56" spans="2:11">
      <c r="B56" s="515">
        <v>5</v>
      </c>
      <c r="C56" s="516" t="s">
        <v>630</v>
      </c>
      <c r="D56" s="358" t="str">
        <f ca="1">IF(ISERROR(OFFSET('HARGA SATUAN'!$D$6,MATCH(RAB!C56,'HARGA SATUAN'!$C$7:$C$1492,0),0)),"",OFFSET('HARGA SATUAN'!$D$6,MATCH(RAB!C56,'HARGA SATUAN'!$C$7:$C$1492,0),0))</f>
        <v>JASA</v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f>F51*1</f>
        <v>2</v>
      </c>
      <c r="G56" s="360">
        <f ca="1">IF(ISERROR(OFFSET('HARGA SATUAN'!$I$6,MATCH(RAB!C56,'HARGA SATUAN'!$C$7:$C$1492,0),0)),0,OFFSET('HARGA SATUAN'!$I$6,MATCH(RAB!C56,'HARGA SATUAN'!$C$7:$C$1492,0),0))</f>
        <v>35700</v>
      </c>
      <c r="H56" s="361">
        <f t="shared" ca="1" si="28"/>
        <v>0</v>
      </c>
      <c r="I56" s="361">
        <f t="shared" ca="1" si="29"/>
        <v>0</v>
      </c>
      <c r="J56" s="361">
        <f t="shared" ca="1" si="30"/>
        <v>71400</v>
      </c>
      <c r="K56" s="362">
        <f t="shared" ca="1" si="31"/>
        <v>71400</v>
      </c>
    </row>
    <row r="57" spans="2:11">
      <c r="B57" s="507"/>
      <c r="C57" s="109"/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501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ref="H57:H71" ca="1" si="36">IF(OR(D57="MDU",D57="MDU-KD"),(IF($O$3="RAB NON MDU","PLN KD",G57*F57)),0)</f>
        <v>0</v>
      </c>
      <c r="I57" s="361">
        <f t="shared" ref="I57:I71" ca="1" si="37">IF(D57="HDW",G57*F57,0)</f>
        <v>0</v>
      </c>
      <c r="J57" s="361">
        <f t="shared" ref="J57:J71" ca="1" si="38">IF(D57="JASA",G57*F57,0)</f>
        <v>0</v>
      </c>
      <c r="K57" s="362">
        <f t="shared" ref="K57:K71" ca="1" si="39">SUM(H57:J57)</f>
        <v>0</v>
      </c>
    </row>
    <row r="58" spans="2:11">
      <c r="B58" s="500" t="s">
        <v>526</v>
      </c>
      <c r="C58" s="497" t="s">
        <v>1619</v>
      </c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501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36"/>
        <v>0</v>
      </c>
      <c r="I58" s="361">
        <f t="shared" ca="1" si="37"/>
        <v>0</v>
      </c>
      <c r="J58" s="361">
        <f t="shared" ca="1" si="38"/>
        <v>0</v>
      </c>
      <c r="K58" s="362">
        <f t="shared" ca="1" si="39"/>
        <v>0</v>
      </c>
    </row>
    <row r="59" spans="2:11">
      <c r="B59" s="503" t="s">
        <v>1035</v>
      </c>
      <c r="C59" s="512" t="s">
        <v>1624</v>
      </c>
      <c r="D59" s="358" t="str">
        <f ca="1">IF(ISERROR(OFFSET('[93]HARGA SATUAN'!$D$6,MATCH([93]RAB!C59,'[93]HARGA SATUAN'!$C$7:$C$1492,0),0)),"",OFFSET('[93]HARGA SATUAN'!$D$6,MATCH([93]RAB!C59,'[93]HARGA SATUAN'!$C$7:$C$1492,0),0))</f>
        <v/>
      </c>
      <c r="E59" s="359" t="str">
        <f ca="1">IF(B59="+","Unit",IF(ISERROR(OFFSET('[93]HARGA SATUAN'!$E$6,MATCH([93]RAB!C59,'[93]HARGA SATUAN'!$C$7:$C$1492,0),0)),"",OFFSET('[93]HARGA SATUAN'!$E$6,MATCH([93]RAB!C59,'[93]HARGA SATUAN'!$C$7:$C$1492,0),0)))</f>
        <v>Unit</v>
      </c>
      <c r="F59" s="501">
        <v>2</v>
      </c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36"/>
        <v>0</v>
      </c>
      <c r="I59" s="361">
        <f t="shared" ca="1" si="37"/>
        <v>0</v>
      </c>
      <c r="J59" s="361">
        <f t="shared" ca="1" si="38"/>
        <v>0</v>
      </c>
      <c r="K59" s="362">
        <f t="shared" ca="1" si="39"/>
        <v>0</v>
      </c>
    </row>
    <row r="60" spans="2:11">
      <c r="B60" s="712">
        <v>1</v>
      </c>
      <c r="C60" s="714" t="s">
        <v>28</v>
      </c>
      <c r="D60" s="358" t="str">
        <f ca="1">IF(ISERROR(OFFSET('[93]HARGA SATUAN'!$D$6,MATCH([93]RAB!C60,'[93]HARGA SATUAN'!$C$7:$C$1492,0),0)),"",OFFSET('[93]HARGA SATUAN'!$D$6,MATCH([93]RAB!C60,'[93]HARGA SATUAN'!$C$7:$C$1492,0),0))</f>
        <v>MDU-KD</v>
      </c>
      <c r="E60" s="359" t="str">
        <f ca="1">IF(B60="+","Unit",IF(ISERROR(OFFSET('[93]HARGA SATUAN'!$E$6,MATCH([93]RAB!C60,'[93]HARGA SATUAN'!$C$7:$C$1492,0),0)),"",OFFSET('[93]HARGA SATUAN'!$E$6,MATCH([93]RAB!C60,'[93]HARGA SATUAN'!$C$7:$C$1492,0),0)))</f>
        <v>Bh</v>
      </c>
      <c r="F60" s="501">
        <f>F59*1</f>
        <v>2</v>
      </c>
      <c r="G60" s="360">
        <f ca="1">IF(ISERROR(OFFSET('HARGA SATUAN'!$I$6,MATCH(RAB!C60,'HARGA SATUAN'!$C$7:$C$1492,0),0)),0,OFFSET('HARGA SATUAN'!$I$6,MATCH(RAB!C60,'HARGA SATUAN'!$C$7:$C$1492,0),0))</f>
        <v>26500</v>
      </c>
      <c r="H60" s="361">
        <f t="shared" ca="1" si="36"/>
        <v>53000</v>
      </c>
      <c r="I60" s="361">
        <f t="shared" ca="1" si="37"/>
        <v>0</v>
      </c>
      <c r="J60" s="361">
        <f t="shared" ca="1" si="38"/>
        <v>0</v>
      </c>
      <c r="K60" s="362">
        <f t="shared" ca="1" si="39"/>
        <v>53000</v>
      </c>
    </row>
    <row r="61" spans="2:11">
      <c r="B61" s="712">
        <v>2</v>
      </c>
      <c r="C61" s="714" t="s">
        <v>203</v>
      </c>
      <c r="D61" s="358" t="str">
        <f ca="1">IF(ISERROR(OFFSET('[93]HARGA SATUAN'!$D$6,MATCH([93]RAB!C61,'[93]HARGA SATUAN'!$C$7:$C$1492,0),0)),"",OFFSET('[93]HARGA SATUAN'!$D$6,MATCH([93]RAB!C61,'[93]HARGA SATUAN'!$C$7:$C$1492,0),0))</f>
        <v>MDU-KD</v>
      </c>
      <c r="E61" s="359" t="str">
        <f ca="1">IF(B61="+","Unit",IF(ISERROR(OFFSET('[93]HARGA SATUAN'!$E$6,MATCH([93]RAB!C61,'[93]HARGA SATUAN'!$C$7:$C$1492,0),0)),"",OFFSET('[93]HARGA SATUAN'!$E$6,MATCH([93]RAB!C61,'[93]HARGA SATUAN'!$C$7:$C$1492,0),0)))</f>
        <v>Bh</v>
      </c>
      <c r="F61" s="501">
        <f>F59*1</f>
        <v>2</v>
      </c>
      <c r="G61" s="360">
        <f ca="1">IF(ISERROR(OFFSET('HARGA SATUAN'!$I$6,MATCH(RAB!C61,'HARGA SATUAN'!$C$7:$C$1492,0),0)),0,OFFSET('HARGA SATUAN'!$I$6,MATCH(RAB!C61,'HARGA SATUAN'!$C$7:$C$1492,0),0))</f>
        <v>12500</v>
      </c>
      <c r="H61" s="361">
        <f t="shared" ca="1" si="36"/>
        <v>25000</v>
      </c>
      <c r="I61" s="361">
        <f t="shared" ca="1" si="37"/>
        <v>0</v>
      </c>
      <c r="J61" s="361">
        <f t="shared" ca="1" si="38"/>
        <v>0</v>
      </c>
      <c r="K61" s="362">
        <f t="shared" ca="1" si="39"/>
        <v>25000</v>
      </c>
    </row>
    <row r="62" spans="2:11">
      <c r="B62" s="712">
        <v>3</v>
      </c>
      <c r="C62" s="714" t="s">
        <v>205</v>
      </c>
      <c r="D62" s="358" t="str">
        <f ca="1">IF(ISERROR(OFFSET('[93]HARGA SATUAN'!$D$6,MATCH([93]RAB!C62,'[93]HARGA SATUAN'!$C$7:$C$1492,0),0)),"",OFFSET('[93]HARGA SATUAN'!$D$6,MATCH([93]RAB!C62,'[93]HARGA SATUAN'!$C$7:$C$1492,0),0))</f>
        <v>HDW</v>
      </c>
      <c r="E62" s="359" t="str">
        <f ca="1">IF(B62="+","Unit",IF(ISERROR(OFFSET('[93]HARGA SATUAN'!$E$6,MATCH([93]RAB!C62,'[93]HARGA SATUAN'!$C$7:$C$1492,0),0)),"",OFFSET('[93]HARGA SATUAN'!$E$6,MATCH([93]RAB!C62,'[93]HARGA SATUAN'!$C$7:$C$1492,0),0)))</f>
        <v>Bh</v>
      </c>
      <c r="F62" s="501">
        <f>F59*12</f>
        <v>24</v>
      </c>
      <c r="G62" s="360">
        <f ca="1">IF(ISERROR(OFFSET('HARGA SATUAN'!$I$6,MATCH(RAB!C62,'HARGA SATUAN'!$C$7:$C$1492,0),0)),0,OFFSET('HARGA SATUAN'!$I$6,MATCH(RAB!C62,'HARGA SATUAN'!$C$7:$C$1492,0),0))</f>
        <v>24300</v>
      </c>
      <c r="H62" s="361">
        <f t="shared" ca="1" si="36"/>
        <v>0</v>
      </c>
      <c r="I62" s="361">
        <f t="shared" ca="1" si="37"/>
        <v>583200</v>
      </c>
      <c r="J62" s="361">
        <f t="shared" ca="1" si="38"/>
        <v>0</v>
      </c>
      <c r="K62" s="362">
        <f t="shared" ca="1" si="39"/>
        <v>583200</v>
      </c>
    </row>
    <row r="63" spans="2:11">
      <c r="B63" s="712">
        <v>4</v>
      </c>
      <c r="C63" s="714" t="s">
        <v>287</v>
      </c>
      <c r="D63" s="358" t="str">
        <f ca="1">IF(ISERROR(OFFSET('[93]HARGA SATUAN'!$D$6,MATCH([93]RAB!C63,'[93]HARGA SATUAN'!$C$7:$C$1492,0),0)),"",OFFSET('[93]HARGA SATUAN'!$D$6,MATCH([93]RAB!C63,'[93]HARGA SATUAN'!$C$7:$C$1492,0),0))</f>
        <v>HDW</v>
      </c>
      <c r="E63" s="359" t="str">
        <f ca="1">IF(B63="+","Unit",IF(ISERROR(OFFSET('[93]HARGA SATUAN'!$E$6,MATCH([93]RAB!C63,'[93]HARGA SATUAN'!$C$7:$C$1492,0),0)),"",OFFSET('[93]HARGA SATUAN'!$E$6,MATCH([93]RAB!C63,'[93]HARGA SATUAN'!$C$7:$C$1492,0),0)))</f>
        <v>Bh</v>
      </c>
      <c r="F63" s="501">
        <f>F59*2</f>
        <v>4</v>
      </c>
      <c r="G63" s="360">
        <f ca="1">IF(ISERROR(OFFSET('HARGA SATUAN'!$I$6,MATCH(RAB!C63,'HARGA SATUAN'!$C$7:$C$1492,0),0)),0,OFFSET('HARGA SATUAN'!$I$6,MATCH(RAB!C63,'HARGA SATUAN'!$C$7:$C$1492,0),0))</f>
        <v>40000</v>
      </c>
      <c r="H63" s="361">
        <f t="shared" ca="1" si="36"/>
        <v>0</v>
      </c>
      <c r="I63" s="361">
        <f t="shared" ca="1" si="37"/>
        <v>160000</v>
      </c>
      <c r="J63" s="361">
        <f t="shared" ca="1" si="38"/>
        <v>0</v>
      </c>
      <c r="K63" s="362">
        <f t="shared" ca="1" si="39"/>
        <v>160000</v>
      </c>
    </row>
    <row r="64" spans="2:11">
      <c r="B64" s="712">
        <v>5</v>
      </c>
      <c r="C64" s="714" t="s">
        <v>26</v>
      </c>
      <c r="D64" s="358" t="str">
        <f ca="1">IF(ISERROR(OFFSET('[93]HARGA SATUAN'!$D$6,MATCH([93]RAB!C64,'[93]HARGA SATUAN'!$C$7:$C$1492,0),0)),"",OFFSET('[93]HARGA SATUAN'!$D$6,MATCH([93]RAB!C64,'[93]HARGA SATUAN'!$C$7:$C$1492,0),0))</f>
        <v>HDW</v>
      </c>
      <c r="E64" s="359" t="str">
        <f ca="1">IF(B64="+","Unit",IF(ISERROR(OFFSET('[93]HARGA SATUAN'!$E$6,MATCH([93]RAB!C64,'[93]HARGA SATUAN'!$C$7:$C$1492,0),0)),"",OFFSET('[93]HARGA SATUAN'!$E$6,MATCH([93]RAB!C64,'[93]HARGA SATUAN'!$C$7:$C$1492,0),0)))</f>
        <v>Bh</v>
      </c>
      <c r="F64" s="501">
        <f>F59*1</f>
        <v>2</v>
      </c>
      <c r="G64" s="360">
        <f ca="1">IF(ISERROR(OFFSET('HARGA SATUAN'!$I$6,MATCH(RAB!C64,'HARGA SATUAN'!$C$7:$C$1492,0),0)),0,OFFSET('HARGA SATUAN'!$I$6,MATCH(RAB!C64,'HARGA SATUAN'!$C$7:$C$1492,0),0))</f>
        <v>2500</v>
      </c>
      <c r="H64" s="361">
        <f t="shared" ca="1" si="36"/>
        <v>0</v>
      </c>
      <c r="I64" s="361">
        <f t="shared" ca="1" si="37"/>
        <v>5000</v>
      </c>
      <c r="J64" s="361">
        <f t="shared" ca="1" si="38"/>
        <v>0</v>
      </c>
      <c r="K64" s="362">
        <f t="shared" ca="1" si="39"/>
        <v>5000</v>
      </c>
    </row>
    <row r="65" spans="2:11">
      <c r="B65" s="712">
        <v>6</v>
      </c>
      <c r="C65" s="714" t="s">
        <v>759</v>
      </c>
      <c r="D65" s="358" t="str">
        <f ca="1">IF(ISERROR(OFFSET('[93]HARGA SATUAN'!$D$6,MATCH([93]RAB!C65,'[93]HARGA SATUAN'!$C$7:$C$1492,0),0)),"",OFFSET('[93]HARGA SATUAN'!$D$6,MATCH([93]RAB!C65,'[93]HARGA SATUAN'!$C$7:$C$1492,0),0))</f>
        <v>HDW</v>
      </c>
      <c r="E65" s="359" t="str">
        <f ca="1">IF(B65="+","Unit",IF(ISERROR(OFFSET('[93]HARGA SATUAN'!$E$6,MATCH([93]RAB!C65,'[93]HARGA SATUAN'!$C$7:$C$1492,0),0)),"",OFFSET('[93]HARGA SATUAN'!$E$6,MATCH([93]RAB!C65,'[93]HARGA SATUAN'!$C$7:$C$1492,0),0)))</f>
        <v>Bh</v>
      </c>
      <c r="F65" s="501">
        <f>F59*1</f>
        <v>2</v>
      </c>
      <c r="G65" s="360">
        <f ca="1">IF(ISERROR(OFFSET('HARGA SATUAN'!$I$6,MATCH(RAB!C65,'HARGA SATUAN'!$C$7:$C$1492,0),0)),0,OFFSET('HARGA SATUAN'!$I$6,MATCH(RAB!C65,'HARGA SATUAN'!$C$7:$C$1492,0),0))</f>
        <v>43500</v>
      </c>
      <c r="H65" s="361">
        <f t="shared" ca="1" si="36"/>
        <v>0</v>
      </c>
      <c r="I65" s="361">
        <f t="shared" ca="1" si="37"/>
        <v>87000</v>
      </c>
      <c r="J65" s="361">
        <f t="shared" ca="1" si="38"/>
        <v>0</v>
      </c>
      <c r="K65" s="362">
        <f t="shared" ca="1" si="39"/>
        <v>87000</v>
      </c>
    </row>
    <row r="66" spans="2:11">
      <c r="B66" s="500"/>
      <c r="C66" s="497"/>
      <c r="D66" s="358"/>
      <c r="E66" s="359"/>
      <c r="F66" s="501"/>
      <c r="G66" s="360"/>
      <c r="H66" s="361"/>
      <c r="I66" s="361"/>
      <c r="J66" s="361"/>
      <c r="K66" s="362"/>
    </row>
    <row r="67" spans="2:11">
      <c r="B67" s="712" t="s">
        <v>1035</v>
      </c>
      <c r="C67" s="714" t="s">
        <v>1625</v>
      </c>
      <c r="D67" s="358" t="str">
        <f ca="1">IF(ISERROR(OFFSET('[93]HARGA SATUAN'!$D$6,MATCH([93]RAB!C67,'[93]HARGA SATUAN'!$C$7:$C$1492,0),0)),"",OFFSET('[93]HARGA SATUAN'!$D$6,MATCH([93]RAB!C67,'[93]HARGA SATUAN'!$C$7:$C$1492,0),0))</f>
        <v>HDW</v>
      </c>
      <c r="E67" s="359" t="str">
        <f ca="1">IF(B67="+","Unit",IF(ISERROR(OFFSET('[93]HARGA SATUAN'!$E$6,MATCH([93]RAB!C67,'[93]HARGA SATUAN'!$C$7:$C$1492,0),0)),"",OFFSET('[93]HARGA SATUAN'!$E$6,MATCH([93]RAB!C67,'[93]HARGA SATUAN'!$C$7:$C$1492,0),0)))</f>
        <v>Unit</v>
      </c>
      <c r="F67" s="715">
        <v>2</v>
      </c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36"/>
        <v>0</v>
      </c>
      <c r="I67" s="361">
        <f t="shared" ca="1" si="37"/>
        <v>0</v>
      </c>
      <c r="J67" s="361">
        <f t="shared" ca="1" si="38"/>
        <v>0</v>
      </c>
      <c r="K67" s="362">
        <f t="shared" ca="1" si="39"/>
        <v>0</v>
      </c>
    </row>
    <row r="68" spans="2:11">
      <c r="B68" s="712">
        <v>1</v>
      </c>
      <c r="C68" s="714" t="s">
        <v>262</v>
      </c>
      <c r="D68" s="358" t="str">
        <f ca="1">IF(ISERROR(OFFSET('[93]HARGA SATUAN'!$D$6,MATCH([93]RAB!C68,'[93]HARGA SATUAN'!$C$7:$C$1492,0),0)),"",OFFSET('[93]HARGA SATUAN'!$D$6,MATCH([93]RAB!C68,'[93]HARGA SATUAN'!$C$7:$C$1492,0),0))</f>
        <v>HDW</v>
      </c>
      <c r="E68" s="359" t="str">
        <f ca="1">IF(B68="+","Unit",IF(ISERROR(OFFSET('[93]HARGA SATUAN'!$E$6,MATCH([93]RAB!C68,'[93]HARGA SATUAN'!$C$7:$C$1492,0),0)),"",OFFSET('[93]HARGA SATUAN'!$E$6,MATCH([93]RAB!C68,'[93]HARGA SATUAN'!$C$7:$C$1492,0),0)))</f>
        <v>Bh</v>
      </c>
      <c r="F68" s="715">
        <f>F67*1</f>
        <v>2</v>
      </c>
      <c r="G68" s="360">
        <f ca="1">IF(ISERROR(OFFSET('HARGA SATUAN'!$I$6,MATCH(RAB!C68,'HARGA SATUAN'!$C$7:$C$1492,0),0)),0,OFFSET('HARGA SATUAN'!$I$6,MATCH(RAB!C68,'HARGA SATUAN'!$C$7:$C$1492,0),0))</f>
        <v>104200</v>
      </c>
      <c r="H68" s="361">
        <f t="shared" ca="1" si="36"/>
        <v>0</v>
      </c>
      <c r="I68" s="361">
        <f t="shared" ca="1" si="37"/>
        <v>208400</v>
      </c>
      <c r="J68" s="361">
        <f t="shared" ca="1" si="38"/>
        <v>0</v>
      </c>
      <c r="K68" s="362">
        <f t="shared" ca="1" si="39"/>
        <v>208400</v>
      </c>
    </row>
    <row r="69" spans="2:11">
      <c r="B69" s="712">
        <v>2</v>
      </c>
      <c r="C69" s="714" t="s">
        <v>596</v>
      </c>
      <c r="D69" s="358" t="str">
        <f ca="1">IF(ISERROR(OFFSET('[93]HARGA SATUAN'!$D$6,MATCH([93]RAB!C69,'[93]HARGA SATUAN'!$C$7:$C$1492,0),0)),"",OFFSET('[93]HARGA SATUAN'!$D$6,MATCH([93]RAB!C69,'[93]HARGA SATUAN'!$C$7:$C$1492,0),0))</f>
        <v>HDW</v>
      </c>
      <c r="E69" s="359" t="str">
        <f ca="1">IF(B69="+","Unit",IF(ISERROR(OFFSET('[93]HARGA SATUAN'!$E$6,MATCH([93]RAB!C69,'[93]HARGA SATUAN'!$C$7:$C$1492,0),0)),"",OFFSET('[93]HARGA SATUAN'!$E$6,MATCH([93]RAB!C69,'[93]HARGA SATUAN'!$C$7:$C$1492,0),0)))</f>
        <v>Bh</v>
      </c>
      <c r="F69" s="715">
        <f>F67*1</f>
        <v>2</v>
      </c>
      <c r="G69" s="360">
        <f ca="1">IF(ISERROR(OFFSET('HARGA SATUAN'!$I$6,MATCH(RAB!C69,'HARGA SATUAN'!$C$7:$C$1492,0),0)),0,OFFSET('HARGA SATUAN'!$I$6,MATCH(RAB!C69,'HARGA SATUAN'!$C$7:$C$1492,0),0))</f>
        <v>120000</v>
      </c>
      <c r="H69" s="361">
        <f t="shared" ca="1" si="36"/>
        <v>0</v>
      </c>
      <c r="I69" s="361">
        <f t="shared" ca="1" si="37"/>
        <v>240000</v>
      </c>
      <c r="J69" s="361">
        <f t="shared" ca="1" si="38"/>
        <v>0</v>
      </c>
      <c r="K69" s="362">
        <f t="shared" ca="1" si="39"/>
        <v>240000</v>
      </c>
    </row>
    <row r="70" spans="2:11">
      <c r="B70" s="712">
        <v>4</v>
      </c>
      <c r="C70" s="714" t="s">
        <v>214</v>
      </c>
      <c r="D70" s="358" t="str">
        <f ca="1">IF(ISERROR(OFFSET('[93]HARGA SATUAN'!$D$6,MATCH([93]RAB!C70,'[93]HARGA SATUAN'!$C$7:$C$1492,0),0)),"",OFFSET('[93]HARGA SATUAN'!$D$6,MATCH([93]RAB!C70,'[93]HARGA SATUAN'!$C$7:$C$1492,0),0))</f>
        <v>HDW</v>
      </c>
      <c r="E70" s="359" t="str">
        <f ca="1">IF(B70="+","Unit",IF(ISERROR(OFFSET('[93]HARGA SATUAN'!$E$6,MATCH([93]RAB!C70,'[93]HARGA SATUAN'!$C$7:$C$1492,0),0)),"",OFFSET('[93]HARGA SATUAN'!$E$6,MATCH([93]RAB!C70,'[93]HARGA SATUAN'!$C$7:$C$1492,0),0)))</f>
        <v>Bh</v>
      </c>
      <c r="F70" s="501">
        <f>F67*1</f>
        <v>2</v>
      </c>
      <c r="G70" s="360">
        <f ca="1">IF(ISERROR(OFFSET('HARGA SATUAN'!$I$6,MATCH(RAB!C70,'HARGA SATUAN'!$C$7:$C$1492,0),0)),0,OFFSET('HARGA SATUAN'!$I$6,MATCH(RAB!C70,'HARGA SATUAN'!$C$7:$C$1492,0),0))</f>
        <v>4500</v>
      </c>
      <c r="H70" s="361">
        <f t="shared" ca="1" si="36"/>
        <v>0</v>
      </c>
      <c r="I70" s="361">
        <f t="shared" ca="1" si="37"/>
        <v>9000</v>
      </c>
      <c r="J70" s="361">
        <f t="shared" ca="1" si="38"/>
        <v>0</v>
      </c>
      <c r="K70" s="362">
        <f t="shared" ca="1" si="39"/>
        <v>9000</v>
      </c>
    </row>
    <row r="71" spans="2:11">
      <c r="B71" s="712">
        <v>3</v>
      </c>
      <c r="C71" s="714" t="s">
        <v>767</v>
      </c>
      <c r="D71" s="358" t="str">
        <f ca="1">IF(ISERROR(OFFSET('[93]HARGA SATUAN'!$D$6,MATCH([93]RAB!C71,'[93]HARGA SATUAN'!$C$7:$C$1492,0),0)),"",OFFSET('[93]HARGA SATUAN'!$D$6,MATCH([93]RAB!C71,'[93]HARGA SATUAN'!$C$7:$C$1492,0),0))</f>
        <v>HDW</v>
      </c>
      <c r="E71" s="359" t="str">
        <f ca="1">IF(B71="+","Unit",IF(ISERROR(OFFSET('[93]HARGA SATUAN'!$E$6,MATCH([93]RAB!C71,'[93]HARGA SATUAN'!$C$7:$C$1492,0),0)),"",OFFSET('[93]HARGA SATUAN'!$E$6,MATCH([93]RAB!C71,'[93]HARGA SATUAN'!$C$7:$C$1492,0),0)))</f>
        <v>Bh</v>
      </c>
      <c r="F71" s="715">
        <f>F67*1</f>
        <v>2</v>
      </c>
      <c r="G71" s="360">
        <f ca="1">IF(ISERROR(OFFSET('HARGA SATUAN'!$I$6,MATCH(RAB!C71,'HARGA SATUAN'!$C$7:$C$1492,0),0)),0,OFFSET('HARGA SATUAN'!$I$6,MATCH(RAB!C71,'HARGA SATUAN'!$C$7:$C$1492,0),0))</f>
        <v>55500</v>
      </c>
      <c r="H71" s="361">
        <f t="shared" ca="1" si="36"/>
        <v>0</v>
      </c>
      <c r="I71" s="361">
        <f t="shared" ca="1" si="37"/>
        <v>111000</v>
      </c>
      <c r="J71" s="361">
        <f t="shared" ca="1" si="38"/>
        <v>0</v>
      </c>
      <c r="K71" s="362">
        <f t="shared" ca="1" si="39"/>
        <v>111000</v>
      </c>
    </row>
    <row r="72" spans="2:11">
      <c r="B72" s="507"/>
      <c r="C72" s="109"/>
      <c r="D72" s="358"/>
      <c r="E72" s="359"/>
      <c r="F72" s="501"/>
      <c r="G72" s="360"/>
      <c r="H72" s="361"/>
      <c r="I72" s="361"/>
      <c r="J72" s="361"/>
      <c r="K72" s="362"/>
    </row>
    <row r="73" spans="2:11">
      <c r="B73" s="503" t="s">
        <v>1035</v>
      </c>
      <c r="C73" s="513" t="s">
        <v>1620</v>
      </c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501">
        <v>2</v>
      </c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ref="H73:H84" ca="1" si="40">IF(OR(D73="MDU",D73="MDU-KD"),(IF($O$3="RAB NON MDU","PLN KD",G73*F73)),0)</f>
        <v>0</v>
      </c>
      <c r="I73" s="361">
        <f t="shared" ref="I73:I84" ca="1" si="41">IF(D73="HDW",G73*F73,0)</f>
        <v>0</v>
      </c>
      <c r="J73" s="361">
        <f t="shared" ref="J73:J84" ca="1" si="42">IF(D73="JASA",G73*F73,0)</f>
        <v>0</v>
      </c>
      <c r="K73" s="362">
        <f t="shared" ref="K73:K84" ca="1" si="43">SUM(H73:J73)</f>
        <v>0</v>
      </c>
    </row>
    <row r="74" spans="2:11">
      <c r="B74" s="503">
        <v>1</v>
      </c>
      <c r="C74" s="512" t="s">
        <v>29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01">
        <f>F73*1</f>
        <v>2</v>
      </c>
      <c r="G74" s="360">
        <f ca="1">IF(ISERROR(OFFSET('HARGA SATUAN'!$I$6,MATCH(RAB!C74,'HARGA SATUAN'!$C$7:$C$1492,0),0)),0,OFFSET('HARGA SATUAN'!$I$6,MATCH(RAB!C74,'HARGA SATUAN'!$C$7:$C$1492,0),0))</f>
        <v>185200</v>
      </c>
      <c r="H74" s="361">
        <f t="shared" ca="1" si="40"/>
        <v>0</v>
      </c>
      <c r="I74" s="361">
        <f t="shared" ca="1" si="41"/>
        <v>370400</v>
      </c>
      <c r="J74" s="361">
        <f t="shared" ca="1" si="42"/>
        <v>0</v>
      </c>
      <c r="K74" s="362">
        <f t="shared" ca="1" si="43"/>
        <v>370400</v>
      </c>
    </row>
    <row r="75" spans="2:11">
      <c r="B75" s="509">
        <v>2</v>
      </c>
      <c r="C75" s="510" t="s">
        <v>30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1">
        <f>F73*1</f>
        <v>2</v>
      </c>
      <c r="G75" s="360">
        <f ca="1">IF(ISERROR(OFFSET('HARGA SATUAN'!$I$6,MATCH(RAB!C75,'HARGA SATUAN'!$C$7:$C$1492,0),0)),0,OFFSET('HARGA SATUAN'!$I$6,MATCH(RAB!C75,'HARGA SATUAN'!$C$7:$C$1492,0),0))</f>
        <v>47459</v>
      </c>
      <c r="H75" s="361">
        <f t="shared" ca="1" si="40"/>
        <v>0</v>
      </c>
      <c r="I75" s="361">
        <f t="shared" ca="1" si="41"/>
        <v>94918</v>
      </c>
      <c r="J75" s="361">
        <f t="shared" ca="1" si="42"/>
        <v>0</v>
      </c>
      <c r="K75" s="362">
        <f t="shared" ca="1" si="43"/>
        <v>94918</v>
      </c>
    </row>
    <row r="76" spans="2:11">
      <c r="B76" s="509">
        <v>3</v>
      </c>
      <c r="C76" s="510" t="s">
        <v>31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1">
        <f>F73*1</f>
        <v>2</v>
      </c>
      <c r="G76" s="360">
        <f ca="1">IF(ISERROR(OFFSET('HARGA SATUAN'!$I$6,MATCH(RAB!C76,'HARGA SATUAN'!$C$7:$C$1492,0),0)),0,OFFSET('HARGA SATUAN'!$I$6,MATCH(RAB!C76,'HARGA SATUAN'!$C$7:$C$1492,0),0))</f>
        <v>4880</v>
      </c>
      <c r="H76" s="361">
        <f t="shared" ca="1" si="40"/>
        <v>0</v>
      </c>
      <c r="I76" s="361">
        <f t="shared" ca="1" si="41"/>
        <v>9760</v>
      </c>
      <c r="J76" s="361">
        <f t="shared" ca="1" si="42"/>
        <v>0</v>
      </c>
      <c r="K76" s="362">
        <f t="shared" ca="1" si="43"/>
        <v>9760</v>
      </c>
    </row>
    <row r="77" spans="2:11">
      <c r="B77" s="509">
        <v>4</v>
      </c>
      <c r="C77" s="510" t="s">
        <v>32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501">
        <f>F73*10</f>
        <v>20</v>
      </c>
      <c r="G77" s="360">
        <f ca="1">IF(ISERROR(OFFSET('HARGA SATUAN'!$I$6,MATCH(RAB!C77,'HARGA SATUAN'!$C$7:$C$1492,0),0)),0,OFFSET('HARGA SATUAN'!$I$6,MATCH(RAB!C77,'HARGA SATUAN'!$C$7:$C$1492,0),0))</f>
        <v>30000</v>
      </c>
      <c r="H77" s="361">
        <f t="shared" ca="1" si="40"/>
        <v>0</v>
      </c>
      <c r="I77" s="361">
        <f t="shared" ca="1" si="41"/>
        <v>600000</v>
      </c>
      <c r="J77" s="361">
        <f t="shared" ca="1" si="42"/>
        <v>0</v>
      </c>
      <c r="K77" s="362">
        <f t="shared" ca="1" si="43"/>
        <v>600000</v>
      </c>
    </row>
    <row r="78" spans="2:11">
      <c r="B78" s="509">
        <v>5</v>
      </c>
      <c r="C78" s="510" t="s">
        <v>33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1">
        <f>F73*2</f>
        <v>4</v>
      </c>
      <c r="G78" s="360">
        <f ca="1">IF(ISERROR(OFFSET('HARGA SATUAN'!$I$6,MATCH(RAB!C78,'HARGA SATUAN'!$C$7:$C$1492,0),0)),0,OFFSET('HARGA SATUAN'!$I$6,MATCH(RAB!C78,'HARGA SATUAN'!$C$7:$C$1492,0),0))</f>
        <v>9500</v>
      </c>
      <c r="H78" s="361">
        <f t="shared" ca="1" si="40"/>
        <v>0</v>
      </c>
      <c r="I78" s="361">
        <f t="shared" ca="1" si="41"/>
        <v>38000</v>
      </c>
      <c r="J78" s="361">
        <f t="shared" ca="1" si="42"/>
        <v>0</v>
      </c>
      <c r="K78" s="362">
        <f t="shared" ca="1" si="43"/>
        <v>38000</v>
      </c>
    </row>
    <row r="79" spans="2:11">
      <c r="B79" s="509">
        <v>6</v>
      </c>
      <c r="C79" s="510" t="s">
        <v>34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01">
        <f>F73*5.5</f>
        <v>11</v>
      </c>
      <c r="G79" s="360">
        <f ca="1">IF(ISERROR(OFFSET('HARGA SATUAN'!$I$6,MATCH(RAB!C79,'HARGA SATUAN'!$C$7:$C$1492,0),0)),0,OFFSET('HARGA SATUAN'!$I$6,MATCH(RAB!C79,'HARGA SATUAN'!$C$7:$C$1492,0),0))</f>
        <v>6100</v>
      </c>
      <c r="H79" s="361">
        <f t="shared" ca="1" si="40"/>
        <v>0</v>
      </c>
      <c r="I79" s="361">
        <f t="shared" ca="1" si="41"/>
        <v>67100</v>
      </c>
      <c r="J79" s="361">
        <f t="shared" ca="1" si="42"/>
        <v>0</v>
      </c>
      <c r="K79" s="362">
        <f t="shared" ca="1" si="43"/>
        <v>67100</v>
      </c>
    </row>
    <row r="80" spans="2:11">
      <c r="B80" s="509">
        <v>7</v>
      </c>
      <c r="C80" s="510" t="s">
        <v>35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01">
        <f>F73*6</f>
        <v>12</v>
      </c>
      <c r="G80" s="360">
        <f ca="1">IF(ISERROR(OFFSET('HARGA SATUAN'!$I$6,MATCH(RAB!C80,'HARGA SATUAN'!$C$7:$C$1492,0),0)),0,OFFSET('HARGA SATUAN'!$I$6,MATCH(RAB!C80,'HARGA SATUAN'!$C$7:$C$1492,0),0))</f>
        <v>2300</v>
      </c>
      <c r="H80" s="361">
        <f t="shared" ca="1" si="40"/>
        <v>0</v>
      </c>
      <c r="I80" s="361">
        <f t="shared" ca="1" si="41"/>
        <v>27600</v>
      </c>
      <c r="J80" s="361">
        <f t="shared" ca="1" si="42"/>
        <v>0</v>
      </c>
      <c r="K80" s="362">
        <f t="shared" ca="1" si="43"/>
        <v>27600</v>
      </c>
    </row>
    <row r="81" spans="2:13">
      <c r="B81" s="509">
        <v>8</v>
      </c>
      <c r="C81" s="510" t="s">
        <v>1621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Mtr</v>
      </c>
      <c r="F81" s="501">
        <f>F73*4.8</f>
        <v>9.6</v>
      </c>
      <c r="G81" s="360">
        <f ca="1">IF(ISERROR(OFFSET('HARGA SATUAN'!$I$6,MATCH(RAB!C81,'HARGA SATUAN'!$C$7:$C$1492,0),0)),0,OFFSET('HARGA SATUAN'!$I$6,MATCH(RAB!C81,'HARGA SATUAN'!$C$7:$C$1492,0),0))</f>
        <v>23310</v>
      </c>
      <c r="H81" s="361">
        <f t="shared" ca="1" si="40"/>
        <v>0</v>
      </c>
      <c r="I81" s="361">
        <f t="shared" ca="1" si="41"/>
        <v>223776</v>
      </c>
      <c r="J81" s="361">
        <f t="shared" ca="1" si="42"/>
        <v>0</v>
      </c>
      <c r="K81" s="362">
        <f t="shared" ca="1" si="43"/>
        <v>223776</v>
      </c>
    </row>
    <row r="82" spans="2:13">
      <c r="B82" s="509">
        <v>9</v>
      </c>
      <c r="C82" s="510" t="s">
        <v>736</v>
      </c>
      <c r="D82" s="358" t="str">
        <f ca="1">IF(ISERROR(OFFSET('HARGA SATUAN'!$D$6,MATCH(RAB!C82,'HARGA SATUAN'!$C$7:$C$1492,0),0)),"",OFFSET('HARGA SATUAN'!$D$6,MATCH(RAB!C82,'HARGA SATUAN'!$C$7:$C$1492,0),0))</f>
        <v>JASA</v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501">
        <f>F73*1</f>
        <v>2</v>
      </c>
      <c r="G82" s="360">
        <f ca="1">IF(ISERROR(OFFSET('HARGA SATUAN'!$I$6,MATCH(RAB!C82,'HARGA SATUAN'!$C$7:$C$1492,0),0)),0,OFFSET('HARGA SATUAN'!$I$6,MATCH(RAB!C82,'HARGA SATUAN'!$C$7:$C$1492,0),0))</f>
        <v>65400</v>
      </c>
      <c r="H82" s="361">
        <f t="shared" ca="1" si="40"/>
        <v>0</v>
      </c>
      <c r="I82" s="361">
        <f t="shared" ca="1" si="41"/>
        <v>0</v>
      </c>
      <c r="J82" s="361">
        <f t="shared" ca="1" si="42"/>
        <v>130800</v>
      </c>
      <c r="K82" s="362">
        <f t="shared" ca="1" si="43"/>
        <v>130800</v>
      </c>
    </row>
    <row r="83" spans="2:13">
      <c r="B83" s="509"/>
      <c r="C83" s="510"/>
      <c r="D83" s="358"/>
      <c r="E83" s="359"/>
      <c r="F83" s="501"/>
      <c r="G83" s="360"/>
      <c r="H83" s="361"/>
      <c r="I83" s="361"/>
      <c r="J83" s="361"/>
      <c r="K83" s="362"/>
    </row>
    <row r="84" spans="2:13">
      <c r="B84" s="367"/>
      <c r="C84" s="109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501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40"/>
        <v>0</v>
      </c>
      <c r="I84" s="361">
        <f t="shared" ca="1" si="41"/>
        <v>0</v>
      </c>
      <c r="J84" s="361">
        <f t="shared" ca="1" si="42"/>
        <v>0</v>
      </c>
      <c r="K84" s="362">
        <f t="shared" ca="1" si="43"/>
        <v>0</v>
      </c>
    </row>
    <row r="85" spans="2:13">
      <c r="B85" s="368"/>
      <c r="C85" s="369" t="s">
        <v>475</v>
      </c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/>
      </c>
      <c r="F85" s="472"/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ref="H85" ca="1" si="44">IF(OR(D85="MDU",D85="MDU-KD"),(IF($O$3="RAB NON MDU","PLN KD",G85*F85)),0)</f>
        <v>0</v>
      </c>
      <c r="I85" s="361">
        <f t="shared" ref="I85" ca="1" si="45">IF(D85="HDW",G85*F85,0)</f>
        <v>0</v>
      </c>
      <c r="J85" s="361">
        <f t="shared" ref="J85" ca="1" si="46">IF(D85="JASA",G85*F85,0)</f>
        <v>0</v>
      </c>
      <c r="K85" s="362">
        <f t="shared" ref="K85" ca="1" si="47">SUM(H85:J85)</f>
        <v>0</v>
      </c>
    </row>
    <row r="86" spans="2:13">
      <c r="B86" s="371">
        <v>1</v>
      </c>
      <c r="C86" s="372" t="s">
        <v>1091</v>
      </c>
      <c r="D86" s="373" t="str">
        <f ca="1">IF(ISERROR(OFFSET('HARGA SATUAN'!$D$6,MATCH(RAB!C86,'HARGA SATUAN'!$C$7:$C$1492,0),0)),"",OFFSET('HARGA SATUAN'!$D$6,MATCH(RAB!C86,'HARGA SATUAN'!$C$7:$C$1492,0),0))</f>
        <v>JASA</v>
      </c>
      <c r="E86" s="374" t="str">
        <f ca="1">IF(ISERROR(OFFSET('HARGA SATUAN'!$E$6,MATCH(RAB!C86,'HARGA SATUAN'!$C$7:$C$1492,0),0)),"",OFFSET('HARGA SATUAN'!$E$6,MATCH(RAB!C86,'HARGA SATUAN'!$C$7:$C$1492,0),0))</f>
        <v>Lot</v>
      </c>
      <c r="F86" s="375">
        <v>1</v>
      </c>
      <c r="G86" s="376">
        <f ca="1">IF(ISERROR(OFFSET('HARGA SATUAN'!$I$6,MATCH(RAB!C86,'HARGA SATUAN'!$C$7:$C$1492,0),0)),0,OFFSET('HARGA SATUAN'!$I$6,MATCH(RAB!C86,'HARGA SATUAN'!$C$7:$C$1492,0),0))</f>
        <v>2.5000000000000001E-2</v>
      </c>
      <c r="H86" s="377"/>
      <c r="I86" s="377"/>
      <c r="J86" s="377">
        <f ca="1">2.5%*(SUM(K14:K85))</f>
        <v>1999293.1</v>
      </c>
      <c r="K86" s="378">
        <f ca="1">SUM(H86:J86)</f>
        <v>1999293.1</v>
      </c>
    </row>
    <row r="87" spans="2:13">
      <c r="B87" s="379"/>
      <c r="C87" s="380"/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IF(ISERROR(OFFSET('HARGA SATUAN'!$E$6,MATCH(RAB!C87,'HARGA SATUAN'!$C$7:$C$1492,0),0)),"",OFFSET('HARGA SATUAN'!$E$6,MATCH(RAB!C87,'HARGA SATUAN'!$C$7:$C$1492,0),0))</f>
        <v/>
      </c>
      <c r="F87" s="370"/>
      <c r="G87" s="360" t="str">
        <f ca="1">IF(ISERROR(OFFSET('HARGA SATUAN'!$I$6,MATCH(RAB!C87,'HARGA SATUAN'!$C$7:$C$1492,0),0)),"",OFFSET('HARGA SATUAN'!$I$6,MATCH(RAB!C87,'HARGA SATUAN'!$C$7:$C$1492,0),0))</f>
        <v/>
      </c>
      <c r="H87" s="361">
        <f ca="1">IF(OR(D87="MDU",D87="MDU-KD"),IF(G87="PLN",0,G87*F87),0)</f>
        <v>0</v>
      </c>
      <c r="I87" s="361">
        <f ca="1">IF(D87="HDW",IF(G87="PLN",0,G87*F87),0)</f>
        <v>0</v>
      </c>
      <c r="J87" s="361">
        <f ca="1">IF(D87="JASA",IF(G87="PLN",0,G87*F87),0)</f>
        <v>0</v>
      </c>
      <c r="K87" s="362">
        <f ca="1">SUM(H87:J87)</f>
        <v>0</v>
      </c>
    </row>
    <row r="88" spans="2:13" ht="15.75" thickBot="1">
      <c r="B88" s="381"/>
      <c r="C88" s="382"/>
      <c r="D88" s="383"/>
      <c r="E88" s="384"/>
      <c r="F88" s="384"/>
      <c r="G88" s="384"/>
      <c r="H88" s="385"/>
      <c r="I88" s="385"/>
      <c r="J88" s="385"/>
      <c r="K88" s="386"/>
    </row>
    <row r="89" spans="2:13">
      <c r="B89" s="387"/>
      <c r="C89" s="615" t="s">
        <v>1008</v>
      </c>
      <c r="D89" s="615"/>
      <c r="E89" s="615"/>
      <c r="F89" s="615"/>
      <c r="G89" s="388" t="s">
        <v>9</v>
      </c>
      <c r="H89" s="389">
        <f ca="1">SUM(H14:H87)</f>
        <v>54520350</v>
      </c>
      <c r="I89" s="389">
        <f ca="1">SUM(I14:I87)</f>
        <v>23736474</v>
      </c>
      <c r="J89" s="389">
        <f ca="1">SUM(J14:J87)</f>
        <v>3714193.1</v>
      </c>
      <c r="K89" s="389">
        <f ca="1">SUM(K14:K87)</f>
        <v>81971017.099999994</v>
      </c>
    </row>
    <row r="90" spans="2:13">
      <c r="B90" s="390"/>
      <c r="C90" s="632" t="s">
        <v>1457</v>
      </c>
      <c r="D90" s="632"/>
      <c r="E90" s="632"/>
      <c r="F90" s="632"/>
      <c r="G90" s="391" t="s">
        <v>9</v>
      </c>
      <c r="H90" s="392">
        <f ca="1">H89*0.11</f>
        <v>5997238.5</v>
      </c>
      <c r="I90" s="392">
        <f ca="1">I89*0.11</f>
        <v>2611012.14</v>
      </c>
      <c r="J90" s="392">
        <f ca="1">J89*0.11</f>
        <v>408561.24100000004</v>
      </c>
      <c r="K90" s="392">
        <f ca="1">K89*0.11</f>
        <v>9016811.8809999991</v>
      </c>
    </row>
    <row r="91" spans="2:13" ht="15.75" thickBot="1">
      <c r="B91" s="390"/>
      <c r="C91" s="629" t="s">
        <v>463</v>
      </c>
      <c r="D91" s="629"/>
      <c r="E91" s="629"/>
      <c r="F91" s="629"/>
      <c r="G91" s="393" t="s">
        <v>9</v>
      </c>
      <c r="H91" s="394">
        <f ca="1">SUM(H89:H90)</f>
        <v>60517588.5</v>
      </c>
      <c r="I91" s="394">
        <f ca="1">SUM(I89:I90)</f>
        <v>26347486.140000001</v>
      </c>
      <c r="J91" s="393">
        <f ca="1">SUM(J89:J90)</f>
        <v>4122754.341</v>
      </c>
      <c r="K91" s="393">
        <f ca="1">SUM(K89:K90)</f>
        <v>90987828.980999991</v>
      </c>
      <c r="M91" s="477"/>
    </row>
    <row r="92" spans="2:13">
      <c r="B92" s="633" t="str">
        <f ca="1">"Terbilang : "&amp;PROPER(IF(K91=0,"nol",IF(K91&lt;0,"minus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IF(--MID(TEXT(ABS(K91),"000000000000000"),1,3)=0,"",MID(TEXT(ABS(K91),"000000000000000"),1,1)&amp;" ratus "&amp;MID(TEXT(ABS(K91),"000000000000000"),2,1)&amp;" puluh "&amp;MID(TEXT(ABS(K91),"000000000000000"),3,1)&amp;" trilyun ")&amp; IF(--MID(TEXT(ABS(K91),"000000000000000"),4,3)=0,"",MID(TEXT(ABS(K91),"000000000000000"),4,1)&amp;" ratus "&amp;MID(TEXT(ABS(K91),"000000000000000"),5,1)&amp;" puluh "&amp;MID(TEXT(ABS(K91),"000000000000000"),6,1)&amp;" milyar ")&amp; IF(--MID(TEXT(ABS(K91),"000000000000000"),7,3)=0,"",MID(TEXT(ABS(K91),"000000000000000"),7,1)&amp;" ratus "&amp;MID(TEXT(ABS(K91),"000000000000000"),8,1)&amp;" puluh "&amp;MID(TEXT(ABS(K91),"000000000000000"),9,1)&amp;" juta ")&amp; IF(--MID(TEXT(ABS(K91),"000000000000000"),10,3)=0,"",IF(--MID(TEXT(ABS(K91),"000000000000000"),10,3)=1,"*",MID(TEXT(ABS(K91),"000000000000000"),10,1)&amp;" ratus "&amp;MID(TEXT(ABS(K91),"000000000000000"),11,1)&amp;" puluh ")&amp;MID(TEXT(ABS(K91),"000000000000000"),12,1)&amp;" ribu ")&amp; IF(--MID(TEXT(ABS(K91),"000000000000000"),13,3)=0,"",MID(TEXT(ABS(K91),"000000000000000"),13,1)&amp;" ratus "&amp;MID(TEXT(ABS(K91),"000000000000000"),14,1)&amp;" puluh "&amp;MID(TEXT(ABS(K91),"000000000000000"),15,1)),1,"satu"),2,"dua"),3,"tiga"),4,"empat"),5,"lima"),6,"enam"),7,"tujuh"),8,"delapan"),9,"sembilan"),"0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Juta Sembilan Ratus Delapan Puluh Tujuh Ribu Delapan Ratus Dua Puluh Sembilan Rupiah</v>
      </c>
      <c r="C92" s="634"/>
      <c r="D92" s="634"/>
      <c r="E92" s="634"/>
      <c r="F92" s="634"/>
      <c r="G92" s="634"/>
      <c r="H92" s="634"/>
      <c r="I92" s="634"/>
      <c r="J92" s="634"/>
      <c r="K92" s="635"/>
      <c r="M92" s="508"/>
    </row>
    <row r="93" spans="2:13">
      <c r="B93" s="636"/>
      <c r="C93" s="637"/>
      <c r="D93" s="637"/>
      <c r="E93" s="637"/>
      <c r="F93" s="637"/>
      <c r="G93" s="637"/>
      <c r="H93" s="637"/>
      <c r="I93" s="637"/>
      <c r="J93" s="637"/>
      <c r="K93" s="638"/>
    </row>
    <row r="94" spans="2:13" ht="15.75" thickBot="1">
      <c r="B94" s="395" t="str">
        <f>"Harga yang dipakai adalah "&amp;'HARGA SATUAN'!I5&amp;""</f>
        <v>Harga yang dipakai adalah RAB HSS 2023</v>
      </c>
      <c r="C94" s="396"/>
      <c r="D94" s="397"/>
      <c r="E94" s="397"/>
      <c r="F94" s="397"/>
      <c r="G94" s="398"/>
      <c r="H94" s="398"/>
      <c r="I94" s="398"/>
      <c r="J94" s="398"/>
      <c r="K94" s="399"/>
    </row>
    <row r="95" spans="2:13">
      <c r="C95" s="400"/>
      <c r="E95" s="402"/>
      <c r="F95" s="402"/>
      <c r="G95" s="402"/>
    </row>
    <row r="96" spans="2:13">
      <c r="C96" s="337"/>
      <c r="E96" s="402"/>
      <c r="F96" s="402"/>
      <c r="G96" s="402"/>
      <c r="H96" s="639"/>
      <c r="I96" s="639"/>
      <c r="J96" s="640"/>
      <c r="K96" s="640"/>
    </row>
    <row r="97" spans="3:11">
      <c r="C97" s="337"/>
      <c r="E97" s="402"/>
      <c r="F97" s="402"/>
      <c r="G97" s="402"/>
      <c r="H97" s="403"/>
      <c r="I97" s="628" t="s">
        <v>1626</v>
      </c>
      <c r="J97" s="628"/>
      <c r="K97" s="628"/>
    </row>
    <row r="98" spans="3:11">
      <c r="C98" s="337"/>
      <c r="E98" s="402"/>
      <c r="F98" s="402"/>
      <c r="G98" s="402"/>
      <c r="H98" s="403"/>
      <c r="I98" s="628" t="s">
        <v>1609</v>
      </c>
      <c r="J98" s="628"/>
      <c r="K98" s="628"/>
    </row>
    <row r="99" spans="3:11">
      <c r="C99" s="337"/>
      <c r="E99" s="402"/>
      <c r="F99" s="402"/>
      <c r="G99" s="402"/>
      <c r="H99" s="404"/>
      <c r="I99" s="405"/>
      <c r="J99" s="405"/>
      <c r="K99" s="405"/>
    </row>
    <row r="100" spans="3:11">
      <c r="C100" s="337"/>
      <c r="E100" s="402"/>
      <c r="F100" s="402"/>
      <c r="G100" s="402"/>
      <c r="H100" s="404"/>
      <c r="I100" s="404"/>
      <c r="J100" s="404"/>
      <c r="K100" s="404"/>
    </row>
    <row r="101" spans="3:11">
      <c r="C101" s="337"/>
      <c r="E101" s="402"/>
      <c r="F101" s="402"/>
      <c r="G101" s="402"/>
      <c r="H101" s="404"/>
      <c r="I101" s="404"/>
      <c r="J101" s="404"/>
      <c r="K101" s="404"/>
    </row>
    <row r="102" spans="3:11">
      <c r="C102" s="337"/>
      <c r="E102" s="402"/>
      <c r="F102" s="402"/>
      <c r="G102" s="402"/>
      <c r="H102" s="404"/>
      <c r="I102" s="404"/>
      <c r="J102" s="404"/>
      <c r="K102" s="404"/>
    </row>
    <row r="103" spans="3:11">
      <c r="C103" s="337"/>
      <c r="E103" s="402"/>
      <c r="F103" s="402"/>
      <c r="G103" s="402"/>
      <c r="H103" s="406"/>
      <c r="I103" s="628" t="s">
        <v>1611</v>
      </c>
      <c r="J103" s="628"/>
      <c r="K103" s="628"/>
    </row>
    <row r="104" spans="3:11">
      <c r="C104" s="400"/>
      <c r="E104" s="402"/>
      <c r="F104" s="402"/>
      <c r="G104" s="402"/>
      <c r="H104" s="404"/>
      <c r="I104" s="404"/>
      <c r="J104" s="404"/>
      <c r="K104" s="404"/>
    </row>
    <row r="105" spans="3:11">
      <c r="C105" s="400"/>
      <c r="E105" s="402"/>
      <c r="F105" s="402"/>
      <c r="G105" s="402"/>
      <c r="H105" s="404"/>
      <c r="I105" s="404"/>
      <c r="J105" s="404"/>
      <c r="K105" s="404"/>
    </row>
    <row r="106" spans="3:11">
      <c r="C106" s="400"/>
      <c r="E106" s="402"/>
      <c r="F106" s="402"/>
      <c r="G106" s="402"/>
      <c r="H106" s="404"/>
      <c r="I106" s="404"/>
      <c r="J106" s="404"/>
      <c r="K106" s="404"/>
    </row>
  </sheetData>
  <sheetProtection sort="0" autoFilter="0"/>
  <protectedRanges>
    <protectedRange sqref="B84" name="Range1_1"/>
    <protectedRange sqref="F14" name="Range1_1_2_2"/>
    <protectedRange sqref="C84" name="Range1_1_3_12"/>
    <protectedRange sqref="B17:B22" name="Range1_1_4"/>
    <protectedRange sqref="B15:C16 B24:C32 B58:C58 B34:C46 B33" name="Range1_6_2"/>
    <protectedRange sqref="C17 C22 C19:C20" name="Range1_3"/>
    <protectedRange sqref="F16:F58 F72:F84" name="Range1_1_3_1_1"/>
    <protectedRange sqref="F15" name="Range1_1_2_2_3_2"/>
    <protectedRange sqref="B47:B57 B72:B83" name="Range1_6_2_2"/>
    <protectedRange sqref="C83" name="Range1_6_2_2_2_1"/>
    <protectedRange sqref="C51:C57 C72:C82" name="Range1_1_3_2"/>
    <protectedRange sqref="C48 C50" name="Range1_1_3_3"/>
    <protectedRange sqref="C47 C21" name="Range1_1_3_4"/>
    <protectedRange sqref="C33" name="Range1_1_3_5"/>
    <protectedRange sqref="C18" name="Range1_1_3"/>
    <protectedRange sqref="C49" name="Range1_1_3_1"/>
    <protectedRange sqref="B59:C71" name="Range1_6_2_1"/>
    <protectedRange sqref="F59:F71" name="Range1_1_3_1_1_1"/>
  </protectedRanges>
  <mergeCells count="22">
    <mergeCell ref="I98:K98"/>
    <mergeCell ref="I103:K103"/>
    <mergeCell ref="C91:F91"/>
    <mergeCell ref="G6:K6"/>
    <mergeCell ref="I97:K97"/>
    <mergeCell ref="C90:F90"/>
    <mergeCell ref="B92:K93"/>
    <mergeCell ref="H96:K96"/>
    <mergeCell ref="H11:K11"/>
    <mergeCell ref="H12:H13"/>
    <mergeCell ref="J12:J13"/>
    <mergeCell ref="K12:K13"/>
    <mergeCell ref="O3:P4"/>
    <mergeCell ref="B4:K4"/>
    <mergeCell ref="C89:F89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E85:K85 F25:F48 G15:K48 E15:E48 E49:K49 F50 G50:K84 E50:E84 F67:F72">
    <cfRule type="cellIs" dxfId="19" priority="102" stopIfTrue="1" operator="equal">
      <formula>0</formula>
    </cfRule>
  </conditionalFormatting>
  <conditionalFormatting sqref="C84 C57 C50 C72">
    <cfRule type="cellIs" dxfId="18" priority="121" operator="equal">
      <formula>0</formula>
    </cfRule>
  </conditionalFormatting>
  <conditionalFormatting sqref="E1:E3 G1:G13 E5:E13 H12:I12 O13 S14:V14 E86:G86 H86:K88 E87:H87 E88:F88">
    <cfRule type="cellIs" dxfId="17" priority="1103" stopIfTrue="1" operator="equal">
      <formula>0</formula>
    </cfRule>
  </conditionalFormatting>
  <conditionalFormatting sqref="E14:K14">
    <cfRule type="cellIs" dxfId="16" priority="71" stopIfTrue="1" operator="equal">
      <formula>0</formula>
    </cfRule>
  </conditionalFormatting>
  <conditionalFormatting sqref="G87:G65553 E92:E65553">
    <cfRule type="cellIs" dxfId="15" priority="237" stopIfTrue="1" operator="equal">
      <formula>0</formula>
    </cfRule>
  </conditionalFormatting>
  <conditionalFormatting sqref="F16">
    <cfRule type="cellIs" dxfId="14" priority="58" stopIfTrue="1" operator="equal">
      <formula>0</formula>
    </cfRule>
  </conditionalFormatting>
  <conditionalFormatting sqref="F17:F23">
    <cfRule type="cellIs" dxfId="13" priority="57" stopIfTrue="1" operator="equal">
      <formula>0</formula>
    </cfRule>
  </conditionalFormatting>
  <conditionalFormatting sqref="F15">
    <cfRule type="cellIs" dxfId="12" priority="55" stopIfTrue="1" operator="equal">
      <formula>0</formula>
    </cfRule>
  </conditionalFormatting>
  <conditionalFormatting sqref="F24">
    <cfRule type="cellIs" dxfId="11" priority="39" stopIfTrue="1" operator="equal">
      <formula>0</formula>
    </cfRule>
  </conditionalFormatting>
  <conditionalFormatting sqref="F83:F84">
    <cfRule type="cellIs" dxfId="10" priority="34" stopIfTrue="1" operator="equal">
      <formula>0</formula>
    </cfRule>
  </conditionalFormatting>
  <conditionalFormatting sqref="C30">
    <cfRule type="cellIs" dxfId="9" priority="23" operator="equal">
      <formula>0</formula>
    </cfRule>
  </conditionalFormatting>
  <conditionalFormatting sqref="F73:F82">
    <cfRule type="cellIs" dxfId="8" priority="17" stopIfTrue="1" operator="equal">
      <formula>0</formula>
    </cfRule>
  </conditionalFormatting>
  <conditionalFormatting sqref="F51:F58">
    <cfRule type="cellIs" dxfId="7" priority="15" stopIfTrue="1" operator="equal">
      <formula>0</formula>
    </cfRule>
  </conditionalFormatting>
  <conditionalFormatting sqref="C48">
    <cfRule type="cellIs" dxfId="6" priority="11" operator="equal">
      <formula>0</formula>
    </cfRule>
  </conditionalFormatting>
  <conditionalFormatting sqref="C47">
    <cfRule type="cellIs" dxfId="5" priority="10" operator="equal">
      <formula>0</formula>
    </cfRule>
  </conditionalFormatting>
  <conditionalFormatting sqref="C18">
    <cfRule type="cellIs" dxfId="4" priority="6" operator="equal">
      <formula>0</formula>
    </cfRule>
  </conditionalFormatting>
  <conditionalFormatting sqref="C33">
    <cfRule type="cellIs" dxfId="3" priority="8" operator="equal">
      <formula>0</formula>
    </cfRule>
  </conditionalFormatting>
  <conditionalFormatting sqref="C49">
    <cfRule type="cellIs" dxfId="2" priority="5" operator="equal">
      <formula>0</formula>
    </cfRule>
  </conditionalFormatting>
  <conditionalFormatting sqref="F66">
    <cfRule type="cellIs" dxfId="1" priority="3" stopIfTrue="1" operator="equal">
      <formula>0</formula>
    </cfRule>
  </conditionalFormatting>
  <conditionalFormatting sqref="F59:F65">
    <cfRule type="cellIs" dxfId="0" priority="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27:C29 F15:F16 F24:F66 F70 H14:K88 F72:F85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A25" zoomScale="85" zoomScaleNormal="115" zoomScaleSheetLayoutView="85" workbookViewId="0">
      <selection activeCell="H33" sqref="H33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3" t="s">
        <v>1439</v>
      </c>
      <c r="X2" s="644"/>
      <c r="Y2" s="644"/>
      <c r="Z2" s="644"/>
      <c r="AA2" s="644"/>
      <c r="AB2" s="644"/>
      <c r="AC2" s="644"/>
      <c r="AD2" s="645"/>
    </row>
    <row r="3" spans="3:30">
      <c r="C3" s="238"/>
      <c r="W3" s="646"/>
      <c r="X3" s="647"/>
      <c r="Y3" s="647"/>
      <c r="Z3" s="647"/>
      <c r="AA3" s="647"/>
      <c r="AB3" s="647"/>
      <c r="AC3" s="647"/>
      <c r="AD3" s="648"/>
    </row>
    <row r="4" spans="3:30">
      <c r="C4" s="238"/>
      <c r="Q4" s="483" t="s">
        <v>1617</v>
      </c>
      <c r="W4" s="239" t="s">
        <v>987</v>
      </c>
      <c r="AD4" s="240"/>
    </row>
    <row r="5" spans="3:30">
      <c r="C5" s="238"/>
      <c r="W5" s="241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 ht="21">
      <c r="C6" s="238"/>
      <c r="Q6" s="511" t="s">
        <v>1631</v>
      </c>
      <c r="W6" s="241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238"/>
      <c r="W7" s="241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238"/>
      <c r="W8" s="241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238"/>
      <c r="W9" s="241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238"/>
      <c r="W10" s="241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238"/>
      <c r="W11" s="241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238"/>
      <c r="W12" s="241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238"/>
      <c r="W13" s="241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238"/>
      <c r="W14" s="241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238"/>
      <c r="W15" s="241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238"/>
      <c r="W16" s="241">
        <v>11</v>
      </c>
      <c r="X16" s="649" t="s">
        <v>1455</v>
      </c>
      <c r="Y16" s="649"/>
      <c r="Z16" s="649"/>
      <c r="AA16" s="649"/>
      <c r="AB16" s="649"/>
      <c r="AC16" s="649"/>
      <c r="AD16" s="650"/>
    </row>
    <row r="17" spans="3:30">
      <c r="C17" s="238"/>
      <c r="S17" s="242"/>
      <c r="W17" s="241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243"/>
      <c r="D18" s="244"/>
      <c r="E18" s="244"/>
      <c r="W18" s="241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238"/>
      <c r="W19" s="245"/>
      <c r="X19" s="666"/>
      <c r="Y19" s="666"/>
      <c r="Z19" s="666"/>
      <c r="AA19" s="666"/>
      <c r="AB19" s="666"/>
      <c r="AC19" s="666"/>
      <c r="AD19" s="667"/>
    </row>
    <row r="20" spans="3:30">
      <c r="C20" s="238"/>
      <c r="W20" s="651" t="s">
        <v>992</v>
      </c>
      <c r="X20" s="652"/>
      <c r="Y20" s="652"/>
      <c r="Z20" s="652"/>
      <c r="AA20" s="652"/>
      <c r="AB20" s="652"/>
      <c r="AC20" s="652"/>
      <c r="AD20" s="653"/>
    </row>
    <row r="21" spans="3:30">
      <c r="C21" s="238"/>
      <c r="W21" s="654" t="s">
        <v>985</v>
      </c>
      <c r="X21" s="655"/>
      <c r="Y21" s="655"/>
      <c r="Z21" s="656"/>
      <c r="AA21" s="657" t="s">
        <v>986</v>
      </c>
      <c r="AB21" s="658"/>
      <c r="AC21" s="658"/>
      <c r="AD21" s="659"/>
    </row>
    <row r="22" spans="3:30">
      <c r="C22" s="238"/>
      <c r="W22" s="660"/>
      <c r="X22" s="661"/>
      <c r="Y22" s="485"/>
      <c r="Z22" s="488"/>
      <c r="AA22" s="662"/>
      <c r="AB22" s="663"/>
      <c r="AC22" s="248"/>
      <c r="AD22" s="249"/>
    </row>
    <row r="23" spans="3:30">
      <c r="C23" s="238"/>
      <c r="W23" s="660"/>
      <c r="X23" s="661"/>
      <c r="Y23" s="485"/>
      <c r="Z23" s="488"/>
      <c r="AA23" s="664"/>
      <c r="AB23" s="665"/>
      <c r="AC23" s="248"/>
      <c r="AD23" s="249"/>
    </row>
    <row r="24" spans="3:30">
      <c r="C24" s="238"/>
      <c r="W24" s="670"/>
      <c r="X24" s="671"/>
      <c r="Y24" s="246"/>
      <c r="Z24" s="247"/>
      <c r="AA24" s="672"/>
      <c r="AB24" s="673"/>
      <c r="AC24" s="248"/>
      <c r="AD24" s="249"/>
    </row>
    <row r="25" spans="3:30">
      <c r="C25" s="238"/>
      <c r="W25" s="670"/>
      <c r="X25" s="671"/>
      <c r="Y25" s="246"/>
      <c r="Z25" s="247"/>
      <c r="AA25" s="664"/>
      <c r="AB25" s="665"/>
      <c r="AC25" s="248"/>
      <c r="AD25" s="249"/>
    </row>
    <row r="26" spans="3:30">
      <c r="C26" s="238"/>
      <c r="W26" s="473"/>
      <c r="X26" s="474"/>
      <c r="Y26" s="246"/>
      <c r="Z26" s="247"/>
      <c r="AA26" s="664"/>
      <c r="AB26" s="665"/>
      <c r="AC26" s="248"/>
      <c r="AD26" s="249"/>
    </row>
    <row r="27" spans="3:30">
      <c r="C27" s="238"/>
      <c r="W27" s="473"/>
      <c r="X27" s="474"/>
      <c r="Y27" s="246"/>
      <c r="Z27" s="247"/>
      <c r="AA27" s="668"/>
      <c r="AB27" s="669"/>
      <c r="AC27" s="248"/>
      <c r="AD27" s="249"/>
    </row>
    <row r="28" spans="3:30">
      <c r="C28" s="238"/>
      <c r="W28" s="473"/>
      <c r="X28" s="474"/>
      <c r="Y28" s="246"/>
      <c r="Z28" s="247"/>
      <c r="AA28" s="668"/>
      <c r="AB28" s="669"/>
      <c r="AC28" s="248"/>
      <c r="AD28" s="249"/>
    </row>
    <row r="29" spans="3:30">
      <c r="C29" s="238"/>
      <c r="W29" s="473"/>
      <c r="X29" s="474"/>
      <c r="Y29" s="246"/>
      <c r="Z29" s="247"/>
      <c r="AA29" s="668"/>
      <c r="AB29" s="669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8"/>
      <c r="AB30" s="669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8"/>
      <c r="AB31" s="669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8"/>
      <c r="AB32" s="669"/>
      <c r="AC32" s="248"/>
      <c r="AD32" s="249"/>
    </row>
    <row r="33" spans="3:30">
      <c r="C33" s="238"/>
      <c r="W33" s="473"/>
      <c r="X33" s="474"/>
      <c r="Y33" s="246"/>
      <c r="Z33" s="247"/>
      <c r="AA33" s="668"/>
      <c r="AB33" s="669"/>
      <c r="AC33" s="248"/>
      <c r="AD33" s="249"/>
    </row>
    <row r="34" spans="3:30">
      <c r="C34" s="238"/>
      <c r="W34" s="473"/>
      <c r="X34" s="474"/>
      <c r="Y34" s="246"/>
      <c r="Z34" s="247"/>
      <c r="AA34" s="668"/>
      <c r="AB34" s="669"/>
      <c r="AC34" s="248"/>
      <c r="AD34" s="249"/>
    </row>
    <row r="35" spans="3:30">
      <c r="C35" s="238"/>
      <c r="W35" s="670"/>
      <c r="X35" s="683"/>
      <c r="Y35" s="246"/>
      <c r="Z35" s="247"/>
      <c r="AA35" s="668"/>
      <c r="AB35" s="669"/>
      <c r="AC35" s="248"/>
      <c r="AD35" s="249"/>
    </row>
    <row r="36" spans="3:30">
      <c r="C36" s="238"/>
      <c r="W36" s="674"/>
      <c r="X36" s="675"/>
      <c r="Y36" s="246"/>
      <c r="Z36" s="251"/>
      <c r="AA36" s="676"/>
      <c r="AB36" s="669"/>
      <c r="AC36" s="248"/>
      <c r="AD36" s="249"/>
    </row>
    <row r="37" spans="3:30" ht="12.75" customHeight="1">
      <c r="C37" s="238"/>
      <c r="W37" s="677"/>
      <c r="X37" s="678"/>
      <c r="Y37" s="246"/>
      <c r="Z37" s="251"/>
      <c r="AA37" s="679"/>
      <c r="AB37" s="680"/>
      <c r="AC37" s="252"/>
      <c r="AD37" s="253"/>
    </row>
    <row r="38" spans="3:30" ht="12.75" customHeight="1">
      <c r="C38" s="238"/>
      <c r="W38" s="677"/>
      <c r="X38" s="67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7"/>
      <c r="X39" s="678"/>
      <c r="Y39" s="254"/>
      <c r="Z39" s="257"/>
      <c r="AA39" s="681"/>
      <c r="AB39" s="682"/>
      <c r="AC39" s="252"/>
      <c r="AD39" s="253"/>
    </row>
    <row r="40" spans="3:30" ht="12" customHeight="1">
      <c r="C40" s="238"/>
      <c r="W40" s="687"/>
      <c r="X40" s="688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9"/>
      <c r="X41" s="690"/>
      <c r="Y41" s="260"/>
      <c r="Z41" s="261"/>
      <c r="AA41" s="681"/>
      <c r="AB41" s="682"/>
      <c r="AC41" s="252"/>
      <c r="AD41" s="253"/>
    </row>
    <row r="42" spans="3:30" ht="12" customHeight="1">
      <c r="C42" s="238"/>
      <c r="W42" s="691" t="s">
        <v>1456</v>
      </c>
      <c r="X42" s="692"/>
      <c r="Y42" s="692"/>
      <c r="Z42" s="692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4" t="s">
        <v>11</v>
      </c>
      <c r="X44" s="685"/>
      <c r="Y44" s="649"/>
      <c r="Z44" s="649"/>
      <c r="AA44" s="649"/>
      <c r="AB44" s="649"/>
      <c r="AC44" s="649"/>
      <c r="AD44" s="650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4" t="s">
        <v>984</v>
      </c>
      <c r="X45" s="685"/>
      <c r="Y45" s="649">
        <v>1</v>
      </c>
      <c r="Z45" s="649"/>
      <c r="AA45" s="649"/>
      <c r="AB45" s="649" t="s">
        <v>12</v>
      </c>
      <c r="AC45" s="64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4" t="s">
        <v>15</v>
      </c>
      <c r="X46" s="685"/>
      <c r="Y46" s="686"/>
      <c r="Z46" s="686"/>
      <c r="AA46" s="686"/>
      <c r="AB46" s="649" t="s">
        <v>16</v>
      </c>
      <c r="AC46" s="64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7" t="s">
        <v>17</v>
      </c>
      <c r="X47" s="697"/>
      <c r="Y47" s="697"/>
      <c r="Z47" s="697"/>
      <c r="AA47" s="697"/>
      <c r="AB47" s="697"/>
      <c r="AC47" s="697"/>
      <c r="AD47" s="69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9" t="str">
        <f>RAB!G6</f>
        <v>RM WIJAYA PUTRA</v>
      </c>
      <c r="X48" s="700"/>
      <c r="Y48" s="700"/>
      <c r="Z48" s="700"/>
      <c r="AA48" s="700"/>
      <c r="AB48" s="700"/>
      <c r="AC48" s="700"/>
      <c r="AD48" s="70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9" t="str">
        <f>RAB!G7</f>
        <v>KRAJAN 3 / 2 DS TANGGUNGHARJO</v>
      </c>
      <c r="X49" s="700"/>
      <c r="Y49" s="700"/>
      <c r="Z49" s="700"/>
      <c r="AA49" s="700"/>
      <c r="AB49" s="700"/>
      <c r="AC49" s="700"/>
      <c r="AD49" s="70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4" t="s">
        <v>18</v>
      </c>
      <c r="X52" s="685"/>
      <c r="Y52" s="649" t="s">
        <v>1607</v>
      </c>
      <c r="Z52" s="649"/>
      <c r="AA52" s="649"/>
      <c r="AB52" s="649"/>
      <c r="AC52" s="649"/>
      <c r="AD52" s="650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4" t="s">
        <v>19</v>
      </c>
      <c r="X53" s="685"/>
      <c r="Y53" s="649" t="s">
        <v>1608</v>
      </c>
      <c r="Z53" s="649"/>
      <c r="AA53" s="649"/>
      <c r="AB53" s="649"/>
      <c r="AC53" s="649"/>
      <c r="AD53" s="65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4" t="s">
        <v>20</v>
      </c>
      <c r="X54" s="685"/>
      <c r="Y54" s="693" t="s">
        <v>1547</v>
      </c>
      <c r="Z54" s="693"/>
      <c r="AA54" s="693"/>
      <c r="AB54" s="649"/>
      <c r="AC54" s="649"/>
      <c r="AD54" s="65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4" t="s">
        <v>21</v>
      </c>
      <c r="X55" s="695"/>
      <c r="Y55" s="693"/>
      <c r="Z55" s="693"/>
      <c r="AA55" s="693"/>
      <c r="AB55" s="693"/>
      <c r="AC55" s="693"/>
      <c r="AD55" s="696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2" t="s">
        <v>1528</v>
      </c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703"/>
      <c r="X4" s="703"/>
      <c r="Y4" s="703"/>
      <c r="Z4" s="703"/>
      <c r="AA4" s="703"/>
      <c r="AB4" s="703"/>
      <c r="AC4" s="704"/>
      <c r="AD4" s="217"/>
      <c r="AE4" s="216"/>
      <c r="AF4" s="216"/>
    </row>
    <row r="5" spans="2:32" ht="13.5" customHeight="1">
      <c r="B5" s="215"/>
      <c r="C5" s="215"/>
      <c r="D5" s="705"/>
      <c r="E5" s="706"/>
      <c r="F5" s="706"/>
      <c r="G5" s="706"/>
      <c r="H5" s="706"/>
      <c r="I5" s="706"/>
      <c r="J5" s="706"/>
      <c r="K5" s="706"/>
      <c r="L5" s="706"/>
      <c r="M5" s="706"/>
      <c r="N5" s="706"/>
      <c r="O5" s="706"/>
      <c r="P5" s="706"/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6"/>
      <c r="AC5" s="707"/>
      <c r="AD5" s="217"/>
      <c r="AE5" s="216"/>
      <c r="AF5" s="216"/>
    </row>
    <row r="6" spans="2:32" ht="12.75" customHeight="1">
      <c r="B6" s="215"/>
      <c r="C6" s="215"/>
      <c r="D6" s="705"/>
      <c r="E6" s="706"/>
      <c r="F6" s="706"/>
      <c r="G6" s="706"/>
      <c r="H6" s="706"/>
      <c r="I6" s="706"/>
      <c r="J6" s="706"/>
      <c r="K6" s="706"/>
      <c r="L6" s="706"/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7"/>
      <c r="AE6" s="216"/>
      <c r="AF6" s="216"/>
    </row>
    <row r="7" spans="2:32" ht="12.75" customHeight="1" thickBot="1">
      <c r="B7" s="215"/>
      <c r="C7" s="215"/>
      <c r="D7" s="708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1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6" t="s">
        <v>1527</v>
      </c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11"/>
      <c r="D6" s="711"/>
      <c r="E6" s="711"/>
      <c r="F6" s="711"/>
      <c r="G6" s="711"/>
      <c r="H6" s="711"/>
      <c r="I6" s="711"/>
      <c r="J6" s="711"/>
      <c r="K6" s="711"/>
      <c r="L6" s="711"/>
      <c r="M6" s="711"/>
      <c r="W6" s="182"/>
      <c r="Y6" s="420"/>
      <c r="Z6" s="420"/>
      <c r="AA6" s="420"/>
      <c r="AB6" s="421"/>
      <c r="AC6" s="421"/>
    </row>
    <row r="7" spans="1:29" ht="18" customHeight="1">
      <c r="A7" s="181"/>
      <c r="C7" s="711"/>
      <c r="D7" s="711"/>
      <c r="E7" s="711"/>
      <c r="F7" s="711"/>
      <c r="G7" s="711"/>
      <c r="H7" s="711"/>
      <c r="I7" s="711"/>
      <c r="J7" s="711"/>
      <c r="K7" s="711"/>
      <c r="L7" s="711"/>
      <c r="M7" s="711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2024-01-15T07:46:20Z</dcterms:modified>
</cp:coreProperties>
</file>