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gitadewayani/Documents/ANG/MIM SS25/THESIS 2025/Data/Final data ok/"/>
    </mc:Choice>
  </mc:AlternateContent>
  <xr:revisionPtr revIDLastSave="0" documentId="13_ncr:1_{2700D985-0A7D-D745-A86E-44BDE346D5A9}" xr6:coauthVersionLast="47" xr6:coauthVersionMax="47" xr10:uidLastSave="{00000000-0000-0000-0000-000000000000}"/>
  <bookViews>
    <workbookView xWindow="880" yWindow="500" windowWidth="23400" windowHeight="17500" xr2:uid="{72B10139-AED0-DE4B-8F0E-5040CEE7FD8F}"/>
  </bookViews>
  <sheets>
    <sheet name="Demographic Resul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8" l="1"/>
  <c r="D50" i="8"/>
  <c r="D72" i="8"/>
  <c r="D71" i="8"/>
  <c r="D70" i="8"/>
  <c r="D68" i="8"/>
  <c r="D67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3" i="8"/>
  <c r="C129" i="8"/>
  <c r="C121" i="8"/>
  <c r="C116" i="8"/>
  <c r="C109" i="8"/>
  <c r="C103" i="8"/>
  <c r="C95" i="8"/>
  <c r="C90" i="8"/>
  <c r="C82" i="8"/>
  <c r="C73" i="8"/>
  <c r="C63" i="8"/>
  <c r="C55" i="8"/>
  <c r="C42" i="8"/>
  <c r="C31" i="8"/>
  <c r="C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5" i="8"/>
  <c r="D6" i="8"/>
  <c r="D4" i="8"/>
  <c r="D3" i="8"/>
  <c r="D128" i="8"/>
  <c r="D127" i="8"/>
  <c r="D126" i="8"/>
  <c r="D125" i="8"/>
  <c r="D124" i="8"/>
  <c r="D119" i="8"/>
  <c r="D120" i="8"/>
  <c r="D115" i="8"/>
  <c r="D114" i="8"/>
  <c r="D112" i="8"/>
  <c r="D108" i="8"/>
  <c r="D107" i="8"/>
  <c r="D106" i="8"/>
  <c r="D94" i="8"/>
  <c r="D93" i="8"/>
  <c r="D102" i="8"/>
  <c r="D101" i="8"/>
  <c r="D100" i="8"/>
  <c r="D99" i="8"/>
  <c r="D98" i="8"/>
  <c r="D89" i="8"/>
  <c r="D88" i="8"/>
  <c r="D87" i="8"/>
  <c r="D86" i="8"/>
  <c r="D81" i="8"/>
  <c r="D80" i="8"/>
  <c r="D79" i="8"/>
  <c r="D78" i="8"/>
  <c r="D77" i="8"/>
  <c r="D76" i="8"/>
  <c r="D62" i="8"/>
  <c r="D61" i="8"/>
  <c r="D60" i="8"/>
  <c r="D59" i="8"/>
  <c r="D58" i="8"/>
  <c r="D41" i="8"/>
  <c r="D40" i="8"/>
  <c r="D39" i="8"/>
  <c r="D38" i="8"/>
  <c r="D37" i="8"/>
  <c r="D36" i="8"/>
  <c r="D35" i="8"/>
  <c r="D34" i="8"/>
  <c r="D54" i="8"/>
  <c r="D53" i="8"/>
  <c r="D52" i="8"/>
  <c r="D49" i="8"/>
  <c r="D48" i="8"/>
  <c r="D47" i="8"/>
  <c r="D29" i="8"/>
  <c r="D30" i="8"/>
  <c r="D28" i="8"/>
  <c r="D73" i="8" l="1"/>
  <c r="D129" i="8"/>
  <c r="E3" i="8"/>
  <c r="F3" i="8" s="1" a="1"/>
  <c r="F3" i="8" s="1"/>
  <c r="D121" i="8"/>
  <c r="D103" i="8"/>
  <c r="D116" i="8"/>
  <c r="D109" i="8"/>
  <c r="D95" i="8"/>
  <c r="D90" i="8"/>
  <c r="D82" i="8"/>
  <c r="D63" i="8"/>
  <c r="D31" i="8"/>
  <c r="D55" i="8"/>
  <c r="D24" i="8"/>
  <c r="D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<sst xmlns="http://schemas.openxmlformats.org/spreadsheetml/2006/main" count="100" uniqueCount="78">
  <si>
    <t>PhD</t>
  </si>
  <si>
    <t>Business/Economics</t>
  </si>
  <si>
    <t>Social Sciences</t>
  </si>
  <si>
    <t>Humanities/Arts</t>
  </si>
  <si>
    <t>Education</t>
  </si>
  <si>
    <t>Single</t>
  </si>
  <si>
    <t>Married</t>
  </si>
  <si>
    <t>Divorced/Widowed</t>
  </si>
  <si>
    <t>No</t>
  </si>
  <si>
    <t>Full-time employed</t>
  </si>
  <si>
    <t>Part-time employed</t>
  </si>
  <si>
    <t>Self-employed/Freelancer</t>
  </si>
  <si>
    <t>Student</t>
  </si>
  <si>
    <t>Not employed, seeking work</t>
  </si>
  <si>
    <t>Not employed, not seeking work</t>
  </si>
  <si>
    <t>Not applicable</t>
  </si>
  <si>
    <t>Yes</t>
  </si>
  <si>
    <t>Undecided</t>
  </si>
  <si>
    <t>I am the primary earner</t>
  </si>
  <si>
    <t>I contribute equally with my partner</t>
  </si>
  <si>
    <t>I contribute less than my partner</t>
  </si>
  <si>
    <t>I do not currently contribute financially</t>
  </si>
  <si>
    <t>I prefer not to say</t>
  </si>
  <si>
    <t>Not applicable (living alone)</t>
  </si>
  <si>
    <t>Variables</t>
  </si>
  <si>
    <t>N</t>
  </si>
  <si>
    <t>%</t>
  </si>
  <si>
    <t>Age</t>
  </si>
  <si>
    <t>Highest education achieved</t>
  </si>
  <si>
    <t>Bachelor's Degree / equivalent</t>
  </si>
  <si>
    <t>Masters's Degree</t>
  </si>
  <si>
    <t>Current employment status</t>
  </si>
  <si>
    <t>Field of study</t>
  </si>
  <si>
    <t>Curent weekly working hours</t>
  </si>
  <si>
    <t>Current workplace flexibility arrangement</t>
  </si>
  <si>
    <t>Financial contribution to household</t>
  </si>
  <si>
    <t>Parental status</t>
  </si>
  <si>
    <t>Number of children</t>
  </si>
  <si>
    <t>Childcare access</t>
  </si>
  <si>
    <t>Reason for moving to Germany</t>
  </si>
  <si>
    <t>Future plans in Germany</t>
  </si>
  <si>
    <t>Prior work experiece in Indonesia</t>
  </si>
  <si>
    <t>Relationship status</t>
  </si>
  <si>
    <t>Others</t>
  </si>
  <si>
    <t>Engineering/Tech</t>
  </si>
  <si>
    <t>Health/Medicine Studies</t>
  </si>
  <si>
    <t>Natural Sciences</t>
  </si>
  <si>
    <t>Managing family business</t>
  </si>
  <si>
    <t>40+ h</t>
  </si>
  <si>
    <t>Less than 20 h</t>
  </si>
  <si>
    <t>20-30 h</t>
  </si>
  <si>
    <t>31-40 h</t>
  </si>
  <si>
    <t>In a relationship / unmarried</t>
  </si>
  <si>
    <t>Have children</t>
  </si>
  <si>
    <t>Do not have children</t>
  </si>
  <si>
    <t>Share childcare with partner</t>
  </si>
  <si>
    <t>Childcare institution</t>
  </si>
  <si>
    <t>Family reason</t>
  </si>
  <si>
    <t>Coming with partner</t>
  </si>
  <si>
    <t>Own career</t>
  </si>
  <si>
    <t>Pursuing higher education</t>
  </si>
  <si>
    <t>Stay permanently</t>
  </si>
  <si>
    <t>Stay for 3-5 years</t>
  </si>
  <si>
    <t>Stay for 1-2 years</t>
  </si>
  <si>
    <t>Return to Indonesia within a year</t>
  </si>
  <si>
    <t>Mean</t>
  </si>
  <si>
    <t>SD</t>
  </si>
  <si>
    <t>Sum</t>
  </si>
  <si>
    <t>Fully on-site</t>
  </si>
  <si>
    <t>Hybrid work</t>
  </si>
  <si>
    <t>Flexible hours on-site</t>
  </si>
  <si>
    <t>Fully remote</t>
  </si>
  <si>
    <t>Non-working women</t>
  </si>
  <si>
    <t>Working women</t>
  </si>
  <si>
    <t>High-flexibility</t>
  </si>
  <si>
    <t>Low-flexibility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</si>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</sst>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/>
      <name val="Calibri"/>
      <family val="2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7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9A6E"/>
      <color rgb="FF94E0AE"/>
      <color rgb="FFFFFCC5"/>
      <color rgb="FFF5AE9D"/>
      <color rgb="FFF18B88"/>
      <color rgb="FF265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0532-8867-5841-9EA4-8D2E50AE3B91}">
  <dimension ref="A1:J129"/>
  <sheetViews>
    <sheetView tabSelected="1" zoomScale="90" zoomScaleNormal="90" workbookViewId="0">
      <selection activeCell="B50" sqref="B50"/>
    </sheetView>
  </sheetViews>
  <sheetFormatPr baseColWidth="10" defaultRowHeight="16" x14ac:dyDescent="0.2"/>
  <cols>
    <col min="1" max="1" width="3" style="1" customWidth="1"/>
    <col min="2" max="2" width="31.6640625" style="1" customWidth="1"/>
    <col min="3" max="3" width="7" style="2" customWidth="1"/>
    <col min="4" max="4" width="7.33203125" style="7" customWidth="1"/>
    <col min="5" max="5" width="10.83203125" style="1" customWidth="1"/>
    <col min="6" max="16384" width="10.83203125" style="1"/>
  </cols>
  <sheetData>
    <row r="1" spans="1:10" s="3" customFormat="1" x14ac:dyDescent="0.2">
      <c r="A1" s="19" t="s">
        <v>24</v>
      </c>
      <c r="B1" s="19"/>
      <c r="C1" s="4" t="s">
        <v>25</v>
      </c>
      <c r="D1" s="6" t="s">
        <v>26</v>
      </c>
      <c r="E1" s="3" t="s">
        <v>65</v>
      </c>
      <c r="F1" s="3" t="s">
        <v>66</v>
      </c>
      <c r="G1" s="3" t="s">
        <v>76</v>
      </c>
      <c r="H1" s="3" t="s">
        <v>77</v>
      </c>
    </row>
    <row r="2" spans="1:10" s="11" customFormat="1" x14ac:dyDescent="0.2">
      <c r="A2" s="22" t="s">
        <v>27</v>
      </c>
      <c r="B2" s="22"/>
      <c r="C2" s="9"/>
      <c r="D2" s="10"/>
    </row>
    <row r="3" spans="1:10" x14ac:dyDescent="0.2">
      <c r="A3" s="5"/>
      <c r="B3" s="5">
        <v>25</v>
      </c>
      <c r="C3" s="2">
        <v>2</v>
      </c>
      <c r="D3" s="7">
        <f>(C3/(SUM(C3:C23))*100)</f>
        <v>2.0408163265306123</v>
      </c>
      <c r="E3" s="20">
        <f>(SUM(J3:J23))/(SUM(C3:C23))</f>
        <v>33.193877551020407</v>
      </c>
      <c r="F3" s="20" cm="1">
        <f t="array" ref="F3">SQRT(SUMPRODUCT(C3:C23, (B3:B23 - E3)^2) / C24)</f>
        <v>5.4448218487474946</v>
      </c>
      <c r="G3" s="21">
        <v>25</v>
      </c>
      <c r="H3" s="21">
        <v>48</v>
      </c>
      <c r="J3" s="13">
        <f>C3*B3</f>
        <v>50</v>
      </c>
    </row>
    <row r="4" spans="1:10" x14ac:dyDescent="0.2">
      <c r="A4" s="5"/>
      <c r="B4" s="5">
        <v>27</v>
      </c>
      <c r="C4" s="2">
        <v>14</v>
      </c>
      <c r="D4" s="7">
        <f>(C4/(SUM(C3:C23))*100)</f>
        <v>14.285714285714285</v>
      </c>
      <c r="E4" s="20"/>
      <c r="F4" s="20"/>
      <c r="G4" s="21"/>
      <c r="H4" s="21"/>
      <c r="J4" s="13">
        <f t="shared" ref="J4:J23" si="0">C4*B4</f>
        <v>378</v>
      </c>
    </row>
    <row r="5" spans="1:10" x14ac:dyDescent="0.2">
      <c r="A5" s="5"/>
      <c r="B5" s="5">
        <v>28</v>
      </c>
      <c r="C5" s="2">
        <v>5</v>
      </c>
      <c r="D5" s="7">
        <f>(C5/(SUM(C3:C23))*100)</f>
        <v>5.1020408163265305</v>
      </c>
      <c r="E5" s="20"/>
      <c r="F5" s="20"/>
      <c r="G5" s="21"/>
      <c r="H5" s="21"/>
      <c r="J5" s="13">
        <f t="shared" si="0"/>
        <v>140</v>
      </c>
    </row>
    <row r="6" spans="1:10" x14ac:dyDescent="0.2">
      <c r="A6" s="5"/>
      <c r="B6" s="5">
        <v>29</v>
      </c>
      <c r="C6" s="2">
        <v>8</v>
      </c>
      <c r="D6" s="7">
        <f>(C6/(SUM(C3:C23))*100)</f>
        <v>8.1632653061224492</v>
      </c>
      <c r="E6" s="20"/>
      <c r="F6" s="20"/>
      <c r="G6" s="21"/>
      <c r="H6" s="21"/>
      <c r="J6" s="13">
        <f t="shared" si="0"/>
        <v>232</v>
      </c>
    </row>
    <row r="7" spans="1:10" x14ac:dyDescent="0.2">
      <c r="A7" s="5"/>
      <c r="B7" s="5">
        <v>30</v>
      </c>
      <c r="C7" s="2">
        <v>6</v>
      </c>
      <c r="D7" s="7">
        <f>(C7/(SUM(C3:C23))*100)</f>
        <v>6.1224489795918364</v>
      </c>
      <c r="E7" s="20"/>
      <c r="F7" s="20"/>
      <c r="G7" s="21"/>
      <c r="H7" s="21"/>
      <c r="J7" s="13">
        <f t="shared" si="0"/>
        <v>180</v>
      </c>
    </row>
    <row r="8" spans="1:10" x14ac:dyDescent="0.2">
      <c r="A8" s="5"/>
      <c r="B8" s="5">
        <v>31</v>
      </c>
      <c r="C8" s="2">
        <v>6</v>
      </c>
      <c r="D8" s="7">
        <f>(C8/(SUM(C3:C23))*100)</f>
        <v>6.1224489795918364</v>
      </c>
      <c r="E8" s="20"/>
      <c r="F8" s="20"/>
      <c r="G8" s="21"/>
      <c r="H8" s="21"/>
      <c r="J8" s="13">
        <f t="shared" si="0"/>
        <v>186</v>
      </c>
    </row>
    <row r="9" spans="1:10" x14ac:dyDescent="0.2">
      <c r="A9" s="5"/>
      <c r="B9" s="5">
        <v>32</v>
      </c>
      <c r="C9" s="2">
        <v>9</v>
      </c>
      <c r="D9" s="7">
        <f>(C9/(SUM(C3:C23))*100)</f>
        <v>9.183673469387756</v>
      </c>
      <c r="E9" s="20"/>
      <c r="F9" s="20"/>
      <c r="G9" s="21"/>
      <c r="H9" s="21"/>
      <c r="J9" s="13">
        <f t="shared" si="0"/>
        <v>288</v>
      </c>
    </row>
    <row r="10" spans="1:10" x14ac:dyDescent="0.2">
      <c r="A10" s="5"/>
      <c r="B10" s="5">
        <v>33</v>
      </c>
      <c r="C10" s="2">
        <v>7</v>
      </c>
      <c r="D10" s="7">
        <f>(C10/(SUM(C3:C23))*100)</f>
        <v>7.1428571428571423</v>
      </c>
      <c r="E10" s="20"/>
      <c r="F10" s="20"/>
      <c r="G10" s="21"/>
      <c r="H10" s="21"/>
      <c r="J10" s="13">
        <f t="shared" si="0"/>
        <v>231</v>
      </c>
    </row>
    <row r="11" spans="1:10" x14ac:dyDescent="0.2">
      <c r="A11" s="5"/>
      <c r="B11" s="5">
        <v>34</v>
      </c>
      <c r="C11" s="2">
        <v>12</v>
      </c>
      <c r="D11" s="7">
        <f>(C11/(SUM(C3:C23))*100)</f>
        <v>12.244897959183673</v>
      </c>
      <c r="E11" s="20"/>
      <c r="F11" s="20"/>
      <c r="G11" s="21"/>
      <c r="H11" s="21"/>
      <c r="J11" s="13">
        <f t="shared" si="0"/>
        <v>408</v>
      </c>
    </row>
    <row r="12" spans="1:10" x14ac:dyDescent="0.2">
      <c r="A12" s="5"/>
      <c r="B12" s="5">
        <v>35</v>
      </c>
      <c r="C12" s="2">
        <v>4</v>
      </c>
      <c r="D12" s="7">
        <f>(C12/(SUM(C3:C23))*100)</f>
        <v>4.0816326530612246</v>
      </c>
      <c r="E12" s="20"/>
      <c r="F12" s="20"/>
      <c r="G12" s="21"/>
      <c r="H12" s="21"/>
      <c r="J12" s="13">
        <f t="shared" si="0"/>
        <v>140</v>
      </c>
    </row>
    <row r="13" spans="1:10" x14ac:dyDescent="0.2">
      <c r="A13" s="5"/>
      <c r="B13" s="5">
        <v>36</v>
      </c>
      <c r="C13" s="2">
        <v>5</v>
      </c>
      <c r="D13" s="7">
        <f>(C13/(SUM(C3:C23))*100)</f>
        <v>5.1020408163265305</v>
      </c>
      <c r="E13" s="20"/>
      <c r="F13" s="20"/>
      <c r="G13" s="21"/>
      <c r="H13" s="21"/>
      <c r="J13" s="13">
        <f t="shared" si="0"/>
        <v>180</v>
      </c>
    </row>
    <row r="14" spans="1:10" x14ac:dyDescent="0.2">
      <c r="A14" s="5"/>
      <c r="B14" s="5">
        <v>37</v>
      </c>
      <c r="C14" s="2">
        <v>3</v>
      </c>
      <c r="D14" s="7">
        <f>(C14/(SUM(C3:C23))*100)</f>
        <v>3.0612244897959182</v>
      </c>
      <c r="E14" s="20"/>
      <c r="F14" s="20"/>
      <c r="G14" s="21"/>
      <c r="H14" s="21"/>
      <c r="J14" s="13">
        <f t="shared" si="0"/>
        <v>111</v>
      </c>
    </row>
    <row r="15" spans="1:10" x14ac:dyDescent="0.2">
      <c r="A15" s="5"/>
      <c r="B15" s="5">
        <v>39</v>
      </c>
      <c r="C15" s="2">
        <v>1</v>
      </c>
      <c r="D15" s="7">
        <f>(C15/(SUM(C3:C23))*100)</f>
        <v>1.0204081632653061</v>
      </c>
      <c r="E15" s="20"/>
      <c r="F15" s="20"/>
      <c r="G15" s="21"/>
      <c r="H15" s="21"/>
      <c r="J15" s="13">
        <f t="shared" si="0"/>
        <v>39</v>
      </c>
    </row>
    <row r="16" spans="1:10" x14ac:dyDescent="0.2">
      <c r="A16" s="5"/>
      <c r="B16" s="5">
        <v>40</v>
      </c>
      <c r="C16" s="2">
        <v>3</v>
      </c>
      <c r="D16" s="7">
        <f>(C16/(SUM(C3:C23))*100)</f>
        <v>3.0612244897959182</v>
      </c>
      <c r="E16" s="20"/>
      <c r="F16" s="20"/>
      <c r="G16" s="21"/>
      <c r="H16" s="21"/>
      <c r="J16" s="13">
        <f t="shared" si="0"/>
        <v>120</v>
      </c>
    </row>
    <row r="17" spans="1:10" x14ac:dyDescent="0.2">
      <c r="A17" s="5"/>
      <c r="B17" s="5">
        <v>41</v>
      </c>
      <c r="C17" s="2">
        <v>5</v>
      </c>
      <c r="D17" s="7">
        <f>(C17/(SUM(C3:C23))*100)</f>
        <v>5.1020408163265305</v>
      </c>
      <c r="E17" s="20"/>
      <c r="F17" s="20"/>
      <c r="G17" s="21"/>
      <c r="H17" s="21"/>
      <c r="J17" s="13">
        <f t="shared" si="0"/>
        <v>205</v>
      </c>
    </row>
    <row r="18" spans="1:10" x14ac:dyDescent="0.2">
      <c r="A18" s="5"/>
      <c r="B18" s="5">
        <v>42</v>
      </c>
      <c r="C18" s="2">
        <v>1</v>
      </c>
      <c r="D18" s="7">
        <f>(C18/(SUM(C3:C23))*100)</f>
        <v>1.0204081632653061</v>
      </c>
      <c r="E18" s="20"/>
      <c r="F18" s="20"/>
      <c r="G18" s="21"/>
      <c r="H18" s="21"/>
      <c r="J18" s="13">
        <f t="shared" si="0"/>
        <v>42</v>
      </c>
    </row>
    <row r="19" spans="1:10" x14ac:dyDescent="0.2">
      <c r="A19" s="5"/>
      <c r="B19" s="5">
        <v>43</v>
      </c>
      <c r="C19" s="2">
        <v>1</v>
      </c>
      <c r="D19" s="7">
        <f>(C19/(SUM(C3:C23))*100)</f>
        <v>1.0204081632653061</v>
      </c>
      <c r="E19" s="20"/>
      <c r="F19" s="20"/>
      <c r="G19" s="21"/>
      <c r="H19" s="21"/>
      <c r="J19" s="13">
        <f t="shared" si="0"/>
        <v>43</v>
      </c>
    </row>
    <row r="20" spans="1:10" x14ac:dyDescent="0.2">
      <c r="A20" s="5"/>
      <c r="B20" s="5">
        <v>44</v>
      </c>
      <c r="C20" s="2">
        <v>1</v>
      </c>
      <c r="D20" s="7">
        <f>(C20/(SUM(C3:C23))*100)</f>
        <v>1.0204081632653061</v>
      </c>
      <c r="E20" s="20"/>
      <c r="F20" s="20"/>
      <c r="G20" s="21"/>
      <c r="H20" s="21"/>
      <c r="J20" s="13">
        <f t="shared" si="0"/>
        <v>44</v>
      </c>
    </row>
    <row r="21" spans="1:10" x14ac:dyDescent="0.2">
      <c r="A21" s="5"/>
      <c r="B21" s="5">
        <v>46</v>
      </c>
      <c r="C21" s="2">
        <v>1</v>
      </c>
      <c r="D21" s="7">
        <f>(C21/(SUM(C3:C23))*100)</f>
        <v>1.0204081632653061</v>
      </c>
      <c r="E21" s="20"/>
      <c r="F21" s="20"/>
      <c r="G21" s="21"/>
      <c r="H21" s="21"/>
      <c r="J21" s="13">
        <f t="shared" si="0"/>
        <v>46</v>
      </c>
    </row>
    <row r="22" spans="1:10" x14ac:dyDescent="0.2">
      <c r="A22" s="5"/>
      <c r="B22" s="5">
        <v>47</v>
      </c>
      <c r="C22" s="2">
        <v>2</v>
      </c>
      <c r="D22" s="7">
        <f>(C22/(SUM(C3:C23))*100)</f>
        <v>2.0408163265306123</v>
      </c>
      <c r="E22" s="20"/>
      <c r="F22" s="20"/>
      <c r="G22" s="21"/>
      <c r="H22" s="21"/>
      <c r="J22" s="13">
        <f t="shared" si="0"/>
        <v>94</v>
      </c>
    </row>
    <row r="23" spans="1:10" x14ac:dyDescent="0.2">
      <c r="B23" s="5">
        <v>48</v>
      </c>
      <c r="C23" s="2">
        <v>2</v>
      </c>
      <c r="D23" s="7">
        <f>(C23/(SUM(C3:C23))*100)</f>
        <v>2.0408163265306123</v>
      </c>
      <c r="E23" s="20"/>
      <c r="F23" s="20"/>
      <c r="G23" s="21"/>
      <c r="H23" s="21"/>
      <c r="J23" s="13">
        <f t="shared" si="0"/>
        <v>96</v>
      </c>
    </row>
    <row r="24" spans="1:10" x14ac:dyDescent="0.2">
      <c r="B24" s="14" t="s">
        <v>67</v>
      </c>
      <c r="C24" s="2">
        <f>SUM(C3:C23)</f>
        <v>98</v>
      </c>
      <c r="D24" s="7">
        <f>SUM(D3:D23)</f>
        <v>100</v>
      </c>
      <c r="E24" s="20"/>
      <c r="F24" s="20"/>
      <c r="G24" s="21"/>
      <c r="H24" s="21"/>
    </row>
    <row r="26" spans="1:10" s="3" customFormat="1" x14ac:dyDescent="0.2">
      <c r="A26" s="19" t="s">
        <v>24</v>
      </c>
      <c r="B26" s="19"/>
      <c r="C26" s="4" t="s">
        <v>25</v>
      </c>
      <c r="D26" s="6" t="s">
        <v>26</v>
      </c>
    </row>
    <row r="27" spans="1:10" s="11" customFormat="1" x14ac:dyDescent="0.2">
      <c r="A27" s="11" t="s">
        <v>28</v>
      </c>
      <c r="C27" s="9"/>
      <c r="D27" s="10"/>
    </row>
    <row r="28" spans="1:10" x14ac:dyDescent="0.2">
      <c r="B28" s="1" t="s">
        <v>29</v>
      </c>
      <c r="C28" s="2">
        <v>45</v>
      </c>
      <c r="D28" s="7">
        <f>(C28/(C28+C29+C30))*100</f>
        <v>45.91836734693878</v>
      </c>
    </row>
    <row r="29" spans="1:10" x14ac:dyDescent="0.2">
      <c r="B29" s="1" t="s">
        <v>30</v>
      </c>
      <c r="C29" s="2">
        <v>39</v>
      </c>
      <c r="D29" s="7">
        <f>(C29/(C28+C29+C30))*100</f>
        <v>39.795918367346935</v>
      </c>
    </row>
    <row r="30" spans="1:10" x14ac:dyDescent="0.2">
      <c r="B30" s="1" t="s">
        <v>0</v>
      </c>
      <c r="C30" s="2">
        <v>14</v>
      </c>
      <c r="D30" s="7">
        <f>(C30/(C28+C29+C30))*100</f>
        <v>14.285714285714285</v>
      </c>
    </row>
    <row r="31" spans="1:10" x14ac:dyDescent="0.2">
      <c r="C31" s="2">
        <f>SUM(C28:C30)</f>
        <v>98</v>
      </c>
      <c r="D31" s="7">
        <f>SUM(D28:D30)</f>
        <v>100</v>
      </c>
    </row>
    <row r="33" spans="1:8" s="11" customFormat="1" x14ac:dyDescent="0.2">
      <c r="A33" s="11" t="s">
        <v>32</v>
      </c>
      <c r="C33" s="9"/>
      <c r="D33" s="10"/>
    </row>
    <row r="34" spans="1:8" x14ac:dyDescent="0.2">
      <c r="B34" t="s">
        <v>44</v>
      </c>
      <c r="C34" s="2">
        <v>27</v>
      </c>
      <c r="D34" s="7">
        <f>(C34/(C34+C35+C36+C37+C38+C39+C40+C41))*100</f>
        <v>27.551020408163261</v>
      </c>
    </row>
    <row r="35" spans="1:8" x14ac:dyDescent="0.2">
      <c r="B35" t="s">
        <v>1</v>
      </c>
      <c r="C35" s="2">
        <v>19</v>
      </c>
      <c r="D35" s="7">
        <f>(C35/(C34+C35+C36+C37+C38+C39+C40+C41))*100</f>
        <v>19.387755102040817</v>
      </c>
    </row>
    <row r="36" spans="1:8" x14ac:dyDescent="0.2">
      <c r="B36" t="s">
        <v>45</v>
      </c>
      <c r="C36" s="2">
        <v>17</v>
      </c>
      <c r="D36" s="7">
        <f>(C36/(C34+C35+C36+C37+C38+C39+C40+C41))*100</f>
        <v>17.346938775510203</v>
      </c>
    </row>
    <row r="37" spans="1:8" x14ac:dyDescent="0.2">
      <c r="B37" t="s">
        <v>2</v>
      </c>
      <c r="C37" s="2">
        <v>9</v>
      </c>
      <c r="D37" s="7">
        <f>(C37/(C34+C35+C36+C37+C38+C39+C40+C41))*100</f>
        <v>9.183673469387756</v>
      </c>
    </row>
    <row r="38" spans="1:8" x14ac:dyDescent="0.2">
      <c r="B38" t="s">
        <v>4</v>
      </c>
      <c r="C38" s="2">
        <v>8</v>
      </c>
      <c r="D38" s="7">
        <f>(C38/(C34+C35+C36+C37+C38+C39+C40+C41))*100</f>
        <v>8.1632653061224492</v>
      </c>
    </row>
    <row r="39" spans="1:8" x14ac:dyDescent="0.2">
      <c r="B39" t="s">
        <v>46</v>
      </c>
      <c r="C39" s="2">
        <v>6</v>
      </c>
      <c r="D39" s="7">
        <f>(C39/(C34+C35+C36+C37+C38+C39+C40+C41))*100</f>
        <v>6.1224489795918364</v>
      </c>
    </row>
    <row r="40" spans="1:8" x14ac:dyDescent="0.2">
      <c r="B40" t="s">
        <v>3</v>
      </c>
      <c r="C40" s="2">
        <v>5</v>
      </c>
      <c r="D40" s="7">
        <f>(C40/(C34+C35+C36+C37+C38+C39+C40+C41))*100</f>
        <v>5.1020408163265305</v>
      </c>
    </row>
    <row r="41" spans="1:8" x14ac:dyDescent="0.2">
      <c r="B41" t="s">
        <v>43</v>
      </c>
      <c r="C41" s="2">
        <v>7</v>
      </c>
      <c r="D41" s="7">
        <f>(C41/(C34+C35+C36+C37+C38+C39+C40+C41))*100</f>
        <v>7.1428571428571423</v>
      </c>
    </row>
    <row r="42" spans="1:8" x14ac:dyDescent="0.2">
      <c r="B42" s="14" t="s">
        <v>67</v>
      </c>
      <c r="C42" s="2">
        <f>SUM(C34:C41)</f>
        <v>98</v>
      </c>
      <c r="D42" s="7">
        <f>SUM(D34:D41)</f>
        <v>100</v>
      </c>
    </row>
    <row r="44" spans="1:8" s="11" customFormat="1" x14ac:dyDescent="0.2">
      <c r="A44" s="11" t="s">
        <v>31</v>
      </c>
      <c r="C44" s="9"/>
      <c r="D44" s="10"/>
    </row>
    <row r="45" spans="1:8" s="17" customFormat="1" x14ac:dyDescent="0.2">
      <c r="A45" s="17" t="s">
        <v>73</v>
      </c>
      <c r="C45" s="15"/>
      <c r="D45" s="16"/>
    </row>
    <row r="46" spans="1:8" x14ac:dyDescent="0.2">
      <c r="B46" t="s">
        <v>9</v>
      </c>
      <c r="C46" s="2">
        <v>20</v>
      </c>
      <c r="D46" s="7" t="s">
        <v>25</v>
      </c>
    </row>
    <row r="47" spans="1:8" x14ac:dyDescent="0.2">
      <c r="B47" t="s">
        <v>10</v>
      </c>
      <c r="C47" s="2">
        <v>22</v>
      </c>
      <c r="D47" s="7">
        <f>(C47/(C46+C47+C48+C49+C51+C52+C53+C54))*100</f>
        <v>23.655913978494624</v>
      </c>
    </row>
    <row r="48" spans="1:8" x14ac:dyDescent="0.2">
      <c r="B48" t="s">
        <v>11</v>
      </c>
      <c r="C48" s="2">
        <v>6</v>
      </c>
      <c r="D48" s="7">
        <f>(C48/(C46+C47+C48+C49+C51+C52+C53+C54))*100</f>
        <v>6.4516129032258061</v>
      </c>
      <c r="G48"/>
      <c r="H48" s="2"/>
    </row>
    <row r="49" spans="1:4" x14ac:dyDescent="0.2">
      <c r="B49" t="s">
        <v>47</v>
      </c>
      <c r="C49" s="2">
        <v>10</v>
      </c>
      <c r="D49" s="7">
        <f>(C49/(C46+C47+C48+C49+C51+C52+C53+C54))*100</f>
        <v>10.75268817204301</v>
      </c>
    </row>
    <row r="50" spans="1:4" s="17" customFormat="1" x14ac:dyDescent="0.2">
      <c r="B50" t="s">
        <v>43</v>
      </c>
      <c r="C50" s="2">
        <v>5</v>
      </c>
      <c r="D50" s="7">
        <f>(C50/(C46+C47+C48+C49+C51+C52+C53+C54))*100</f>
        <v>5.376344086021505</v>
      </c>
    </row>
    <row r="51" spans="1:4" x14ac:dyDescent="0.2">
      <c r="A51" s="17" t="s">
        <v>72</v>
      </c>
      <c r="B51" s="18"/>
      <c r="C51" s="15"/>
    </row>
    <row r="52" spans="1:4" x14ac:dyDescent="0.2">
      <c r="B52" t="s">
        <v>12</v>
      </c>
      <c r="C52" s="2">
        <v>11</v>
      </c>
      <c r="D52" s="7">
        <f>(C52/(C46+C47+C48+C49+C51+C52+C53+C54))*100</f>
        <v>11.827956989247312</v>
      </c>
    </row>
    <row r="53" spans="1:4" x14ac:dyDescent="0.2">
      <c r="B53" t="s">
        <v>13</v>
      </c>
      <c r="C53" s="2">
        <v>10</v>
      </c>
      <c r="D53" s="7">
        <f>(C53/(C46+C47+C48+C49+C51+C52+C53+C54))*100</f>
        <v>10.75268817204301</v>
      </c>
    </row>
    <row r="54" spans="1:4" x14ac:dyDescent="0.2">
      <c r="B54" t="s">
        <v>14</v>
      </c>
      <c r="C54" s="2">
        <v>14</v>
      </c>
      <c r="D54" s="7">
        <f>(C54/(C46+C47+C48+C49+C51+C52+C53+C54))*100</f>
        <v>15.053763440860216</v>
      </c>
    </row>
    <row r="55" spans="1:4" x14ac:dyDescent="0.2">
      <c r="B55" s="14" t="s">
        <v>67</v>
      </c>
      <c r="C55" s="2">
        <f>SUM(C46:C54)</f>
        <v>98</v>
      </c>
      <c r="D55" s="7">
        <f>SUM(D46:D54)</f>
        <v>83.870967741935488</v>
      </c>
    </row>
    <row r="57" spans="1:4" s="11" customFormat="1" x14ac:dyDescent="0.2">
      <c r="A57" s="11" t="s">
        <v>33</v>
      </c>
      <c r="C57" s="9"/>
      <c r="D57" s="10"/>
    </row>
    <row r="58" spans="1:4" x14ac:dyDescent="0.2">
      <c r="B58" t="s">
        <v>49</v>
      </c>
      <c r="C58" s="2">
        <v>10</v>
      </c>
      <c r="D58" s="7">
        <f>(C58/(C58+C59+C60+C61+C62))*100</f>
        <v>10.204081632653061</v>
      </c>
    </row>
    <row r="59" spans="1:4" x14ac:dyDescent="0.2">
      <c r="B59" t="s">
        <v>50</v>
      </c>
      <c r="C59" s="2">
        <v>21</v>
      </c>
      <c r="D59" s="7">
        <f>(C59/(C58+C59+C60+C61+C62))*100</f>
        <v>21.428571428571427</v>
      </c>
    </row>
    <row r="60" spans="1:4" x14ac:dyDescent="0.2">
      <c r="B60" t="s">
        <v>51</v>
      </c>
      <c r="C60" s="2">
        <v>32</v>
      </c>
      <c r="D60" s="7">
        <f>(C60/(C58+C59+C60+C61+C62))*100</f>
        <v>32.653061224489797</v>
      </c>
    </row>
    <row r="61" spans="1:4" x14ac:dyDescent="0.2">
      <c r="B61" t="s">
        <v>48</v>
      </c>
      <c r="C61" s="2">
        <v>4</v>
      </c>
      <c r="D61" s="7">
        <f>(C61/(C58+C59+C60+C61+C62))*100</f>
        <v>4.0816326530612246</v>
      </c>
    </row>
    <row r="62" spans="1:4" x14ac:dyDescent="0.2">
      <c r="B62" t="s">
        <v>15</v>
      </c>
      <c r="C62" s="2">
        <v>31</v>
      </c>
      <c r="D62" s="7">
        <f>(C62/(C58+C59+C60+C61+C62))*100</f>
        <v>31.632653061224492</v>
      </c>
    </row>
    <row r="63" spans="1:4" x14ac:dyDescent="0.2">
      <c r="B63" s="14" t="s">
        <v>67</v>
      </c>
      <c r="C63" s="2">
        <f>SUM(C58:C62)</f>
        <v>98</v>
      </c>
      <c r="D63" s="7">
        <f>SUM(D58:D62)</f>
        <v>99.999999999999986</v>
      </c>
    </row>
    <row r="65" spans="1:4" s="11" customFormat="1" x14ac:dyDescent="0.2">
      <c r="A65" s="11" t="s">
        <v>34</v>
      </c>
      <c r="C65" s="9"/>
      <c r="D65" s="10"/>
    </row>
    <row r="66" spans="1:4" s="17" customFormat="1" x14ac:dyDescent="0.2">
      <c r="A66" s="17" t="s">
        <v>74</v>
      </c>
      <c r="C66" s="15"/>
      <c r="D66" s="16"/>
    </row>
    <row r="67" spans="1:4" x14ac:dyDescent="0.2">
      <c r="B67" t="s">
        <v>71</v>
      </c>
      <c r="C67" s="2">
        <v>9</v>
      </c>
      <c r="D67" s="7">
        <f>(C67/(C67+C68+C70+C71+C72))*100</f>
        <v>9.183673469387756</v>
      </c>
    </row>
    <row r="68" spans="1:4" x14ac:dyDescent="0.2">
      <c r="B68" t="s">
        <v>70</v>
      </c>
      <c r="C68" s="2">
        <v>7</v>
      </c>
      <c r="D68" s="7">
        <f>C68/((C67+C68+C70+C71+C72))*100</f>
        <v>7.1428571428571423</v>
      </c>
    </row>
    <row r="69" spans="1:4" s="17" customFormat="1" x14ac:dyDescent="0.2">
      <c r="A69" s="17" t="s">
        <v>75</v>
      </c>
      <c r="B69" s="18"/>
      <c r="C69" s="15"/>
      <c r="D69" s="16"/>
    </row>
    <row r="70" spans="1:4" s="17" customFormat="1" x14ac:dyDescent="0.2">
      <c r="B70" t="s">
        <v>68</v>
      </c>
      <c r="C70" s="2">
        <v>29</v>
      </c>
      <c r="D70" s="7">
        <f>C70/((C67+C68+C70+C71+C72))*100</f>
        <v>29.591836734693878</v>
      </c>
    </row>
    <row r="71" spans="1:4" s="17" customFormat="1" x14ac:dyDescent="0.2">
      <c r="B71" t="s">
        <v>69</v>
      </c>
      <c r="C71" s="2">
        <v>22</v>
      </c>
      <c r="D71" s="7">
        <f>C71/((C67+C68+C70+C71+C72))*100</f>
        <v>22.448979591836736</v>
      </c>
    </row>
    <row r="72" spans="1:4" x14ac:dyDescent="0.2">
      <c r="B72" t="s">
        <v>15</v>
      </c>
      <c r="C72" s="2">
        <v>31</v>
      </c>
      <c r="D72" s="7">
        <f>C72/((C67+C68+C70+C71+C72))*100</f>
        <v>31.632653061224492</v>
      </c>
    </row>
    <row r="73" spans="1:4" x14ac:dyDescent="0.2">
      <c r="B73" s="14" t="s">
        <v>67</v>
      </c>
      <c r="C73" s="2">
        <f>SUM(C67:C72)</f>
        <v>98</v>
      </c>
      <c r="D73" s="7">
        <f>SUM(D67:D72)</f>
        <v>100</v>
      </c>
    </row>
    <row r="75" spans="1:4" s="11" customFormat="1" x14ac:dyDescent="0.2">
      <c r="A75" s="11" t="s">
        <v>35</v>
      </c>
      <c r="C75" s="9"/>
      <c r="D75" s="10"/>
    </row>
    <row r="76" spans="1:4" x14ac:dyDescent="0.2">
      <c r="B76" t="s">
        <v>18</v>
      </c>
      <c r="C76" s="2">
        <v>7</v>
      </c>
      <c r="D76" s="7">
        <f>(C76/(C76+C77+C78+C79+C80+C81))*100</f>
        <v>7.1428571428571423</v>
      </c>
    </row>
    <row r="77" spans="1:4" x14ac:dyDescent="0.2">
      <c r="B77" t="s">
        <v>19</v>
      </c>
      <c r="C77" s="2">
        <v>10</v>
      </c>
      <c r="D77" s="7">
        <f>(C77/(C76+C77+C78+C79+C80+C81))*100</f>
        <v>10.204081632653061</v>
      </c>
    </row>
    <row r="78" spans="1:4" x14ac:dyDescent="0.2">
      <c r="B78" t="s">
        <v>20</v>
      </c>
      <c r="C78" s="2">
        <v>25</v>
      </c>
      <c r="D78" s="7">
        <f>(C78/(C76+C77+C78+C79+C80+C81))*100</f>
        <v>25.510204081632654</v>
      </c>
    </row>
    <row r="79" spans="1:4" x14ac:dyDescent="0.2">
      <c r="B79" t="s">
        <v>21</v>
      </c>
      <c r="C79" s="2">
        <v>22</v>
      </c>
      <c r="D79" s="7">
        <f>(C79/(C76+C77+C78+C79+C80+C81))*100</f>
        <v>22.448979591836736</v>
      </c>
    </row>
    <row r="80" spans="1:4" x14ac:dyDescent="0.2">
      <c r="B80" t="s">
        <v>22</v>
      </c>
      <c r="C80" s="2">
        <v>17</v>
      </c>
      <c r="D80" s="7">
        <f>(C80/(C76+C77+C78+C79+C80+C81))*100</f>
        <v>17.346938775510203</v>
      </c>
    </row>
    <row r="81" spans="1:7" x14ac:dyDescent="0.2">
      <c r="B81" t="s">
        <v>23</v>
      </c>
      <c r="C81" s="2">
        <v>17</v>
      </c>
      <c r="D81" s="7">
        <f>(C81/(C76+C77+C78+C79+C80+C81))*100</f>
        <v>17.346938775510203</v>
      </c>
    </row>
    <row r="82" spans="1:7" x14ac:dyDescent="0.2">
      <c r="B82" s="14" t="s">
        <v>67</v>
      </c>
      <c r="C82" s="2">
        <f>SUM(C76:C81)</f>
        <v>98</v>
      </c>
      <c r="D82" s="7">
        <f>SUM(D76:D81)</f>
        <v>100</v>
      </c>
    </row>
    <row r="83" spans="1:7" x14ac:dyDescent="0.2">
      <c r="B83"/>
    </row>
    <row r="84" spans="1:7" s="3" customFormat="1" x14ac:dyDescent="0.2">
      <c r="A84" s="19" t="s">
        <v>24</v>
      </c>
      <c r="B84" s="19"/>
      <c r="C84" s="4" t="s">
        <v>25</v>
      </c>
      <c r="D84" s="6" t="s">
        <v>26</v>
      </c>
    </row>
    <row r="85" spans="1:7" s="11" customFormat="1" x14ac:dyDescent="0.2">
      <c r="A85" s="11" t="s">
        <v>42</v>
      </c>
      <c r="B85" s="12"/>
      <c r="C85" s="9"/>
      <c r="D85" s="10"/>
    </row>
    <row r="86" spans="1:7" x14ac:dyDescent="0.2">
      <c r="B86" s="8" t="s">
        <v>6</v>
      </c>
      <c r="C86" s="2">
        <v>67</v>
      </c>
      <c r="D86" s="7">
        <f>(C86/(C86+C87+C88+C89))*100</f>
        <v>68.367346938775512</v>
      </c>
      <c r="F86" s="8"/>
      <c r="G86" s="2"/>
    </row>
    <row r="87" spans="1:7" x14ac:dyDescent="0.2">
      <c r="B87" s="8" t="s">
        <v>52</v>
      </c>
      <c r="C87" s="2">
        <v>10</v>
      </c>
      <c r="D87" s="7">
        <f>(C87/(C86+C87+C88+C89))*100</f>
        <v>10.204081632653061</v>
      </c>
    </row>
    <row r="88" spans="1:7" x14ac:dyDescent="0.2">
      <c r="B88" s="8" t="s">
        <v>5</v>
      </c>
      <c r="C88" s="2">
        <v>19</v>
      </c>
      <c r="D88" s="7">
        <f>(C88/(C86+C87+C88+C89))*100</f>
        <v>19.387755102040817</v>
      </c>
    </row>
    <row r="89" spans="1:7" x14ac:dyDescent="0.2">
      <c r="B89" s="8" t="s">
        <v>7</v>
      </c>
      <c r="C89" s="2">
        <v>2</v>
      </c>
      <c r="D89" s="7">
        <f>(C89/(C86+C87+C88+C89))*100</f>
        <v>2.0408163265306123</v>
      </c>
    </row>
    <row r="90" spans="1:7" x14ac:dyDescent="0.2">
      <c r="B90" s="14" t="s">
        <v>67</v>
      </c>
      <c r="C90" s="2">
        <f>SUM(C86:C89)</f>
        <v>98</v>
      </c>
      <c r="D90" s="7">
        <f>SUM(D86:D89)</f>
        <v>100</v>
      </c>
    </row>
    <row r="92" spans="1:7" s="11" customFormat="1" x14ac:dyDescent="0.2">
      <c r="A92" s="11" t="s">
        <v>36</v>
      </c>
      <c r="C92" s="9"/>
      <c r="D92" s="10"/>
    </row>
    <row r="93" spans="1:7" x14ac:dyDescent="0.2">
      <c r="B93" s="1" t="s">
        <v>53</v>
      </c>
      <c r="C93" s="2">
        <v>53</v>
      </c>
      <c r="D93" s="7">
        <f>(C93/(C93+C94))*100</f>
        <v>54.081632653061227</v>
      </c>
    </row>
    <row r="94" spans="1:7" x14ac:dyDescent="0.2">
      <c r="B94" s="1" t="s">
        <v>54</v>
      </c>
      <c r="C94" s="2">
        <v>45</v>
      </c>
      <c r="D94" s="7">
        <f>(C94/(C93+C94))*100</f>
        <v>45.91836734693878</v>
      </c>
    </row>
    <row r="95" spans="1:7" x14ac:dyDescent="0.2">
      <c r="B95" s="14" t="s">
        <v>67</v>
      </c>
      <c r="C95" s="2">
        <f>SUM(C93:C94)</f>
        <v>98</v>
      </c>
      <c r="D95" s="7">
        <f>SUM(D93:D94)</f>
        <v>100</v>
      </c>
    </row>
    <row r="97" spans="1:4" s="11" customFormat="1" x14ac:dyDescent="0.2">
      <c r="A97" s="11" t="s">
        <v>37</v>
      </c>
      <c r="C97" s="9"/>
      <c r="D97" s="10"/>
    </row>
    <row r="98" spans="1:4" x14ac:dyDescent="0.2">
      <c r="B98" s="5">
        <v>1</v>
      </c>
      <c r="C98" s="2">
        <v>19</v>
      </c>
      <c r="D98" s="7">
        <f>(C98/(C98+C99+C100+C101+C102))*100</f>
        <v>19.387755102040817</v>
      </c>
    </row>
    <row r="99" spans="1:4" x14ac:dyDescent="0.2">
      <c r="B99" s="5">
        <v>2</v>
      </c>
      <c r="C99" s="2">
        <v>23</v>
      </c>
      <c r="D99" s="7">
        <f>(C99/(C98+C99+C100+C101+C102))*100</f>
        <v>23.469387755102041</v>
      </c>
    </row>
    <row r="100" spans="1:4" x14ac:dyDescent="0.2">
      <c r="B100" s="5">
        <v>3</v>
      </c>
      <c r="C100" s="2">
        <v>6</v>
      </c>
      <c r="D100" s="7">
        <f>(C100/(C98+C99+C100+C101+C102))*100</f>
        <v>6.1224489795918364</v>
      </c>
    </row>
    <row r="101" spans="1:4" x14ac:dyDescent="0.2">
      <c r="B101" s="5">
        <v>4</v>
      </c>
      <c r="C101" s="2">
        <v>5</v>
      </c>
      <c r="D101" s="7">
        <f>(C101/(C98+C99+C100+C101+C102))*100</f>
        <v>5.1020408163265305</v>
      </c>
    </row>
    <row r="102" spans="1:4" x14ac:dyDescent="0.2">
      <c r="B102" s="5" t="s">
        <v>15</v>
      </c>
      <c r="C102" s="2">
        <v>45</v>
      </c>
      <c r="D102" s="7">
        <f>(C102/(C98+C99+C100+C101+C102))*100</f>
        <v>45.91836734693878</v>
      </c>
    </row>
    <row r="103" spans="1:4" x14ac:dyDescent="0.2">
      <c r="B103" s="14" t="s">
        <v>67</v>
      </c>
      <c r="C103" s="2">
        <f>SUM(C98:C102)</f>
        <v>98</v>
      </c>
      <c r="D103" s="7">
        <f>SUM(D98:D102)</f>
        <v>100</v>
      </c>
    </row>
    <row r="105" spans="1:4" s="11" customFormat="1" x14ac:dyDescent="0.2">
      <c r="A105" s="11" t="s">
        <v>38</v>
      </c>
      <c r="C105" s="9"/>
      <c r="D105" s="10"/>
    </row>
    <row r="106" spans="1:4" x14ac:dyDescent="0.2">
      <c r="B106" s="8" t="s">
        <v>56</v>
      </c>
      <c r="C106" s="2">
        <v>40</v>
      </c>
      <c r="D106" s="7">
        <f>(C106/(C106+C107+C108))*100</f>
        <v>40.816326530612244</v>
      </c>
    </row>
    <row r="107" spans="1:4" x14ac:dyDescent="0.2">
      <c r="B107" s="8" t="s">
        <v>55</v>
      </c>
      <c r="C107" s="2">
        <v>13</v>
      </c>
      <c r="D107" s="7">
        <f>(C107/(C106+C107+C108))*100</f>
        <v>13.26530612244898</v>
      </c>
    </row>
    <row r="108" spans="1:4" x14ac:dyDescent="0.2">
      <c r="B108" s="8" t="s">
        <v>15</v>
      </c>
      <c r="C108" s="2">
        <v>45</v>
      </c>
      <c r="D108" s="7">
        <f>(C108/(C106+C107+C108))*100</f>
        <v>45.91836734693878</v>
      </c>
    </row>
    <row r="109" spans="1:4" x14ac:dyDescent="0.2">
      <c r="B109" s="8"/>
      <c r="C109" s="2">
        <f>SUM(C106:C108)</f>
        <v>98</v>
      </c>
      <c r="D109" s="7">
        <f>SUM(D106:D108)</f>
        <v>100</v>
      </c>
    </row>
    <row r="111" spans="1:4" s="11" customFormat="1" x14ac:dyDescent="0.2">
      <c r="A111" s="11" t="s">
        <v>39</v>
      </c>
      <c r="C111" s="9"/>
      <c r="D111" s="10"/>
    </row>
    <row r="112" spans="1:4" x14ac:dyDescent="0.2">
      <c r="B112" t="s">
        <v>60</v>
      </c>
      <c r="C112" s="2">
        <v>40</v>
      </c>
      <c r="D112" s="7">
        <f>(C112/(SUM(C112:C115))*100)</f>
        <v>40.816326530612244</v>
      </c>
    </row>
    <row r="113" spans="1:4" x14ac:dyDescent="0.2">
      <c r="B113" t="s">
        <v>59</v>
      </c>
      <c r="C113" s="2">
        <v>15</v>
      </c>
      <c r="D113" s="7">
        <f>(C113/(SUM(C112:C115))*100)</f>
        <v>15.306122448979592</v>
      </c>
    </row>
    <row r="114" spans="1:4" x14ac:dyDescent="0.2">
      <c r="B114" t="s">
        <v>58</v>
      </c>
      <c r="C114" s="2">
        <v>30</v>
      </c>
      <c r="D114" s="7">
        <f>(C114/(SUM(C112:C115))*100)</f>
        <v>30.612244897959183</v>
      </c>
    </row>
    <row r="115" spans="1:4" x14ac:dyDescent="0.2">
      <c r="B115" t="s">
        <v>57</v>
      </c>
      <c r="C115" s="2">
        <v>13</v>
      </c>
      <c r="D115" s="7">
        <f>(C115/(SUM(C112:C115))*100)</f>
        <v>13.26530612244898</v>
      </c>
    </row>
    <row r="116" spans="1:4" x14ac:dyDescent="0.2">
      <c r="B116" s="14" t="s">
        <v>67</v>
      </c>
      <c r="C116" s="2">
        <f>SUM(C112:C115)</f>
        <v>98</v>
      </c>
      <c r="D116" s="7">
        <f>SUM(D112:D115)</f>
        <v>100</v>
      </c>
    </row>
    <row r="118" spans="1:4" s="11" customFormat="1" x14ac:dyDescent="0.2">
      <c r="A118" s="11" t="s">
        <v>41</v>
      </c>
      <c r="C118" s="9"/>
      <c r="D118" s="10"/>
    </row>
    <row r="119" spans="1:4" x14ac:dyDescent="0.2">
      <c r="B119" s="1" t="s">
        <v>16</v>
      </c>
      <c r="C119" s="2">
        <v>63</v>
      </c>
      <c r="D119" s="7">
        <f>(C119/(SUM(C119:C120))*100)</f>
        <v>64.285714285714292</v>
      </c>
    </row>
    <row r="120" spans="1:4" x14ac:dyDescent="0.2">
      <c r="B120" s="1" t="s">
        <v>8</v>
      </c>
      <c r="C120" s="2">
        <v>35</v>
      </c>
      <c r="D120" s="7">
        <f>(C120/(SUM(C119:C120))*100)</f>
        <v>35.714285714285715</v>
      </c>
    </row>
    <row r="121" spans="1:4" x14ac:dyDescent="0.2">
      <c r="B121" s="14" t="s">
        <v>67</v>
      </c>
      <c r="C121" s="2">
        <f>SUM(C119:C120)</f>
        <v>98</v>
      </c>
      <c r="D121" s="7">
        <f>SUM(D119:D120)</f>
        <v>100</v>
      </c>
    </row>
    <row r="123" spans="1:4" s="11" customFormat="1" x14ac:dyDescent="0.2">
      <c r="A123" s="11" t="s">
        <v>40</v>
      </c>
      <c r="C123" s="9"/>
      <c r="D123" s="10"/>
    </row>
    <row r="124" spans="1:4" x14ac:dyDescent="0.2">
      <c r="B124" t="s">
        <v>61</v>
      </c>
      <c r="C124" s="2">
        <v>51</v>
      </c>
      <c r="D124" s="7">
        <f>(C124/(SUM(C124:C128))*100)</f>
        <v>52.040816326530617</v>
      </c>
    </row>
    <row r="125" spans="1:4" x14ac:dyDescent="0.2">
      <c r="B125" t="s">
        <v>62</v>
      </c>
      <c r="C125" s="2">
        <v>23</v>
      </c>
      <c r="D125" s="7">
        <f>(C125/(SUM(C124:C128))*100)</f>
        <v>23.469387755102041</v>
      </c>
    </row>
    <row r="126" spans="1:4" x14ac:dyDescent="0.2">
      <c r="B126" t="s">
        <v>63</v>
      </c>
      <c r="C126" s="2">
        <v>3</v>
      </c>
      <c r="D126" s="7">
        <f>(C126/(SUM(C124:C128))*100)</f>
        <v>3.0612244897959182</v>
      </c>
    </row>
    <row r="127" spans="1:4" x14ac:dyDescent="0.2">
      <c r="B127" t="s">
        <v>64</v>
      </c>
      <c r="C127" s="2">
        <v>2</v>
      </c>
      <c r="D127" s="7">
        <f>(C127/(SUM(C124:C128))*100)</f>
        <v>2.0408163265306123</v>
      </c>
    </row>
    <row r="128" spans="1:4" x14ac:dyDescent="0.2">
      <c r="B128" t="s">
        <v>17</v>
      </c>
      <c r="C128" s="2">
        <v>19</v>
      </c>
      <c r="D128" s="7">
        <f>(C128/(SUM(C124:C128))*100)</f>
        <v>19.387755102040817</v>
      </c>
    </row>
    <row r="129" spans="2:4" x14ac:dyDescent="0.2">
      <c r="B129" s="14" t="s">
        <v>67</v>
      </c>
      <c r="C129" s="2">
        <f>SUM(C124:C128)</f>
        <v>98</v>
      </c>
      <c r="D129" s="7">
        <f>SUM(D124:D128)</f>
        <v>100</v>
      </c>
    </row>
  </sheetData>
  <mergeCells count="8">
    <mergeCell ref="A1:B1"/>
    <mergeCell ref="A2:B2"/>
    <mergeCell ref="A26:B26"/>
    <mergeCell ref="A84:B84"/>
    <mergeCell ref="E3:E24"/>
    <mergeCell ref="F3:F24"/>
    <mergeCell ref="H3:H24"/>
    <mergeCell ref="G3:G24"/>
  </mergeCells>
  <phoneticPr fontId="5" type="noConversion"/>
  <conditionalFormatting sqref="D3:D23">
    <cfRule type="colorScale" priority="14">
      <colorScale>
        <cfvo type="min"/>
        <cfvo type="max"/>
        <color theme="9" tint="0.79998168889431442"/>
        <color rgb="FF3E9A6E"/>
      </colorScale>
    </cfRule>
  </conditionalFormatting>
  <conditionalFormatting sqref="D28:D30">
    <cfRule type="colorScale" priority="13">
      <colorScale>
        <cfvo type="min"/>
        <cfvo type="max"/>
        <color theme="9" tint="0.79998168889431442"/>
        <color rgb="FF3E9A6E"/>
      </colorScale>
    </cfRule>
  </conditionalFormatting>
  <conditionalFormatting sqref="D34:D41">
    <cfRule type="colorScale" priority="12">
      <colorScale>
        <cfvo type="min"/>
        <cfvo type="max"/>
        <color theme="9" tint="0.79998168889431442"/>
        <color rgb="FF3E9A6E"/>
      </colorScale>
    </cfRule>
  </conditionalFormatting>
  <conditionalFormatting sqref="D52:D54 D46:D50">
    <cfRule type="colorScale" priority="11">
      <colorScale>
        <cfvo type="min"/>
        <cfvo type="max"/>
        <color theme="9" tint="0.79998168889431442"/>
        <color rgb="FF3E9A6E"/>
      </colorScale>
    </cfRule>
  </conditionalFormatting>
  <conditionalFormatting sqref="D58:D62">
    <cfRule type="colorScale" priority="10">
      <colorScale>
        <cfvo type="min"/>
        <cfvo type="max"/>
        <color theme="9" tint="0.79998168889431442"/>
        <color rgb="FF3E9A6E"/>
      </colorScale>
    </cfRule>
  </conditionalFormatting>
  <conditionalFormatting sqref="D67:D72">
    <cfRule type="colorScale" priority="15">
      <colorScale>
        <cfvo type="min"/>
        <cfvo type="max"/>
        <color theme="9" tint="0.79998168889431442"/>
        <color rgb="FF3E9A6E"/>
      </colorScale>
    </cfRule>
  </conditionalFormatting>
  <conditionalFormatting sqref="D76:D81">
    <cfRule type="colorScale" priority="8">
      <colorScale>
        <cfvo type="min"/>
        <cfvo type="max"/>
        <color theme="9" tint="0.79998168889431442"/>
        <color rgb="FF3E9A6E"/>
      </colorScale>
    </cfRule>
  </conditionalFormatting>
  <conditionalFormatting sqref="D86:D89">
    <cfRule type="colorScale" priority="7">
      <colorScale>
        <cfvo type="min"/>
        <cfvo type="max"/>
        <color theme="9" tint="0.79998168889431442"/>
        <color rgb="FF3E9A6E"/>
      </colorScale>
    </cfRule>
  </conditionalFormatting>
  <conditionalFormatting sqref="D93:D94">
    <cfRule type="colorScale" priority="6">
      <colorScale>
        <cfvo type="min"/>
        <cfvo type="max"/>
        <color theme="9" tint="0.79998168889431442"/>
        <color rgb="FF3E9A6E"/>
      </colorScale>
    </cfRule>
  </conditionalFormatting>
  <conditionalFormatting sqref="D98:D102">
    <cfRule type="colorScale" priority="5">
      <colorScale>
        <cfvo type="min"/>
        <cfvo type="max"/>
        <color theme="9" tint="0.79998168889431442"/>
        <color rgb="FF3E9A6E"/>
      </colorScale>
    </cfRule>
  </conditionalFormatting>
  <conditionalFormatting sqref="D106:D108">
    <cfRule type="colorScale" priority="4">
      <colorScale>
        <cfvo type="min"/>
        <cfvo type="max"/>
        <color theme="9" tint="0.79998168889431442"/>
        <color rgb="FF3E9A6E"/>
      </colorScale>
    </cfRule>
  </conditionalFormatting>
  <conditionalFormatting sqref="D112:D115">
    <cfRule type="colorScale" priority="3">
      <colorScale>
        <cfvo type="min"/>
        <cfvo type="max"/>
        <color theme="9" tint="0.79998168889431442"/>
        <color rgb="FF3E9A6E"/>
      </colorScale>
    </cfRule>
  </conditionalFormatting>
  <conditionalFormatting sqref="D119:D120">
    <cfRule type="colorScale" priority="2">
      <colorScale>
        <cfvo type="min"/>
        <cfvo type="max"/>
        <color theme="9" tint="0.79998168889431442"/>
        <color rgb="FF3E9A6E"/>
      </colorScale>
    </cfRule>
  </conditionalFormatting>
  <conditionalFormatting sqref="D124:D128">
    <cfRule type="colorScale" priority="1">
      <colorScale>
        <cfvo type="min"/>
        <cfvo type="max"/>
        <color theme="9" tint="0.79998168889431442"/>
        <color rgb="FF3E9A6E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Ratna Dewayani</dc:creator>
  <cp:lastModifiedBy>Anggita Ratna Dewayani</cp:lastModifiedBy>
  <cp:lastPrinted>2025-05-12T02:20:38Z</cp:lastPrinted>
  <dcterms:created xsi:type="dcterms:W3CDTF">2025-04-28T20:00:32Z</dcterms:created>
  <dcterms:modified xsi:type="dcterms:W3CDTF">2025-09-01T11:40:40Z</dcterms:modified>
</cp:coreProperties>
</file>