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er\Documents\"/>
    </mc:Choice>
  </mc:AlternateContent>
  <xr:revisionPtr revIDLastSave="0" documentId="8_{D6375E3A-2369-41DF-8057-32B1EF0D528E}" xr6:coauthVersionLast="47" xr6:coauthVersionMax="47" xr10:uidLastSave="{00000000-0000-0000-0000-000000000000}"/>
  <bookViews>
    <workbookView xWindow="-103" yWindow="-103" windowWidth="16663" windowHeight="8743" activeTab="1" xr2:uid="{ECB87817-F47E-460F-ABF5-0569E0853641}"/>
  </bookViews>
  <sheets>
    <sheet name="Configure" sheetId="1" r:id="rId1"/>
    <sheet name="Pricing" sheetId="2" r:id="rId2"/>
    <sheet name="Quo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2" l="1"/>
  <c r="L24" i="2"/>
  <c r="K27" i="2"/>
  <c r="K25" i="2"/>
  <c r="K23" i="2"/>
  <c r="F49" i="3"/>
  <c r="F59" i="3" s="1"/>
  <c r="S48" i="3"/>
  <c r="T58" i="3" s="1"/>
  <c r="G48" i="3"/>
  <c r="H48" i="3" s="1"/>
  <c r="J48" i="3" s="1"/>
  <c r="E48" i="3"/>
  <c r="I48" i="3" s="1"/>
  <c r="T47" i="3"/>
  <c r="U47" i="3" s="1"/>
  <c r="R47" i="3"/>
  <c r="V47" i="3" s="1"/>
  <c r="G47" i="3"/>
  <c r="H47" i="3" s="1"/>
  <c r="E47" i="3"/>
  <c r="E49" i="3" s="1"/>
  <c r="F55" i="3" s="1"/>
  <c r="F57" i="3" s="1"/>
  <c r="U46" i="3"/>
  <c r="W46" i="3" s="1"/>
  <c r="T46" i="3"/>
  <c r="R46" i="3"/>
  <c r="R48" i="3" s="1"/>
  <c r="T54" i="3" s="1"/>
  <c r="T56" i="3" s="1"/>
  <c r="W22" i="3"/>
  <c r="V22" i="3"/>
  <c r="U22" i="3"/>
  <c r="K22" i="3"/>
  <c r="J22" i="3"/>
  <c r="I22" i="3"/>
  <c r="W21" i="3"/>
  <c r="V21" i="3"/>
  <c r="U21" i="3"/>
  <c r="K21" i="3"/>
  <c r="J21" i="3"/>
  <c r="I21" i="3"/>
  <c r="E45" i="2"/>
  <c r="F45" i="2" s="1"/>
  <c r="D42" i="2"/>
  <c r="E42" i="2" s="1"/>
  <c r="E39" i="2"/>
  <c r="F39" i="2" s="1"/>
  <c r="K17" i="2"/>
  <c r="K16" i="2"/>
  <c r="K15" i="2"/>
  <c r="K14" i="2"/>
  <c r="K13" i="2"/>
  <c r="L8" i="2"/>
  <c r="L7" i="2"/>
  <c r="L6" i="2"/>
  <c r="L5" i="2"/>
  <c r="L4" i="2"/>
  <c r="I47" i="3" l="1"/>
  <c r="K23" i="3"/>
  <c r="K25" i="3" s="1"/>
  <c r="K27" i="3" s="1"/>
  <c r="W23" i="3"/>
  <c r="H49" i="3"/>
  <c r="F60" i="3" s="1"/>
  <c r="F63" i="3" s="1"/>
  <c r="J47" i="3"/>
  <c r="T61" i="3"/>
  <c r="W25" i="3"/>
  <c r="W27" i="3"/>
  <c r="F62" i="3"/>
  <c r="W47" i="3"/>
  <c r="U48" i="3"/>
  <c r="T59" i="3" s="1"/>
  <c r="T62" i="3" s="1"/>
  <c r="V46" i="3"/>
</calcChain>
</file>

<file path=xl/sharedStrings.xml><?xml version="1.0" encoding="utf-8"?>
<sst xmlns="http://schemas.openxmlformats.org/spreadsheetml/2006/main" count="427" uniqueCount="161">
  <si>
    <t>Volcano Toy Company- Product Configurations</t>
  </si>
  <si>
    <t>Item</t>
  </si>
  <si>
    <t>UOM</t>
  </si>
  <si>
    <t>DESCRIPTION</t>
  </si>
  <si>
    <t>R-TRAIN</t>
  </si>
  <si>
    <t>EACH</t>
  </si>
  <si>
    <t>R-ENGINE</t>
  </si>
  <si>
    <t>R-WAGON</t>
  </si>
  <si>
    <t>Red Wagon can be hauled by engines of any color</t>
  </si>
  <si>
    <t>R-WHEEL</t>
  </si>
  <si>
    <t>Red Wheel can be used with a Red Engine or a Red Wagon</t>
  </si>
  <si>
    <t>R-REMOTE</t>
  </si>
  <si>
    <t>Configuration Rule</t>
  </si>
  <si>
    <t>G-TRAIN</t>
  </si>
  <si>
    <t>G-ENGINE</t>
  </si>
  <si>
    <t>G-WAGON</t>
  </si>
  <si>
    <t>Green Wagon can be hauled by engines of any color</t>
  </si>
  <si>
    <t>G-WHEEL</t>
  </si>
  <si>
    <t>Green Wheel can be used with a Green Engine or a Green Wagon</t>
  </si>
  <si>
    <t>G-REMOTE</t>
  </si>
  <si>
    <t>EXERCISES</t>
  </si>
  <si>
    <t>PRICE BOOK 2020 (INTERNAL COMPANY USE ONLY)</t>
  </si>
  <si>
    <t>PRICE BOOK 2020 (EXTERNAL USE)</t>
  </si>
  <si>
    <t>STD COST</t>
  </si>
  <si>
    <t>PRICING</t>
  </si>
  <si>
    <t>PRICE</t>
  </si>
  <si>
    <t>GROSS PROFIT%</t>
  </si>
  <si>
    <t xml:space="preserve">1 Red Engine + 2 Red Wagons + 1 Red Remote </t>
  </si>
  <si>
    <t>MARKET</t>
  </si>
  <si>
    <t>Red Engine can be operated with a Red Remote only</t>
  </si>
  <si>
    <t>Red Remote will operate a Red Engine only</t>
  </si>
  <si>
    <t>MAKE</t>
  </si>
  <si>
    <t>BUY</t>
  </si>
  <si>
    <t xml:space="preserve">1 Green Engine + 2 Green Wagons + 1 Green Remote </t>
  </si>
  <si>
    <t>FIXEDPCT</t>
  </si>
  <si>
    <t>Green Engine can be operated with a Green Remote only</t>
  </si>
  <si>
    <t>Green Remote will operate a Green Engine only</t>
  </si>
  <si>
    <t>EXERCISE</t>
  </si>
  <si>
    <t>B-TRAIN</t>
  </si>
  <si>
    <t>1 Blue Engine + 2 Blue Wagons + 1 Blue Remote</t>
  </si>
  <si>
    <t>?</t>
  </si>
  <si>
    <t xml:space="preserve">1 Blue Engine + 2 Blue Wagons + 1 Blue Remote </t>
  </si>
  <si>
    <t>B-ENGINE</t>
  </si>
  <si>
    <t>Blue Engine can be operated with a Blue Remote only</t>
  </si>
  <si>
    <t>B-WAGON</t>
  </si>
  <si>
    <t>Blue Wagon can be hauled by engines of any color</t>
  </si>
  <si>
    <t>B-WHEEL</t>
  </si>
  <si>
    <t>Blue Wheel can be used with a Blue Engine or a Blue Wagon</t>
  </si>
  <si>
    <t>B-REMOTE</t>
  </si>
  <si>
    <t>Blue Remote will operate a Blue Engine only</t>
  </si>
  <si>
    <t>NOTES:</t>
  </si>
  <si>
    <t>DISCOUNT STRUCTURE</t>
  </si>
  <si>
    <t>For  CostPlus pricing, the Price is set by increasing the cost by the CostPlus percentage. The GrossProfit% is then calculated using (PRICE-COST) * 100/PRICE</t>
  </si>
  <si>
    <t>For FixedPCT Pricing, Gross Profit Percentage is set and Price is calculated using the formula:  COST/(1-GROSSPROFITPCT/100)</t>
  </si>
  <si>
    <t>Tier</t>
  </si>
  <si>
    <t>Product</t>
  </si>
  <si>
    <t>State</t>
  </si>
  <si>
    <t>Discount%</t>
  </si>
  <si>
    <t>For FixedPrc Pricing, Gross Profit Percentage is calculated as a percentage of Price using the formula: (PRICE-COST) * 100/PRICE</t>
  </si>
  <si>
    <t>ALL</t>
  </si>
  <si>
    <t>Texas</t>
  </si>
  <si>
    <t>PRICING METHODS</t>
  </si>
  <si>
    <t>StdCost$</t>
  </si>
  <si>
    <t>Method</t>
  </si>
  <si>
    <t>PriceMarkup%</t>
  </si>
  <si>
    <t>Price$</t>
  </si>
  <si>
    <t>Gross Profit$</t>
  </si>
  <si>
    <t xml:space="preserve">Gross Profit % </t>
  </si>
  <si>
    <t>Note</t>
  </si>
  <si>
    <t>COSTPLUS</t>
  </si>
  <si>
    <t>Cost is increased by 25% to get price, Gross Profit% is calculated</t>
  </si>
  <si>
    <t>CA</t>
  </si>
  <si>
    <t>Gross Profit% of 25 is fixed, then Price is calculated</t>
  </si>
  <si>
    <t>FIXEDPRC</t>
  </si>
  <si>
    <t>Price is fixed, then Gross Profit% is calculated</t>
  </si>
  <si>
    <t>Shipping to Virginia</t>
  </si>
  <si>
    <t>QUOTE</t>
  </si>
  <si>
    <t>SALES ORDER</t>
  </si>
  <si>
    <t>Volcano Toy Company, LLC</t>
  </si>
  <si>
    <t>1000 ERP Training St,</t>
  </si>
  <si>
    <t>Quote#</t>
  </si>
  <si>
    <t>Q1001-2</t>
  </si>
  <si>
    <t>Order#</t>
  </si>
  <si>
    <t>Dallas, TX 75206</t>
  </si>
  <si>
    <t>Quote Date</t>
  </si>
  <si>
    <t>OrderDate:</t>
  </si>
  <si>
    <t>Phone# 987-654-3210</t>
  </si>
  <si>
    <t>PriceGoodThruDate</t>
  </si>
  <si>
    <t>Phone# 989-654-3210</t>
  </si>
  <si>
    <t>Quote:</t>
  </si>
  <si>
    <t>vtc@outlook.com</t>
  </si>
  <si>
    <t>Accepted Date:</t>
  </si>
  <si>
    <t>Ship Date:</t>
  </si>
  <si>
    <t>Initial Arrival Date:</t>
  </si>
  <si>
    <t>Bill To:</t>
  </si>
  <si>
    <t>Ship To:</t>
  </si>
  <si>
    <t>Kate Nicholas</t>
  </si>
  <si>
    <t>Purchasing Officer - Toymart</t>
  </si>
  <si>
    <t>155 Millar St</t>
  </si>
  <si>
    <t>Saginaw, MI 48607</t>
  </si>
  <si>
    <t>Phone:989-456-7890</t>
  </si>
  <si>
    <t>Line Item#</t>
  </si>
  <si>
    <t>Qty</t>
  </si>
  <si>
    <t>ListPrc</t>
  </si>
  <si>
    <t>Discount</t>
  </si>
  <si>
    <t>NetPrc</t>
  </si>
  <si>
    <t>ListAmt</t>
  </si>
  <si>
    <t>DiscAmt</t>
  </si>
  <si>
    <t>NetAmt</t>
  </si>
  <si>
    <t>SubTotalAmt</t>
  </si>
  <si>
    <t>Tax Rate</t>
  </si>
  <si>
    <t>TaxAmt</t>
  </si>
  <si>
    <t>FreightAmt</t>
  </si>
  <si>
    <t>TotalAmt</t>
  </si>
  <si>
    <t xml:space="preserve">Terms &amp; Conditions:  </t>
  </si>
  <si>
    <t>1) Quote must be accepted on or before the Price Good Thru Date.</t>
  </si>
  <si>
    <t>2) Products, once shipped, cannot be returned.</t>
  </si>
  <si>
    <t>3) Payment Terms: Net 30 Days.</t>
  </si>
  <si>
    <t>The Volcano Toy Company appreciates your business!</t>
  </si>
  <si>
    <t>The Volcano Toy Company appreciates your business !</t>
  </si>
  <si>
    <t>SALESORDER PROFIT ANALYSIS</t>
  </si>
  <si>
    <t>QUOTE PROFIT ANALYSIS (CONFIDENTIAL)</t>
  </si>
  <si>
    <t>StdCost</t>
  </si>
  <si>
    <t>CostAmt</t>
  </si>
  <si>
    <t>GrossProfit%</t>
  </si>
  <si>
    <t>NetProfit%</t>
  </si>
  <si>
    <t>Total</t>
  </si>
  <si>
    <t>SalesOrder Summary</t>
  </si>
  <si>
    <t>Quote Summary</t>
  </si>
  <si>
    <t>Cost</t>
  </si>
  <si>
    <t>TotalLineItemCostAmt</t>
  </si>
  <si>
    <t>TotalFreightCostAmt</t>
  </si>
  <si>
    <t>*</t>
  </si>
  <si>
    <t>TotalCostAmt</t>
  </si>
  <si>
    <t>Price</t>
  </si>
  <si>
    <t>TotalListPriceAmt</t>
  </si>
  <si>
    <t>TotalNetPriceAmt</t>
  </si>
  <si>
    <t>TotalFreightAmt</t>
  </si>
  <si>
    <t>Profit%</t>
  </si>
  <si>
    <t>Gross Profit%</t>
  </si>
  <si>
    <t>using TotalListAmt</t>
  </si>
  <si>
    <t>Net Profit %</t>
  </si>
  <si>
    <t>using TotalNetAmt</t>
  </si>
  <si>
    <t>* FreightCost is typically calculated using a Freight Rate table provided by Accounting</t>
  </si>
  <si>
    <t>Dapat mengangkut gerobak dengan warna apa pun; membutuhkan Remote Merah untuk beroperasi</t>
  </si>
  <si>
    <t>Red Wagon dapat diangkut oleh mesin dengan warna apa pun</t>
  </si>
  <si>
    <t>Roda Merah dapat digunakan dengan Mesin Merah atau Kereta Merah</t>
  </si>
  <si>
    <t>Remote Merah hanya dapat mengoperasikan Mesin Merah</t>
  </si>
  <si>
    <t xml:space="preserve">Mesin Merah hanya dapat dioperasikan dengan Remote Merah; dapat dikirim ke  50 negara </t>
  </si>
  <si>
    <t>1 Mesin Merah + 2 Gerobak Merah + 1 Remote Merah</t>
  </si>
  <si>
    <t>1 Mesin Hijau + 2 Gerobak Hijau + 1 Remote Hijau</t>
  </si>
  <si>
    <t>Dapat mengangkut gerobak dengan warna apa pun; membutuhkan Remote Hijau untuk beroperasi</t>
  </si>
  <si>
    <t>Roda Hijau dapat digunakan dengan Mesin Hijau atau Kereta Hijau</t>
  </si>
  <si>
    <t>Remote Hijau hanya dapat mengoperasikan Mesin Hijau</t>
  </si>
  <si>
    <t xml:space="preserve">Mesin Hijau hanya dapat dioperasikan dengan Remote Hijau; dapat dikirim ke  50 negara </t>
  </si>
  <si>
    <t>1 Mesin Biru + 2 Gerobak Biru + 1 Remote Biru</t>
  </si>
  <si>
    <t>Dapat mengangkut gerobak dengan warna apa pun; membutuhkan Remote Biru untuk beroperasi</t>
  </si>
  <si>
    <t>Roda Biru dapat digunakan dengan Mesin Biru atau Kereta Biru</t>
  </si>
  <si>
    <t>Remote Biru hanya dapat mengoperasikan Mesin Biru</t>
  </si>
  <si>
    <t>Biru Wagon dapat diangkut oleh mesin dengan warna apa pun</t>
  </si>
  <si>
    <t>Mesin Biru hanya dapat dioperasikan dengan Remote Biru; hanya dapat dikirim ke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</si>
</sst>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8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sz val="11"/>
      <name val="Calibri"/>
      <family val="2"/>
    </font>
    <font>
      <sz val="12"/>
      <name val="Times New Roman"/>
      <family val="1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2" applyFont="1"/>
    <xf numFmtId="0" fontId="6" fillId="0" borderId="0" xfId="2"/>
    <xf numFmtId="0" fontId="8" fillId="0" borderId="0" xfId="2" applyFont="1"/>
    <xf numFmtId="0" fontId="6" fillId="0" borderId="0" xfId="2" applyAlignment="1">
      <alignment horizontal="right"/>
    </xf>
    <xf numFmtId="0" fontId="6" fillId="0" borderId="0" xfId="2" applyAlignment="1">
      <alignment horizontal="left"/>
    </xf>
    <xf numFmtId="14" fontId="6" fillId="0" borderId="0" xfId="2" applyNumberFormat="1" applyAlignment="1">
      <alignment horizontal="left" shrinkToFit="1"/>
    </xf>
    <xf numFmtId="14" fontId="0" fillId="0" borderId="0" xfId="0" applyNumberFormat="1" applyAlignment="1">
      <alignment horizontal="left"/>
    </xf>
    <xf numFmtId="0" fontId="5" fillId="0" borderId="0" xfId="1"/>
    <xf numFmtId="14" fontId="6" fillId="0" borderId="0" xfId="2" applyNumberFormat="1" applyAlignment="1">
      <alignment horizontal="left"/>
    </xf>
    <xf numFmtId="0" fontId="0" fillId="0" borderId="0" xfId="0" applyAlignment="1">
      <alignment horizontal="right"/>
    </xf>
    <xf numFmtId="0" fontId="9" fillId="0" borderId="0" xfId="2" applyFont="1"/>
    <xf numFmtId="15" fontId="6" fillId="0" borderId="0" xfId="2" applyNumberFormat="1" applyAlignment="1">
      <alignment horizontal="left"/>
    </xf>
    <xf numFmtId="0" fontId="10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6" fillId="0" borderId="0" xfId="2" applyAlignment="1">
      <alignment vertical="center"/>
    </xf>
    <xf numFmtId="0" fontId="2" fillId="0" borderId="1" xfId="0" applyFont="1" applyBorder="1" applyAlignment="1">
      <alignment horizontal="center"/>
    </xf>
    <xf numFmtId="0" fontId="1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" xfId="2" applyFont="1" applyBorder="1" applyAlignment="1">
      <alignment horizontal="center" vertical="center"/>
    </xf>
    <xf numFmtId="0" fontId="6" fillId="0" borderId="1" xfId="2" applyBorder="1" applyAlignment="1">
      <alignment horizontal="center" vertical="center"/>
    </xf>
    <xf numFmtId="1" fontId="6" fillId="0" borderId="1" xfId="2" applyNumberFormat="1" applyBorder="1" applyAlignment="1">
      <alignment horizontal="center" vertical="center"/>
    </xf>
    <xf numFmtId="43" fontId="6" fillId="0" borderId="1" xfId="2" applyNumberFormat="1" applyBorder="1" applyAlignment="1">
      <alignment vertical="center"/>
    </xf>
    <xf numFmtId="4" fontId="6" fillId="0" borderId="3" xfId="2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" fontId="0" fillId="0" borderId="1" xfId="0" applyNumberFormat="1" applyBorder="1"/>
    <xf numFmtId="43" fontId="6" fillId="0" borderId="1" xfId="2" applyNumberFormat="1" applyBorder="1" applyAlignment="1">
      <alignment horizontal="right" vertical="center"/>
    </xf>
    <xf numFmtId="0" fontId="6" fillId="0" borderId="1" xfId="2" applyBorder="1" applyAlignment="1">
      <alignment horizontal="center"/>
    </xf>
    <xf numFmtId="2" fontId="6" fillId="0" borderId="2" xfId="2" applyNumberFormat="1" applyBorder="1"/>
    <xf numFmtId="4" fontId="6" fillId="0" borderId="1" xfId="2" applyNumberFormat="1" applyBorder="1" applyAlignment="1">
      <alignment horizontal="center" vertical="center"/>
    </xf>
    <xf numFmtId="0" fontId="6" fillId="0" borderId="0" xfId="2" applyAlignment="1">
      <alignment horizontal="left" vertical="center"/>
    </xf>
    <xf numFmtId="0" fontId="13" fillId="0" borderId="0" xfId="2" applyFont="1" applyAlignment="1">
      <alignment horizontal="left" vertical="center"/>
    </xf>
    <xf numFmtId="164" fontId="6" fillId="0" borderId="1" xfId="2" applyNumberFormat="1" applyBorder="1"/>
    <xf numFmtId="4" fontId="6" fillId="0" borderId="1" xfId="2" applyNumberFormat="1" applyBorder="1"/>
    <xf numFmtId="4" fontId="6" fillId="0" borderId="4" xfId="2" applyNumberFormat="1" applyBorder="1" applyAlignment="1">
      <alignment vertic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14" fillId="0" borderId="0" xfId="0" applyFont="1"/>
    <xf numFmtId="2" fontId="4" fillId="0" borderId="0" xfId="0" applyNumberFormat="1" applyFont="1" applyAlignment="1">
      <alignment horizontal="center"/>
    </xf>
  </cellXfs>
  <cellStyles count="3">
    <cellStyle name="Hyperlink" xfId="1" builtinId="8"/>
    <cellStyle name="Normal" xfId="0" builtinId="0"/>
    <cellStyle name="Normal 2" xfId="2" xr:uid="{62A1D0F9-0FBB-42A1-BA00-7E3D31957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vtc@outlook.com" TargetMode="External"/><Relationship Id="rId1" Type="http://schemas.openxmlformats.org/officeDocument/2006/relationships/hyperlink" Target="mailto:vtc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4D4C-B7FC-4AE1-B796-BDF468DFDD4F}">
  <dimension ref="A1:E28"/>
  <sheetViews>
    <sheetView topLeftCell="A25" workbookViewId="0">
      <selection activeCell="E28" sqref="E28"/>
    </sheetView>
  </sheetViews>
  <sheetFormatPr defaultRowHeight="14.6" x14ac:dyDescent="0.4"/>
  <cols>
    <col min="1" max="1" width="17.3046875" customWidth="1"/>
  </cols>
  <sheetData>
    <row r="1" spans="1:5" ht="18.45" x14ac:dyDescent="0.5">
      <c r="D1" s="1" t="s">
        <v>0</v>
      </c>
    </row>
    <row r="3" spans="1:5" x14ac:dyDescent="0.4">
      <c r="A3" s="2" t="s">
        <v>1</v>
      </c>
      <c r="B3" s="2"/>
      <c r="C3" s="3" t="s">
        <v>2</v>
      </c>
      <c r="D3" s="2"/>
      <c r="E3" s="2" t="s">
        <v>3</v>
      </c>
    </row>
    <row r="4" spans="1:5" x14ac:dyDescent="0.4">
      <c r="A4" t="s">
        <v>4</v>
      </c>
      <c r="C4" t="s">
        <v>5</v>
      </c>
      <c r="E4" t="s">
        <v>149</v>
      </c>
    </row>
    <row r="5" spans="1:5" x14ac:dyDescent="0.4">
      <c r="A5" t="s">
        <v>6</v>
      </c>
      <c r="C5" t="s">
        <v>5</v>
      </c>
      <c r="E5" t="s">
        <v>144</v>
      </c>
    </row>
    <row r="6" spans="1:5" x14ac:dyDescent="0.4">
      <c r="A6" t="s">
        <v>7</v>
      </c>
      <c r="C6" t="s">
        <v>5</v>
      </c>
      <c r="E6" t="s">
        <v>145</v>
      </c>
    </row>
    <row r="7" spans="1:5" x14ac:dyDescent="0.4">
      <c r="A7" t="s">
        <v>9</v>
      </c>
      <c r="C7" t="s">
        <v>5</v>
      </c>
      <c r="E7" t="s">
        <v>146</v>
      </c>
    </row>
    <row r="8" spans="1:5" x14ac:dyDescent="0.4">
      <c r="A8" t="s">
        <v>11</v>
      </c>
      <c r="C8" t="s">
        <v>5</v>
      </c>
      <c r="E8" t="s">
        <v>147</v>
      </c>
    </row>
    <row r="9" spans="1:5" x14ac:dyDescent="0.4">
      <c r="A9" t="s">
        <v>12</v>
      </c>
      <c r="B9" s="2"/>
      <c r="C9" s="3"/>
      <c r="D9" s="2"/>
      <c r="E9" t="s">
        <v>148</v>
      </c>
    </row>
    <row r="12" spans="1:5" x14ac:dyDescent="0.4">
      <c r="A12" s="2" t="s">
        <v>1</v>
      </c>
      <c r="B12" s="2"/>
      <c r="C12" s="3" t="s">
        <v>2</v>
      </c>
      <c r="D12" s="2"/>
      <c r="E12" s="2" t="s">
        <v>3</v>
      </c>
    </row>
    <row r="13" spans="1:5" x14ac:dyDescent="0.4">
      <c r="A13" t="s">
        <v>13</v>
      </c>
      <c r="C13" t="s">
        <v>5</v>
      </c>
      <c r="E13" t="s">
        <v>150</v>
      </c>
    </row>
    <row r="14" spans="1:5" x14ac:dyDescent="0.4">
      <c r="A14" t="s">
        <v>14</v>
      </c>
      <c r="C14" t="s">
        <v>5</v>
      </c>
      <c r="E14" t="s">
        <v>151</v>
      </c>
    </row>
    <row r="15" spans="1:5" x14ac:dyDescent="0.4">
      <c r="A15" t="s">
        <v>15</v>
      </c>
      <c r="C15" t="s">
        <v>5</v>
      </c>
      <c r="E15" t="s">
        <v>145</v>
      </c>
    </row>
    <row r="16" spans="1:5" x14ac:dyDescent="0.4">
      <c r="A16" t="s">
        <v>17</v>
      </c>
      <c r="C16" t="s">
        <v>5</v>
      </c>
      <c r="E16" t="s">
        <v>152</v>
      </c>
    </row>
    <row r="17" spans="1:5" x14ac:dyDescent="0.4">
      <c r="A17" t="s">
        <v>19</v>
      </c>
      <c r="C17" t="s">
        <v>5</v>
      </c>
      <c r="E17" t="s">
        <v>153</v>
      </c>
    </row>
    <row r="18" spans="1:5" x14ac:dyDescent="0.4">
      <c r="A18" t="s">
        <v>12</v>
      </c>
      <c r="B18" s="2"/>
      <c r="C18" s="3"/>
      <c r="D18" s="2"/>
      <c r="E18" t="s">
        <v>154</v>
      </c>
    </row>
    <row r="21" spans="1:5" x14ac:dyDescent="0.4">
      <c r="A21" s="2" t="s">
        <v>20</v>
      </c>
    </row>
    <row r="22" spans="1:5" x14ac:dyDescent="0.4">
      <c r="A22" s="2" t="s">
        <v>1</v>
      </c>
      <c r="B22" s="2"/>
      <c r="C22" s="3" t="s">
        <v>2</v>
      </c>
      <c r="D22" s="2"/>
      <c r="E22" s="2" t="s">
        <v>3</v>
      </c>
    </row>
    <row r="23" spans="1:5" x14ac:dyDescent="0.4">
      <c r="A23" t="s">
        <v>38</v>
      </c>
      <c r="C23" t="s">
        <v>5</v>
      </c>
      <c r="E23" t="s">
        <v>155</v>
      </c>
    </row>
    <row r="24" spans="1:5" x14ac:dyDescent="0.4">
      <c r="A24" t="s">
        <v>42</v>
      </c>
      <c r="C24" t="s">
        <v>5</v>
      </c>
      <c r="E24" t="s">
        <v>156</v>
      </c>
    </row>
    <row r="25" spans="1:5" x14ac:dyDescent="0.4">
      <c r="A25" t="s">
        <v>44</v>
      </c>
      <c r="C25" t="s">
        <v>5</v>
      </c>
      <c r="E25" t="s">
        <v>159</v>
      </c>
    </row>
    <row r="26" spans="1:5" x14ac:dyDescent="0.4">
      <c r="A26" t="s">
        <v>46</v>
      </c>
      <c r="C26" t="s">
        <v>5</v>
      </c>
      <c r="E26" t="s">
        <v>157</v>
      </c>
    </row>
    <row r="27" spans="1:5" x14ac:dyDescent="0.4">
      <c r="A27" t="s">
        <v>48</v>
      </c>
      <c r="C27" t="s">
        <v>5</v>
      </c>
      <c r="E27" t="s">
        <v>158</v>
      </c>
    </row>
    <row r="28" spans="1:5" x14ac:dyDescent="0.4">
      <c r="A28" t="s">
        <v>12</v>
      </c>
      <c r="B28" s="2"/>
      <c r="C28" s="3"/>
      <c r="D28" s="2"/>
      <c r="E28" t="s">
        <v>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8A88-C55F-4C95-92B8-BEEE71690E60}">
  <dimension ref="A1:AD50"/>
  <sheetViews>
    <sheetView tabSelected="1" topLeftCell="H21" zoomScale="157" zoomScaleNormal="157" workbookViewId="0">
      <selection activeCell="K23" sqref="K23"/>
    </sheetView>
  </sheetViews>
  <sheetFormatPr defaultRowHeight="14.6" x14ac:dyDescent="0.4"/>
  <cols>
    <col min="3" max="3" width="14.69140625" customWidth="1"/>
    <col min="4" max="4" width="13.15234375" customWidth="1"/>
    <col min="5" max="5" width="13" customWidth="1"/>
    <col min="6" max="6" width="14.3046875" customWidth="1"/>
    <col min="8" max="8" width="9" customWidth="1"/>
    <col min="9" max="9" width="12.69140625" customWidth="1"/>
    <col min="10" max="10" width="9.84375" customWidth="1"/>
    <col min="11" max="11" width="15.15234375" customWidth="1"/>
    <col min="13" max="13" width="14.3828125" customWidth="1"/>
    <col min="14" max="14" width="3.84375" style="5" customWidth="1"/>
    <col min="18" max="18" width="12.3046875" customWidth="1"/>
    <col min="19" max="19" width="12.15234375" customWidth="1"/>
    <col min="22" max="22" width="10.15234375" customWidth="1"/>
    <col min="23" max="23" width="13.15234375" customWidth="1"/>
  </cols>
  <sheetData>
    <row r="1" spans="1:30" ht="15.9" x14ac:dyDescent="0.45">
      <c r="D1" s="4" t="s">
        <v>21</v>
      </c>
      <c r="R1" s="4" t="s">
        <v>22</v>
      </c>
    </row>
    <row r="3" spans="1:30" x14ac:dyDescent="0.4">
      <c r="A3" s="2" t="s">
        <v>1</v>
      </c>
      <c r="B3" s="2"/>
      <c r="C3" s="3" t="s">
        <v>2</v>
      </c>
      <c r="D3" s="2" t="s">
        <v>3</v>
      </c>
      <c r="I3" s="6" t="s">
        <v>23</v>
      </c>
      <c r="J3" s="6" t="s">
        <v>24</v>
      </c>
      <c r="K3" s="6" t="s">
        <v>25</v>
      </c>
      <c r="L3" s="3" t="s">
        <v>26</v>
      </c>
      <c r="M3" s="2"/>
      <c r="O3" s="2" t="s">
        <v>1</v>
      </c>
      <c r="P3" s="2"/>
      <c r="Q3" s="3" t="s">
        <v>2</v>
      </c>
      <c r="R3" s="2" t="s">
        <v>3</v>
      </c>
      <c r="W3" s="6"/>
      <c r="X3" s="6" t="s">
        <v>25</v>
      </c>
      <c r="Z3" s="3"/>
      <c r="AA3" s="2"/>
    </row>
    <row r="4" spans="1:30" x14ac:dyDescent="0.4">
      <c r="A4" t="s">
        <v>4</v>
      </c>
      <c r="C4" t="s">
        <v>5</v>
      </c>
      <c r="D4" t="s">
        <v>27</v>
      </c>
      <c r="I4" s="7">
        <v>60</v>
      </c>
      <c r="J4" s="7" t="s">
        <v>28</v>
      </c>
      <c r="K4" s="7">
        <v>100</v>
      </c>
      <c r="L4" s="7">
        <f>+(K4-I4)/K4*100</f>
        <v>40</v>
      </c>
      <c r="O4" t="s">
        <v>4</v>
      </c>
      <c r="Q4" t="s">
        <v>5</v>
      </c>
      <c r="R4" t="s">
        <v>27</v>
      </c>
      <c r="W4" s="7"/>
      <c r="X4" s="7">
        <v>100</v>
      </c>
      <c r="Z4" s="7"/>
    </row>
    <row r="5" spans="1:30" x14ac:dyDescent="0.4">
      <c r="A5" t="s">
        <v>6</v>
      </c>
      <c r="C5" t="s">
        <v>5</v>
      </c>
      <c r="D5" t="s">
        <v>29</v>
      </c>
      <c r="I5" s="7">
        <v>25</v>
      </c>
      <c r="J5" s="7" t="s">
        <v>28</v>
      </c>
      <c r="K5" s="7">
        <v>50</v>
      </c>
      <c r="L5" s="7">
        <f>+(K5-I5)/K5*100</f>
        <v>50</v>
      </c>
      <c r="O5" t="s">
        <v>6</v>
      </c>
      <c r="Q5" t="s">
        <v>5</v>
      </c>
      <c r="R5" t="s">
        <v>29</v>
      </c>
      <c r="W5" s="7"/>
      <c r="X5" s="7">
        <v>50</v>
      </c>
      <c r="Z5" s="7"/>
    </row>
    <row r="6" spans="1:30" x14ac:dyDescent="0.4">
      <c r="A6" t="s">
        <v>7</v>
      </c>
      <c r="C6" t="s">
        <v>5</v>
      </c>
      <c r="D6" t="s">
        <v>8</v>
      </c>
      <c r="I6" s="7">
        <v>15</v>
      </c>
      <c r="J6" s="7" t="s">
        <v>28</v>
      </c>
      <c r="K6" s="7">
        <v>25</v>
      </c>
      <c r="L6" s="7">
        <f>+(K6-I6)/K6*100</f>
        <v>40</v>
      </c>
      <c r="O6" t="s">
        <v>7</v>
      </c>
      <c r="Q6" t="s">
        <v>5</v>
      </c>
      <c r="R6" t="s">
        <v>8</v>
      </c>
      <c r="W6" s="7"/>
      <c r="X6" s="7">
        <v>25</v>
      </c>
      <c r="Z6" s="7"/>
    </row>
    <row r="7" spans="1:30" x14ac:dyDescent="0.4">
      <c r="A7" t="s">
        <v>9</v>
      </c>
      <c r="C7" t="s">
        <v>5</v>
      </c>
      <c r="D7" t="s">
        <v>10</v>
      </c>
      <c r="I7" s="7">
        <v>1</v>
      </c>
      <c r="J7" s="7" t="s">
        <v>28</v>
      </c>
      <c r="K7" s="7">
        <v>5</v>
      </c>
      <c r="L7" s="7">
        <f>+(K7-I7)/K7*100</f>
        <v>80</v>
      </c>
      <c r="O7" t="s">
        <v>9</v>
      </c>
      <c r="Q7" t="s">
        <v>5</v>
      </c>
      <c r="R7" t="s">
        <v>10</v>
      </c>
      <c r="W7" s="7"/>
      <c r="X7" s="7">
        <v>5</v>
      </c>
      <c r="Z7" s="7"/>
    </row>
    <row r="8" spans="1:30" x14ac:dyDescent="0.4">
      <c r="A8" t="s">
        <v>11</v>
      </c>
      <c r="C8" t="s">
        <v>5</v>
      </c>
      <c r="D8" t="s">
        <v>30</v>
      </c>
      <c r="I8" s="7">
        <v>5</v>
      </c>
      <c r="J8" s="7" t="s">
        <v>28</v>
      </c>
      <c r="K8" s="7">
        <v>10</v>
      </c>
      <c r="L8" s="7">
        <f>+(K8-I8)/K8*100</f>
        <v>50</v>
      </c>
      <c r="O8" t="s">
        <v>11</v>
      </c>
      <c r="Q8" t="s">
        <v>5</v>
      </c>
      <c r="R8" t="s">
        <v>30</v>
      </c>
      <c r="W8" s="7"/>
      <c r="X8" s="7">
        <v>10</v>
      </c>
      <c r="Z8" s="7"/>
    </row>
    <row r="9" spans="1:30" x14ac:dyDescent="0.4">
      <c r="B9" s="2"/>
      <c r="C9" s="3"/>
      <c r="D9" s="2"/>
      <c r="P9" s="2"/>
      <c r="Q9" s="3"/>
      <c r="R9" s="2"/>
      <c r="AC9">
        <v>1</v>
      </c>
      <c r="AD9" t="s">
        <v>31</v>
      </c>
    </row>
    <row r="10" spans="1:30" x14ac:dyDescent="0.4">
      <c r="AC10">
        <v>2</v>
      </c>
      <c r="AD10" t="s">
        <v>32</v>
      </c>
    </row>
    <row r="12" spans="1:30" x14ac:dyDescent="0.4">
      <c r="A12" s="2" t="s">
        <v>1</v>
      </c>
      <c r="B12" s="2"/>
      <c r="C12" s="3" t="s">
        <v>2</v>
      </c>
      <c r="D12" s="2" t="s">
        <v>3</v>
      </c>
      <c r="I12" s="6" t="s">
        <v>23</v>
      </c>
      <c r="J12" s="6" t="s">
        <v>24</v>
      </c>
      <c r="K12" s="6" t="s">
        <v>25</v>
      </c>
      <c r="L12" s="3" t="s">
        <v>26</v>
      </c>
      <c r="O12" s="2" t="s">
        <v>1</v>
      </c>
      <c r="P12" s="2"/>
      <c r="Q12" s="3" t="s">
        <v>2</v>
      </c>
      <c r="R12" s="2" t="s">
        <v>3</v>
      </c>
      <c r="W12" s="6"/>
      <c r="X12" s="6" t="s">
        <v>25</v>
      </c>
      <c r="Y12" s="3"/>
      <c r="AA12" s="6"/>
    </row>
    <row r="13" spans="1:30" x14ac:dyDescent="0.4">
      <c r="A13" t="s">
        <v>13</v>
      </c>
      <c r="C13" t="s">
        <v>5</v>
      </c>
      <c r="D13" t="s">
        <v>33</v>
      </c>
      <c r="I13" s="7">
        <v>60</v>
      </c>
      <c r="J13" s="7" t="s">
        <v>34</v>
      </c>
      <c r="K13" s="7">
        <f>+I13/(1-L13/100)</f>
        <v>120</v>
      </c>
      <c r="L13" s="7">
        <v>50</v>
      </c>
      <c r="O13" t="s">
        <v>13</v>
      </c>
      <c r="Q13" t="s">
        <v>5</v>
      </c>
      <c r="R13" t="s">
        <v>33</v>
      </c>
      <c r="W13" s="7"/>
      <c r="X13" s="7">
        <v>120</v>
      </c>
      <c r="Y13" s="7"/>
      <c r="AA13" s="7"/>
    </row>
    <row r="14" spans="1:30" x14ac:dyDescent="0.4">
      <c r="A14" t="s">
        <v>14</v>
      </c>
      <c r="C14" t="s">
        <v>5</v>
      </c>
      <c r="D14" t="s">
        <v>35</v>
      </c>
      <c r="I14" s="7">
        <v>25</v>
      </c>
      <c r="J14" s="7" t="s">
        <v>34</v>
      </c>
      <c r="K14" s="7">
        <f>+I14/(1-L14/100)</f>
        <v>50</v>
      </c>
      <c r="L14" s="7">
        <v>50</v>
      </c>
      <c r="O14" t="s">
        <v>14</v>
      </c>
      <c r="Q14" t="s">
        <v>5</v>
      </c>
      <c r="R14" t="s">
        <v>35</v>
      </c>
      <c r="W14" s="7"/>
      <c r="X14" s="7">
        <v>50</v>
      </c>
      <c r="Y14" s="7"/>
      <c r="AA14" s="7"/>
    </row>
    <row r="15" spans="1:30" x14ac:dyDescent="0.4">
      <c r="A15" t="s">
        <v>15</v>
      </c>
      <c r="C15" t="s">
        <v>5</v>
      </c>
      <c r="D15" t="s">
        <v>16</v>
      </c>
      <c r="I15" s="7">
        <v>15</v>
      </c>
      <c r="J15" s="7" t="s">
        <v>34</v>
      </c>
      <c r="K15" s="7">
        <f>+I15/(1-L15/100)</f>
        <v>25</v>
      </c>
      <c r="L15" s="7">
        <v>40</v>
      </c>
      <c r="O15" t="s">
        <v>15</v>
      </c>
      <c r="Q15" t="s">
        <v>5</v>
      </c>
      <c r="R15" t="s">
        <v>16</v>
      </c>
      <c r="W15" s="7"/>
      <c r="X15" s="7">
        <v>25</v>
      </c>
      <c r="Y15" s="7"/>
      <c r="AA15" s="7"/>
      <c r="AC15">
        <v>1</v>
      </c>
      <c r="AD15" t="s">
        <v>31</v>
      </c>
    </row>
    <row r="16" spans="1:30" x14ac:dyDescent="0.4">
      <c r="A16" t="s">
        <v>17</v>
      </c>
      <c r="C16" t="s">
        <v>5</v>
      </c>
      <c r="D16" t="s">
        <v>18</v>
      </c>
      <c r="I16" s="7">
        <v>1</v>
      </c>
      <c r="J16" s="7" t="s">
        <v>34</v>
      </c>
      <c r="K16" s="7">
        <f>+I16/(1-L16/100)</f>
        <v>4</v>
      </c>
      <c r="L16" s="7">
        <v>75</v>
      </c>
      <c r="O16" t="s">
        <v>17</v>
      </c>
      <c r="Q16" t="s">
        <v>5</v>
      </c>
      <c r="R16" t="s">
        <v>18</v>
      </c>
      <c r="W16" s="7"/>
      <c r="X16" s="7">
        <v>4</v>
      </c>
      <c r="Y16" s="7"/>
      <c r="AA16" s="7"/>
      <c r="AC16">
        <v>2</v>
      </c>
      <c r="AD16" t="s">
        <v>32</v>
      </c>
    </row>
    <row r="17" spans="1:30" x14ac:dyDescent="0.4">
      <c r="A17" t="s">
        <v>19</v>
      </c>
      <c r="C17" t="s">
        <v>5</v>
      </c>
      <c r="D17" t="s">
        <v>36</v>
      </c>
      <c r="I17" s="7">
        <v>5</v>
      </c>
      <c r="J17" s="7" t="s">
        <v>34</v>
      </c>
      <c r="K17" s="7">
        <f>+I17/(1-L17/100)</f>
        <v>10</v>
      </c>
      <c r="L17" s="7">
        <v>50</v>
      </c>
      <c r="O17" t="s">
        <v>19</v>
      </c>
      <c r="Q17" t="s">
        <v>5</v>
      </c>
      <c r="R17" t="s">
        <v>36</v>
      </c>
      <c r="W17" s="7"/>
      <c r="X17" s="7">
        <v>10</v>
      </c>
      <c r="Y17" s="7"/>
      <c r="AA17" s="7"/>
    </row>
    <row r="20" spans="1:30" x14ac:dyDescent="0.4">
      <c r="AC20">
        <v>2</v>
      </c>
      <c r="AD20" t="s">
        <v>32</v>
      </c>
    </row>
    <row r="21" spans="1:30" x14ac:dyDescent="0.4">
      <c r="A21" s="2" t="s">
        <v>37</v>
      </c>
      <c r="O21" s="2" t="s">
        <v>37</v>
      </c>
    </row>
    <row r="22" spans="1:30" x14ac:dyDescent="0.4">
      <c r="A22" s="2" t="s">
        <v>1</v>
      </c>
      <c r="B22" s="2"/>
      <c r="C22" s="3" t="s">
        <v>2</v>
      </c>
      <c r="D22" s="2" t="s">
        <v>3</v>
      </c>
      <c r="I22" s="6" t="s">
        <v>23</v>
      </c>
      <c r="J22" s="6" t="s">
        <v>24</v>
      </c>
      <c r="K22" s="6" t="s">
        <v>25</v>
      </c>
      <c r="L22" s="3" t="s">
        <v>26</v>
      </c>
      <c r="O22" s="2" t="s">
        <v>1</v>
      </c>
      <c r="P22" s="2"/>
      <c r="Q22" s="3" t="s">
        <v>2</v>
      </c>
      <c r="R22" s="2" t="s">
        <v>3</v>
      </c>
      <c r="W22" s="6"/>
      <c r="X22" s="6" t="s">
        <v>25</v>
      </c>
      <c r="Y22" s="3"/>
      <c r="AA22" s="6"/>
    </row>
    <row r="23" spans="1:30" ht="15.9" x14ac:dyDescent="0.45">
      <c r="A23" t="s">
        <v>38</v>
      </c>
      <c r="C23" t="s">
        <v>5</v>
      </c>
      <c r="D23" t="s">
        <v>39</v>
      </c>
      <c r="I23" s="7">
        <v>60</v>
      </c>
      <c r="J23" s="7" t="s">
        <v>34</v>
      </c>
      <c r="K23" s="8">
        <f>I23/(1-(L23/100))</f>
        <v>150</v>
      </c>
      <c r="L23" s="7">
        <v>60</v>
      </c>
      <c r="O23" t="s">
        <v>38</v>
      </c>
      <c r="Q23" t="s">
        <v>5</v>
      </c>
      <c r="R23" t="s">
        <v>41</v>
      </c>
      <c r="W23" s="7"/>
      <c r="X23" s="8" t="s">
        <v>40</v>
      </c>
      <c r="Y23" s="7"/>
      <c r="AA23" s="7"/>
    </row>
    <row r="24" spans="1:30" ht="15.9" x14ac:dyDescent="0.45">
      <c r="A24" t="s">
        <v>42</v>
      </c>
      <c r="C24" t="s">
        <v>5</v>
      </c>
      <c r="D24" t="s">
        <v>43</v>
      </c>
      <c r="I24" s="7">
        <v>25</v>
      </c>
      <c r="J24" s="7" t="s">
        <v>28</v>
      </c>
      <c r="K24" s="7">
        <v>60</v>
      </c>
      <c r="L24" s="51">
        <f>((K24-I24)/K24)*100</f>
        <v>58.333333333333336</v>
      </c>
      <c r="O24" t="s">
        <v>42</v>
      </c>
      <c r="Q24" t="s">
        <v>5</v>
      </c>
      <c r="R24" t="s">
        <v>43</v>
      </c>
      <c r="W24" s="7"/>
      <c r="X24" s="8" t="s">
        <v>40</v>
      </c>
      <c r="Y24" s="7"/>
      <c r="AA24" s="7"/>
    </row>
    <row r="25" spans="1:30" ht="15.9" x14ac:dyDescent="0.45">
      <c r="A25" t="s">
        <v>44</v>
      </c>
      <c r="C25" t="s">
        <v>5</v>
      </c>
      <c r="D25" t="s">
        <v>45</v>
      </c>
      <c r="I25" s="7">
        <v>15</v>
      </c>
      <c r="J25" s="7" t="s">
        <v>34</v>
      </c>
      <c r="K25" s="8">
        <f>I25/(1-(L25/100))</f>
        <v>20</v>
      </c>
      <c r="L25" s="7">
        <v>25</v>
      </c>
      <c r="O25" t="s">
        <v>44</v>
      </c>
      <c r="Q25" t="s">
        <v>5</v>
      </c>
      <c r="R25" t="s">
        <v>45</v>
      </c>
      <c r="W25" s="7"/>
      <c r="X25" s="8" t="s">
        <v>40</v>
      </c>
      <c r="Y25" s="7"/>
      <c r="AA25" s="7"/>
    </row>
    <row r="26" spans="1:30" ht="15.9" x14ac:dyDescent="0.45">
      <c r="A26" t="s">
        <v>46</v>
      </c>
      <c r="C26" t="s">
        <v>5</v>
      </c>
      <c r="D26" t="s">
        <v>47</v>
      </c>
      <c r="I26" s="7">
        <v>1</v>
      </c>
      <c r="J26" s="7" t="s">
        <v>28</v>
      </c>
      <c r="K26" s="7">
        <v>3</v>
      </c>
      <c r="L26" s="51">
        <f>((K26-I26)/K26)*100</f>
        <v>66.666666666666657</v>
      </c>
      <c r="O26" t="s">
        <v>46</v>
      </c>
      <c r="Q26" t="s">
        <v>5</v>
      </c>
      <c r="R26" t="s">
        <v>47</v>
      </c>
      <c r="W26" s="7"/>
      <c r="X26" s="8" t="s">
        <v>40</v>
      </c>
      <c r="Y26" s="7"/>
      <c r="AA26" s="7"/>
    </row>
    <row r="27" spans="1:30" ht="15.9" x14ac:dyDescent="0.45">
      <c r="A27" t="s">
        <v>48</v>
      </c>
      <c r="C27" t="s">
        <v>5</v>
      </c>
      <c r="D27" t="s">
        <v>49</v>
      </c>
      <c r="I27" s="7">
        <v>5</v>
      </c>
      <c r="J27" s="7" t="s">
        <v>34</v>
      </c>
      <c r="K27" s="8">
        <f>I27/(1-(L27/100))</f>
        <v>10</v>
      </c>
      <c r="L27" s="7">
        <v>50</v>
      </c>
      <c r="O27" t="s">
        <v>48</v>
      </c>
      <c r="Q27" t="s">
        <v>5</v>
      </c>
      <c r="R27" t="s">
        <v>49</v>
      </c>
      <c r="W27" s="7"/>
      <c r="X27" s="8" t="s">
        <v>40</v>
      </c>
      <c r="Y27" s="7"/>
      <c r="AA27" s="7"/>
    </row>
    <row r="32" spans="1:30" x14ac:dyDescent="0.4">
      <c r="A32" s="2" t="s">
        <v>50</v>
      </c>
      <c r="B32" s="2"/>
      <c r="C32" s="3"/>
      <c r="S32" s="2" t="s">
        <v>51</v>
      </c>
    </row>
    <row r="33" spans="1:24" x14ac:dyDescent="0.4">
      <c r="A33" t="s">
        <v>52</v>
      </c>
    </row>
    <row r="34" spans="1:24" x14ac:dyDescent="0.4">
      <c r="A34" t="s">
        <v>53</v>
      </c>
      <c r="R34" s="6" t="s">
        <v>54</v>
      </c>
      <c r="S34" s="6" t="s">
        <v>55</v>
      </c>
      <c r="T34" s="6" t="s">
        <v>56</v>
      </c>
      <c r="U34" s="6" t="s">
        <v>57</v>
      </c>
    </row>
    <row r="35" spans="1:24" x14ac:dyDescent="0.4">
      <c r="A35" t="s">
        <v>58</v>
      </c>
      <c r="R35" s="7">
        <v>1</v>
      </c>
      <c r="S35" s="7" t="s">
        <v>4</v>
      </c>
      <c r="T35" s="7" t="s">
        <v>59</v>
      </c>
      <c r="U35" s="7">
        <v>10</v>
      </c>
    </row>
    <row r="36" spans="1:24" x14ac:dyDescent="0.4">
      <c r="R36" s="7">
        <v>2</v>
      </c>
      <c r="S36" s="7" t="s">
        <v>4</v>
      </c>
      <c r="T36" s="7" t="s">
        <v>60</v>
      </c>
      <c r="U36" s="7">
        <v>5</v>
      </c>
    </row>
    <row r="37" spans="1:24" x14ac:dyDescent="0.4">
      <c r="A37" s="2" t="s">
        <v>61</v>
      </c>
      <c r="R37" s="7">
        <v>1</v>
      </c>
      <c r="S37" s="7" t="s">
        <v>13</v>
      </c>
      <c r="T37" s="7" t="s">
        <v>60</v>
      </c>
      <c r="U37" s="7">
        <v>7</v>
      </c>
    </row>
    <row r="38" spans="1:24" x14ac:dyDescent="0.4">
      <c r="A38" s="6" t="s">
        <v>62</v>
      </c>
      <c r="B38" s="6" t="s">
        <v>63</v>
      </c>
      <c r="C38" s="6" t="s">
        <v>64</v>
      </c>
      <c r="D38" s="6" t="s">
        <v>65</v>
      </c>
      <c r="E38" s="6" t="s">
        <v>66</v>
      </c>
      <c r="F38" s="6" t="s">
        <v>67</v>
      </c>
      <c r="G38" s="6" t="s">
        <v>68</v>
      </c>
      <c r="R38" s="7">
        <v>2</v>
      </c>
      <c r="S38" s="7" t="s">
        <v>13</v>
      </c>
      <c r="T38" s="7" t="s">
        <v>59</v>
      </c>
      <c r="U38" s="7">
        <v>6</v>
      </c>
    </row>
    <row r="39" spans="1:24" x14ac:dyDescent="0.4">
      <c r="A39" s="7">
        <v>50</v>
      </c>
      <c r="B39" s="7" t="s">
        <v>69</v>
      </c>
      <c r="C39" s="9">
        <v>0.25</v>
      </c>
      <c r="D39" s="10">
        <v>62.5</v>
      </c>
      <c r="E39" s="10">
        <f>+D39-A39</f>
        <v>12.5</v>
      </c>
      <c r="F39" s="10">
        <f>+E39/D39*100</f>
        <v>20</v>
      </c>
      <c r="G39" t="s">
        <v>70</v>
      </c>
      <c r="R39" s="7">
        <v>3</v>
      </c>
      <c r="S39" s="7" t="s">
        <v>13</v>
      </c>
      <c r="T39" s="7" t="s">
        <v>71</v>
      </c>
      <c r="U39" s="7">
        <v>5</v>
      </c>
    </row>
    <row r="40" spans="1:24" x14ac:dyDescent="0.4">
      <c r="R40" s="7">
        <v>1</v>
      </c>
      <c r="S40" s="7" t="s">
        <v>7</v>
      </c>
      <c r="T40" s="7" t="s">
        <v>59</v>
      </c>
      <c r="U40" s="7">
        <v>3</v>
      </c>
    </row>
    <row r="41" spans="1:24" x14ac:dyDescent="0.4">
      <c r="A41" s="6" t="s">
        <v>62</v>
      </c>
      <c r="B41" s="6" t="s">
        <v>63</v>
      </c>
      <c r="C41" s="6" t="s">
        <v>64</v>
      </c>
      <c r="D41" s="6" t="s">
        <v>65</v>
      </c>
      <c r="E41" s="6" t="s">
        <v>66</v>
      </c>
      <c r="F41" s="6" t="s">
        <v>67</v>
      </c>
      <c r="G41" s="6" t="s">
        <v>68</v>
      </c>
      <c r="R41" s="7">
        <v>1</v>
      </c>
      <c r="S41" s="7" t="s">
        <v>15</v>
      </c>
      <c r="T41" s="7" t="s">
        <v>59</v>
      </c>
      <c r="U41" s="7">
        <v>2</v>
      </c>
    </row>
    <row r="42" spans="1:24" x14ac:dyDescent="0.4">
      <c r="A42" s="7">
        <v>50</v>
      </c>
      <c r="B42" s="7" t="s">
        <v>34</v>
      </c>
      <c r="C42" s="10"/>
      <c r="D42" s="10">
        <f>+A42/(1-F42/100)</f>
        <v>66.666666666666671</v>
      </c>
      <c r="E42" s="10">
        <f>+D42-A42</f>
        <v>16.666666666666671</v>
      </c>
      <c r="F42" s="10">
        <v>25</v>
      </c>
      <c r="G42" t="s">
        <v>72</v>
      </c>
      <c r="R42" s="7">
        <v>2</v>
      </c>
      <c r="S42" s="7" t="s">
        <v>15</v>
      </c>
      <c r="T42" s="7" t="s">
        <v>71</v>
      </c>
      <c r="U42" s="7">
        <v>1</v>
      </c>
    </row>
    <row r="44" spans="1:24" x14ac:dyDescent="0.4">
      <c r="A44" s="6" t="s">
        <v>62</v>
      </c>
      <c r="B44" s="6" t="s">
        <v>63</v>
      </c>
      <c r="C44" s="6" t="s">
        <v>64</v>
      </c>
      <c r="D44" s="6" t="s">
        <v>65</v>
      </c>
      <c r="E44" s="6" t="s">
        <v>66</v>
      </c>
      <c r="F44" s="6" t="s">
        <v>67</v>
      </c>
      <c r="G44" s="6" t="s">
        <v>68</v>
      </c>
      <c r="W44" s="6"/>
      <c r="X44" s="6"/>
    </row>
    <row r="45" spans="1:24" ht="15.9" x14ac:dyDescent="0.45">
      <c r="A45" s="7">
        <v>50</v>
      </c>
      <c r="B45" s="7" t="s">
        <v>73</v>
      </c>
      <c r="C45" s="10"/>
      <c r="D45" s="10">
        <v>60</v>
      </c>
      <c r="E45" s="10">
        <f>+D45-A45</f>
        <v>10</v>
      </c>
      <c r="F45" s="11">
        <f>+E45/D45*100</f>
        <v>16.666666666666664</v>
      </c>
      <c r="G45" t="s">
        <v>74</v>
      </c>
      <c r="R45" s="2" t="s">
        <v>37</v>
      </c>
      <c r="S45" t="s">
        <v>75</v>
      </c>
      <c r="W45" s="8"/>
      <c r="X45" s="8"/>
    </row>
    <row r="46" spans="1:24" ht="15.9" x14ac:dyDescent="0.45">
      <c r="R46" s="6" t="s">
        <v>54</v>
      </c>
      <c r="S46" s="6" t="s">
        <v>55</v>
      </c>
      <c r="T46" s="6" t="s">
        <v>57</v>
      </c>
      <c r="W46" s="8"/>
      <c r="X46" s="8"/>
    </row>
    <row r="47" spans="1:24" ht="15.9" x14ac:dyDescent="0.45">
      <c r="R47" s="7">
        <v>2</v>
      </c>
      <c r="S47" s="7" t="s">
        <v>13</v>
      </c>
      <c r="T47" s="8" t="s">
        <v>40</v>
      </c>
      <c r="W47" s="8"/>
      <c r="X47" s="8"/>
    </row>
    <row r="48" spans="1:24" ht="15.9" x14ac:dyDescent="0.45">
      <c r="R48" s="7">
        <v>3</v>
      </c>
      <c r="S48" s="7" t="s">
        <v>4</v>
      </c>
      <c r="T48" s="8" t="s">
        <v>40</v>
      </c>
      <c r="W48" s="8"/>
      <c r="X48" s="8"/>
    </row>
    <row r="49" spans="18:20" ht="15.9" x14ac:dyDescent="0.45">
      <c r="R49" s="7">
        <v>1</v>
      </c>
      <c r="S49" s="7" t="s">
        <v>7</v>
      </c>
      <c r="T49" s="8" t="s">
        <v>40</v>
      </c>
    </row>
    <row r="50" spans="18:20" ht="15.9" x14ac:dyDescent="0.45">
      <c r="R50" s="7">
        <v>2</v>
      </c>
      <c r="S50" s="7" t="s">
        <v>15</v>
      </c>
      <c r="T50" s="8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C01B-40AA-4E71-9E5C-09B20362F7C8}">
  <dimension ref="A1:W69"/>
  <sheetViews>
    <sheetView topLeftCell="A10" workbookViewId="0">
      <selection activeCell="G7" sqref="G7"/>
    </sheetView>
  </sheetViews>
  <sheetFormatPr defaultRowHeight="14.6" x14ac:dyDescent="0.4"/>
  <cols>
    <col min="1" max="1" width="1.3046875" customWidth="1"/>
    <col min="2" max="2" width="18.53515625" customWidth="1"/>
    <col min="3" max="3" width="10.15234375" customWidth="1"/>
    <col min="4" max="4" width="12.84375" customWidth="1"/>
    <col min="5" max="5" width="14.53515625" customWidth="1"/>
    <col min="6" max="6" width="12.3828125" customWidth="1"/>
    <col min="7" max="7" width="13.84375" customWidth="1"/>
    <col min="8" max="8" width="11" customWidth="1"/>
    <col min="9" max="9" width="11.53515625" customWidth="1"/>
    <col min="10" max="10" width="9.69140625" customWidth="1"/>
    <col min="11" max="11" width="10.3046875" customWidth="1"/>
    <col min="14" max="14" width="19.3828125" customWidth="1"/>
    <col min="15" max="15" width="14.3046875" customWidth="1"/>
    <col min="19" max="19" width="22.3828125" customWidth="1"/>
    <col min="20" max="20" width="10" customWidth="1"/>
    <col min="22" max="22" width="11.84375" customWidth="1"/>
    <col min="23" max="23" width="9.3828125" customWidth="1"/>
  </cols>
  <sheetData>
    <row r="1" spans="2:20" ht="34.299999999999997" x14ac:dyDescent="0.75">
      <c r="E1" s="12" t="s">
        <v>76</v>
      </c>
      <c r="F1" s="13"/>
      <c r="G1" s="13"/>
      <c r="H1" s="13"/>
      <c r="P1" s="12" t="s">
        <v>77</v>
      </c>
      <c r="Q1" s="13"/>
      <c r="R1" s="13"/>
      <c r="S1" s="13"/>
      <c r="T1" s="13"/>
    </row>
    <row r="2" spans="2:20" x14ac:dyDescent="0.4">
      <c r="H2" s="13"/>
      <c r="T2" s="13"/>
    </row>
    <row r="3" spans="2:20" x14ac:dyDescent="0.4">
      <c r="H3" s="13"/>
      <c r="T3" s="13"/>
    </row>
    <row r="4" spans="2:20" ht="17.600000000000001" x14ac:dyDescent="0.4">
      <c r="B4" s="14" t="s">
        <v>78</v>
      </c>
      <c r="C4" s="13"/>
      <c r="D4" s="13"/>
      <c r="E4" s="13"/>
      <c r="F4" s="13"/>
      <c r="G4" s="13"/>
      <c r="H4" s="13"/>
      <c r="N4" s="14" t="s">
        <v>78</v>
      </c>
      <c r="O4" s="13"/>
      <c r="P4" s="13"/>
      <c r="Q4" s="13"/>
      <c r="R4" s="13"/>
      <c r="S4" s="13"/>
      <c r="T4" s="13"/>
    </row>
    <row r="5" spans="2:20" x14ac:dyDescent="0.4">
      <c r="B5" s="13" t="s">
        <v>79</v>
      </c>
      <c r="C5" s="13"/>
      <c r="D5" s="13"/>
      <c r="E5" s="13"/>
      <c r="F5" s="15" t="s">
        <v>80</v>
      </c>
      <c r="G5" s="16" t="s">
        <v>81</v>
      </c>
      <c r="H5" s="13"/>
      <c r="N5" s="13" t="s">
        <v>79</v>
      </c>
      <c r="O5" s="13"/>
      <c r="P5" s="13"/>
      <c r="Q5" s="13"/>
      <c r="R5" s="15" t="s">
        <v>82</v>
      </c>
      <c r="S5" s="16">
        <v>1001</v>
      </c>
      <c r="T5" s="13"/>
    </row>
    <row r="6" spans="2:20" x14ac:dyDescent="0.4">
      <c r="B6" s="13" t="s">
        <v>83</v>
      </c>
      <c r="C6" s="13"/>
      <c r="D6" s="13"/>
      <c r="E6" s="13"/>
      <c r="F6" s="15" t="s">
        <v>84</v>
      </c>
      <c r="G6" s="17">
        <v>44057</v>
      </c>
      <c r="H6" s="13"/>
      <c r="N6" s="13" t="s">
        <v>83</v>
      </c>
      <c r="O6" s="13"/>
      <c r="P6" s="13"/>
      <c r="Q6" s="13"/>
      <c r="R6" s="15" t="s">
        <v>85</v>
      </c>
      <c r="S6" s="17">
        <v>44057</v>
      </c>
      <c r="T6" s="13"/>
    </row>
    <row r="7" spans="2:20" x14ac:dyDescent="0.4">
      <c r="B7" s="13" t="s">
        <v>86</v>
      </c>
      <c r="C7" s="13"/>
      <c r="D7" s="13"/>
      <c r="E7" s="13"/>
      <c r="F7" s="15" t="s">
        <v>87</v>
      </c>
      <c r="G7" s="18">
        <v>44064</v>
      </c>
      <c r="H7" s="13"/>
      <c r="N7" s="13" t="s">
        <v>88</v>
      </c>
      <c r="O7" s="13"/>
      <c r="P7" s="13"/>
      <c r="Q7" s="13"/>
      <c r="R7" s="15" t="s">
        <v>89</v>
      </c>
      <c r="S7" s="16" t="s">
        <v>81</v>
      </c>
      <c r="T7" s="13"/>
    </row>
    <row r="8" spans="2:20" x14ac:dyDescent="0.4">
      <c r="B8" s="19" t="s">
        <v>90</v>
      </c>
      <c r="C8" s="13"/>
      <c r="D8" s="13"/>
      <c r="E8" s="13"/>
      <c r="F8" s="15"/>
      <c r="G8" s="20"/>
      <c r="H8" s="13"/>
      <c r="N8" s="19" t="s">
        <v>90</v>
      </c>
      <c r="O8" s="13"/>
      <c r="P8" s="13"/>
      <c r="Q8" s="13"/>
      <c r="R8" s="21" t="s">
        <v>91</v>
      </c>
      <c r="S8" s="18">
        <v>44062</v>
      </c>
      <c r="T8" s="13"/>
    </row>
    <row r="9" spans="2:20" x14ac:dyDescent="0.4">
      <c r="B9" s="13"/>
      <c r="C9" s="13"/>
      <c r="D9" s="13"/>
      <c r="E9" s="13"/>
      <c r="F9" s="15"/>
      <c r="G9" s="20"/>
      <c r="H9" s="13"/>
      <c r="N9" s="13"/>
      <c r="O9" s="13"/>
      <c r="P9" s="13"/>
      <c r="Q9" s="13"/>
      <c r="R9" s="15" t="s">
        <v>92</v>
      </c>
      <c r="S9" s="20">
        <v>44067</v>
      </c>
      <c r="T9" s="13"/>
    </row>
    <row r="10" spans="2:20" x14ac:dyDescent="0.4">
      <c r="B10" s="13"/>
      <c r="C10" s="20"/>
      <c r="D10" s="13"/>
      <c r="E10" s="13"/>
      <c r="H10" s="13"/>
      <c r="N10" s="13"/>
      <c r="O10" s="20"/>
      <c r="P10" s="13"/>
      <c r="Q10" s="13"/>
      <c r="R10" s="15" t="s">
        <v>93</v>
      </c>
      <c r="S10" s="20">
        <v>44070</v>
      </c>
      <c r="T10" s="13"/>
    </row>
    <row r="11" spans="2:20" x14ac:dyDescent="0.4">
      <c r="B11" s="13"/>
      <c r="C11" s="20"/>
      <c r="D11" s="13"/>
      <c r="E11" s="13"/>
      <c r="H11" s="13"/>
      <c r="N11" s="13"/>
      <c r="O11" s="20"/>
      <c r="P11" s="13"/>
      <c r="Q11" s="13"/>
      <c r="R11" s="15"/>
      <c r="T11" s="13"/>
    </row>
    <row r="12" spans="2:20" x14ac:dyDescent="0.4">
      <c r="B12" s="22" t="s">
        <v>94</v>
      </c>
      <c r="C12" s="23"/>
      <c r="D12" s="13"/>
      <c r="E12" s="22" t="s">
        <v>95</v>
      </c>
      <c r="F12" s="13"/>
      <c r="G12" s="13"/>
      <c r="H12" s="13"/>
      <c r="N12" s="22" t="s">
        <v>94</v>
      </c>
      <c r="O12" s="23"/>
      <c r="P12" s="13"/>
      <c r="Q12" s="22" t="s">
        <v>95</v>
      </c>
      <c r="R12" s="13"/>
      <c r="S12" s="13"/>
      <c r="T12" s="13"/>
    </row>
    <row r="13" spans="2:20" x14ac:dyDescent="0.4">
      <c r="B13" s="13" t="s">
        <v>96</v>
      </c>
      <c r="C13" s="16"/>
      <c r="D13" s="13"/>
      <c r="E13" s="13" t="s">
        <v>96</v>
      </c>
      <c r="F13" s="16"/>
      <c r="G13" s="13"/>
      <c r="H13" s="13"/>
      <c r="N13" s="13" t="s">
        <v>96</v>
      </c>
      <c r="O13" s="16"/>
      <c r="P13" s="13"/>
      <c r="Q13" s="13" t="s">
        <v>96</v>
      </c>
      <c r="R13" s="16"/>
      <c r="S13" s="13"/>
      <c r="T13" s="13"/>
    </row>
    <row r="14" spans="2:20" x14ac:dyDescent="0.4">
      <c r="B14" t="s">
        <v>97</v>
      </c>
      <c r="C14" s="16"/>
      <c r="D14" s="13"/>
      <c r="E14" t="s">
        <v>97</v>
      </c>
      <c r="F14" s="16"/>
      <c r="G14" s="13"/>
      <c r="H14" s="13"/>
      <c r="N14" t="s">
        <v>97</v>
      </c>
      <c r="O14" s="16"/>
      <c r="P14" s="13"/>
      <c r="Q14" t="s">
        <v>97</v>
      </c>
      <c r="R14" s="16"/>
      <c r="S14" s="13"/>
      <c r="T14" s="13"/>
    </row>
    <row r="15" spans="2:20" x14ac:dyDescent="0.4">
      <c r="B15" s="24" t="s">
        <v>98</v>
      </c>
      <c r="C15" s="16"/>
      <c r="D15" s="13"/>
      <c r="E15" s="24" t="s">
        <v>98</v>
      </c>
      <c r="F15" s="13"/>
      <c r="G15" s="13"/>
      <c r="H15" s="13"/>
      <c r="N15" s="24" t="s">
        <v>98</v>
      </c>
      <c r="O15" s="16"/>
      <c r="P15" s="13"/>
      <c r="Q15" s="24" t="s">
        <v>98</v>
      </c>
      <c r="R15" s="13"/>
      <c r="S15" s="13"/>
      <c r="T15" s="13"/>
    </row>
    <row r="16" spans="2:20" x14ac:dyDescent="0.4">
      <c r="B16" s="13" t="s">
        <v>99</v>
      </c>
      <c r="C16" s="16"/>
      <c r="D16" s="13"/>
      <c r="E16" s="13" t="s">
        <v>99</v>
      </c>
      <c r="F16" s="16"/>
      <c r="G16" s="13"/>
      <c r="H16" s="13"/>
      <c r="N16" s="13" t="s">
        <v>99</v>
      </c>
      <c r="O16" s="16"/>
      <c r="P16" s="13"/>
      <c r="Q16" s="13" t="s">
        <v>99</v>
      </c>
      <c r="R16" s="16"/>
      <c r="S16" s="13"/>
      <c r="T16" s="13"/>
    </row>
    <row r="17" spans="2:23" ht="15.45" x14ac:dyDescent="0.4">
      <c r="B17" s="25" t="s">
        <v>100</v>
      </c>
      <c r="C17" s="13"/>
      <c r="D17" s="13"/>
      <c r="E17" s="25" t="s">
        <v>100</v>
      </c>
      <c r="F17" s="16"/>
      <c r="G17" s="13"/>
      <c r="H17" s="13"/>
      <c r="N17" s="25" t="s">
        <v>100</v>
      </c>
      <c r="O17" s="13"/>
      <c r="P17" s="13"/>
      <c r="Q17" s="25" t="s">
        <v>100</v>
      </c>
      <c r="R17" s="16"/>
      <c r="S17" s="13"/>
      <c r="T17" s="13"/>
    </row>
    <row r="18" spans="2:23" ht="15.45" x14ac:dyDescent="0.4">
      <c r="C18" s="26"/>
      <c r="D18" s="26"/>
      <c r="E18" s="25"/>
      <c r="F18" s="26"/>
      <c r="G18" s="26"/>
      <c r="H18" s="26"/>
      <c r="O18" s="26"/>
      <c r="P18" s="26"/>
      <c r="Q18" s="25"/>
      <c r="R18" s="26"/>
      <c r="S18" s="26"/>
      <c r="T18" s="26"/>
    </row>
    <row r="19" spans="2:23" x14ac:dyDescent="0.4">
      <c r="B19" s="13"/>
      <c r="C19" s="13"/>
      <c r="D19" s="13"/>
      <c r="E19" s="16"/>
      <c r="F19" s="13"/>
      <c r="G19" s="13"/>
      <c r="H19" s="13"/>
      <c r="N19" s="13"/>
      <c r="O19" s="13"/>
      <c r="P19" s="13"/>
      <c r="Q19" s="16"/>
      <c r="R19" s="13"/>
      <c r="S19" s="13"/>
      <c r="T19" s="13"/>
    </row>
    <row r="20" spans="2:23" x14ac:dyDescent="0.4">
      <c r="B20" s="27" t="s">
        <v>101</v>
      </c>
      <c r="C20" s="28" t="s">
        <v>1</v>
      </c>
      <c r="D20" s="28" t="s">
        <v>102</v>
      </c>
      <c r="E20" s="29" t="s">
        <v>2</v>
      </c>
      <c r="F20" s="28" t="s">
        <v>103</v>
      </c>
      <c r="G20" s="28" t="s">
        <v>104</v>
      </c>
      <c r="H20" s="30" t="s">
        <v>105</v>
      </c>
      <c r="I20" s="28" t="s">
        <v>106</v>
      </c>
      <c r="J20" s="28" t="s">
        <v>107</v>
      </c>
      <c r="K20" s="28" t="s">
        <v>108</v>
      </c>
      <c r="N20" s="27" t="s">
        <v>101</v>
      </c>
      <c r="O20" s="28" t="s">
        <v>1</v>
      </c>
      <c r="P20" s="28" t="s">
        <v>102</v>
      </c>
      <c r="Q20" s="29" t="s">
        <v>2</v>
      </c>
      <c r="R20" s="28" t="s">
        <v>103</v>
      </c>
      <c r="S20" s="28" t="s">
        <v>104</v>
      </c>
      <c r="T20" s="30" t="s">
        <v>105</v>
      </c>
      <c r="U20" s="28" t="s">
        <v>106</v>
      </c>
      <c r="V20" s="28" t="s">
        <v>107</v>
      </c>
      <c r="W20" s="28" t="s">
        <v>108</v>
      </c>
    </row>
    <row r="21" spans="2:23" x14ac:dyDescent="0.4">
      <c r="B21" s="29">
        <v>1</v>
      </c>
      <c r="C21" s="31" t="s">
        <v>4</v>
      </c>
      <c r="D21" s="32">
        <v>500</v>
      </c>
      <c r="E21" s="29" t="s">
        <v>5</v>
      </c>
      <c r="F21" s="31">
        <v>100</v>
      </c>
      <c r="G21" s="33">
        <v>10</v>
      </c>
      <c r="H21" s="34">
        <v>90</v>
      </c>
      <c r="I21" s="35">
        <f>+D21*F21</f>
        <v>50000</v>
      </c>
      <c r="J21" s="36">
        <f>+D21*G21</f>
        <v>5000</v>
      </c>
      <c r="K21" s="37">
        <f>+D21*H21</f>
        <v>45000</v>
      </c>
      <c r="N21" s="29">
        <v>1</v>
      </c>
      <c r="O21" s="31" t="s">
        <v>4</v>
      </c>
      <c r="P21" s="32">
        <v>500</v>
      </c>
      <c r="Q21" s="29" t="s">
        <v>5</v>
      </c>
      <c r="R21" s="31">
        <v>100</v>
      </c>
      <c r="S21" s="38">
        <v>10</v>
      </c>
      <c r="T21" s="34">
        <v>90</v>
      </c>
      <c r="U21" s="35">
        <f>+P21*R21</f>
        <v>50000</v>
      </c>
      <c r="V21" s="36">
        <f>+P21*S21</f>
        <v>5000</v>
      </c>
      <c r="W21" s="37">
        <f>+P21*T21</f>
        <v>45000</v>
      </c>
    </row>
    <row r="22" spans="2:23" x14ac:dyDescent="0.4">
      <c r="B22" s="29">
        <v>2</v>
      </c>
      <c r="C22" s="32" t="s">
        <v>13</v>
      </c>
      <c r="D22" s="39">
        <v>250</v>
      </c>
      <c r="E22" s="29" t="s">
        <v>5</v>
      </c>
      <c r="F22" s="29">
        <v>100</v>
      </c>
      <c r="G22" s="40">
        <v>7</v>
      </c>
      <c r="H22" s="41">
        <v>93</v>
      </c>
      <c r="I22" s="35">
        <f>+D22*F22</f>
        <v>25000</v>
      </c>
      <c r="J22" s="36">
        <f>+D22*G22</f>
        <v>1750</v>
      </c>
      <c r="K22" s="37">
        <f>+D22*H22</f>
        <v>23250</v>
      </c>
      <c r="N22" s="29">
        <v>2</v>
      </c>
      <c r="O22" s="32" t="s">
        <v>13</v>
      </c>
      <c r="P22" s="39">
        <v>250</v>
      </c>
      <c r="Q22" s="29" t="s">
        <v>5</v>
      </c>
      <c r="R22" s="29">
        <v>100</v>
      </c>
      <c r="S22" s="40">
        <v>7</v>
      </c>
      <c r="T22" s="41">
        <v>93</v>
      </c>
      <c r="U22" s="35">
        <f>+P22*R22</f>
        <v>25000</v>
      </c>
      <c r="V22" s="36">
        <f>+P22*S22</f>
        <v>1750</v>
      </c>
      <c r="W22" s="37">
        <f>+P22*T22</f>
        <v>23250</v>
      </c>
    </row>
    <row r="23" spans="2:23" x14ac:dyDescent="0.4">
      <c r="C23" s="42"/>
      <c r="D23" s="42"/>
      <c r="E23" s="42"/>
      <c r="F23" s="26"/>
      <c r="J23" s="21" t="s">
        <v>109</v>
      </c>
      <c r="K23" s="37">
        <f>SUM(K21:K22)</f>
        <v>68250</v>
      </c>
      <c r="O23" s="42"/>
      <c r="P23" s="42"/>
      <c r="Q23" s="42"/>
      <c r="R23" s="26"/>
      <c r="V23" s="21" t="s">
        <v>109</v>
      </c>
      <c r="W23" s="37">
        <f>SUM(W21:W22)</f>
        <v>68250</v>
      </c>
    </row>
    <row r="24" spans="2:23" x14ac:dyDescent="0.4">
      <c r="C24" s="43"/>
      <c r="D24" s="42"/>
      <c r="E24" s="42"/>
      <c r="F24" s="26"/>
      <c r="J24" s="15" t="s">
        <v>110</v>
      </c>
      <c r="K24" s="44">
        <v>8.2500000000000004E-2</v>
      </c>
      <c r="O24" s="43"/>
      <c r="P24" s="42"/>
      <c r="Q24" s="42"/>
      <c r="R24" s="26"/>
      <c r="V24" s="15" t="s">
        <v>110</v>
      </c>
      <c r="W24" s="44">
        <v>8.2500000000000004E-2</v>
      </c>
    </row>
    <row r="25" spans="2:23" x14ac:dyDescent="0.4">
      <c r="C25" s="42"/>
      <c r="D25" s="42"/>
      <c r="E25" s="42"/>
      <c r="F25" s="26"/>
      <c r="J25" s="15" t="s">
        <v>111</v>
      </c>
      <c r="K25" s="45">
        <f>+K24*K23</f>
        <v>5630.625</v>
      </c>
      <c r="O25" s="42"/>
      <c r="P25" s="42"/>
      <c r="Q25" s="42"/>
      <c r="R25" s="26"/>
      <c r="V25" s="15" t="s">
        <v>111</v>
      </c>
      <c r="W25" s="45">
        <f>+W24*W23</f>
        <v>5630.625</v>
      </c>
    </row>
    <row r="26" spans="2:23" x14ac:dyDescent="0.4">
      <c r="C26" s="42"/>
      <c r="D26" s="42"/>
      <c r="E26" s="42"/>
      <c r="F26" s="26"/>
      <c r="J26" s="15" t="s">
        <v>112</v>
      </c>
      <c r="K26" s="46">
        <v>1000</v>
      </c>
      <c r="O26" s="42"/>
      <c r="P26" s="42"/>
      <c r="Q26" s="42"/>
      <c r="R26" s="26"/>
      <c r="V26" s="15" t="s">
        <v>112</v>
      </c>
      <c r="W26" s="46">
        <v>1000</v>
      </c>
    </row>
    <row r="27" spans="2:23" x14ac:dyDescent="0.4">
      <c r="B27" s="26"/>
      <c r="C27" s="26"/>
      <c r="D27" s="26"/>
      <c r="E27" s="26"/>
      <c r="J27" s="15" t="s">
        <v>113</v>
      </c>
      <c r="K27" s="45">
        <f>K23+K25+K26</f>
        <v>74880.625</v>
      </c>
      <c r="N27" s="26"/>
      <c r="O27" s="26"/>
      <c r="P27" s="26"/>
      <c r="Q27" s="26"/>
      <c r="V27" s="15" t="s">
        <v>113</v>
      </c>
      <c r="W27" s="45">
        <f>W23+W25+W26</f>
        <v>74880.625</v>
      </c>
    </row>
    <row r="28" spans="2:23" x14ac:dyDescent="0.4">
      <c r="B28" s="13"/>
      <c r="C28" s="13"/>
      <c r="D28" s="13"/>
      <c r="E28" s="13"/>
      <c r="F28" s="13"/>
      <c r="G28" s="13"/>
      <c r="H28" s="13"/>
      <c r="N28" s="13"/>
      <c r="O28" s="13"/>
      <c r="P28" s="13"/>
      <c r="Q28" s="13"/>
      <c r="R28" s="13"/>
      <c r="S28" s="13"/>
      <c r="T28" s="13"/>
    </row>
    <row r="29" spans="2:23" x14ac:dyDescent="0.4">
      <c r="B29" s="2" t="s">
        <v>114</v>
      </c>
      <c r="C29" s="13"/>
      <c r="D29" s="13"/>
      <c r="E29" s="13"/>
      <c r="F29" s="13"/>
      <c r="G29" s="13"/>
      <c r="H29" s="13"/>
      <c r="O29" s="13"/>
      <c r="P29" s="13"/>
      <c r="Q29" s="13"/>
      <c r="R29" s="13"/>
      <c r="S29" s="13"/>
      <c r="T29" s="13"/>
    </row>
    <row r="30" spans="2:23" x14ac:dyDescent="0.4">
      <c r="B30" s="13" t="s">
        <v>115</v>
      </c>
      <c r="C30" s="13"/>
      <c r="D30" s="13"/>
      <c r="E30" s="13"/>
      <c r="F30" s="13"/>
      <c r="G30" s="13"/>
      <c r="H30" s="13"/>
      <c r="N30" s="13"/>
      <c r="O30" s="13"/>
      <c r="P30" s="13"/>
      <c r="Q30" s="13"/>
      <c r="R30" s="13"/>
      <c r="S30" s="13"/>
      <c r="T30" s="13"/>
    </row>
    <row r="31" spans="2:23" x14ac:dyDescent="0.4">
      <c r="B31" t="s">
        <v>116</v>
      </c>
    </row>
    <row r="32" spans="2:23" x14ac:dyDescent="0.4">
      <c r="B32" t="s">
        <v>117</v>
      </c>
    </row>
    <row r="33" spans="2:23" x14ac:dyDescent="0.4">
      <c r="H33" s="21"/>
      <c r="N33" s="13" t="s">
        <v>118</v>
      </c>
    </row>
    <row r="34" spans="2:23" x14ac:dyDescent="0.4">
      <c r="B34" s="13" t="s">
        <v>119</v>
      </c>
    </row>
    <row r="44" spans="2:23" x14ac:dyDescent="0.4">
      <c r="O44" s="7"/>
      <c r="P44" s="7"/>
      <c r="Q44" s="7"/>
      <c r="R44" s="7"/>
      <c r="S44" s="6" t="s">
        <v>120</v>
      </c>
      <c r="T44" s="7"/>
      <c r="U44" s="7"/>
      <c r="V44" s="7"/>
      <c r="W44" s="7"/>
    </row>
    <row r="45" spans="2:23" x14ac:dyDescent="0.4">
      <c r="B45" s="7"/>
      <c r="C45" s="7"/>
      <c r="D45" s="7"/>
      <c r="E45" s="7"/>
      <c r="F45" s="6" t="s">
        <v>121</v>
      </c>
      <c r="G45" s="7"/>
      <c r="H45" s="7"/>
      <c r="I45" s="7"/>
      <c r="J45" s="7"/>
      <c r="K45" s="7"/>
      <c r="O45" s="21" t="s">
        <v>1</v>
      </c>
      <c r="P45" s="7" t="s">
        <v>102</v>
      </c>
      <c r="Q45" s="7" t="s">
        <v>122</v>
      </c>
      <c r="R45" s="7" t="s">
        <v>123</v>
      </c>
      <c r="S45" s="7" t="s">
        <v>106</v>
      </c>
      <c r="T45" s="7" t="s">
        <v>107</v>
      </c>
      <c r="U45" s="7" t="s">
        <v>108</v>
      </c>
      <c r="V45" s="7" t="s">
        <v>124</v>
      </c>
      <c r="W45" s="7" t="s">
        <v>125</v>
      </c>
    </row>
    <row r="46" spans="2:23" x14ac:dyDescent="0.4">
      <c r="B46" s="21" t="s">
        <v>1</v>
      </c>
      <c r="C46" s="7" t="s">
        <v>102</v>
      </c>
      <c r="D46" s="7" t="s">
        <v>122</v>
      </c>
      <c r="E46" s="7" t="s">
        <v>123</v>
      </c>
      <c r="F46" s="7" t="s">
        <v>106</v>
      </c>
      <c r="G46" s="7" t="s">
        <v>107</v>
      </c>
      <c r="H46" s="7" t="s">
        <v>108</v>
      </c>
      <c r="I46" s="7" t="s">
        <v>124</v>
      </c>
      <c r="J46" s="7" t="s">
        <v>125</v>
      </c>
      <c r="K46" s="7"/>
      <c r="O46" s="21">
        <v>1</v>
      </c>
      <c r="P46" s="7">
        <v>500</v>
      </c>
      <c r="Q46" s="7">
        <v>60</v>
      </c>
      <c r="R46" s="47">
        <f>+P46*Q46</f>
        <v>30000</v>
      </c>
      <c r="S46" s="47">
        <v>50000</v>
      </c>
      <c r="T46" s="47">
        <f>7/100*S46</f>
        <v>3500.0000000000005</v>
      </c>
      <c r="U46" s="47">
        <f>+S46-T46</f>
        <v>46500</v>
      </c>
      <c r="V46" s="7">
        <f>+(S46-R46)/S46*100</f>
        <v>40</v>
      </c>
      <c r="W46" s="10">
        <f>+(U46-R46)/U46*100</f>
        <v>35.483870967741936</v>
      </c>
    </row>
    <row r="47" spans="2:23" x14ac:dyDescent="0.4">
      <c r="B47" s="21">
        <v>1</v>
      </c>
      <c r="C47" s="7">
        <v>500</v>
      </c>
      <c r="D47" s="7">
        <v>60</v>
      </c>
      <c r="E47" s="47">
        <f>+C47*D47</f>
        <v>30000</v>
      </c>
      <c r="F47" s="47">
        <v>50000</v>
      </c>
      <c r="G47" s="47">
        <f>7/100*F47</f>
        <v>3500.0000000000005</v>
      </c>
      <c r="H47" s="47">
        <f>+F47-G47</f>
        <v>46500</v>
      </c>
      <c r="I47" s="7">
        <f>+(F47-E47)/F47*100</f>
        <v>40</v>
      </c>
      <c r="J47" s="10">
        <f>+(H47-E47)/H47*100</f>
        <v>35.483870967741936</v>
      </c>
      <c r="K47" s="7"/>
      <c r="O47" s="21">
        <v>2</v>
      </c>
      <c r="P47" s="7">
        <v>250</v>
      </c>
      <c r="Q47" s="7">
        <v>60</v>
      </c>
      <c r="R47" s="47">
        <f>+P47*Q47</f>
        <v>15000</v>
      </c>
      <c r="S47" s="47">
        <v>25000</v>
      </c>
      <c r="T47" s="47">
        <f>6/100*S47</f>
        <v>1500</v>
      </c>
      <c r="U47" s="47">
        <f>+S47-T47</f>
        <v>23500</v>
      </c>
      <c r="V47" s="7">
        <f>+(S47-R47)/S47*100</f>
        <v>40</v>
      </c>
      <c r="W47" s="10">
        <f>+(U47-R47)/U47*100</f>
        <v>36.170212765957451</v>
      </c>
    </row>
    <row r="48" spans="2:23" x14ac:dyDescent="0.4">
      <c r="B48" s="21">
        <v>2</v>
      </c>
      <c r="C48" s="7">
        <v>250</v>
      </c>
      <c r="D48" s="7">
        <v>60</v>
      </c>
      <c r="E48" s="47">
        <f>+C48*D48</f>
        <v>15000</v>
      </c>
      <c r="F48" s="47">
        <v>25000</v>
      </c>
      <c r="G48" s="47">
        <f>6/100*F48</f>
        <v>1500</v>
      </c>
      <c r="H48" s="47">
        <f>+F48-G48</f>
        <v>23500</v>
      </c>
      <c r="I48" s="7">
        <f>+(F48-E48)/F48*100</f>
        <v>40</v>
      </c>
      <c r="J48" s="10">
        <f>+(H48-E48)/H48*100</f>
        <v>36.170212765957451</v>
      </c>
      <c r="K48" s="7"/>
      <c r="O48" s="7"/>
      <c r="P48" s="7"/>
      <c r="Q48" s="7" t="s">
        <v>126</v>
      </c>
      <c r="R48" s="47">
        <f>SUM(R46:R47)</f>
        <v>45000</v>
      </c>
      <c r="S48" s="47">
        <f>SUM(S46:S47)</f>
        <v>75000</v>
      </c>
      <c r="T48" s="47"/>
      <c r="U48" s="47">
        <f>SUM(U46:U47)</f>
        <v>70000</v>
      </c>
      <c r="V48" s="7"/>
      <c r="W48" s="7"/>
    </row>
    <row r="49" spans="2:21" x14ac:dyDescent="0.4">
      <c r="B49" s="7"/>
      <c r="C49" s="7"/>
      <c r="D49" s="7" t="s">
        <v>126</v>
      </c>
      <c r="E49" s="47">
        <f>SUM(E47:E48)</f>
        <v>45000</v>
      </c>
      <c r="F49" s="47">
        <f>SUM(F47:F48)</f>
        <v>75000</v>
      </c>
      <c r="G49" s="47"/>
      <c r="H49" s="47">
        <f>SUM(H47:H48)</f>
        <v>70000</v>
      </c>
      <c r="I49" s="7"/>
      <c r="J49" s="7"/>
      <c r="K49" s="7"/>
    </row>
    <row r="51" spans="2:21" x14ac:dyDescent="0.4">
      <c r="S51" s="2" t="s">
        <v>127</v>
      </c>
    </row>
    <row r="52" spans="2:21" x14ac:dyDescent="0.4">
      <c r="E52" s="2" t="s">
        <v>128</v>
      </c>
    </row>
    <row r="53" spans="2:21" x14ac:dyDescent="0.4">
      <c r="R53" s="2" t="s">
        <v>129</v>
      </c>
    </row>
    <row r="54" spans="2:21" x14ac:dyDescent="0.4">
      <c r="D54" s="2" t="s">
        <v>129</v>
      </c>
      <c r="S54" t="s">
        <v>130</v>
      </c>
      <c r="T54" s="48">
        <f>+R48</f>
        <v>45000</v>
      </c>
    </row>
    <row r="55" spans="2:21" x14ac:dyDescent="0.4">
      <c r="E55" t="s">
        <v>130</v>
      </c>
      <c r="F55" s="48">
        <f>+E49</f>
        <v>45000</v>
      </c>
      <c r="S55" t="s">
        <v>131</v>
      </c>
      <c r="T55">
        <v>800</v>
      </c>
      <c r="U55" t="s">
        <v>132</v>
      </c>
    </row>
    <row r="56" spans="2:21" x14ac:dyDescent="0.4">
      <c r="E56" t="s">
        <v>131</v>
      </c>
      <c r="F56">
        <v>800</v>
      </c>
      <c r="G56" t="s">
        <v>132</v>
      </c>
      <c r="S56" t="s">
        <v>133</v>
      </c>
      <c r="T56" s="48">
        <f>+T54+T55</f>
        <v>45800</v>
      </c>
    </row>
    <row r="57" spans="2:21" x14ac:dyDescent="0.4">
      <c r="E57" t="s">
        <v>133</v>
      </c>
      <c r="F57" s="48">
        <f>+F55+F56</f>
        <v>45800</v>
      </c>
      <c r="R57" s="2" t="s">
        <v>134</v>
      </c>
    </row>
    <row r="58" spans="2:21" x14ac:dyDescent="0.4">
      <c r="D58" s="2" t="s">
        <v>134</v>
      </c>
      <c r="S58" t="s">
        <v>135</v>
      </c>
      <c r="T58" s="48">
        <f>+S48</f>
        <v>75000</v>
      </c>
    </row>
    <row r="59" spans="2:21" x14ac:dyDescent="0.4">
      <c r="E59" t="s">
        <v>135</v>
      </c>
      <c r="F59" s="48">
        <f>+F49</f>
        <v>75000</v>
      </c>
      <c r="S59" t="s">
        <v>136</v>
      </c>
      <c r="T59" s="48">
        <f>+U48</f>
        <v>70000</v>
      </c>
    </row>
    <row r="60" spans="2:21" x14ac:dyDescent="0.4">
      <c r="E60" t="s">
        <v>136</v>
      </c>
      <c r="F60" s="48">
        <f>+H49</f>
        <v>70000</v>
      </c>
      <c r="S60" t="s">
        <v>137</v>
      </c>
      <c r="T60">
        <v>1000</v>
      </c>
    </row>
    <row r="61" spans="2:21" x14ac:dyDescent="0.4">
      <c r="E61" t="s">
        <v>137</v>
      </c>
      <c r="F61">
        <v>1000</v>
      </c>
      <c r="R61" s="2" t="s">
        <v>138</v>
      </c>
      <c r="S61" t="s">
        <v>139</v>
      </c>
      <c r="T61" s="49">
        <f>+(T58+T60-T56)/(T58+T60)*100</f>
        <v>39.736842105263158</v>
      </c>
      <c r="U61" t="s">
        <v>140</v>
      </c>
    </row>
    <row r="62" spans="2:21" x14ac:dyDescent="0.4">
      <c r="D62" s="2" t="s">
        <v>138</v>
      </c>
      <c r="E62" t="s">
        <v>139</v>
      </c>
      <c r="F62" s="49">
        <f>+(F59+F61-F57)/(F59+F61)*100</f>
        <v>39.736842105263158</v>
      </c>
      <c r="G62" t="s">
        <v>140</v>
      </c>
      <c r="S62" t="s">
        <v>141</v>
      </c>
      <c r="T62" s="49">
        <f>+(T59+T60-T56)/(T59+T60)*100</f>
        <v>35.492957746478879</v>
      </c>
      <c r="U62" t="s">
        <v>142</v>
      </c>
    </row>
    <row r="63" spans="2:21" x14ac:dyDescent="0.4">
      <c r="E63" t="s">
        <v>141</v>
      </c>
      <c r="F63" s="49">
        <f>+(F60+F61-F57)/(F60+F61)*100</f>
        <v>35.492957746478879</v>
      </c>
      <c r="G63" t="s">
        <v>142</v>
      </c>
    </row>
    <row r="64" spans="2:21" x14ac:dyDescent="0.4">
      <c r="R64" t="s">
        <v>143</v>
      </c>
    </row>
    <row r="65" spans="1:15" x14ac:dyDescent="0.4">
      <c r="D65" t="s">
        <v>143</v>
      </c>
    </row>
    <row r="69" spans="1:15" x14ac:dyDescent="0.4">
      <c r="A69" s="50" t="s">
        <v>37</v>
      </c>
      <c r="O69" s="50" t="s">
        <v>37</v>
      </c>
    </row>
  </sheetData>
  <hyperlinks>
    <hyperlink ref="B8" r:id="rId1" xr:uid="{2CFBA9AB-F27C-4FB8-A845-EA554BC13B09}"/>
    <hyperlink ref="N8" r:id="rId2" xr:uid="{3D06C004-15E7-4A09-9627-990669B03BB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Configure</vt:lpstr>
      <vt:lpstr>Pricing</vt:lpstr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Teacher</cp:lastModifiedBy>
  <dcterms:created xsi:type="dcterms:W3CDTF">2022-08-29T05:47:55Z</dcterms:created>
  <dcterms:modified xsi:type="dcterms:W3CDTF">2022-08-30T11:15:30Z</dcterms:modified>
</cp:coreProperties>
</file>