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814663E-A93D-4225-AFB9-2B8B9E45D773}" xr6:coauthVersionLast="43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SELON I Madya" sheetId="11" r:id="rId1"/>
    <sheet name="Calon Peserta" sheetId="14" r:id="rId2"/>
    <sheet name="Sheet1" sheetId="16" r:id="rId3"/>
    <sheet name="Pembagian PIC" sheetId="15" r:id="rId4"/>
  </sheets>
  <definedNames>
    <definedName name="_xlnm.Print_Area" localSheetId="0">'ESELON I Madya'!$A$1:$N$40</definedName>
    <definedName name="_xlnm.Print_Area" localSheetId="3">'Pembagian PIC'!$A$1:$G$21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6" l="1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" i="16"/>
  <c r="F2" i="16" l="1"/>
  <c r="I2" i="16" s="1"/>
  <c r="G2" i="16"/>
  <c r="H2" i="16"/>
  <c r="F3" i="16"/>
  <c r="I3" i="16" s="1"/>
  <c r="G3" i="16"/>
  <c r="H3" i="16"/>
  <c r="F4" i="16"/>
  <c r="I4" i="16" s="1"/>
  <c r="G4" i="16"/>
  <c r="H4" i="16"/>
  <c r="F5" i="16"/>
  <c r="I5" i="16" s="1"/>
  <c r="G5" i="16"/>
  <c r="H5" i="16"/>
  <c r="F6" i="16"/>
  <c r="I6" i="16" s="1"/>
  <c r="G6" i="16"/>
  <c r="H6" i="16"/>
  <c r="F7" i="16"/>
  <c r="I7" i="16" s="1"/>
  <c r="G7" i="16"/>
  <c r="H7" i="16"/>
  <c r="F8" i="16"/>
  <c r="I8" i="16" s="1"/>
  <c r="G8" i="16"/>
  <c r="H8" i="16"/>
  <c r="F9" i="16"/>
  <c r="I9" i="16" s="1"/>
  <c r="G9" i="16"/>
  <c r="H9" i="16"/>
  <c r="F10" i="16"/>
  <c r="I10" i="16" s="1"/>
  <c r="G10" i="16"/>
  <c r="H10" i="16"/>
  <c r="F11" i="16"/>
  <c r="I11" i="16" s="1"/>
  <c r="G11" i="16"/>
  <c r="H11" i="16"/>
  <c r="F12" i="16"/>
  <c r="I12" i="16" s="1"/>
  <c r="G12" i="16"/>
  <c r="H12" i="16"/>
  <c r="F13" i="16"/>
  <c r="I13" i="16" s="1"/>
  <c r="G13" i="16"/>
  <c r="H13" i="16"/>
  <c r="F14" i="16"/>
  <c r="I14" i="16" s="1"/>
  <c r="G14" i="16"/>
  <c r="H14" i="16"/>
  <c r="F15" i="16"/>
  <c r="I15" i="16" s="1"/>
  <c r="G15" i="16"/>
  <c r="H15" i="16"/>
  <c r="F16" i="16"/>
  <c r="I16" i="16" s="1"/>
  <c r="G16" i="16"/>
  <c r="H16" i="16"/>
  <c r="F17" i="16"/>
  <c r="I17" i="16" s="1"/>
  <c r="G17" i="16"/>
  <c r="H17" i="16"/>
  <c r="F18" i="16"/>
  <c r="I18" i="16" s="1"/>
  <c r="G18" i="16"/>
  <c r="H18" i="16"/>
  <c r="H1" i="16"/>
  <c r="G1" i="16"/>
  <c r="F1" i="16"/>
  <c r="I1" i="16" s="1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" i="16"/>
  <c r="G32" i="11" l="1"/>
  <c r="G28" i="11"/>
  <c r="E35" i="11"/>
  <c r="G35" i="11" s="1"/>
  <c r="E32" i="11"/>
  <c r="E28" i="11"/>
  <c r="D39" i="11"/>
  <c r="F39" i="11"/>
  <c r="G23" i="11"/>
  <c r="G22" i="11"/>
  <c r="G39" i="11" l="1"/>
  <c r="F45" i="11"/>
  <c r="F26" i="11"/>
  <c r="D26" i="11"/>
  <c r="G25" i="11"/>
  <c r="G17" i="11"/>
  <c r="G16" i="11"/>
  <c r="G15" i="11"/>
  <c r="G14" i="11"/>
  <c r="G13" i="11"/>
  <c r="G12" i="11"/>
  <c r="G11" i="11"/>
  <c r="G10" i="11"/>
  <c r="E44" i="11" l="1"/>
  <c r="G44" i="11" s="1"/>
  <c r="G26" i="11"/>
  <c r="E43" i="11" s="1"/>
  <c r="G43" i="11" s="1"/>
  <c r="J43" i="11" l="1"/>
  <c r="H43" i="11"/>
  <c r="I43" i="11"/>
  <c r="J44" i="11"/>
  <c r="H44" i="11"/>
  <c r="I44" i="11"/>
  <c r="I45" i="11" s="1"/>
  <c r="E45" i="11"/>
  <c r="H45" i="11" l="1"/>
  <c r="J45" i="11"/>
  <c r="G45" i="11"/>
</calcChain>
</file>

<file path=xl/sharedStrings.xml><?xml version="1.0" encoding="utf-8"?>
<sst xmlns="http://schemas.openxmlformats.org/spreadsheetml/2006/main" count="374" uniqueCount="213">
  <si>
    <t>NO</t>
  </si>
  <si>
    <t>KOMPETENSI</t>
  </si>
  <si>
    <t>BOBOT (%)</t>
  </si>
  <si>
    <t>SKOR</t>
  </si>
  <si>
    <t>JUMLAH</t>
  </si>
  <si>
    <t>POTENSI</t>
  </si>
  <si>
    <t>TOTAL SKOR</t>
  </si>
  <si>
    <t>ASPEK PENILAIAN</t>
  </si>
  <si>
    <t xml:space="preserve">BOBOT </t>
  </si>
  <si>
    <t>STANDAR NILAI</t>
  </si>
  <si>
    <t>ASPEK POTENSI</t>
  </si>
  <si>
    <t>ASPEK KOMPETENSI</t>
  </si>
  <si>
    <t>√</t>
  </si>
  <si>
    <t>ALAT UKUR</t>
  </si>
  <si>
    <t>Manajerial</t>
  </si>
  <si>
    <t>Sosio Kultural</t>
  </si>
  <si>
    <t>A</t>
  </si>
  <si>
    <t xml:space="preserve">B </t>
  </si>
  <si>
    <t xml:space="preserve">A </t>
  </si>
  <si>
    <t>PSIKOTES</t>
  </si>
  <si>
    <t>Teknis</t>
  </si>
  <si>
    <r>
      <t xml:space="preserve">STANDAR NILAI AKHIR </t>
    </r>
    <r>
      <rPr>
        <sz val="9"/>
        <color theme="1"/>
        <rFont val="Tahoma"/>
        <family val="2"/>
      </rPr>
      <t>(TOTELANSI 0%)</t>
    </r>
  </si>
  <si>
    <t>Integritas (Level 5)</t>
  </si>
  <si>
    <t>Kerjasama (Level 5)</t>
  </si>
  <si>
    <t>Komunikasi (Level 5)</t>
  </si>
  <si>
    <t>Orientasi pada Hasil (Level 5)</t>
  </si>
  <si>
    <t>Pelayanan Publik (Level 5)</t>
  </si>
  <si>
    <t>Pengembangan Diri dan Orang Lain (Level 5)</t>
  </si>
  <si>
    <t>Mengelola Perubahan (Level 5)</t>
  </si>
  <si>
    <t>Pengambilan Keputusan (Level 5)</t>
  </si>
  <si>
    <t>Melaksanakan Fasilitasi &amp; Bimbingan (Level 5)</t>
  </si>
  <si>
    <t>Perumusan Standarisasi Teknis (Level 5)</t>
  </si>
  <si>
    <t>Perekat Bangsa (Level 5)</t>
  </si>
  <si>
    <r>
      <t xml:space="preserve">STANDAR PENILAIAN KOMPETENSI </t>
    </r>
    <r>
      <rPr>
        <b/>
        <sz val="13"/>
        <color rgb="FFFF0000"/>
        <rFont val="Tahoma"/>
        <family val="2"/>
      </rPr>
      <t>JPT MADYA (ESELON 1)</t>
    </r>
  </si>
  <si>
    <t>Monitoring dan Evaluasi Kebijakan (Level 5)</t>
  </si>
  <si>
    <t>JUMLAH ATRI-
BUT</t>
  </si>
  <si>
    <t>NILAI STAN-
DAR</t>
  </si>
  <si>
    <t>Penyusunan Kebijakan Pemerintahan Dalam Negeri</t>
  </si>
  <si>
    <t>Advokasi Kebijakan Pemerintahan Dalam Negeri</t>
  </si>
  <si>
    <t>LGD
90'</t>
  </si>
  <si>
    <t>CBI
90'</t>
  </si>
  <si>
    <t>Presentasi
60'</t>
  </si>
  <si>
    <t>PA
60'</t>
  </si>
  <si>
    <t>TKB
60'</t>
  </si>
  <si>
    <t>No</t>
  </si>
  <si>
    <t>Simulasi</t>
  </si>
  <si>
    <t>KEMENDAGRI</t>
  </si>
  <si>
    <t>KEMENDAGRI 2022</t>
  </si>
  <si>
    <t>Kemampuan Intelektual</t>
  </si>
  <si>
    <t>Kemampuan Berpikir Kritis dan Strategis</t>
  </si>
  <si>
    <t>Kemampuan Interpersonal</t>
  </si>
  <si>
    <t>Kesadaran Diri</t>
  </si>
  <si>
    <t>Kecerdasan Emosional</t>
  </si>
  <si>
    <t>Kemampuan Belajar Cepat dan Mengembangkan Diri</t>
  </si>
  <si>
    <t>Motivasi dan Komitmen</t>
  </si>
  <si>
    <t>-</t>
  </si>
  <si>
    <t>AC</t>
  </si>
  <si>
    <t>Psikotes</t>
  </si>
  <si>
    <r>
      <t xml:space="preserve">STANDAR NILAI AKHIR 
</t>
    </r>
    <r>
      <rPr>
        <sz val="9"/>
        <color theme="1"/>
        <rFont val="Tahoma"/>
        <family val="2"/>
      </rPr>
      <t>(TOTELANSI 5%)</t>
    </r>
  </si>
  <si>
    <r>
      <t xml:space="preserve">STANDAR NILAI AKHIR 
</t>
    </r>
    <r>
      <rPr>
        <sz val="9"/>
        <color theme="1"/>
        <rFont val="Tahoma"/>
        <family val="2"/>
      </rPr>
      <t>(TOTELANSI 10%)</t>
    </r>
  </si>
  <si>
    <r>
      <t xml:space="preserve">STANDAR NILAI AKHIR 
</t>
    </r>
    <r>
      <rPr>
        <sz val="9"/>
        <color theme="1"/>
        <rFont val="Tahoma"/>
        <family val="2"/>
      </rPr>
      <t>(TOTELANSI 15%)</t>
    </r>
  </si>
  <si>
    <t>CFIT B + TKD + IST</t>
  </si>
  <si>
    <t>Penyelesaian Masalah</t>
  </si>
  <si>
    <t>Aspek Kecerdasan</t>
  </si>
  <si>
    <t>Aspek Sikap Kerja</t>
  </si>
  <si>
    <t>C</t>
  </si>
  <si>
    <t>Aspek Kepribadian</t>
  </si>
  <si>
    <t>TKD + IST + Belbin</t>
  </si>
  <si>
    <t>TKD + IST + Belbin + Papi</t>
  </si>
  <si>
    <t>Papikostik &amp; Kraeplin</t>
  </si>
  <si>
    <t>Papikostik + Belbin</t>
  </si>
  <si>
    <t>Papikostik + MCMI + Grafis</t>
  </si>
  <si>
    <t>Papikostik + MCMI + Grafis + Kraeplin</t>
  </si>
  <si>
    <t>DATA CALON PESERTA ASSESSMENT JPT MADYA KEMENDAGRI</t>
  </si>
  <si>
    <t>TA. 2022</t>
  </si>
  <si>
    <t>No Registrasi</t>
  </si>
  <si>
    <t>NIP</t>
  </si>
  <si>
    <t>Nama</t>
  </si>
  <si>
    <t>Tgl. Lahir</t>
  </si>
  <si>
    <t>Jabatan Saat Ini</t>
  </si>
  <si>
    <t>Instansi</t>
  </si>
  <si>
    <t>No Telepon</t>
  </si>
  <si>
    <t>Calon Staf Ahli Bidang Kemasyarakatan dan Hubungan Antar Lembaga</t>
  </si>
  <si>
    <t>REG-102-001-0001</t>
  </si>
  <si>
    <t>198408062003121001</t>
  </si>
  <si>
    <t>Leo Efriansa S.STP, M.Si</t>
  </si>
  <si>
    <t>1984-08-06</t>
  </si>
  <si>
    <t>Analis Kebijakan Ahli Madya</t>
  </si>
  <si>
    <t>Badan Pembinaan Ideologi Pancasila</t>
  </si>
  <si>
    <t>088210736601</t>
  </si>
  <si>
    <t>REG-102-001-0002</t>
  </si>
  <si>
    <t>196702101988031006</t>
  </si>
  <si>
    <t>Dr. H. Arief Moelia Edie ,M.Si</t>
  </si>
  <si>
    <t>1967-02-10</t>
  </si>
  <si>
    <t>Kepala Biro Administrasi Kerja Sama Dan Hukum</t>
  </si>
  <si>
    <t>Institut Pemerintahan Dalam Negeri</t>
  </si>
  <si>
    <t>081214708889</t>
  </si>
  <si>
    <t>REG-102-001-0003</t>
  </si>
  <si>
    <t>Iwan Kurniawan ST.,MM.</t>
  </si>
  <si>
    <t>1972-05-24</t>
  </si>
  <si>
    <t>Direktur Perencanaan Evaluasi Dan Informasi Pembangunan Daerah</t>
  </si>
  <si>
    <t>Direktorat Jenderal Bina Pembangunan Daerah</t>
  </si>
  <si>
    <t>0812900044449</t>
  </si>
  <si>
    <t>REG-102-001-0004</t>
  </si>
  <si>
    <t>Drs Benni Irwan M.Si</t>
  </si>
  <si>
    <t>1973-01-23</t>
  </si>
  <si>
    <t>Kepala Pusat Penerangan</t>
  </si>
  <si>
    <t>Kementerian Dalam Negeri</t>
  </si>
  <si>
    <t>081310151559 / 021 3842021</t>
  </si>
  <si>
    <t>REG-102-001-0007</t>
  </si>
  <si>
    <t>Ir.  Togap Simangunsong M.App, Sc</t>
  </si>
  <si>
    <t>1965-10-28</t>
  </si>
  <si>
    <t>Plt. Staf Ahli Menteri Bidang Kemasyarakatan Dan Hubungan Antar Lembaga / Pengawas Penyelenggaraan Urusan Pemerintahan Daerah Ahli Utama</t>
  </si>
  <si>
    <t>Kemendagri</t>
  </si>
  <si>
    <t>0811958531</t>
  </si>
  <si>
    <t>REG-102-001-0009</t>
  </si>
  <si>
    <t>197201131992031004</t>
  </si>
  <si>
    <t>Drs. Jeditjia Huwae, M.Si</t>
  </si>
  <si>
    <t>1972-01-13</t>
  </si>
  <si>
    <t>Inspektur Daerah</t>
  </si>
  <si>
    <t>Kabupaten Kepulauan Tanimbar</t>
  </si>
  <si>
    <t>081247717119</t>
  </si>
  <si>
    <t>REG-102-001-0011</t>
  </si>
  <si>
    <t>196606251996031001</t>
  </si>
  <si>
    <t>Ir. Amiruddin. A M.AP</t>
  </si>
  <si>
    <t>1966-06-25</t>
  </si>
  <si>
    <t>Staf Ahli Bupati Paser Bidang Pemerintahan Dan Hukum</t>
  </si>
  <si>
    <t>Sekretariat Daerah Kabupaten Paser</t>
  </si>
  <si>
    <t>081254557250</t>
  </si>
  <si>
    <t>REG-102-001-0013</t>
  </si>
  <si>
    <t>197208141993111001</t>
  </si>
  <si>
    <t>Hamidi , AP, M.Si</t>
  </si>
  <si>
    <t>1972-08-14</t>
  </si>
  <si>
    <t xml:space="preserve">Sekretaris </t>
  </si>
  <si>
    <t>Dinas Perpustakaan Dan Kearsipan Provinsi Kepulauan Riau</t>
  </si>
  <si>
    <t>081215557575</t>
  </si>
  <si>
    <t>REG-102-001-0017</t>
  </si>
  <si>
    <t>Dr. Ir. Bachril Bakri M.App.Sc</t>
  </si>
  <si>
    <t>1966-11-22</t>
  </si>
  <si>
    <t>Kepala Biro Perencanaan</t>
  </si>
  <si>
    <t>08176846622 / 021 84310264</t>
  </si>
  <si>
    <t>REG-102-001-0018</t>
  </si>
  <si>
    <t>Dr. Ir. David Yama M.Sc, MA.</t>
  </si>
  <si>
    <t>1977-06-06</t>
  </si>
  <si>
    <t>Direktur Pendaftaran Penduduk, Direktorat Jenderal Kependudukan Dan Pencatatan Sipil</t>
  </si>
  <si>
    <t>08118117097</t>
  </si>
  <si>
    <t>REG-102-001-0019</t>
  </si>
  <si>
    <t>T.R.Fahsul Falah ,S.Sos.,M.Si</t>
  </si>
  <si>
    <t>1974-01-01</t>
  </si>
  <si>
    <t>Kepala Pusat</t>
  </si>
  <si>
    <t>Ppsdm Kemendagri Regional Makassar</t>
  </si>
  <si>
    <t>081215455598</t>
  </si>
  <si>
    <t>REG-102-001-0020</t>
  </si>
  <si>
    <t>196908181996031001</t>
  </si>
  <si>
    <t>Raden Gani Muhammad SH., MAP</t>
  </si>
  <si>
    <t>1969-08-18</t>
  </si>
  <si>
    <t>Kepala Biro Hukum</t>
  </si>
  <si>
    <t>081287523286</t>
  </si>
  <si>
    <t>Calon Staf Ahli Bidang Ekonomi dan Pembangunan</t>
  </si>
  <si>
    <t>REG-102-002-0008</t>
  </si>
  <si>
    <t>Dr. La Ode Ahmad Pidana Bolombo AP.,M.Si</t>
  </si>
  <si>
    <t>1974-02-24</t>
  </si>
  <si>
    <t>Direktur Ketahanan Ekonomi, Sosial Dan Budaya Ditjen Polpum</t>
  </si>
  <si>
    <t>REG-102-002-0012</t>
  </si>
  <si>
    <t>Dr. Bambang Arwanto A.P.,M.Si</t>
  </si>
  <si>
    <t>1974-01-11</t>
  </si>
  <si>
    <t>Kepala Dinas Penanaman Modal Dan Pelayanan Terpadu Satu Pintu</t>
  </si>
  <si>
    <t>Pemerintahan Daerah Kabupaten Kutai Kartanegara</t>
  </si>
  <si>
    <t>REG-102-002-0014</t>
  </si>
  <si>
    <t>Drs. Akhmad Sudirman Tavipiyono MM, MA</t>
  </si>
  <si>
    <t>1965-04-05</t>
  </si>
  <si>
    <t>Direktur Fasilitasi Pemanfaatan Data Dan Dokumen Kependudukan</t>
  </si>
  <si>
    <t>Direktorat Jenderal Kependudukan Dan Pencatatan Sipil</t>
  </si>
  <si>
    <t>REG-102-002-0015</t>
  </si>
  <si>
    <t>196904181989091001</t>
  </si>
  <si>
    <t>Dr. Hendriwan M.Si.</t>
  </si>
  <si>
    <t>1969-04-18</t>
  </si>
  <si>
    <t>Direktur Pendapatan Daerah</t>
  </si>
  <si>
    <t>Direktorat Jenderal Bina Keuangan Daerah</t>
  </si>
  <si>
    <t>REG-102-002-0016</t>
  </si>
  <si>
    <t>Dr. Drs. Horas M Panjaitan M.Ec.Dev</t>
  </si>
  <si>
    <t>1968-03-02</t>
  </si>
  <si>
    <t>Direktur Pelaksanaan Dan Pertanggungjawaban Keuangan Daerah</t>
  </si>
  <si>
    <t>REG-102-002-0021</t>
  </si>
  <si>
    <t>196901101993032001</t>
  </si>
  <si>
    <t>Ir. Zanariah M.Si</t>
  </si>
  <si>
    <t>1969-01-10</t>
  </si>
  <si>
    <t>Direktur Sinkronisasi Urusan Pemerintahan Daerah Iv</t>
  </si>
  <si>
    <t>Ditjen Bina Pembangunan Daerah</t>
  </si>
  <si>
    <t>082288888187</t>
  </si>
  <si>
    <t>0811598658</t>
  </si>
  <si>
    <t>081385555717</t>
  </si>
  <si>
    <t>08121103633</t>
  </si>
  <si>
    <t>08129771811 / 021 8440742</t>
  </si>
  <si>
    <t>0817777887</t>
  </si>
  <si>
    <t>Jabatan</t>
  </si>
  <si>
    <t>PIC</t>
  </si>
  <si>
    <t>Yosse Vaulina</t>
  </si>
  <si>
    <t>Alisa MS</t>
  </si>
  <si>
    <t>Lutvia</t>
  </si>
  <si>
    <t>197205241998031001</t>
  </si>
  <si>
    <t>197301231992031001</t>
  </si>
  <si>
    <t>196510281992031001</t>
  </si>
  <si>
    <t>196611221993031001</t>
  </si>
  <si>
    <t>197706062001121001</t>
  </si>
  <si>
    <t>197401011993031002</t>
  </si>
  <si>
    <t>197402241993111004</t>
  </si>
  <si>
    <t>197401111993111002</t>
  </si>
  <si>
    <t>196504051994031001</t>
  </si>
  <si>
    <t>196803021993031002</t>
  </si>
  <si>
    <t>IV/a</t>
  </si>
  <si>
    <t>KEPALA SEKSI KEPENGHULUAN DAN FASILITASI BINA KELUARGA SAKINAH</t>
  </si>
  <si>
    <t>INSERT INTO cat_rekrutmen.user_app( user_app_id, user_login, user_pass, pegawai_id) VALUES ('1','197109161998031001',md5('197109161998031001'), 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</si>
</sst>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15"/>
      <color theme="1"/>
      <name val="Tahoma"/>
      <family val="2"/>
    </font>
    <font>
      <b/>
      <sz val="15"/>
      <color theme="3" tint="0.39997558519241921"/>
      <name val="Tahoma"/>
      <family val="2"/>
    </font>
    <font>
      <b/>
      <sz val="13"/>
      <color theme="1"/>
      <name val="Tahoma"/>
      <family val="2"/>
    </font>
    <font>
      <b/>
      <sz val="13"/>
      <color rgb="FFFF0000"/>
      <name val="Tahoma"/>
      <family val="2"/>
    </font>
    <font>
      <sz val="18"/>
      <color theme="1"/>
      <name val="Tahoma"/>
      <family val="2"/>
    </font>
    <font>
      <sz val="18"/>
      <color theme="1"/>
      <name val="Calibri"/>
      <family val="2"/>
    </font>
    <font>
      <sz val="15"/>
      <color theme="1"/>
      <name val="Tahoma"/>
      <family val="2"/>
    </font>
    <font>
      <sz val="13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u/>
      <sz val="9.9"/>
      <color theme="10"/>
      <name val="Calibri"/>
      <family val="2"/>
      <charset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 applyFill="0" applyProtection="0"/>
    <xf numFmtId="0" fontId="16" fillId="0" borderId="0" applyFill="0" applyProtection="0"/>
    <xf numFmtId="0" fontId="18" fillId="0" borderId="0"/>
    <xf numFmtId="0" fontId="19" fillId="14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ill="1" applyProtection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 wrapText="1"/>
    </xf>
    <xf numFmtId="2" fontId="12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1" xfId="0" quotePrefix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1" fontId="8" fillId="8" borderId="1" xfId="0" applyNumberFormat="1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4" fillId="11" borderId="1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 wrapText="1"/>
    </xf>
    <xf numFmtId="0" fontId="14" fillId="12" borderId="1" xfId="0" applyFont="1" applyFill="1" applyBorder="1" applyAlignment="1">
      <alignment vertical="center"/>
    </xf>
    <xf numFmtId="0" fontId="0" fillId="12" borderId="2" xfId="0" applyFill="1" applyBorder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4" fillId="11" borderId="1" xfId="0" applyFont="1" applyFill="1" applyBorder="1" applyAlignment="1" applyProtection="1">
      <alignment horizontal="center" vertical="top"/>
    </xf>
    <xf numFmtId="0" fontId="0" fillId="0" borderId="0" xfId="0" applyFill="1" applyAlignment="1" applyProtection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quotePrefix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49" fontId="0" fillId="0" borderId="0" xfId="0" applyNumberFormat="1"/>
    <xf numFmtId="49" fontId="14" fillId="11" borderId="1" xfId="0" applyNumberFormat="1" applyFont="1" applyFill="1" applyBorder="1" applyAlignment="1">
      <alignment horizontal="center" vertical="top"/>
    </xf>
    <xf numFmtId="49" fontId="0" fillId="12" borderId="0" xfId="0" applyNumberFormat="1" applyFill="1"/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Fill="1" applyProtection="1"/>
    <xf numFmtId="0" fontId="0" fillId="0" borderId="0" xfId="0" applyAlignment="1">
      <alignment vertical="center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49" fontId="0" fillId="0" borderId="0" xfId="0" applyNumberFormat="1" applyAlignment="1"/>
    <xf numFmtId="49" fontId="0" fillId="0" borderId="0" xfId="0" applyNumberFormat="1" applyFill="1" applyAlignment="1" applyProtection="1"/>
    <xf numFmtId="0" fontId="21" fillId="0" borderId="1" xfId="3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Fill="1" applyAlignment="1" applyProtection="1"/>
    <xf numFmtId="49" fontId="20" fillId="0" borderId="1" xfId="3" applyNumberFormat="1" applyFont="1" applyFill="1" applyBorder="1" applyAlignment="1">
      <alignment horizontal="center" vertical="center"/>
    </xf>
    <xf numFmtId="49" fontId="23" fillId="15" borderId="1" xfId="9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quotePrefix="1" applyFill="1" applyBorder="1" applyAlignment="1"/>
    <xf numFmtId="0" fontId="18" fillId="0" borderId="1" xfId="2" applyFill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23" fillId="15" borderId="1" xfId="9" applyFont="1" applyFill="1" applyBorder="1" applyAlignment="1">
      <alignment horizontal="center" vertical="center"/>
    </xf>
    <xf numFmtId="0" fontId="24" fillId="15" borderId="1" xfId="9" quotePrefix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5" borderId="3" xfId="0" applyFont="1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center" vertical="center"/>
    </xf>
    <xf numFmtId="0" fontId="16" fillId="13" borderId="3" xfId="0" applyFont="1" applyFill="1" applyBorder="1" applyAlignment="1" applyProtection="1">
      <alignment horizontal="center" vertical="center"/>
    </xf>
    <xf numFmtId="0" fontId="0" fillId="13" borderId="2" xfId="0" applyFill="1" applyBorder="1" applyAlignment="1" applyProtection="1">
      <alignment horizontal="center" vertical="center"/>
    </xf>
    <xf numFmtId="0" fontId="0" fillId="13" borderId="4" xfId="0" applyFill="1" applyBorder="1" applyAlignment="1" applyProtection="1">
      <alignment horizontal="center" vertical="center"/>
    </xf>
    <xf numFmtId="0" fontId="16" fillId="7" borderId="3" xfId="0" applyFont="1" applyFill="1" applyBorder="1" applyAlignment="1" applyProtection="1">
      <alignment horizontal="center" vertical="center"/>
    </xf>
    <xf numFmtId="0" fontId="0" fillId="7" borderId="2" xfId="0" applyFill="1" applyBorder="1" applyAlignment="1" applyProtection="1">
      <alignment horizontal="center" vertical="center"/>
    </xf>
    <xf numFmtId="0" fontId="0" fillId="7" borderId="4" xfId="0" applyFill="1" applyBorder="1" applyAlignment="1" applyProtection="1">
      <alignment horizontal="center" vertical="center"/>
    </xf>
  </cellXfs>
  <cellStyles count="16">
    <cellStyle name="Good 2" xfId="7" xr:uid="{A935B246-1FBC-4408-BA0E-1B9925CECD60}"/>
    <cellStyle name="Good 3" xfId="3" xr:uid="{E2E83B36-4D52-4378-87D8-A77E867D6C26}"/>
    <cellStyle name="Hyperlink 2" xfId="10" xr:uid="{6450AC50-E458-4CFA-B2EB-49D7F3DC1513}"/>
    <cellStyle name="Hyperlink 3" xfId="15" xr:uid="{B053F8CA-E9B9-479F-B3B1-AEEE5998BC7F}"/>
    <cellStyle name="Hyperlink 4" xfId="4" xr:uid="{37137A3E-8368-44E4-A673-85E54D4C7D05}"/>
    <cellStyle name="Normal" xfId="0" builtinId="0"/>
    <cellStyle name="Normal 2" xfId="1" xr:uid="{613CE98D-DE37-4D42-8D90-6E4770DFBB78}"/>
    <cellStyle name="Normal 2 2" xfId="9" xr:uid="{37DC9F7A-38BC-4ACB-BBD3-19A1257C40A7}"/>
    <cellStyle name="Normal 2 2 2" xfId="14" xr:uid="{DC7252A2-A461-4201-93E4-F8E692C5D236}"/>
    <cellStyle name="Normal 2 3" xfId="12" xr:uid="{1DEF4B74-E2E2-48BB-B951-ED505F5E6880}"/>
    <cellStyle name="Normal 2 4" xfId="6" xr:uid="{0B6F8A8B-1732-4507-8A97-011CA47FDE48}"/>
    <cellStyle name="Normal 3" xfId="5" xr:uid="{CBB4DE5F-B152-4551-8898-151D6559BD1A}"/>
    <cellStyle name="Normal 3 2" xfId="11" xr:uid="{C5C22567-B241-4008-9B5A-F150B627A5D3}"/>
    <cellStyle name="Normal 4" xfId="8" xr:uid="{60F19281-47DC-45ED-9B30-C8D185BE6A38}"/>
    <cellStyle name="Normal 4 2" xfId="13" xr:uid="{0E0281FA-BFF4-4301-B08B-A07510508E70}"/>
    <cellStyle name="Normal 5" xfId="2" xr:uid="{1BDC96FC-17AE-4024-8EA5-6FF4479BCEBA}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66"/>
      <color rgb="FFFF0066"/>
      <color rgb="FF800000"/>
      <color rgb="FF00CC00"/>
      <color rgb="FFFF9999"/>
      <color rgb="FFFF7C80"/>
      <color rgb="FF00CC66"/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5"/>
  <sheetViews>
    <sheetView view="pageBreakPreview" topLeftCell="A4" zoomScale="60" zoomScaleNormal="90" workbookViewId="0">
      <selection activeCell="B6" sqref="B6:B7"/>
    </sheetView>
  </sheetViews>
  <sheetFormatPr defaultColWidth="9.140625" defaultRowHeight="12.75" x14ac:dyDescent="0.2"/>
  <cols>
    <col min="1" max="1" width="2.42578125" style="2" customWidth="1"/>
    <col min="2" max="2" width="5" style="2" customWidth="1"/>
    <col min="3" max="3" width="65.5703125" style="2" customWidth="1"/>
    <col min="4" max="4" width="12.140625" style="1" customWidth="1"/>
    <col min="5" max="6" width="10.7109375" style="1" customWidth="1"/>
    <col min="7" max="7" width="15.7109375" style="1" customWidth="1"/>
    <col min="8" max="13" width="18.7109375" style="2" customWidth="1"/>
    <col min="14" max="14" width="1.7109375" style="2" customWidth="1"/>
    <col min="15" max="15" width="43.42578125" style="2" customWidth="1"/>
    <col min="16" max="16384" width="9.140625" style="2"/>
  </cols>
  <sheetData>
    <row r="2" spans="2:15" s="4" customFormat="1" ht="23.1" customHeight="1" x14ac:dyDescent="0.25">
      <c r="B2" s="106" t="s">
        <v>33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2:15" s="4" customFormat="1" ht="23.1" customHeight="1" x14ac:dyDescent="0.25">
      <c r="B3" s="107" t="s">
        <v>46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</row>
    <row r="4" spans="2:15" s="4" customFormat="1" ht="23.1" customHeight="1" x14ac:dyDescent="0.25">
      <c r="B4" s="106" t="s">
        <v>47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6" spans="2:15" s="3" customFormat="1" ht="18" customHeight="1" x14ac:dyDescent="0.2">
      <c r="B6" s="108" t="s">
        <v>0</v>
      </c>
      <c r="C6" s="109" t="s">
        <v>1</v>
      </c>
      <c r="D6" s="110" t="s">
        <v>36</v>
      </c>
      <c r="E6" s="110" t="s">
        <v>35</v>
      </c>
      <c r="F6" s="110" t="s">
        <v>2</v>
      </c>
      <c r="G6" s="109" t="s">
        <v>3</v>
      </c>
      <c r="H6" s="109" t="s">
        <v>13</v>
      </c>
      <c r="I6" s="109"/>
      <c r="J6" s="109"/>
      <c r="K6" s="109"/>
      <c r="L6" s="109"/>
      <c r="M6" s="109"/>
    </row>
    <row r="7" spans="2:15" s="3" customFormat="1" ht="57.75" customHeight="1" x14ac:dyDescent="0.2">
      <c r="B7" s="108"/>
      <c r="C7" s="109"/>
      <c r="D7" s="110"/>
      <c r="E7" s="110"/>
      <c r="F7" s="110"/>
      <c r="G7" s="109"/>
      <c r="H7" s="28" t="s">
        <v>42</v>
      </c>
      <c r="I7" s="28" t="s">
        <v>43</v>
      </c>
      <c r="J7" s="28" t="s">
        <v>39</v>
      </c>
      <c r="K7" s="28" t="s">
        <v>41</v>
      </c>
      <c r="L7" s="28" t="s">
        <v>40</v>
      </c>
      <c r="M7" s="28" t="s">
        <v>19</v>
      </c>
    </row>
    <row r="8" spans="2:15" s="4" customFormat="1" ht="25.5" customHeight="1" x14ac:dyDescent="0.25">
      <c r="B8" s="40" t="s">
        <v>11</v>
      </c>
      <c r="C8" s="43"/>
      <c r="D8" s="44"/>
      <c r="E8" s="44"/>
      <c r="F8" s="44"/>
      <c r="G8" s="44"/>
      <c r="H8" s="43"/>
      <c r="I8" s="43"/>
      <c r="J8" s="43"/>
      <c r="K8" s="43"/>
      <c r="L8" s="43"/>
      <c r="M8" s="43"/>
    </row>
    <row r="9" spans="2:15" s="19" customFormat="1" x14ac:dyDescent="0.25">
      <c r="B9" s="35" t="s">
        <v>18</v>
      </c>
      <c r="C9" s="36" t="s">
        <v>14</v>
      </c>
      <c r="D9" s="45"/>
      <c r="E9" s="45"/>
      <c r="F9" s="45"/>
      <c r="G9" s="45"/>
      <c r="H9" s="36"/>
      <c r="I9" s="36"/>
      <c r="J9" s="36"/>
      <c r="K9" s="36"/>
      <c r="L9" s="36"/>
      <c r="M9" s="36"/>
      <c r="O9" s="4"/>
    </row>
    <row r="10" spans="2:15" s="4" customFormat="1" ht="24.95" customHeight="1" x14ac:dyDescent="0.25">
      <c r="B10" s="26">
        <v>1</v>
      </c>
      <c r="C10" s="27" t="s">
        <v>22</v>
      </c>
      <c r="D10" s="24">
        <v>3</v>
      </c>
      <c r="E10" s="24">
        <v>2</v>
      </c>
      <c r="F10" s="24">
        <v>11</v>
      </c>
      <c r="G10" s="25">
        <f>D10*F10</f>
        <v>33</v>
      </c>
      <c r="H10" s="23" t="s">
        <v>12</v>
      </c>
      <c r="I10" s="23"/>
      <c r="J10" s="23"/>
      <c r="K10" s="23"/>
      <c r="L10" s="23" t="s">
        <v>12</v>
      </c>
      <c r="M10" s="41"/>
    </row>
    <row r="11" spans="2:15" s="4" customFormat="1" ht="24.95" customHeight="1" x14ac:dyDescent="0.25">
      <c r="B11" s="26">
        <v>2</v>
      </c>
      <c r="C11" s="27" t="s">
        <v>23</v>
      </c>
      <c r="D11" s="24">
        <v>3</v>
      </c>
      <c r="E11" s="24">
        <v>3</v>
      </c>
      <c r="F11" s="24">
        <v>11</v>
      </c>
      <c r="G11" s="25">
        <f t="shared" ref="G11:G25" si="0">D11*F11</f>
        <v>33</v>
      </c>
      <c r="H11" s="23"/>
      <c r="I11" s="23"/>
      <c r="J11" s="23" t="s">
        <v>12</v>
      </c>
      <c r="K11" s="23" t="s">
        <v>12</v>
      </c>
      <c r="L11" s="23" t="s">
        <v>12</v>
      </c>
      <c r="M11" s="41"/>
    </row>
    <row r="12" spans="2:15" s="4" customFormat="1" ht="24.95" customHeight="1" x14ac:dyDescent="0.25">
      <c r="B12" s="26">
        <v>3</v>
      </c>
      <c r="C12" s="27" t="s">
        <v>24</v>
      </c>
      <c r="D12" s="24">
        <v>3</v>
      </c>
      <c r="E12" s="24">
        <v>4</v>
      </c>
      <c r="F12" s="24">
        <v>11</v>
      </c>
      <c r="G12" s="25">
        <f t="shared" si="0"/>
        <v>33</v>
      </c>
      <c r="H12" s="23" t="s">
        <v>12</v>
      </c>
      <c r="I12" s="23" t="s">
        <v>12</v>
      </c>
      <c r="J12" s="23" t="s">
        <v>12</v>
      </c>
      <c r="K12" s="23"/>
      <c r="L12" s="23" t="s">
        <v>12</v>
      </c>
      <c r="M12" s="41"/>
    </row>
    <row r="13" spans="2:15" s="4" customFormat="1" ht="24.95" customHeight="1" x14ac:dyDescent="0.25">
      <c r="B13" s="26">
        <v>4</v>
      </c>
      <c r="C13" s="27" t="s">
        <v>25</v>
      </c>
      <c r="D13" s="24">
        <v>3</v>
      </c>
      <c r="E13" s="24">
        <v>3</v>
      </c>
      <c r="F13" s="24">
        <v>8</v>
      </c>
      <c r="G13" s="25">
        <f t="shared" si="0"/>
        <v>24</v>
      </c>
      <c r="H13" s="23"/>
      <c r="I13" s="23" t="s">
        <v>12</v>
      </c>
      <c r="J13" s="23" t="s">
        <v>12</v>
      </c>
      <c r="K13" s="23"/>
      <c r="L13" s="23" t="s">
        <v>12</v>
      </c>
      <c r="M13" s="41"/>
    </row>
    <row r="14" spans="2:15" s="4" customFormat="1" ht="24.95" customHeight="1" x14ac:dyDescent="0.25">
      <c r="B14" s="26">
        <v>5</v>
      </c>
      <c r="C14" s="27" t="s">
        <v>26</v>
      </c>
      <c r="D14" s="24">
        <v>3</v>
      </c>
      <c r="E14" s="24">
        <v>3</v>
      </c>
      <c r="F14" s="24">
        <v>8</v>
      </c>
      <c r="G14" s="25">
        <f t="shared" si="0"/>
        <v>24</v>
      </c>
      <c r="H14" s="23" t="s">
        <v>12</v>
      </c>
      <c r="I14" s="23"/>
      <c r="J14" s="23"/>
      <c r="K14" s="23" t="s">
        <v>12</v>
      </c>
      <c r="L14" s="23" t="s">
        <v>12</v>
      </c>
      <c r="M14" s="41"/>
    </row>
    <row r="15" spans="2:15" s="4" customFormat="1" ht="24.95" customHeight="1" x14ac:dyDescent="0.25">
      <c r="B15" s="26">
        <v>6</v>
      </c>
      <c r="C15" s="27" t="s">
        <v>27</v>
      </c>
      <c r="D15" s="24">
        <v>3</v>
      </c>
      <c r="E15" s="24">
        <v>2</v>
      </c>
      <c r="F15" s="24">
        <v>8</v>
      </c>
      <c r="G15" s="25">
        <f t="shared" si="0"/>
        <v>24</v>
      </c>
      <c r="H15" s="23"/>
      <c r="I15" s="23"/>
      <c r="J15" s="23"/>
      <c r="K15" s="23" t="s">
        <v>12</v>
      </c>
      <c r="L15" s="23" t="s">
        <v>12</v>
      </c>
      <c r="M15" s="41"/>
    </row>
    <row r="16" spans="2:15" s="4" customFormat="1" ht="24.95" customHeight="1" x14ac:dyDescent="0.25">
      <c r="B16" s="26">
        <v>7</v>
      </c>
      <c r="C16" s="27" t="s">
        <v>28</v>
      </c>
      <c r="D16" s="24">
        <v>3</v>
      </c>
      <c r="E16" s="24">
        <v>3</v>
      </c>
      <c r="F16" s="24">
        <v>11</v>
      </c>
      <c r="G16" s="25">
        <f t="shared" si="0"/>
        <v>33</v>
      </c>
      <c r="H16" s="23" t="s">
        <v>12</v>
      </c>
      <c r="I16" s="23" t="s">
        <v>12</v>
      </c>
      <c r="J16" s="23"/>
      <c r="K16" s="23"/>
      <c r="L16" s="23" t="s">
        <v>12</v>
      </c>
      <c r="M16" s="41"/>
    </row>
    <row r="17" spans="2:15" s="4" customFormat="1" ht="24.95" customHeight="1" x14ac:dyDescent="0.25">
      <c r="B17" s="26">
        <v>8</v>
      </c>
      <c r="C17" s="27" t="s">
        <v>29</v>
      </c>
      <c r="D17" s="24">
        <v>3</v>
      </c>
      <c r="E17" s="24">
        <v>2</v>
      </c>
      <c r="F17" s="24">
        <v>8</v>
      </c>
      <c r="G17" s="25">
        <f t="shared" si="0"/>
        <v>24</v>
      </c>
      <c r="H17" s="23"/>
      <c r="I17" s="23"/>
      <c r="J17" s="23" t="s">
        <v>12</v>
      </c>
      <c r="K17" s="23"/>
      <c r="L17" s="23" t="s">
        <v>12</v>
      </c>
      <c r="M17" s="41"/>
    </row>
    <row r="18" spans="2:15" s="4" customFormat="1" ht="18.75" x14ac:dyDescent="0.25">
      <c r="B18" s="35" t="s">
        <v>17</v>
      </c>
      <c r="C18" s="36" t="s">
        <v>20</v>
      </c>
      <c r="D18" s="38"/>
      <c r="E18" s="38"/>
      <c r="F18" s="38"/>
      <c r="G18" s="46"/>
      <c r="H18" s="37"/>
      <c r="I18" s="37"/>
      <c r="J18" s="37"/>
      <c r="K18" s="37"/>
      <c r="L18" s="37"/>
      <c r="M18" s="37"/>
    </row>
    <row r="19" spans="2:15" s="4" customFormat="1" ht="24.95" hidden="1" customHeight="1" x14ac:dyDescent="0.25">
      <c r="B19" s="29"/>
      <c r="C19" s="30" t="s">
        <v>30</v>
      </c>
      <c r="D19" s="31"/>
      <c r="E19" s="31"/>
      <c r="F19" s="31"/>
      <c r="G19" s="32"/>
      <c r="H19" s="42"/>
      <c r="I19" s="33"/>
      <c r="J19" s="33"/>
      <c r="K19" s="33"/>
      <c r="L19" s="42"/>
      <c r="M19" s="42"/>
    </row>
    <row r="20" spans="2:15" s="4" customFormat="1" ht="24.95" hidden="1" customHeight="1" x14ac:dyDescent="0.25">
      <c r="B20" s="29"/>
      <c r="C20" s="30" t="s">
        <v>31</v>
      </c>
      <c r="D20" s="31"/>
      <c r="E20" s="31"/>
      <c r="F20" s="31"/>
      <c r="G20" s="32"/>
      <c r="H20" s="42"/>
      <c r="I20" s="33"/>
      <c r="J20" s="33"/>
      <c r="K20" s="33"/>
      <c r="L20" s="42"/>
      <c r="M20" s="42"/>
    </row>
    <row r="21" spans="2:15" s="4" customFormat="1" ht="24.95" hidden="1" customHeight="1" x14ac:dyDescent="0.25">
      <c r="B21" s="29"/>
      <c r="C21" s="30" t="s">
        <v>34</v>
      </c>
      <c r="D21" s="31"/>
      <c r="E21" s="31"/>
      <c r="F21" s="31"/>
      <c r="G21" s="32"/>
      <c r="H21" s="42"/>
      <c r="I21" s="33"/>
      <c r="J21" s="33"/>
      <c r="K21" s="33"/>
      <c r="L21" s="42"/>
      <c r="M21" s="42"/>
    </row>
    <row r="22" spans="2:15" s="4" customFormat="1" ht="24.95" customHeight="1" x14ac:dyDescent="0.25">
      <c r="B22" s="26">
        <v>9</v>
      </c>
      <c r="C22" s="27" t="s">
        <v>37</v>
      </c>
      <c r="D22" s="24">
        <v>3</v>
      </c>
      <c r="E22" s="24">
        <v>2</v>
      </c>
      <c r="F22" s="24">
        <v>8</v>
      </c>
      <c r="G22" s="25">
        <f t="shared" ref="G22" si="1">D22*F22</f>
        <v>24</v>
      </c>
      <c r="H22" s="23"/>
      <c r="I22" s="23" t="s">
        <v>12</v>
      </c>
      <c r="J22" s="23"/>
      <c r="K22" s="23" t="s">
        <v>12</v>
      </c>
      <c r="L22" s="23"/>
      <c r="M22" s="41"/>
    </row>
    <row r="23" spans="2:15" s="4" customFormat="1" ht="24.95" customHeight="1" x14ac:dyDescent="0.25">
      <c r="B23" s="26">
        <v>10</v>
      </c>
      <c r="C23" s="27" t="s">
        <v>38</v>
      </c>
      <c r="D23" s="24">
        <v>3</v>
      </c>
      <c r="E23" s="24">
        <v>2</v>
      </c>
      <c r="F23" s="24">
        <v>8</v>
      </c>
      <c r="G23" s="25">
        <f t="shared" ref="G23" si="2">D23*F23</f>
        <v>24</v>
      </c>
      <c r="H23" s="23"/>
      <c r="I23" s="23" t="s">
        <v>12</v>
      </c>
      <c r="J23" s="23"/>
      <c r="K23" s="23" t="s">
        <v>12</v>
      </c>
      <c r="L23" s="23"/>
      <c r="M23" s="41"/>
    </row>
    <row r="24" spans="2:15" s="4" customFormat="1" ht="18.75" x14ac:dyDescent="0.25">
      <c r="B24" s="35" t="s">
        <v>17</v>
      </c>
      <c r="C24" s="36" t="s">
        <v>15</v>
      </c>
      <c r="D24" s="38"/>
      <c r="E24" s="38"/>
      <c r="F24" s="38"/>
      <c r="G24" s="46"/>
      <c r="H24" s="37"/>
      <c r="I24" s="37"/>
      <c r="J24" s="37"/>
      <c r="K24" s="37"/>
      <c r="L24" s="37"/>
      <c r="M24" s="37"/>
    </row>
    <row r="25" spans="2:15" s="4" customFormat="1" ht="24.95" customHeight="1" x14ac:dyDescent="0.25">
      <c r="B25" s="26">
        <v>11</v>
      </c>
      <c r="C25" s="27" t="s">
        <v>32</v>
      </c>
      <c r="D25" s="24">
        <v>3</v>
      </c>
      <c r="E25" s="24">
        <v>2</v>
      </c>
      <c r="F25" s="24">
        <v>8</v>
      </c>
      <c r="G25" s="25">
        <f t="shared" si="0"/>
        <v>24</v>
      </c>
      <c r="H25" s="23"/>
      <c r="I25" s="23"/>
      <c r="J25" s="23" t="s">
        <v>12</v>
      </c>
      <c r="K25" s="23"/>
      <c r="L25" s="23" t="s">
        <v>12</v>
      </c>
      <c r="M25" s="41"/>
    </row>
    <row r="26" spans="2:15" s="34" customFormat="1" ht="18.75" customHeight="1" x14ac:dyDescent="0.25">
      <c r="B26" s="48"/>
      <c r="C26" s="49" t="s">
        <v>4</v>
      </c>
      <c r="D26" s="50">
        <f>SUM(D10:D25)</f>
        <v>33</v>
      </c>
      <c r="E26" s="50"/>
      <c r="F26" s="51">
        <f>SUM(F10:F25)</f>
        <v>100</v>
      </c>
      <c r="G26" s="52">
        <f>SUM(G10:G25)</f>
        <v>300</v>
      </c>
      <c r="H26" s="50"/>
      <c r="I26" s="50"/>
      <c r="J26" s="50"/>
      <c r="K26" s="50"/>
      <c r="L26" s="50"/>
      <c r="M26" s="48"/>
    </row>
    <row r="27" spans="2:15" s="4" customFormat="1" ht="24.75" customHeight="1" x14ac:dyDescent="0.25">
      <c r="B27" s="40" t="s">
        <v>10</v>
      </c>
      <c r="C27" s="43"/>
      <c r="D27" s="44"/>
      <c r="E27" s="44"/>
      <c r="F27" s="44"/>
      <c r="G27" s="44"/>
      <c r="H27" s="43"/>
      <c r="I27" s="43"/>
      <c r="J27" s="43"/>
      <c r="K27" s="43"/>
      <c r="L27" s="43"/>
      <c r="M27" s="43"/>
    </row>
    <row r="28" spans="2:15" s="4" customFormat="1" ht="18.75" customHeight="1" x14ac:dyDescent="0.25">
      <c r="B28" s="53" t="s">
        <v>16</v>
      </c>
      <c r="C28" s="54" t="s">
        <v>63</v>
      </c>
      <c r="D28" s="55"/>
      <c r="E28" s="55">
        <f>SUM(E29:E31)</f>
        <v>3</v>
      </c>
      <c r="F28" s="55">
        <v>100</v>
      </c>
      <c r="G28" s="55">
        <f>SUM(E29:E31)/E28*F28</f>
        <v>100</v>
      </c>
      <c r="H28" s="37"/>
      <c r="I28" s="37"/>
      <c r="J28" s="37"/>
      <c r="K28" s="37"/>
      <c r="L28" s="37"/>
      <c r="M28" s="37"/>
    </row>
    <row r="29" spans="2:15" s="34" customFormat="1" ht="24.95" customHeight="1" x14ac:dyDescent="0.25">
      <c r="B29" s="26">
        <v>1</v>
      </c>
      <c r="C29" s="27" t="s">
        <v>48</v>
      </c>
      <c r="D29" s="26">
        <v>3</v>
      </c>
      <c r="E29" s="26">
        <v>1</v>
      </c>
      <c r="F29" s="39" t="s">
        <v>55</v>
      </c>
      <c r="G29" s="39" t="s">
        <v>55</v>
      </c>
      <c r="H29" s="23"/>
      <c r="I29" s="23"/>
      <c r="J29" s="23"/>
      <c r="K29" s="23"/>
      <c r="L29" s="23"/>
      <c r="M29" s="23"/>
      <c r="O29" s="34" t="s">
        <v>61</v>
      </c>
    </row>
    <row r="30" spans="2:15" s="34" customFormat="1" ht="24.95" customHeight="1" x14ac:dyDescent="0.25">
      <c r="B30" s="26">
        <v>2</v>
      </c>
      <c r="C30" s="27" t="s">
        <v>49</v>
      </c>
      <c r="D30" s="26">
        <v>3</v>
      </c>
      <c r="E30" s="26">
        <v>1</v>
      </c>
      <c r="F30" s="39" t="s">
        <v>55</v>
      </c>
      <c r="G30" s="39" t="s">
        <v>55</v>
      </c>
      <c r="H30" s="23"/>
      <c r="I30" s="23"/>
      <c r="J30" s="23"/>
      <c r="K30" s="23"/>
      <c r="L30" s="23"/>
      <c r="M30" s="23"/>
      <c r="O30" s="34" t="s">
        <v>67</v>
      </c>
    </row>
    <row r="31" spans="2:15" s="34" customFormat="1" ht="24.95" customHeight="1" x14ac:dyDescent="0.25">
      <c r="B31" s="26">
        <v>3</v>
      </c>
      <c r="C31" s="27" t="s">
        <v>62</v>
      </c>
      <c r="D31" s="26">
        <v>3</v>
      </c>
      <c r="E31" s="26">
        <v>1</v>
      </c>
      <c r="F31" s="39" t="s">
        <v>55</v>
      </c>
      <c r="G31" s="39" t="s">
        <v>55</v>
      </c>
      <c r="H31" s="23"/>
      <c r="I31" s="23"/>
      <c r="J31" s="23"/>
      <c r="K31" s="23"/>
      <c r="L31" s="23"/>
      <c r="M31" s="23"/>
      <c r="O31" s="34" t="s">
        <v>68</v>
      </c>
    </row>
    <row r="32" spans="2:15" s="19" customFormat="1" ht="18.75" customHeight="1" x14ac:dyDescent="0.25">
      <c r="B32" s="53" t="s">
        <v>17</v>
      </c>
      <c r="C32" s="54" t="s">
        <v>64</v>
      </c>
      <c r="D32" s="56"/>
      <c r="E32" s="56">
        <f>SUM(E33:E34)</f>
        <v>2</v>
      </c>
      <c r="F32" s="55">
        <v>200</v>
      </c>
      <c r="G32" s="55">
        <f>SUM(E33:E34)/E32*F32</f>
        <v>200</v>
      </c>
      <c r="H32" s="36"/>
      <c r="I32" s="36"/>
      <c r="J32" s="36"/>
      <c r="K32" s="36"/>
      <c r="L32" s="36"/>
      <c r="M32" s="36"/>
    </row>
    <row r="33" spans="2:15" s="34" customFormat="1" ht="24.95" customHeight="1" x14ac:dyDescent="0.25">
      <c r="B33" s="26">
        <v>1</v>
      </c>
      <c r="C33" s="27" t="s">
        <v>54</v>
      </c>
      <c r="D33" s="26">
        <v>3</v>
      </c>
      <c r="E33" s="26">
        <v>1</v>
      </c>
      <c r="F33" s="39" t="s">
        <v>55</v>
      </c>
      <c r="G33" s="39" t="s">
        <v>55</v>
      </c>
      <c r="H33" s="23"/>
      <c r="I33" s="23"/>
      <c r="J33" s="23"/>
      <c r="K33" s="23"/>
      <c r="L33" s="23"/>
      <c r="M33" s="23"/>
      <c r="O33" s="34" t="s">
        <v>69</v>
      </c>
    </row>
    <row r="34" spans="2:15" s="34" customFormat="1" ht="24.95" customHeight="1" x14ac:dyDescent="0.25">
      <c r="B34" s="26">
        <v>2</v>
      </c>
      <c r="C34" s="27" t="s">
        <v>53</v>
      </c>
      <c r="D34" s="26">
        <v>3</v>
      </c>
      <c r="E34" s="26">
        <v>1</v>
      </c>
      <c r="F34" s="39" t="s">
        <v>55</v>
      </c>
      <c r="G34" s="39" t="s">
        <v>55</v>
      </c>
      <c r="H34" s="23"/>
      <c r="I34" s="23"/>
      <c r="J34" s="23"/>
      <c r="K34" s="23"/>
      <c r="L34" s="23"/>
      <c r="M34" s="23"/>
      <c r="O34" s="34" t="s">
        <v>70</v>
      </c>
    </row>
    <row r="35" spans="2:15" s="34" customFormat="1" ht="24.95" customHeight="1" x14ac:dyDescent="0.25">
      <c r="B35" s="53" t="s">
        <v>65</v>
      </c>
      <c r="C35" s="54" t="s">
        <v>66</v>
      </c>
      <c r="D35" s="56"/>
      <c r="E35" s="56">
        <f>SUM(E36:E38)</f>
        <v>3</v>
      </c>
      <c r="F35" s="55">
        <v>200</v>
      </c>
      <c r="G35" s="55">
        <f>SUM(E36:E41)/E35*F35</f>
        <v>200</v>
      </c>
      <c r="H35" s="36"/>
      <c r="I35" s="36"/>
      <c r="J35" s="36"/>
      <c r="K35" s="36"/>
      <c r="L35" s="36"/>
      <c r="M35" s="36"/>
    </row>
    <row r="36" spans="2:15" s="34" customFormat="1" ht="24.95" customHeight="1" x14ac:dyDescent="0.25">
      <c r="B36" s="26">
        <v>4</v>
      </c>
      <c r="C36" s="27" t="s">
        <v>50</v>
      </c>
      <c r="D36" s="26">
        <v>3</v>
      </c>
      <c r="E36" s="26">
        <v>1</v>
      </c>
      <c r="F36" s="39" t="s">
        <v>55</v>
      </c>
      <c r="G36" s="39" t="s">
        <v>55</v>
      </c>
      <c r="H36" s="23"/>
      <c r="I36" s="23"/>
      <c r="J36" s="23"/>
      <c r="K36" s="23"/>
      <c r="L36" s="23"/>
      <c r="M36" s="23"/>
      <c r="O36" s="34" t="s">
        <v>71</v>
      </c>
    </row>
    <row r="37" spans="2:15" s="34" customFormat="1" ht="24.95" customHeight="1" x14ac:dyDescent="0.25">
      <c r="B37" s="26">
        <v>5</v>
      </c>
      <c r="C37" s="27" t="s">
        <v>51</v>
      </c>
      <c r="D37" s="26">
        <v>3</v>
      </c>
      <c r="E37" s="26">
        <v>1</v>
      </c>
      <c r="F37" s="39" t="s">
        <v>55</v>
      </c>
      <c r="G37" s="39" t="s">
        <v>55</v>
      </c>
      <c r="H37" s="23"/>
      <c r="I37" s="23"/>
      <c r="J37" s="23"/>
      <c r="K37" s="23"/>
      <c r="L37" s="23"/>
      <c r="M37" s="23"/>
      <c r="O37" s="34" t="s">
        <v>71</v>
      </c>
    </row>
    <row r="38" spans="2:15" s="34" customFormat="1" ht="24.95" customHeight="1" x14ac:dyDescent="0.25">
      <c r="B38" s="26">
        <v>6</v>
      </c>
      <c r="C38" s="27" t="s">
        <v>52</v>
      </c>
      <c r="D38" s="26">
        <v>3</v>
      </c>
      <c r="E38" s="26">
        <v>1</v>
      </c>
      <c r="F38" s="39" t="s">
        <v>55</v>
      </c>
      <c r="G38" s="39" t="s">
        <v>55</v>
      </c>
      <c r="H38" s="23"/>
      <c r="I38" s="23"/>
      <c r="J38" s="23"/>
      <c r="K38" s="23"/>
      <c r="L38" s="23"/>
      <c r="M38" s="23"/>
      <c r="O38" s="34" t="s">
        <v>72</v>
      </c>
    </row>
    <row r="39" spans="2:15" s="19" customFormat="1" ht="16.5" x14ac:dyDescent="0.25">
      <c r="B39" s="50"/>
      <c r="C39" s="49" t="s">
        <v>4</v>
      </c>
      <c r="D39" s="50">
        <f>SUM(D28:D38)</f>
        <v>24</v>
      </c>
      <c r="E39" s="50"/>
      <c r="F39" s="51">
        <f>F28+F32</f>
        <v>300</v>
      </c>
      <c r="G39" s="52">
        <f>G28+G32</f>
        <v>300</v>
      </c>
      <c r="H39" s="47"/>
      <c r="I39" s="47"/>
      <c r="J39" s="47"/>
      <c r="K39" s="47"/>
      <c r="L39" s="47"/>
      <c r="M39" s="47"/>
    </row>
    <row r="42" spans="2:15" s="18" customFormat="1" ht="40.5" customHeight="1" x14ac:dyDescent="0.25">
      <c r="C42" s="7" t="s">
        <v>7</v>
      </c>
      <c r="D42" s="7" t="s">
        <v>45</v>
      </c>
      <c r="E42" s="7" t="s">
        <v>9</v>
      </c>
      <c r="F42" s="7" t="s">
        <v>8</v>
      </c>
      <c r="G42" s="8" t="s">
        <v>21</v>
      </c>
      <c r="H42" s="9" t="s">
        <v>58</v>
      </c>
      <c r="I42" s="14" t="s">
        <v>59</v>
      </c>
      <c r="J42" s="14" t="s">
        <v>60</v>
      </c>
    </row>
    <row r="43" spans="2:15" s="4" customFormat="1" ht="18" customHeight="1" x14ac:dyDescent="0.25">
      <c r="C43" s="5" t="s">
        <v>1</v>
      </c>
      <c r="D43" s="10" t="s">
        <v>56</v>
      </c>
      <c r="E43" s="10">
        <f>G26</f>
        <v>300</v>
      </c>
      <c r="F43" s="6">
        <v>0.7</v>
      </c>
      <c r="G43" s="11">
        <f>70%*E43</f>
        <v>210</v>
      </c>
      <c r="H43" s="13">
        <f>95%*G43</f>
        <v>199.5</v>
      </c>
      <c r="I43" s="22">
        <f>90%*G43</f>
        <v>189</v>
      </c>
      <c r="J43" s="22">
        <f>85%*G43</f>
        <v>178.5</v>
      </c>
    </row>
    <row r="44" spans="2:15" s="4" customFormat="1" ht="18" customHeight="1" x14ac:dyDescent="0.25">
      <c r="C44" s="5" t="s">
        <v>5</v>
      </c>
      <c r="D44" s="10" t="s">
        <v>57</v>
      </c>
      <c r="E44" s="10">
        <f>G39</f>
        <v>300</v>
      </c>
      <c r="F44" s="6">
        <v>0.3</v>
      </c>
      <c r="G44" s="11">
        <f>30%*E44</f>
        <v>90</v>
      </c>
      <c r="H44" s="13">
        <f>95%*G44</f>
        <v>85.5</v>
      </c>
      <c r="I44" s="22">
        <f>90%*G44</f>
        <v>81</v>
      </c>
      <c r="J44" s="22">
        <f>85%*G44</f>
        <v>76.5</v>
      </c>
    </row>
    <row r="45" spans="2:15" s="19" customFormat="1" ht="18" customHeight="1" x14ac:dyDescent="0.25">
      <c r="C45" s="15" t="s">
        <v>6</v>
      </c>
      <c r="D45" s="16"/>
      <c r="E45" s="16">
        <f>SUM(E43:E44)</f>
        <v>600</v>
      </c>
      <c r="F45" s="17">
        <f>SUM(F43:F44)</f>
        <v>1</v>
      </c>
      <c r="G45" s="12">
        <f>SUM(G43:G44)</f>
        <v>300</v>
      </c>
      <c r="H45" s="21">
        <f>SUM(H43:H44)</f>
        <v>285</v>
      </c>
      <c r="I45" s="20">
        <f t="shared" ref="I45:J45" si="3">SUM(I43:I44)</f>
        <v>270</v>
      </c>
      <c r="J45" s="20">
        <f t="shared" si="3"/>
        <v>255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2:M2"/>
    <mergeCell ref="B3:M3"/>
    <mergeCell ref="B4:M4"/>
    <mergeCell ref="B6:B7"/>
    <mergeCell ref="C6:C7"/>
    <mergeCell ref="D6:D7"/>
    <mergeCell ref="E6:E7"/>
    <mergeCell ref="F6:F7"/>
    <mergeCell ref="G6:G7"/>
    <mergeCell ref="H6:M6"/>
  </mergeCells>
  <conditionalFormatting sqref="D5:G5 D40:G41 D46:G1048576 E42:G45">
    <cfRule type="cellIs" dxfId="3" priority="7" operator="equal">
      <formula>2</formula>
    </cfRule>
  </conditionalFormatting>
  <conditionalFormatting sqref="H42:H45">
    <cfRule type="cellIs" dxfId="2" priority="4" operator="equal">
      <formula>2</formula>
    </cfRule>
  </conditionalFormatting>
  <conditionalFormatting sqref="I42:J42">
    <cfRule type="cellIs" dxfId="1" priority="2" operator="equal">
      <formula>2</formula>
    </cfRule>
  </conditionalFormatting>
  <conditionalFormatting sqref="D42:D45">
    <cfRule type="cellIs" dxfId="0" priority="1" operator="equal">
      <formula>2</formula>
    </cfRule>
  </conditionalFormatting>
  <pageMargins left="0.5" right="0.5" top="0.25" bottom="0.25" header="0.3" footer="0.3"/>
  <pageSetup paperSize="258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80F4-166C-4C3A-8F1B-1065A27659B7}">
  <dimension ref="B2:I25"/>
  <sheetViews>
    <sheetView topLeftCell="E1" workbookViewId="0">
      <selection activeCell="D24" sqref="D24"/>
    </sheetView>
  </sheetViews>
  <sheetFormatPr defaultRowHeight="15" x14ac:dyDescent="0.25"/>
  <cols>
    <col min="1" max="1" width="3.140625" customWidth="1"/>
    <col min="2" max="2" width="4.85546875" customWidth="1"/>
    <col min="3" max="3" width="18.5703125" customWidth="1"/>
    <col min="4" max="4" width="21.42578125" style="86" customWidth="1"/>
    <col min="5" max="5" width="41" customWidth="1"/>
    <col min="6" max="6" width="11.42578125" customWidth="1"/>
    <col min="7" max="7" width="101.85546875" customWidth="1"/>
    <col min="8" max="8" width="60.7109375" customWidth="1"/>
    <col min="9" max="9" width="34" customWidth="1"/>
  </cols>
  <sheetData>
    <row r="2" spans="2:9" x14ac:dyDescent="0.25">
      <c r="B2" s="57"/>
      <c r="C2" s="111" t="s">
        <v>73</v>
      </c>
      <c r="D2" s="111"/>
      <c r="E2" s="111"/>
      <c r="F2" s="111"/>
      <c r="G2" s="111"/>
      <c r="H2" s="111"/>
      <c r="I2" s="111"/>
    </row>
    <row r="3" spans="2:9" x14ac:dyDescent="0.25">
      <c r="B3" s="57"/>
      <c r="C3" s="111" t="s">
        <v>74</v>
      </c>
      <c r="D3" s="111"/>
      <c r="E3" s="111"/>
      <c r="F3" s="111"/>
      <c r="G3" s="111"/>
      <c r="H3" s="111"/>
      <c r="I3" s="111"/>
    </row>
    <row r="4" spans="2:9" x14ac:dyDescent="0.25">
      <c r="B4" s="57"/>
      <c r="C4" s="57"/>
      <c r="D4" s="81"/>
      <c r="E4" s="57"/>
      <c r="F4" s="58"/>
      <c r="G4" s="57"/>
      <c r="H4" s="57"/>
      <c r="I4" s="57"/>
    </row>
    <row r="5" spans="2:9" x14ac:dyDescent="0.25">
      <c r="B5" s="59" t="s">
        <v>44</v>
      </c>
      <c r="C5" s="59" t="s">
        <v>75</v>
      </c>
      <c r="D5" s="82" t="s">
        <v>76</v>
      </c>
      <c r="E5" s="59" t="s">
        <v>77</v>
      </c>
      <c r="F5" s="59" t="s">
        <v>78</v>
      </c>
      <c r="G5" s="60" t="s">
        <v>79</v>
      </c>
      <c r="H5" s="60" t="s">
        <v>80</v>
      </c>
      <c r="I5" s="60" t="s">
        <v>81</v>
      </c>
    </row>
    <row r="6" spans="2:9" x14ac:dyDescent="0.25">
      <c r="B6" s="61" t="s">
        <v>82</v>
      </c>
      <c r="C6" s="62"/>
      <c r="D6" s="83"/>
      <c r="E6" s="63"/>
      <c r="F6" s="64"/>
      <c r="G6" s="63"/>
      <c r="H6" s="63"/>
      <c r="I6" s="63"/>
    </row>
    <row r="7" spans="2:9" ht="15" customHeight="1" x14ac:dyDescent="0.25">
      <c r="B7" s="65">
        <v>1</v>
      </c>
      <c r="C7" s="66" t="s">
        <v>83</v>
      </c>
      <c r="D7" s="84" t="s">
        <v>84</v>
      </c>
      <c r="E7" s="88" t="s">
        <v>85</v>
      </c>
      <c r="F7" s="65" t="s">
        <v>86</v>
      </c>
      <c r="G7" s="68" t="s">
        <v>87</v>
      </c>
      <c r="H7" s="68" t="s">
        <v>88</v>
      </c>
      <c r="I7" s="67" t="s">
        <v>89</v>
      </c>
    </row>
    <row r="8" spans="2:9" ht="15" customHeight="1" x14ac:dyDescent="0.25">
      <c r="B8" s="65">
        <v>2</v>
      </c>
      <c r="C8" s="66" t="s">
        <v>90</v>
      </c>
      <c r="D8" s="84" t="s">
        <v>91</v>
      </c>
      <c r="E8" s="66" t="s">
        <v>92</v>
      </c>
      <c r="F8" s="65" t="s">
        <v>93</v>
      </c>
      <c r="G8" s="68" t="s">
        <v>94</v>
      </c>
      <c r="H8" s="68" t="s">
        <v>95</v>
      </c>
      <c r="I8" s="67" t="s">
        <v>96</v>
      </c>
    </row>
    <row r="9" spans="2:9" ht="15" customHeight="1" x14ac:dyDescent="0.25">
      <c r="B9" s="65">
        <v>3</v>
      </c>
      <c r="C9" s="66" t="s">
        <v>97</v>
      </c>
      <c r="D9" s="85" t="s">
        <v>200</v>
      </c>
      <c r="E9" s="66" t="s">
        <v>98</v>
      </c>
      <c r="F9" s="65" t="s">
        <v>99</v>
      </c>
      <c r="G9" s="68" t="s">
        <v>100</v>
      </c>
      <c r="H9" s="68" t="s">
        <v>101</v>
      </c>
      <c r="I9" s="66" t="s">
        <v>102</v>
      </c>
    </row>
    <row r="10" spans="2:9" ht="15" customHeight="1" x14ac:dyDescent="0.25">
      <c r="B10" s="65">
        <v>4</v>
      </c>
      <c r="C10" s="66" t="s">
        <v>103</v>
      </c>
      <c r="D10" s="85" t="s">
        <v>201</v>
      </c>
      <c r="E10" s="66" t="s">
        <v>104</v>
      </c>
      <c r="F10" s="65" t="s">
        <v>105</v>
      </c>
      <c r="G10" s="68" t="s">
        <v>106</v>
      </c>
      <c r="H10" s="68" t="s">
        <v>107</v>
      </c>
      <c r="I10" s="67" t="s">
        <v>108</v>
      </c>
    </row>
    <row r="11" spans="2:9" ht="15" customHeight="1" x14ac:dyDescent="0.25">
      <c r="B11" s="65">
        <v>5</v>
      </c>
      <c r="C11" s="66" t="s">
        <v>109</v>
      </c>
      <c r="D11" s="85" t="s">
        <v>202</v>
      </c>
      <c r="E11" s="66" t="s">
        <v>110</v>
      </c>
      <c r="F11" s="65" t="s">
        <v>111</v>
      </c>
      <c r="G11" s="68" t="s">
        <v>112</v>
      </c>
      <c r="H11" s="68" t="s">
        <v>113</v>
      </c>
      <c r="I11" s="66" t="s">
        <v>114</v>
      </c>
    </row>
    <row r="12" spans="2:9" ht="15" customHeight="1" x14ac:dyDescent="0.25">
      <c r="B12" s="65">
        <v>6</v>
      </c>
      <c r="C12" s="66" t="s">
        <v>115</v>
      </c>
      <c r="D12" s="84" t="s">
        <v>116</v>
      </c>
      <c r="E12" s="66" t="s">
        <v>117</v>
      </c>
      <c r="F12" s="65" t="s">
        <v>118</v>
      </c>
      <c r="G12" s="68" t="s">
        <v>119</v>
      </c>
      <c r="H12" s="68" t="s">
        <v>120</v>
      </c>
      <c r="I12" s="67" t="s">
        <v>121</v>
      </c>
    </row>
    <row r="13" spans="2:9" ht="15" customHeight="1" x14ac:dyDescent="0.25">
      <c r="B13" s="65">
        <v>7</v>
      </c>
      <c r="C13" s="66" t="s">
        <v>122</v>
      </c>
      <c r="D13" s="84" t="s">
        <v>123</v>
      </c>
      <c r="E13" s="66" t="s">
        <v>124</v>
      </c>
      <c r="F13" s="65" t="s">
        <v>125</v>
      </c>
      <c r="G13" s="68" t="s">
        <v>126</v>
      </c>
      <c r="H13" s="68" t="s">
        <v>127</v>
      </c>
      <c r="I13" s="67" t="s">
        <v>128</v>
      </c>
    </row>
    <row r="14" spans="2:9" ht="15" customHeight="1" x14ac:dyDescent="0.25">
      <c r="B14" s="65">
        <v>8</v>
      </c>
      <c r="C14" s="66" t="s">
        <v>129</v>
      </c>
      <c r="D14" s="84" t="s">
        <v>130</v>
      </c>
      <c r="E14" s="66" t="s">
        <v>131</v>
      </c>
      <c r="F14" s="65" t="s">
        <v>132</v>
      </c>
      <c r="G14" s="68" t="s">
        <v>133</v>
      </c>
      <c r="H14" s="68" t="s">
        <v>134</v>
      </c>
      <c r="I14" s="67" t="s">
        <v>135</v>
      </c>
    </row>
    <row r="15" spans="2:9" ht="15" customHeight="1" x14ac:dyDescent="0.25">
      <c r="B15" s="65">
        <v>9</v>
      </c>
      <c r="C15" s="66" t="s">
        <v>136</v>
      </c>
      <c r="D15" s="85" t="s">
        <v>203</v>
      </c>
      <c r="E15" s="66" t="s">
        <v>137</v>
      </c>
      <c r="F15" s="65" t="s">
        <v>138</v>
      </c>
      <c r="G15" s="68" t="s">
        <v>139</v>
      </c>
      <c r="H15" s="68" t="s">
        <v>107</v>
      </c>
      <c r="I15" s="67" t="s">
        <v>140</v>
      </c>
    </row>
    <row r="16" spans="2:9" ht="15" customHeight="1" x14ac:dyDescent="0.25">
      <c r="B16" s="65">
        <v>10</v>
      </c>
      <c r="C16" s="66" t="s">
        <v>141</v>
      </c>
      <c r="D16" s="85" t="s">
        <v>204</v>
      </c>
      <c r="E16" s="66" t="s">
        <v>142</v>
      </c>
      <c r="F16" s="65" t="s">
        <v>143</v>
      </c>
      <c r="G16" s="68" t="s">
        <v>144</v>
      </c>
      <c r="H16" s="68" t="s">
        <v>107</v>
      </c>
      <c r="I16" s="67" t="s">
        <v>145</v>
      </c>
    </row>
    <row r="17" spans="2:9" ht="15" customHeight="1" x14ac:dyDescent="0.25">
      <c r="B17" s="65">
        <v>11</v>
      </c>
      <c r="C17" s="66" t="s">
        <v>146</v>
      </c>
      <c r="D17" s="85" t="s">
        <v>205</v>
      </c>
      <c r="E17" s="66" t="s">
        <v>147</v>
      </c>
      <c r="F17" s="65" t="s">
        <v>148</v>
      </c>
      <c r="G17" s="68" t="s">
        <v>149</v>
      </c>
      <c r="H17" s="68" t="s">
        <v>150</v>
      </c>
      <c r="I17" s="67" t="s">
        <v>151</v>
      </c>
    </row>
    <row r="18" spans="2:9" ht="15" customHeight="1" x14ac:dyDescent="0.25">
      <c r="B18" s="65">
        <v>12</v>
      </c>
      <c r="C18" s="66" t="s">
        <v>152</v>
      </c>
      <c r="D18" s="84" t="s">
        <v>153</v>
      </c>
      <c r="E18" s="66" t="s">
        <v>154</v>
      </c>
      <c r="F18" s="65" t="s">
        <v>155</v>
      </c>
      <c r="G18" s="68" t="s">
        <v>156</v>
      </c>
      <c r="H18" s="68" t="s">
        <v>107</v>
      </c>
      <c r="I18" s="67" t="s">
        <v>157</v>
      </c>
    </row>
    <row r="19" spans="2:9" x14ac:dyDescent="0.25">
      <c r="B19" s="65">
        <v>1</v>
      </c>
      <c r="C19" s="66" t="s">
        <v>159</v>
      </c>
      <c r="D19" s="85" t="s">
        <v>206</v>
      </c>
      <c r="E19" s="66" t="s">
        <v>160</v>
      </c>
      <c r="F19" s="65" t="s">
        <v>161</v>
      </c>
      <c r="G19" s="68" t="s">
        <v>162</v>
      </c>
      <c r="H19" s="68" t="s">
        <v>113</v>
      </c>
      <c r="I19" s="67" t="s">
        <v>189</v>
      </c>
    </row>
    <row r="20" spans="2:9" x14ac:dyDescent="0.25">
      <c r="B20" s="65">
        <v>2</v>
      </c>
      <c r="C20" s="66" t="s">
        <v>163</v>
      </c>
      <c r="D20" s="85" t="s">
        <v>207</v>
      </c>
      <c r="E20" s="66" t="s">
        <v>164</v>
      </c>
      <c r="F20" s="65" t="s">
        <v>165</v>
      </c>
      <c r="G20" s="68" t="s">
        <v>166</v>
      </c>
      <c r="H20" s="68" t="s">
        <v>167</v>
      </c>
      <c r="I20" s="67" t="s">
        <v>190</v>
      </c>
    </row>
    <row r="21" spans="2:9" x14ac:dyDescent="0.25">
      <c r="B21" s="65">
        <v>3</v>
      </c>
      <c r="C21" s="66" t="s">
        <v>168</v>
      </c>
      <c r="D21" s="85" t="s">
        <v>208</v>
      </c>
      <c r="E21" s="66" t="s">
        <v>169</v>
      </c>
      <c r="F21" s="65" t="s">
        <v>170</v>
      </c>
      <c r="G21" s="68" t="s">
        <v>171</v>
      </c>
      <c r="H21" s="68" t="s">
        <v>172</v>
      </c>
      <c r="I21" s="67" t="s">
        <v>191</v>
      </c>
    </row>
    <row r="22" spans="2:9" x14ac:dyDescent="0.25">
      <c r="B22" s="65">
        <v>4</v>
      </c>
      <c r="C22" s="66" t="s">
        <v>173</v>
      </c>
      <c r="D22" s="84" t="s">
        <v>174</v>
      </c>
      <c r="E22" s="66" t="s">
        <v>175</v>
      </c>
      <c r="F22" s="65" t="s">
        <v>176</v>
      </c>
      <c r="G22" s="68" t="s">
        <v>177</v>
      </c>
      <c r="H22" s="68" t="s">
        <v>178</v>
      </c>
      <c r="I22" s="67" t="s">
        <v>192</v>
      </c>
    </row>
    <row r="23" spans="2:9" x14ac:dyDescent="0.25">
      <c r="B23" s="65">
        <v>5</v>
      </c>
      <c r="C23" s="66" t="s">
        <v>179</v>
      </c>
      <c r="D23" s="85" t="s">
        <v>209</v>
      </c>
      <c r="E23" s="66" t="s">
        <v>180</v>
      </c>
      <c r="F23" s="65" t="s">
        <v>181</v>
      </c>
      <c r="G23" s="68" t="s">
        <v>182</v>
      </c>
      <c r="H23" s="68" t="s">
        <v>107</v>
      </c>
      <c r="I23" s="67" t="s">
        <v>193</v>
      </c>
    </row>
    <row r="24" spans="2:9" x14ac:dyDescent="0.25">
      <c r="B24" s="65">
        <v>6</v>
      </c>
      <c r="C24" s="66" t="s">
        <v>183</v>
      </c>
      <c r="D24" s="85" t="s">
        <v>209</v>
      </c>
      <c r="E24" s="66" t="s">
        <v>185</v>
      </c>
      <c r="F24" s="65" t="s">
        <v>186</v>
      </c>
      <c r="G24" s="68" t="s">
        <v>187</v>
      </c>
      <c r="H24" s="68" t="s">
        <v>188</v>
      </c>
      <c r="I24" s="67" t="s">
        <v>194</v>
      </c>
    </row>
    <row r="25" spans="2:9" x14ac:dyDescent="0.25">
      <c r="B25" s="57"/>
      <c r="C25" s="57"/>
      <c r="D25" s="81"/>
      <c r="E25" s="57"/>
      <c r="F25" s="58"/>
      <c r="G25" s="57"/>
      <c r="H25" s="57"/>
      <c r="I25" s="57"/>
    </row>
  </sheetData>
  <mergeCells count="2">
    <mergeCell ref="C2:I2"/>
    <mergeCell ref="C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75EA-DB79-4E15-824E-403126E39929}">
  <dimension ref="A1:S18"/>
  <sheetViews>
    <sheetView tabSelected="1" workbookViewId="0">
      <selection activeCell="R1" sqref="R1:R18"/>
    </sheetView>
  </sheetViews>
  <sheetFormatPr defaultRowHeight="15" x14ac:dyDescent="0.25"/>
  <cols>
    <col min="4" max="4" width="9.140625" style="86"/>
  </cols>
  <sheetData>
    <row r="1" spans="1:19" x14ac:dyDescent="0.25">
      <c r="A1" s="102">
        <v>1</v>
      </c>
      <c r="B1" s="103">
        <v>1</v>
      </c>
      <c r="C1" s="88" t="s">
        <v>85</v>
      </c>
      <c r="D1" s="99" t="s">
        <v>84</v>
      </c>
      <c r="E1" s="103" t="str">
        <f>IF(MID(D1,15,1) = "1", "L", "P")</f>
        <v>L</v>
      </c>
      <c r="F1" s="103" t="str">
        <f>LEFT(D1, 4)</f>
        <v>1984</v>
      </c>
      <c r="G1" s="98" t="str">
        <f>MID(D1,5,2)</f>
        <v>08</v>
      </c>
      <c r="H1" s="103" t="str">
        <f>MID(D1,7,2)</f>
        <v>06</v>
      </c>
      <c r="I1" s="103" t="str">
        <f xml:space="preserve"> CONCATENATE(F1,"-",G1,"-",H1)</f>
        <v>1984-08-06</v>
      </c>
      <c r="J1" s="94">
        <v>11</v>
      </c>
      <c r="K1" s="104" t="s">
        <v>210</v>
      </c>
      <c r="L1" s="104" t="s">
        <v>211</v>
      </c>
      <c r="M1" s="104"/>
      <c r="N1" s="103"/>
      <c r="O1" s="105"/>
      <c r="P1" s="98"/>
      <c r="Q1" s="102"/>
      <c r="R1" s="94" t="str">
        <f>"INSERT INTO simpeg.pegawai( pegawai_id, nip_baru,nip, nama, last_jabatan,  last_pangkat_id, tgl_lahir, jenis_kelamin) VALUES ((select max(pegawai_id)+1 from simpeg.pegawai),'"&amp;D1&amp;"','"&amp;D1&amp;"','"&amp;C1&amp;"','"&amp;L1&amp;"',"&amp; J1 &amp;", '"&amp; I1 &amp;"', '"&amp; E1 &amp;"');"</f>
        <v>INSERT INTO simpeg.pegawai( pegawai_id, nip_baru,nip, nama, last_jabatan,  last_pangkat_id, tgl_lahir, jenis_kelamin) VALUES ((select max(pegawai_id)+1 from simpeg.pegawai),'198408062003121001','198408062003121001','Leo Efriansa S.STP, M.Si','KEPALA SEKSI KEPENGHULUAN DAN FASILITASI BINA KELUARGA SAKINAH',11, '1984-08-06', 'L');</v>
      </c>
      <c r="S1" s="94" t="s">
        <v>212</v>
      </c>
    </row>
    <row r="2" spans="1:19" x14ac:dyDescent="0.25">
      <c r="A2" s="89"/>
      <c r="B2" s="89"/>
      <c r="C2" s="66" t="s">
        <v>92</v>
      </c>
      <c r="D2" s="100" t="s">
        <v>91</v>
      </c>
      <c r="E2" s="103" t="str">
        <f t="shared" ref="E2:E18" si="0">IF(MID(D2,15,1) = "1", "L", "P")</f>
        <v>L</v>
      </c>
      <c r="F2" s="103" t="str">
        <f t="shared" ref="F2:F18" si="1">LEFT(D2, 4)</f>
        <v>1967</v>
      </c>
      <c r="G2" s="98" t="str">
        <f t="shared" ref="G2:G18" si="2">MID(D2,5,2)</f>
        <v>02</v>
      </c>
      <c r="H2" s="103" t="str">
        <f t="shared" ref="H2:H18" si="3">MID(D2,7,2)</f>
        <v>10</v>
      </c>
      <c r="I2" s="103" t="str">
        <f t="shared" ref="I2:I18" si="4" xml:space="preserve"> CONCATENATE(F2,"-",G2,"-",H2)</f>
        <v>1967-02-10</v>
      </c>
      <c r="J2" s="94">
        <v>11</v>
      </c>
      <c r="K2" s="90"/>
      <c r="L2" s="66" t="s">
        <v>87</v>
      </c>
      <c r="M2" s="90"/>
      <c r="N2" s="91"/>
      <c r="R2" s="94" t="str">
        <f t="shared" ref="R2:R18" si="5">"INSERT INTO simpeg.pegawai( pegawai_id, nip_baru,nip, nama, last_jabatan,  last_pangkat_id, tgl_lahir, jenis_kelamin) VALUES ((select max(pegawai_id)+1 from simpeg.pegawai),'"&amp;D2&amp;"','"&amp;D2&amp;"','"&amp;C2&amp;"','"&amp;L2&amp;"',"&amp; J2 &amp;", '"&amp; I2 &amp;"', '"&amp; E2 &amp;"');"</f>
        <v>INSERT INTO simpeg.pegawai( pegawai_id, nip_baru,nip, nama, last_jabatan,  last_pangkat_id, tgl_lahir, jenis_kelamin) VALUES ((select max(pegawai_id)+1 from simpeg.pegawai),'196702101988031006','196702101988031006','Dr. H. Arief Moelia Edie ,M.Si','Analis Kebijakan Ahli Madya',11, '1967-02-10', 'L');</v>
      </c>
    </row>
    <row r="3" spans="1:19" x14ac:dyDescent="0.25">
      <c r="A3" s="96"/>
      <c r="B3" s="95"/>
      <c r="C3" s="66" t="s">
        <v>98</v>
      </c>
      <c r="D3" s="92" t="s">
        <v>200</v>
      </c>
      <c r="E3" s="103" t="str">
        <f t="shared" si="0"/>
        <v>L</v>
      </c>
      <c r="F3" s="103" t="str">
        <f t="shared" si="1"/>
        <v>1972</v>
      </c>
      <c r="G3" s="98" t="str">
        <f t="shared" si="2"/>
        <v>05</v>
      </c>
      <c r="H3" s="103" t="str">
        <f t="shared" si="3"/>
        <v>24</v>
      </c>
      <c r="I3" s="103" t="str">
        <f t="shared" si="4"/>
        <v>1972-05-24</v>
      </c>
      <c r="J3" s="94">
        <v>11</v>
      </c>
      <c r="K3" s="96"/>
      <c r="L3" s="66" t="s">
        <v>94</v>
      </c>
      <c r="M3" s="101"/>
      <c r="N3" s="87"/>
      <c r="R3" s="94" t="str">
        <f t="shared" si="5"/>
        <v>INSERT INTO simpeg.pegawai( pegawai_id, nip_baru,nip, nama, last_jabatan,  last_pangkat_id, tgl_lahir, jenis_kelamin) VALUES ((select max(pegawai_id)+1 from simpeg.pegawai),'197205241998031001','197205241998031001','Iwan Kurniawan ST.,MM.','Kepala Biro Administrasi Kerja Sama Dan Hukum',11, '1972-05-24', 'L');</v>
      </c>
    </row>
    <row r="4" spans="1:19" x14ac:dyDescent="0.25">
      <c r="A4" s="97"/>
      <c r="B4" s="97"/>
      <c r="C4" s="66" t="s">
        <v>104</v>
      </c>
      <c r="D4" s="93" t="s">
        <v>201</v>
      </c>
      <c r="E4" s="103" t="str">
        <f t="shared" si="0"/>
        <v>L</v>
      </c>
      <c r="F4" s="103" t="str">
        <f t="shared" si="1"/>
        <v>1973</v>
      </c>
      <c r="G4" s="98" t="str">
        <f t="shared" si="2"/>
        <v>01</v>
      </c>
      <c r="H4" s="103" t="str">
        <f t="shared" si="3"/>
        <v>23</v>
      </c>
      <c r="I4" s="103" t="str">
        <f t="shared" si="4"/>
        <v>1973-01-23</v>
      </c>
      <c r="J4" s="94">
        <v>11</v>
      </c>
      <c r="K4" s="97"/>
      <c r="L4" s="66" t="s">
        <v>100</v>
      </c>
      <c r="M4" s="97"/>
      <c r="R4" s="94" t="str">
        <f t="shared" si="5"/>
        <v>INSERT INTO simpeg.pegawai( pegawai_id, nip_baru,nip, nama, last_jabatan,  last_pangkat_id, tgl_lahir, jenis_kelamin) VALUES ((select max(pegawai_id)+1 from simpeg.pegawai),'197301231992031001','197301231992031001','Drs Benni Irwan M.Si','Direktur Perencanaan Evaluasi Dan Informasi Pembangunan Daerah',11, '1973-01-23', 'L');</v>
      </c>
    </row>
    <row r="5" spans="1:19" x14ac:dyDescent="0.25">
      <c r="A5" s="97"/>
      <c r="B5" s="97"/>
      <c r="C5" s="66" t="s">
        <v>110</v>
      </c>
      <c r="D5" s="93" t="s">
        <v>202</v>
      </c>
      <c r="E5" s="103" t="str">
        <f t="shared" si="0"/>
        <v>L</v>
      </c>
      <c r="F5" s="103" t="str">
        <f t="shared" si="1"/>
        <v>1965</v>
      </c>
      <c r="G5" s="98" t="str">
        <f t="shared" si="2"/>
        <v>10</v>
      </c>
      <c r="H5" s="103" t="str">
        <f t="shared" si="3"/>
        <v>28</v>
      </c>
      <c r="I5" s="103" t="str">
        <f t="shared" si="4"/>
        <v>1965-10-28</v>
      </c>
      <c r="J5" s="94">
        <v>11</v>
      </c>
      <c r="K5" s="97"/>
      <c r="L5" s="66" t="s">
        <v>106</v>
      </c>
      <c r="M5" s="97"/>
      <c r="R5" s="94" t="str">
        <f t="shared" si="5"/>
        <v>INSERT INTO simpeg.pegawai( pegawai_id, nip_baru,nip, nama, last_jabatan,  last_pangkat_id, tgl_lahir, jenis_kelamin) VALUES ((select max(pegawai_id)+1 from simpeg.pegawai),'196510281992031001','196510281992031001','Ir.  Togap Simangunsong M.App, Sc','Kepala Pusat Penerangan',11, '1965-10-28', 'L');</v>
      </c>
    </row>
    <row r="6" spans="1:19" x14ac:dyDescent="0.25">
      <c r="A6" s="97"/>
      <c r="B6" s="97"/>
      <c r="C6" s="66" t="s">
        <v>117</v>
      </c>
      <c r="D6" s="93" t="s">
        <v>116</v>
      </c>
      <c r="E6" s="103" t="str">
        <f t="shared" si="0"/>
        <v>L</v>
      </c>
      <c r="F6" s="103" t="str">
        <f t="shared" si="1"/>
        <v>1972</v>
      </c>
      <c r="G6" s="98" t="str">
        <f t="shared" si="2"/>
        <v>01</v>
      </c>
      <c r="H6" s="103" t="str">
        <f t="shared" si="3"/>
        <v>13</v>
      </c>
      <c r="I6" s="103" t="str">
        <f t="shared" si="4"/>
        <v>1972-01-13</v>
      </c>
      <c r="J6" s="94">
        <v>11</v>
      </c>
      <c r="K6" s="97"/>
      <c r="L6" s="66" t="s">
        <v>112</v>
      </c>
      <c r="M6" s="97"/>
      <c r="R6" s="94" t="str">
        <f t="shared" si="5"/>
        <v>INSERT INTO simpeg.pegawai( pegawai_id, nip_baru,nip, nama, last_jabatan,  last_pangkat_id, tgl_lahir, jenis_kelamin) VALUES ((select max(pegawai_id)+1 from simpeg.pegawai),'197201131992031004','197201131992031004','Drs. Jeditjia Huwae, M.Si','Plt. Staf Ahli Menteri Bidang Kemasyarakatan Dan Hubungan Antar Lembaga / Pengawas Penyelenggaraan Urusan Pemerintahan Daerah Ahli Utama',11, '1972-01-13', 'L');</v>
      </c>
    </row>
    <row r="7" spans="1:19" x14ac:dyDescent="0.25">
      <c r="A7" s="97"/>
      <c r="B7" s="97"/>
      <c r="C7" s="66" t="s">
        <v>124</v>
      </c>
      <c r="D7" s="93" t="s">
        <v>123</v>
      </c>
      <c r="E7" s="103" t="str">
        <f t="shared" si="0"/>
        <v>L</v>
      </c>
      <c r="F7" s="103" t="str">
        <f t="shared" si="1"/>
        <v>1966</v>
      </c>
      <c r="G7" s="98" t="str">
        <f t="shared" si="2"/>
        <v>06</v>
      </c>
      <c r="H7" s="103" t="str">
        <f t="shared" si="3"/>
        <v>25</v>
      </c>
      <c r="I7" s="103" t="str">
        <f t="shared" si="4"/>
        <v>1966-06-25</v>
      </c>
      <c r="J7" s="94">
        <v>11</v>
      </c>
      <c r="K7" s="97"/>
      <c r="L7" s="66" t="s">
        <v>119</v>
      </c>
      <c r="M7" s="97"/>
      <c r="R7" s="94" t="str">
        <f t="shared" si="5"/>
        <v>INSERT INTO simpeg.pegawai( pegawai_id, nip_baru,nip, nama, last_jabatan,  last_pangkat_id, tgl_lahir, jenis_kelamin) VALUES ((select max(pegawai_id)+1 from simpeg.pegawai),'196606251996031001','196606251996031001','Ir. Amiruddin. A M.AP','Inspektur Daerah',11, '1966-06-25', 'L');</v>
      </c>
    </row>
    <row r="8" spans="1:19" x14ac:dyDescent="0.25">
      <c r="A8" s="97"/>
      <c r="B8" s="97"/>
      <c r="C8" s="66" t="s">
        <v>131</v>
      </c>
      <c r="D8" s="93" t="s">
        <v>130</v>
      </c>
      <c r="E8" s="103" t="str">
        <f t="shared" si="0"/>
        <v>L</v>
      </c>
      <c r="F8" s="103" t="str">
        <f t="shared" si="1"/>
        <v>1972</v>
      </c>
      <c r="G8" s="98" t="str">
        <f t="shared" si="2"/>
        <v>08</v>
      </c>
      <c r="H8" s="103" t="str">
        <f t="shared" si="3"/>
        <v>14</v>
      </c>
      <c r="I8" s="103" t="str">
        <f t="shared" si="4"/>
        <v>1972-08-14</v>
      </c>
      <c r="J8" s="94">
        <v>11</v>
      </c>
      <c r="K8" s="97"/>
      <c r="L8" s="66" t="s">
        <v>126</v>
      </c>
      <c r="M8" s="97"/>
      <c r="R8" s="94" t="str">
        <f t="shared" si="5"/>
        <v>INSERT INTO simpeg.pegawai( pegawai_id, nip_baru,nip, nama, last_jabatan,  last_pangkat_id, tgl_lahir, jenis_kelamin) VALUES ((select max(pegawai_id)+1 from simpeg.pegawai),'197208141993111001','197208141993111001','Hamidi , AP, M.Si','Staf Ahli Bupati Paser Bidang Pemerintahan Dan Hukum',11, '1972-08-14', 'L');</v>
      </c>
    </row>
    <row r="9" spans="1:19" x14ac:dyDescent="0.25">
      <c r="A9" s="97"/>
      <c r="B9" s="97"/>
      <c r="C9" s="66" t="s">
        <v>137</v>
      </c>
      <c r="D9" s="93" t="s">
        <v>203</v>
      </c>
      <c r="E9" s="103" t="str">
        <f t="shared" si="0"/>
        <v>L</v>
      </c>
      <c r="F9" s="103" t="str">
        <f t="shared" si="1"/>
        <v>1966</v>
      </c>
      <c r="G9" s="98" t="str">
        <f t="shared" si="2"/>
        <v>11</v>
      </c>
      <c r="H9" s="103" t="str">
        <f t="shared" si="3"/>
        <v>22</v>
      </c>
      <c r="I9" s="103" t="str">
        <f t="shared" si="4"/>
        <v>1966-11-22</v>
      </c>
      <c r="J9" s="94">
        <v>11</v>
      </c>
      <c r="K9" s="97"/>
      <c r="L9" s="66" t="s">
        <v>133</v>
      </c>
      <c r="M9" s="97"/>
      <c r="R9" s="94" t="str">
        <f t="shared" si="5"/>
        <v>INSERT INTO simpeg.pegawai( pegawai_id, nip_baru,nip, nama, last_jabatan,  last_pangkat_id, tgl_lahir, jenis_kelamin) VALUES ((select max(pegawai_id)+1 from simpeg.pegawai),'196611221993031001','196611221993031001','Dr. Ir. Bachril Bakri M.App.Sc','Sekretaris ',11, '1966-11-22', 'L');</v>
      </c>
    </row>
    <row r="10" spans="1:19" x14ac:dyDescent="0.25">
      <c r="A10" s="97"/>
      <c r="B10" s="97"/>
      <c r="C10" s="66" t="s">
        <v>142</v>
      </c>
      <c r="D10" s="93" t="s">
        <v>204</v>
      </c>
      <c r="E10" s="103" t="str">
        <f t="shared" si="0"/>
        <v>L</v>
      </c>
      <c r="F10" s="103" t="str">
        <f t="shared" si="1"/>
        <v>1977</v>
      </c>
      <c r="G10" s="98" t="str">
        <f t="shared" si="2"/>
        <v>06</v>
      </c>
      <c r="H10" s="103" t="str">
        <f t="shared" si="3"/>
        <v>06</v>
      </c>
      <c r="I10" s="103" t="str">
        <f t="shared" si="4"/>
        <v>1977-06-06</v>
      </c>
      <c r="J10" s="94">
        <v>11</v>
      </c>
      <c r="K10" s="97"/>
      <c r="L10" s="66" t="s">
        <v>139</v>
      </c>
      <c r="M10" s="97"/>
      <c r="R10" s="94" t="str">
        <f t="shared" si="5"/>
        <v>INSERT INTO simpeg.pegawai( pegawai_id, nip_baru,nip, nama, last_jabatan,  last_pangkat_id, tgl_lahir, jenis_kelamin) VALUES ((select max(pegawai_id)+1 from simpeg.pegawai),'197706062001121001','197706062001121001','Dr. Ir. David Yama M.Sc, MA.','Kepala Biro Perencanaan',11, '1977-06-06', 'L');</v>
      </c>
    </row>
    <row r="11" spans="1:19" x14ac:dyDescent="0.25">
      <c r="A11" s="97"/>
      <c r="B11" s="97"/>
      <c r="C11" s="66" t="s">
        <v>147</v>
      </c>
      <c r="D11" s="93" t="s">
        <v>205</v>
      </c>
      <c r="E11" s="103" t="str">
        <f t="shared" si="0"/>
        <v>L</v>
      </c>
      <c r="F11" s="103" t="str">
        <f t="shared" si="1"/>
        <v>1974</v>
      </c>
      <c r="G11" s="98" t="str">
        <f t="shared" si="2"/>
        <v>01</v>
      </c>
      <c r="H11" s="103" t="str">
        <f t="shared" si="3"/>
        <v>01</v>
      </c>
      <c r="I11" s="103" t="str">
        <f t="shared" si="4"/>
        <v>1974-01-01</v>
      </c>
      <c r="J11" s="94">
        <v>11</v>
      </c>
      <c r="K11" s="97"/>
      <c r="L11" s="66" t="s">
        <v>144</v>
      </c>
      <c r="M11" s="97"/>
      <c r="R11" s="94" t="str">
        <f t="shared" si="5"/>
        <v>INSERT INTO simpeg.pegawai( pegawai_id, nip_baru,nip, nama, last_jabatan,  last_pangkat_id, tgl_lahir, jenis_kelamin) VALUES ((select max(pegawai_id)+1 from simpeg.pegawai),'197401011993031002','197401011993031002','T.R.Fahsul Falah ,S.Sos.,M.Si','Direktur Pendaftaran Penduduk, Direktorat Jenderal Kependudukan Dan Pencatatan Sipil',11, '1974-01-01', 'L');</v>
      </c>
    </row>
    <row r="12" spans="1:19" x14ac:dyDescent="0.25">
      <c r="A12" s="97"/>
      <c r="B12" s="97"/>
      <c r="C12" s="66" t="s">
        <v>154</v>
      </c>
      <c r="D12" s="93" t="s">
        <v>153</v>
      </c>
      <c r="E12" s="103" t="str">
        <f t="shared" si="0"/>
        <v>L</v>
      </c>
      <c r="F12" s="103" t="str">
        <f t="shared" si="1"/>
        <v>1969</v>
      </c>
      <c r="G12" s="98" t="str">
        <f t="shared" si="2"/>
        <v>08</v>
      </c>
      <c r="H12" s="103" t="str">
        <f t="shared" si="3"/>
        <v>18</v>
      </c>
      <c r="I12" s="103" t="str">
        <f t="shared" si="4"/>
        <v>1969-08-18</v>
      </c>
      <c r="J12" s="94">
        <v>11</v>
      </c>
      <c r="K12" s="97"/>
      <c r="L12" s="66" t="s">
        <v>149</v>
      </c>
      <c r="M12" s="97"/>
      <c r="R12" s="94" t="str">
        <f t="shared" si="5"/>
        <v>INSERT INTO simpeg.pegawai( pegawai_id, nip_baru,nip, nama, last_jabatan,  last_pangkat_id, tgl_lahir, jenis_kelamin) VALUES ((select max(pegawai_id)+1 from simpeg.pegawai),'196908181996031001','196908181996031001','Raden Gani Muhammad SH., MAP','Kepala Pusat',11, '1969-08-18', 'L');</v>
      </c>
    </row>
    <row r="13" spans="1:19" x14ac:dyDescent="0.25">
      <c r="A13" s="97"/>
      <c r="B13" s="97"/>
      <c r="C13" s="66" t="s">
        <v>160</v>
      </c>
      <c r="D13" s="93" t="s">
        <v>206</v>
      </c>
      <c r="E13" s="103" t="str">
        <f t="shared" si="0"/>
        <v>L</v>
      </c>
      <c r="F13" s="103" t="str">
        <f t="shared" si="1"/>
        <v>1974</v>
      </c>
      <c r="G13" s="98" t="str">
        <f t="shared" si="2"/>
        <v>02</v>
      </c>
      <c r="H13" s="103" t="str">
        <f t="shared" si="3"/>
        <v>24</v>
      </c>
      <c r="I13" s="103" t="str">
        <f t="shared" si="4"/>
        <v>1974-02-24</v>
      </c>
      <c r="J13" s="94">
        <v>11</v>
      </c>
      <c r="K13" s="97"/>
      <c r="L13" s="66" t="s">
        <v>162</v>
      </c>
      <c r="M13" s="97"/>
      <c r="R13" s="94" t="str">
        <f t="shared" si="5"/>
        <v>INSERT INTO simpeg.pegawai( pegawai_id, nip_baru,nip, nama, last_jabatan,  last_pangkat_id, tgl_lahir, jenis_kelamin) VALUES ((select max(pegawai_id)+1 from simpeg.pegawai),'197402241993111004','197402241993111004','Dr. La Ode Ahmad Pidana Bolombo AP.,M.Si','Direktur Ketahanan Ekonomi, Sosial Dan Budaya Ditjen Polpum',11, '1974-02-24', 'L');</v>
      </c>
    </row>
    <row r="14" spans="1:19" x14ac:dyDescent="0.25">
      <c r="A14" s="97"/>
      <c r="B14" s="97"/>
      <c r="C14" s="66" t="s">
        <v>164</v>
      </c>
      <c r="D14" s="93" t="s">
        <v>207</v>
      </c>
      <c r="E14" s="103" t="str">
        <f t="shared" si="0"/>
        <v>L</v>
      </c>
      <c r="F14" s="103" t="str">
        <f t="shared" si="1"/>
        <v>1974</v>
      </c>
      <c r="G14" s="98" t="str">
        <f t="shared" si="2"/>
        <v>01</v>
      </c>
      <c r="H14" s="103" t="str">
        <f t="shared" si="3"/>
        <v>11</v>
      </c>
      <c r="I14" s="103" t="str">
        <f t="shared" si="4"/>
        <v>1974-01-11</v>
      </c>
      <c r="J14" s="94">
        <v>11</v>
      </c>
      <c r="K14" s="97"/>
      <c r="L14" s="66" t="s">
        <v>166</v>
      </c>
      <c r="M14" s="97"/>
      <c r="R14" s="94" t="str">
        <f t="shared" si="5"/>
        <v>INSERT INTO simpeg.pegawai( pegawai_id, nip_baru,nip, nama, last_jabatan,  last_pangkat_id, tgl_lahir, jenis_kelamin) VALUES ((select max(pegawai_id)+1 from simpeg.pegawai),'197401111993111002','197401111993111002','Dr. Bambang Arwanto A.P.,M.Si','Kepala Dinas Penanaman Modal Dan Pelayanan Terpadu Satu Pintu',11, '1974-01-11', 'L');</v>
      </c>
    </row>
    <row r="15" spans="1:19" x14ac:dyDescent="0.25">
      <c r="A15" s="97"/>
      <c r="B15" s="97"/>
      <c r="C15" s="66" t="s">
        <v>169</v>
      </c>
      <c r="D15" s="93" t="s">
        <v>208</v>
      </c>
      <c r="E15" s="103" t="str">
        <f t="shared" si="0"/>
        <v>L</v>
      </c>
      <c r="F15" s="103" t="str">
        <f t="shared" si="1"/>
        <v>1965</v>
      </c>
      <c r="G15" s="98" t="str">
        <f t="shared" si="2"/>
        <v>04</v>
      </c>
      <c r="H15" s="103" t="str">
        <f t="shared" si="3"/>
        <v>05</v>
      </c>
      <c r="I15" s="103" t="str">
        <f t="shared" si="4"/>
        <v>1965-04-05</v>
      </c>
      <c r="J15" s="94">
        <v>11</v>
      </c>
      <c r="K15" s="97"/>
      <c r="L15" s="66" t="s">
        <v>171</v>
      </c>
      <c r="M15" s="97"/>
      <c r="R15" s="94" t="str">
        <f t="shared" si="5"/>
        <v>INSERT INTO simpeg.pegawai( pegawai_id, nip_baru,nip, nama, last_jabatan,  last_pangkat_id, tgl_lahir, jenis_kelamin) VALUES ((select max(pegawai_id)+1 from simpeg.pegawai),'196504051994031001','196504051994031001','Drs. Akhmad Sudirman Tavipiyono MM, MA','Direktur Fasilitasi Pemanfaatan Data Dan Dokumen Kependudukan',11, '1965-04-05', 'L');</v>
      </c>
    </row>
    <row r="16" spans="1:19" x14ac:dyDescent="0.25">
      <c r="A16" s="97"/>
      <c r="B16" s="97"/>
      <c r="C16" s="66" t="s">
        <v>175</v>
      </c>
      <c r="D16" s="93" t="s">
        <v>174</v>
      </c>
      <c r="E16" s="103" t="str">
        <f t="shared" si="0"/>
        <v>L</v>
      </c>
      <c r="F16" s="103" t="str">
        <f t="shared" si="1"/>
        <v>1969</v>
      </c>
      <c r="G16" s="98" t="str">
        <f t="shared" si="2"/>
        <v>04</v>
      </c>
      <c r="H16" s="103" t="str">
        <f t="shared" si="3"/>
        <v>18</v>
      </c>
      <c r="I16" s="103" t="str">
        <f t="shared" si="4"/>
        <v>1969-04-18</v>
      </c>
      <c r="J16" s="94">
        <v>11</v>
      </c>
      <c r="K16" s="97"/>
      <c r="L16" s="66" t="s">
        <v>177</v>
      </c>
      <c r="M16" s="97"/>
      <c r="R16" s="94" t="str">
        <f t="shared" si="5"/>
        <v>INSERT INTO simpeg.pegawai( pegawai_id, nip_baru,nip, nama, last_jabatan,  last_pangkat_id, tgl_lahir, jenis_kelamin) VALUES ((select max(pegawai_id)+1 from simpeg.pegawai),'196904181989091001','196904181989091001','Dr. Hendriwan M.Si.','Direktur Pendapatan Daerah',11, '1969-04-18', 'L');</v>
      </c>
    </row>
    <row r="17" spans="1:18" x14ac:dyDescent="0.25">
      <c r="A17" s="97"/>
      <c r="B17" s="97"/>
      <c r="C17" s="66" t="s">
        <v>180</v>
      </c>
      <c r="D17" s="93" t="s">
        <v>209</v>
      </c>
      <c r="E17" s="103" t="str">
        <f t="shared" si="0"/>
        <v>L</v>
      </c>
      <c r="F17" s="103" t="str">
        <f t="shared" si="1"/>
        <v>1968</v>
      </c>
      <c r="G17" s="98" t="str">
        <f t="shared" si="2"/>
        <v>03</v>
      </c>
      <c r="H17" s="103" t="str">
        <f t="shared" si="3"/>
        <v>02</v>
      </c>
      <c r="I17" s="103" t="str">
        <f t="shared" si="4"/>
        <v>1968-03-02</v>
      </c>
      <c r="J17" s="94">
        <v>11</v>
      </c>
      <c r="K17" s="97"/>
      <c r="L17" s="66" t="s">
        <v>182</v>
      </c>
      <c r="M17" s="97"/>
      <c r="R17" s="94" t="str">
        <f t="shared" si="5"/>
        <v>INSERT INTO simpeg.pegawai( pegawai_id, nip_baru,nip, nama, last_jabatan,  last_pangkat_id, tgl_lahir, jenis_kelamin) VALUES ((select max(pegawai_id)+1 from simpeg.pegawai),'196803021993031002','196803021993031002','Dr. Drs. Horas M Panjaitan M.Ec.Dev','Direktur Pelaksanaan Dan Pertanggungjawaban Keuangan Daerah',11, '1968-03-02', 'L');</v>
      </c>
    </row>
    <row r="18" spans="1:18" x14ac:dyDescent="0.25">
      <c r="A18" s="97"/>
      <c r="B18" s="97"/>
      <c r="C18" s="66" t="s">
        <v>185</v>
      </c>
      <c r="D18" s="93" t="s">
        <v>184</v>
      </c>
      <c r="E18" s="103" t="str">
        <f t="shared" si="0"/>
        <v>P</v>
      </c>
      <c r="F18" s="103" t="str">
        <f t="shared" si="1"/>
        <v>1969</v>
      </c>
      <c r="G18" s="98" t="str">
        <f t="shared" si="2"/>
        <v>01</v>
      </c>
      <c r="H18" s="103" t="str">
        <f t="shared" si="3"/>
        <v>10</v>
      </c>
      <c r="I18" s="103" t="str">
        <f t="shared" si="4"/>
        <v>1969-01-10</v>
      </c>
      <c r="J18" s="94">
        <v>11</v>
      </c>
      <c r="K18" s="97"/>
      <c r="L18" s="66" t="s">
        <v>187</v>
      </c>
      <c r="M18" s="97"/>
      <c r="R18" s="94" t="str">
        <f t="shared" si="5"/>
        <v>INSERT INTO simpeg.pegawai( pegawai_id, nip_baru,nip, nama, last_jabatan,  last_pangkat_id, tgl_lahir, jenis_kelamin) VALUES ((select max(pegawai_id)+1 from simpeg.pegawai),'196901101993032001','196901101993032001','Ir. Zanariah M.Si','Direktur Sinkronisasi Urusan Pemerintahan Daerah Iv',11, '1969-01-10', 'P');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48BC-CB2D-4D2A-8206-5087F8140A78}">
  <dimension ref="B2:F21"/>
  <sheetViews>
    <sheetView workbookViewId="0">
      <selection activeCell="B2" sqref="B2"/>
    </sheetView>
  </sheetViews>
  <sheetFormatPr defaultRowHeight="15" x14ac:dyDescent="0.25"/>
  <cols>
    <col min="1" max="1" width="3.140625" customWidth="1"/>
    <col min="2" max="2" width="4.85546875" customWidth="1"/>
    <col min="3" max="3" width="41" customWidth="1"/>
    <col min="4" max="4" width="62.7109375" customWidth="1"/>
    <col min="5" max="5" width="28.85546875" customWidth="1"/>
    <col min="6" max="6" width="12.7109375" customWidth="1"/>
    <col min="7" max="7" width="3.7109375" customWidth="1"/>
  </cols>
  <sheetData>
    <row r="2" spans="2:6" x14ac:dyDescent="0.25">
      <c r="B2" s="59" t="s">
        <v>44</v>
      </c>
      <c r="C2" s="59" t="s">
        <v>77</v>
      </c>
      <c r="D2" s="59" t="s">
        <v>195</v>
      </c>
      <c r="E2" s="60" t="s">
        <v>81</v>
      </c>
      <c r="F2" s="69" t="s">
        <v>196</v>
      </c>
    </row>
    <row r="3" spans="2:6" s="70" customFormat="1" ht="20.100000000000001" customHeight="1" x14ac:dyDescent="0.25">
      <c r="B3" s="74">
        <v>1</v>
      </c>
      <c r="C3" s="75" t="s">
        <v>85</v>
      </c>
      <c r="D3" s="75" t="s">
        <v>82</v>
      </c>
      <c r="E3" s="76" t="s">
        <v>89</v>
      </c>
      <c r="F3" s="112" t="s">
        <v>197</v>
      </c>
    </row>
    <row r="4" spans="2:6" s="70" customFormat="1" ht="20.100000000000001" customHeight="1" x14ac:dyDescent="0.25">
      <c r="B4" s="74">
        <v>2</v>
      </c>
      <c r="C4" s="75" t="s">
        <v>92</v>
      </c>
      <c r="D4" s="75" t="s">
        <v>82</v>
      </c>
      <c r="E4" s="76" t="s">
        <v>96</v>
      </c>
      <c r="F4" s="113"/>
    </row>
    <row r="5" spans="2:6" s="70" customFormat="1" ht="20.100000000000001" customHeight="1" x14ac:dyDescent="0.25">
      <c r="B5" s="74">
        <v>3</v>
      </c>
      <c r="C5" s="75" t="s">
        <v>98</v>
      </c>
      <c r="D5" s="75" t="s">
        <v>82</v>
      </c>
      <c r="E5" s="75" t="s">
        <v>102</v>
      </c>
      <c r="F5" s="113"/>
    </row>
    <row r="6" spans="2:6" s="70" customFormat="1" ht="20.100000000000001" customHeight="1" x14ac:dyDescent="0.25">
      <c r="B6" s="74">
        <v>4</v>
      </c>
      <c r="C6" s="75" t="s">
        <v>104</v>
      </c>
      <c r="D6" s="75" t="s">
        <v>82</v>
      </c>
      <c r="E6" s="76" t="s">
        <v>108</v>
      </c>
      <c r="F6" s="113"/>
    </row>
    <row r="7" spans="2:6" s="70" customFormat="1" ht="20.100000000000001" customHeight="1" x14ac:dyDescent="0.25">
      <c r="B7" s="74">
        <v>5</v>
      </c>
      <c r="C7" s="75" t="s">
        <v>110</v>
      </c>
      <c r="D7" s="75" t="s">
        <v>82</v>
      </c>
      <c r="E7" s="75" t="s">
        <v>114</v>
      </c>
      <c r="F7" s="113"/>
    </row>
    <row r="8" spans="2:6" s="70" customFormat="1" ht="20.100000000000001" customHeight="1" x14ac:dyDescent="0.25">
      <c r="B8" s="74">
        <v>6</v>
      </c>
      <c r="C8" s="75" t="s">
        <v>117</v>
      </c>
      <c r="D8" s="75" t="s">
        <v>82</v>
      </c>
      <c r="E8" s="76" t="s">
        <v>121</v>
      </c>
      <c r="F8" s="114"/>
    </row>
    <row r="9" spans="2:6" s="70" customFormat="1" ht="20.100000000000001" customHeight="1" x14ac:dyDescent="0.25">
      <c r="B9" s="71">
        <v>7</v>
      </c>
      <c r="C9" s="72" t="s">
        <v>124</v>
      </c>
      <c r="D9" s="72" t="s">
        <v>82</v>
      </c>
      <c r="E9" s="73" t="s">
        <v>128</v>
      </c>
      <c r="F9" s="115" t="s">
        <v>198</v>
      </c>
    </row>
    <row r="10" spans="2:6" s="70" customFormat="1" ht="20.100000000000001" customHeight="1" x14ac:dyDescent="0.25">
      <c r="B10" s="71">
        <v>8</v>
      </c>
      <c r="C10" s="72" t="s">
        <v>131</v>
      </c>
      <c r="D10" s="72" t="s">
        <v>82</v>
      </c>
      <c r="E10" s="73" t="s">
        <v>135</v>
      </c>
      <c r="F10" s="116"/>
    </row>
    <row r="11" spans="2:6" s="70" customFormat="1" ht="20.100000000000001" customHeight="1" x14ac:dyDescent="0.25">
      <c r="B11" s="71">
        <v>9</v>
      </c>
      <c r="C11" s="72" t="s">
        <v>137</v>
      </c>
      <c r="D11" s="72" t="s">
        <v>82</v>
      </c>
      <c r="E11" s="73" t="s">
        <v>140</v>
      </c>
      <c r="F11" s="116"/>
    </row>
    <row r="12" spans="2:6" s="70" customFormat="1" ht="20.100000000000001" customHeight="1" x14ac:dyDescent="0.25">
      <c r="B12" s="71">
        <v>10</v>
      </c>
      <c r="C12" s="72" t="s">
        <v>142</v>
      </c>
      <c r="D12" s="72" t="s">
        <v>82</v>
      </c>
      <c r="E12" s="73" t="s">
        <v>145</v>
      </c>
      <c r="F12" s="116"/>
    </row>
    <row r="13" spans="2:6" s="70" customFormat="1" ht="20.100000000000001" customHeight="1" x14ac:dyDescent="0.25">
      <c r="B13" s="71">
        <v>11</v>
      </c>
      <c r="C13" s="72" t="s">
        <v>147</v>
      </c>
      <c r="D13" s="72" t="s">
        <v>82</v>
      </c>
      <c r="E13" s="73" t="s">
        <v>151</v>
      </c>
      <c r="F13" s="116"/>
    </row>
    <row r="14" spans="2:6" s="70" customFormat="1" ht="20.100000000000001" customHeight="1" x14ac:dyDescent="0.25">
      <c r="B14" s="71">
        <v>12</v>
      </c>
      <c r="C14" s="72" t="s">
        <v>154</v>
      </c>
      <c r="D14" s="72" t="s">
        <v>82</v>
      </c>
      <c r="E14" s="73" t="s">
        <v>157</v>
      </c>
      <c r="F14" s="117"/>
    </row>
    <row r="15" spans="2:6" s="70" customFormat="1" ht="20.100000000000001" customHeight="1" x14ac:dyDescent="0.25">
      <c r="B15" s="77">
        <v>13</v>
      </c>
      <c r="C15" s="78" t="s">
        <v>160</v>
      </c>
      <c r="D15" s="79" t="s">
        <v>158</v>
      </c>
      <c r="E15" s="80" t="s">
        <v>189</v>
      </c>
      <c r="F15" s="118" t="s">
        <v>199</v>
      </c>
    </row>
    <row r="16" spans="2:6" s="70" customFormat="1" ht="20.100000000000001" customHeight="1" x14ac:dyDescent="0.25">
      <c r="B16" s="77">
        <v>14</v>
      </c>
      <c r="C16" s="78" t="s">
        <v>164</v>
      </c>
      <c r="D16" s="79" t="s">
        <v>158</v>
      </c>
      <c r="E16" s="80" t="s">
        <v>190</v>
      </c>
      <c r="F16" s="119"/>
    </row>
    <row r="17" spans="2:6" s="70" customFormat="1" ht="20.100000000000001" customHeight="1" x14ac:dyDescent="0.25">
      <c r="B17" s="77">
        <v>15</v>
      </c>
      <c r="C17" s="78" t="s">
        <v>169</v>
      </c>
      <c r="D17" s="79" t="s">
        <v>158</v>
      </c>
      <c r="E17" s="80" t="s">
        <v>191</v>
      </c>
      <c r="F17" s="119"/>
    </row>
    <row r="18" spans="2:6" s="70" customFormat="1" ht="20.100000000000001" customHeight="1" x14ac:dyDescent="0.25">
      <c r="B18" s="77">
        <v>16</v>
      </c>
      <c r="C18" s="78" t="s">
        <v>175</v>
      </c>
      <c r="D18" s="79" t="s">
        <v>158</v>
      </c>
      <c r="E18" s="80" t="s">
        <v>192</v>
      </c>
      <c r="F18" s="119"/>
    </row>
    <row r="19" spans="2:6" s="70" customFormat="1" ht="20.100000000000001" customHeight="1" x14ac:dyDescent="0.25">
      <c r="B19" s="77">
        <v>17</v>
      </c>
      <c r="C19" s="78" t="s">
        <v>180</v>
      </c>
      <c r="D19" s="79" t="s">
        <v>158</v>
      </c>
      <c r="E19" s="80" t="s">
        <v>193</v>
      </c>
      <c r="F19" s="119"/>
    </row>
    <row r="20" spans="2:6" s="70" customFormat="1" ht="20.100000000000001" customHeight="1" x14ac:dyDescent="0.25">
      <c r="B20" s="77">
        <v>18</v>
      </c>
      <c r="C20" s="78" t="s">
        <v>185</v>
      </c>
      <c r="D20" s="79" t="s">
        <v>158</v>
      </c>
      <c r="E20" s="80" t="s">
        <v>194</v>
      </c>
      <c r="F20" s="120"/>
    </row>
    <row r="21" spans="2:6" x14ac:dyDescent="0.25">
      <c r="B21" s="57"/>
      <c r="C21" s="57"/>
      <c r="D21" s="57"/>
      <c r="E21" s="57"/>
    </row>
  </sheetData>
  <mergeCells count="3">
    <mergeCell ref="F3:F8"/>
    <mergeCell ref="F9:F14"/>
    <mergeCell ref="F15:F20"/>
  </mergeCells>
  <pageMargins left="0.31496062992125984" right="0.31496062992125984" top="0.74803149606299213" bottom="0.74803149606299213" header="0.31496062992125984" footer="0.31496062992125984"/>
  <pageSetup paperSize="25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ESELON I Madya</vt:lpstr>
      <vt:lpstr>Calon Peserta</vt:lpstr>
      <vt:lpstr>Sheet1</vt:lpstr>
      <vt:lpstr>Pembagian PIC</vt:lpstr>
      <vt:lpstr>'ESELON I Madya'!Print_Area</vt:lpstr>
      <vt:lpstr>'Pembagian PIC'!Print_Area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Asus</cp:lastModifiedBy>
  <cp:lastPrinted>2022-10-07T05:05:27Z</cp:lastPrinted>
  <dcterms:created xsi:type="dcterms:W3CDTF">2017-11-09T09:07:10Z</dcterms:created>
  <dcterms:modified xsi:type="dcterms:W3CDTF">2022-10-10T08:16:44Z</dcterms:modified>
</cp:coreProperties>
</file>