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yecto\PROYECTO\"/>
    </mc:Choice>
  </mc:AlternateContent>
  <bookViews>
    <workbookView xWindow="0" yWindow="0" windowWidth="20490" windowHeight="8115" activeTab="3"/>
  </bookViews>
  <sheets>
    <sheet name="GENERAL" sheetId="1" r:id="rId1"/>
    <sheet name="PORTATIL" sheetId="4" r:id="rId2"/>
    <sheet name="ESCRITORIO" sheetId="3" r:id="rId3"/>
    <sheet name="Analisis de Datos" sheetId="8" r:id="rId4"/>
  </sheets>
  <definedNames>
    <definedName name="_xlnm._FilterDatabase" localSheetId="0" hidden="1">GENERAL!$A$1:$AC$61</definedName>
    <definedName name="_xlnm._FilterDatabase" localSheetId="1" hidden="1">PORTATIL!$B$1:$J$35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8" l="1"/>
  <c r="S6" i="8"/>
  <c r="T6" i="8"/>
  <c r="U6" i="8"/>
  <c r="V6" i="8"/>
  <c r="W6" i="8"/>
  <c r="U12" i="8"/>
  <c r="Z6" i="8"/>
  <c r="Y6" i="8"/>
  <c r="X6" i="8"/>
  <c r="P7" i="8"/>
  <c r="Q7" i="8"/>
  <c r="R7" i="8"/>
  <c r="S7" i="8"/>
  <c r="T7" i="8"/>
  <c r="U7" i="8"/>
  <c r="V7" i="8"/>
  <c r="W7" i="8"/>
  <c r="X7" i="8"/>
  <c r="Y7" i="8"/>
  <c r="Z7" i="8"/>
  <c r="Z5" i="8"/>
  <c r="Y5" i="8"/>
  <c r="X5" i="8"/>
  <c r="W5" i="8"/>
  <c r="U11" i="8"/>
  <c r="V5" i="8"/>
  <c r="U5" i="8"/>
  <c r="T5" i="8"/>
  <c r="S5" i="8"/>
  <c r="R5" i="8"/>
  <c r="L5" i="8"/>
  <c r="D6" i="8"/>
  <c r="D5" i="8"/>
  <c r="L6" i="8"/>
  <c r="L7" i="8"/>
  <c r="M6" i="8"/>
  <c r="M7" i="8"/>
  <c r="N6" i="8"/>
  <c r="N7" i="8"/>
  <c r="O5" i="8"/>
  <c r="O6" i="8"/>
  <c r="O7" i="8"/>
  <c r="E6" i="8"/>
  <c r="F6" i="8"/>
  <c r="G6" i="8"/>
  <c r="H6" i="8"/>
  <c r="I6" i="8"/>
  <c r="J6" i="8"/>
  <c r="K6" i="8"/>
  <c r="E5" i="8"/>
  <c r="F5" i="8"/>
  <c r="G5" i="8"/>
  <c r="H5" i="8"/>
  <c r="I5" i="8"/>
  <c r="J5" i="8"/>
  <c r="K5" i="8"/>
  <c r="E7" i="8"/>
  <c r="F7" i="8"/>
  <c r="G7" i="8"/>
  <c r="H7" i="8"/>
  <c r="I7" i="8"/>
  <c r="J7" i="8"/>
  <c r="K7" i="8"/>
  <c r="P5" i="8"/>
  <c r="P6" i="8"/>
  <c r="Q5" i="8"/>
  <c r="Q6" i="8"/>
  <c r="C5" i="8"/>
  <c r="C6" i="8"/>
  <c r="C7" i="8"/>
  <c r="D7" i="8"/>
</calcChain>
</file>

<file path=xl/sharedStrings.xml><?xml version="1.0" encoding="utf-8"?>
<sst xmlns="http://schemas.openxmlformats.org/spreadsheetml/2006/main" count="733" uniqueCount="125">
  <si>
    <t>Tipo de ordenador</t>
  </si>
  <si>
    <t>Estabilizador</t>
  </si>
  <si>
    <t>SISTEMA OPERATIVO</t>
  </si>
  <si>
    <t>Bit</t>
  </si>
  <si>
    <t>Fabricante</t>
  </si>
  <si>
    <t>Modelo</t>
  </si>
  <si>
    <t xml:space="preserve">   </t>
  </si>
  <si>
    <t>RAM</t>
  </si>
  <si>
    <t>Memoria Disco Fisico</t>
  </si>
  <si>
    <t>Procesador</t>
  </si>
  <si>
    <t>Escritorio</t>
  </si>
  <si>
    <t xml:space="preserve">  </t>
  </si>
  <si>
    <t>SI</t>
  </si>
  <si>
    <t>ASO ELECTRO 1,5 KVA</t>
  </si>
  <si>
    <t>NO APLICA</t>
  </si>
  <si>
    <t>Windows 7</t>
  </si>
  <si>
    <t>Hewlett-Packard</t>
  </si>
  <si>
    <t>HP Compaq Pro 4300 SFF PC</t>
  </si>
  <si>
    <t>Intel(R) Core(TM) i3-3220 CPU @ 3.30GHz</t>
  </si>
  <si>
    <t>Portatil</t>
  </si>
  <si>
    <t>ALFA 1000KVA</t>
  </si>
  <si>
    <t>Windows 7 professional</t>
  </si>
  <si>
    <t>HP 240 G3 Notebook PC</t>
  </si>
  <si>
    <t>Intel(R) Core(TM) i3-4005U CPU @ 1.70GHz</t>
  </si>
  <si>
    <t>Windows 10 pro</t>
  </si>
  <si>
    <t>ASUSTeK COMPUTER INC.</t>
  </si>
  <si>
    <t>K45VD</t>
  </si>
  <si>
    <t>Intel(R) Core(TM) i5-3210M CPU @ 2.50GHz</t>
  </si>
  <si>
    <t>POWER FULL 1000WTS</t>
  </si>
  <si>
    <t>HP Compaq 8200 Elite SFF PC</t>
  </si>
  <si>
    <t>Intel(R) Core(TM) i5-2400 CPU @ 3.10GHz</t>
  </si>
  <si>
    <t>FORTEX TCA-1200</t>
  </si>
  <si>
    <t>Windows 7 Professional</t>
  </si>
  <si>
    <t>HP Compaq Elite 8300 SFF</t>
  </si>
  <si>
    <t>Intel(R) Core(TM) i5-3470 CPU @ 3.20GHz</t>
  </si>
  <si>
    <t>Windows Xp</t>
  </si>
  <si>
    <t>HP Compaq dx2400 Microtower</t>
  </si>
  <si>
    <t>Intel(R) Pentium(R) Dual  CPU  E2200  @ 2.20GHz</t>
  </si>
  <si>
    <t>HP Compaq 6200 Pro SFF PC</t>
  </si>
  <si>
    <t>VOLTRONIC 1000 VA</t>
  </si>
  <si>
    <t>NO</t>
  </si>
  <si>
    <t>TOSHIBA</t>
  </si>
  <si>
    <t>Satellite Pro L640</t>
  </si>
  <si>
    <t>Intel(R) Core(TM) i3 CPU       M 380  @ 2.53GHz</t>
  </si>
  <si>
    <t>NICOMAR.PRO 1000KVA</t>
  </si>
  <si>
    <t>SAMSUNG ELECTRONICS CO., LTD.</t>
  </si>
  <si>
    <t>300E4C/300E5C/300E7C</t>
  </si>
  <si>
    <t>Acer</t>
  </si>
  <si>
    <t>Aspire 5750</t>
  </si>
  <si>
    <t>Intel(R) Core(TM) i5-2450M CPU @ 2.50GHz</t>
  </si>
  <si>
    <t>Windows 7 ultimate</t>
  </si>
  <si>
    <t>300E4Z/300E5Z/300E7Z</t>
  </si>
  <si>
    <t>Intel(R) Core(TM) i3-2330M CPU @ 2.20GHz</t>
  </si>
  <si>
    <t>LENOVO</t>
  </si>
  <si>
    <t>Intel(R) Core(TM) i5-3230M CPU @ 2.60GHz</t>
  </si>
  <si>
    <t xml:space="preserve">Windows 7 professional </t>
  </si>
  <si>
    <t>Satellite L775</t>
  </si>
  <si>
    <t>Intel(R) Core(TM) i3-2350M CPU @ 2.30GHz</t>
  </si>
  <si>
    <t>windows Xp</t>
  </si>
  <si>
    <t>GAMMAX 1000 VA</t>
  </si>
  <si>
    <t>HP EliteBook 840 G2</t>
  </si>
  <si>
    <t>Intel core 17-5600U 2,60 GHZ</t>
  </si>
  <si>
    <t>N46VM</t>
  </si>
  <si>
    <t>Intel(R) Core(TM) i7-3610QM CPU @ 2.30GHz</t>
  </si>
  <si>
    <t>Windows 7 Home basic</t>
  </si>
  <si>
    <t>Western Digital</t>
  </si>
  <si>
    <t>WDC WD5000AAKX-001CA0 ATA Device</t>
  </si>
  <si>
    <t>Intel(R) Pentium(R) CPU G620 @ 2.60GHz</t>
  </si>
  <si>
    <t xml:space="preserve">AMD E1-1200 APU with Radeon(tm) HD Graphics 1,48 GHZ </t>
  </si>
  <si>
    <t>Windows XP</t>
  </si>
  <si>
    <t>BIOSTAR Group</t>
  </si>
  <si>
    <t>H61MGV3</t>
  </si>
  <si>
    <t>Intel(R) Pentium(R) CPU G2020 @ 2.90GHz</t>
  </si>
  <si>
    <t>Gigabyte Technology Co., Ltd.</t>
  </si>
  <si>
    <t>Intel(R) Core(TM) i3-3250 CPU @ 3.50GHz</t>
  </si>
  <si>
    <t>FORTEX 1200 VA</t>
  </si>
  <si>
    <t>Intel(R) Core(TM) i5-4200U CPU @ 1.60GHz</t>
  </si>
  <si>
    <t>windows 10 pro</t>
  </si>
  <si>
    <t>FORZA FVR 12118</t>
  </si>
  <si>
    <t>HP Pavilion dv2700 Notebook PC</t>
  </si>
  <si>
    <t>Intel(R) Core(TM)2 Duo CPU     T5550  @ 1.83GHz</t>
  </si>
  <si>
    <t>Windows 8 pro</t>
  </si>
  <si>
    <t>Intel(R) Core(TM) i5-4200M CPU @ 2.50GHz</t>
  </si>
  <si>
    <t>Dell Inc.</t>
  </si>
  <si>
    <t>BPROBOOK</t>
  </si>
  <si>
    <t>Intel(R) Core(TM)2 Duo CPU     E7500  @ 2.93GHz</t>
  </si>
  <si>
    <t>HP ProBook 440 G2</t>
  </si>
  <si>
    <t>Intel(R) Core(TM) i5-5200U CPU @ 2.20GHz</t>
  </si>
  <si>
    <t>80F6</t>
  </si>
  <si>
    <t>TJP 1000 VA</t>
  </si>
  <si>
    <t>HP</t>
  </si>
  <si>
    <t>Intel(R) Core(TM) i3-5005U CPU @ 2.00GHz</t>
  </si>
  <si>
    <t>Intel®Pentum®4 CPU 300Hz</t>
  </si>
  <si>
    <t>Hp ProbBook 440Gz</t>
  </si>
  <si>
    <t>Intel(R) Core(TM) i5-4210U CPU @ 1,70GHz 2,40Ghz</t>
  </si>
  <si>
    <t xml:space="preserve"> Hewlett-Packard</t>
  </si>
  <si>
    <t>Windows 10 home single languaje</t>
  </si>
  <si>
    <t>HP ENVY Notebook</t>
  </si>
  <si>
    <t>NICOMAR.PRO 3000KVA</t>
  </si>
  <si>
    <t>Hp 1155 18.5 AIO BUSINESS</t>
  </si>
  <si>
    <t>AMD E1-1500 APU with Radeon(tm) HD Graphics</t>
  </si>
  <si>
    <t>10BD0020LS</t>
  </si>
  <si>
    <t>Intel(R) Core(TM) i3-4130 CPU @ 3.40GHz</t>
  </si>
  <si>
    <t>Vostro 230</t>
  </si>
  <si>
    <t>Intel(R) Core(TM) i3-2120 CPU @ 3.30GHz</t>
  </si>
  <si>
    <t>Windows 10 home</t>
  </si>
  <si>
    <t>Windows 7 Home Premium</t>
  </si>
  <si>
    <t>Satellite M645</t>
  </si>
  <si>
    <t>Intel(R) Core(TM) i5 CPU       M 460  @ 2.53GHz</t>
  </si>
  <si>
    <t>Windows 10 Pro</t>
  </si>
  <si>
    <t>HP ProBook 450 G3</t>
  </si>
  <si>
    <t>Intel(R) Core(TM) i7-6500U CPU @ 2.50GHz</t>
  </si>
  <si>
    <t>35542K4</t>
  </si>
  <si>
    <t>Microsoft Windows 7 Ultimate Edition 32-Bit</t>
  </si>
  <si>
    <t>Compaq Mini CQ10-900</t>
  </si>
  <si>
    <t>Intel(R) Atom(TM) CPU N570   @ 1.66GHz</t>
  </si>
  <si>
    <t>Y7</t>
  </si>
  <si>
    <t>No</t>
  </si>
  <si>
    <t>Windows 
10 pro</t>
  </si>
  <si>
    <t>Windows 
7 ultimate</t>
  </si>
  <si>
    <t>Total de ordenadores</t>
  </si>
  <si>
    <t>Total</t>
  </si>
  <si>
    <t>PROYECTO</t>
  </si>
  <si>
    <t>% Total Ordenadores</t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</si>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</sst>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/>
    <xf numFmtId="3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3" fontId="3" fillId="0" borderId="3" xfId="0" applyNumberFormat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center"/>
    </xf>
    <xf numFmtId="0" fontId="3" fillId="0" borderId="3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10" fontId="5" fillId="0" borderId="16" xfId="0" applyNumberFormat="1" applyFon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'Analisis de Datos'!$B$5</c:f>
              <c:strCache>
                <c:ptCount val="1"/>
                <c:pt idx="0">
                  <c:v>Portatil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de Datos'!$E$4:$O$4</c:f>
              <c:strCache>
                <c:ptCount val="11"/>
                <c:pt idx="0">
                  <c:v>Windows 7 professional</c:v>
                </c:pt>
                <c:pt idx="1">
                  <c:v>Windows 
10 pro</c:v>
                </c:pt>
                <c:pt idx="2">
                  <c:v>Windows 
7 ultimate</c:v>
                </c:pt>
                <c:pt idx="3">
                  <c:v>Windows 10 home single languaje</c:v>
                </c:pt>
                <c:pt idx="4">
                  <c:v>Windows 10 home</c:v>
                </c:pt>
                <c:pt idx="5">
                  <c:v>Windows 7 Home Premium</c:v>
                </c:pt>
                <c:pt idx="6">
                  <c:v>Microsoft Windows 7 Ultimate Edition 32-Bit</c:v>
                </c:pt>
                <c:pt idx="7">
                  <c:v>Windows Xp</c:v>
                </c:pt>
                <c:pt idx="8">
                  <c:v>Windows 7 Home basic</c:v>
                </c:pt>
                <c:pt idx="9">
                  <c:v>Windows 7</c:v>
                </c:pt>
                <c:pt idx="10">
                  <c:v>Windows 8 pro</c:v>
                </c:pt>
              </c:strCache>
            </c:strRef>
          </c:cat>
          <c:val>
            <c:numRef>
              <c:f>'Analisis de Datos'!$E$5:$O$5</c:f>
              <c:numCache>
                <c:formatCode>General</c:formatCode>
                <c:ptCount val="11"/>
                <c:pt idx="0">
                  <c:v>13</c:v>
                </c:pt>
                <c:pt idx="1">
                  <c:v>15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E0-4C92-A734-3EDB7A583A4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2892464"/>
        <c:axId val="172892072"/>
      </c:lineChart>
      <c:catAx>
        <c:axId val="17289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Sistema Operativo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2072"/>
        <c:crosses val="autoZero"/>
        <c:auto val="1"/>
        <c:lblAlgn val="ctr"/>
        <c:lblOffset val="100"/>
        <c:noMultiLvlLbl val="0"/>
      </c:catAx>
      <c:valAx>
        <c:axId val="172892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246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'Analisis de Datos'!$C$3:$C$4</c:f>
              <c:strCache>
                <c:ptCount val="2"/>
                <c:pt idx="0">
                  <c:v>Total de ordenadores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'Analisis de Datos'!$B$5:$B$6</c:f>
              <c:strCache>
                <c:ptCount val="2"/>
                <c:pt idx="0">
                  <c:v>Portatil</c:v>
                </c:pt>
                <c:pt idx="1">
                  <c:v>Escritorio</c:v>
                </c:pt>
              </c:strCache>
            </c:strRef>
          </c:cat>
          <c:val>
            <c:numRef>
              <c:f>'Analisis de Datos'!$C$5:$C$6</c:f>
              <c:numCache>
                <c:formatCode>General</c:formatCode>
                <c:ptCount val="2"/>
                <c:pt idx="0">
                  <c:v>34</c:v>
                </c:pt>
                <c:pt idx="1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FE-491E-949F-CD7CD8BBF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72896384"/>
        <c:axId val="172893640"/>
        <c:axId val="0"/>
      </c:bar3DChart>
      <c:catAx>
        <c:axId val="1728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3640"/>
        <c:crosses val="autoZero"/>
        <c:auto val="1"/>
        <c:lblAlgn val="ctr"/>
        <c:lblOffset val="100"/>
        <c:noMultiLvlLbl val="0"/>
      </c:catAx>
      <c:valAx>
        <c:axId val="17289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6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PORTATIL!$B$2</c:f>
              <c:strCache>
                <c:ptCount val="1"/>
                <c:pt idx="0">
                  <c:v>Portatil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PORTATIL!$I$2:$I$35</c:f>
              <c:numCache>
                <c:formatCode>General</c:formatCode>
                <c:ptCount val="34"/>
                <c:pt idx="0">
                  <c:v>476937</c:v>
                </c:pt>
                <c:pt idx="1">
                  <c:v>715402</c:v>
                </c:pt>
                <c:pt idx="2">
                  <c:v>305242</c:v>
                </c:pt>
                <c:pt idx="3">
                  <c:v>953867</c:v>
                </c:pt>
                <c:pt idx="4">
                  <c:v>476937</c:v>
                </c:pt>
                <c:pt idx="5">
                  <c:v>476937</c:v>
                </c:pt>
                <c:pt idx="6">
                  <c:v>476937</c:v>
                </c:pt>
                <c:pt idx="7">
                  <c:v>610477</c:v>
                </c:pt>
                <c:pt idx="8">
                  <c:v>953867</c:v>
                </c:pt>
                <c:pt idx="9">
                  <c:v>953867</c:v>
                </c:pt>
                <c:pt idx="10">
                  <c:v>476937</c:v>
                </c:pt>
                <c:pt idx="11">
                  <c:v>305242</c:v>
                </c:pt>
                <c:pt idx="12">
                  <c:v>238472</c:v>
                </c:pt>
                <c:pt idx="13">
                  <c:v>715404</c:v>
                </c:pt>
                <c:pt idx="14">
                  <c:v>476937</c:v>
                </c:pt>
                <c:pt idx="15">
                  <c:v>953867</c:v>
                </c:pt>
                <c:pt idx="16">
                  <c:v>953867</c:v>
                </c:pt>
                <c:pt idx="17">
                  <c:v>476937</c:v>
                </c:pt>
                <c:pt idx="18">
                  <c:v>715404</c:v>
                </c:pt>
                <c:pt idx="19">
                  <c:v>953867</c:v>
                </c:pt>
                <c:pt idx="20">
                  <c:v>476937</c:v>
                </c:pt>
                <c:pt idx="21">
                  <c:v>40960</c:v>
                </c:pt>
                <c:pt idx="22">
                  <c:v>610477</c:v>
                </c:pt>
                <c:pt idx="23">
                  <c:v>476937</c:v>
                </c:pt>
                <c:pt idx="24">
                  <c:v>953867</c:v>
                </c:pt>
                <c:pt idx="25">
                  <c:v>953867</c:v>
                </c:pt>
                <c:pt idx="26">
                  <c:v>476937</c:v>
                </c:pt>
                <c:pt idx="27">
                  <c:v>715404</c:v>
                </c:pt>
                <c:pt idx="28">
                  <c:v>953867</c:v>
                </c:pt>
                <c:pt idx="29">
                  <c:v>953867</c:v>
                </c:pt>
                <c:pt idx="30">
                  <c:v>476937</c:v>
                </c:pt>
                <c:pt idx="31">
                  <c:v>953867</c:v>
                </c:pt>
                <c:pt idx="32">
                  <c:v>953867</c:v>
                </c:pt>
                <c:pt idx="33">
                  <c:v>305242</c:v>
                </c:pt>
              </c:numCache>
            </c:numRef>
          </c:cat>
          <c:val>
            <c:numRef>
              <c:f>PORTATIL!$H$2:$H$35</c:f>
              <c:numCache>
                <c:formatCode>General</c:formatCode>
                <c:ptCount val="34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  <c:pt idx="8">
                  <c:v>16</c:v>
                </c:pt>
                <c:pt idx="9">
                  <c:v>16</c:v>
                </c:pt>
                <c:pt idx="10">
                  <c:v>4</c:v>
                </c:pt>
                <c:pt idx="11">
                  <c:v>8</c:v>
                </c:pt>
                <c:pt idx="12">
                  <c:v>3</c:v>
                </c:pt>
                <c:pt idx="13">
                  <c:v>6</c:v>
                </c:pt>
                <c:pt idx="14">
                  <c:v>4</c:v>
                </c:pt>
                <c:pt idx="15">
                  <c:v>8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8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8</c:v>
                </c:pt>
                <c:pt idx="26">
                  <c:v>4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4</c:v>
                </c:pt>
                <c:pt idx="31">
                  <c:v>8</c:v>
                </c:pt>
                <c:pt idx="32">
                  <c:v>8</c:v>
                </c:pt>
                <c:pt idx="3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45-4956-90F1-70FFDC7A4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92856"/>
        <c:axId val="172897952"/>
      </c:lineChart>
      <c:catAx>
        <c:axId val="172892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Disco</a:t>
                </a:r>
                <a:r>
                  <a:rPr lang="es-CO" baseline="0"/>
                  <a:t> duro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7952"/>
        <c:crosses val="autoZero"/>
        <c:auto val="1"/>
        <c:lblAlgn val="ctr"/>
        <c:lblOffset val="100"/>
        <c:noMultiLvlLbl val="0"/>
      </c:catAx>
      <c:valAx>
        <c:axId val="1728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RAM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ESCRITORIO!$B$2</c:f>
              <c:strCache>
                <c:ptCount val="1"/>
                <c:pt idx="0">
                  <c:v>Escritorio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ESCRITORIO!$I$2:$I$27</c:f>
              <c:numCache>
                <c:formatCode>General</c:formatCode>
                <c:ptCount val="26"/>
                <c:pt idx="0">
                  <c:v>476937</c:v>
                </c:pt>
                <c:pt idx="1">
                  <c:v>476937</c:v>
                </c:pt>
                <c:pt idx="2">
                  <c:v>953867</c:v>
                </c:pt>
                <c:pt idx="3">
                  <c:v>156327</c:v>
                </c:pt>
                <c:pt idx="4">
                  <c:v>476937</c:v>
                </c:pt>
                <c:pt idx="5">
                  <c:v>152625</c:v>
                </c:pt>
                <c:pt idx="6">
                  <c:v>152625</c:v>
                </c:pt>
                <c:pt idx="7">
                  <c:v>476937</c:v>
                </c:pt>
                <c:pt idx="8">
                  <c:v>476937</c:v>
                </c:pt>
                <c:pt idx="9">
                  <c:v>476937</c:v>
                </c:pt>
                <c:pt idx="10">
                  <c:v>476937</c:v>
                </c:pt>
                <c:pt idx="11">
                  <c:v>953867</c:v>
                </c:pt>
                <c:pt idx="12">
                  <c:v>476937</c:v>
                </c:pt>
                <c:pt idx="13">
                  <c:v>476937</c:v>
                </c:pt>
                <c:pt idx="14">
                  <c:v>194474</c:v>
                </c:pt>
                <c:pt idx="15">
                  <c:v>152625</c:v>
                </c:pt>
                <c:pt idx="16">
                  <c:v>476937</c:v>
                </c:pt>
                <c:pt idx="17">
                  <c:v>476937</c:v>
                </c:pt>
                <c:pt idx="18">
                  <c:v>476937</c:v>
                </c:pt>
                <c:pt idx="19">
                  <c:v>476937</c:v>
                </c:pt>
                <c:pt idx="20">
                  <c:v>476937</c:v>
                </c:pt>
                <c:pt idx="21">
                  <c:v>476937</c:v>
                </c:pt>
                <c:pt idx="22">
                  <c:v>953867</c:v>
                </c:pt>
                <c:pt idx="23">
                  <c:v>953867</c:v>
                </c:pt>
                <c:pt idx="24">
                  <c:v>152625</c:v>
                </c:pt>
                <c:pt idx="25">
                  <c:v>238472</c:v>
                </c:pt>
              </c:numCache>
            </c:numRef>
          </c:cat>
          <c:val>
            <c:numRef>
              <c:f>ESCRITORIO!$H$2:$H$27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8</c:v>
                </c:pt>
                <c:pt idx="12">
                  <c:v>4</c:v>
                </c:pt>
                <c:pt idx="13">
                  <c:v>8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8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2</c:v>
                </c:pt>
                <c:pt idx="25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AE-4867-A6BC-F4388A4B9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98736"/>
        <c:axId val="172891288"/>
      </c:lineChart>
      <c:catAx>
        <c:axId val="17289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Disco</a:t>
                </a:r>
                <a:r>
                  <a:rPr lang="es-CO" baseline="0"/>
                  <a:t> duro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1288"/>
        <c:crosses val="autoZero"/>
        <c:auto val="1"/>
        <c:lblAlgn val="ctr"/>
        <c:lblOffset val="100"/>
        <c:noMultiLvlLbl val="0"/>
      </c:catAx>
      <c:valAx>
        <c:axId val="17289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89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'Analisis de Datos'!$B$6</c:f>
              <c:strCache>
                <c:ptCount val="1"/>
                <c:pt idx="0">
                  <c:v>Escritorio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de Datos'!$E$4:$O$4</c:f>
              <c:strCache>
                <c:ptCount val="11"/>
                <c:pt idx="0">
                  <c:v>Windows 7 professional</c:v>
                </c:pt>
                <c:pt idx="1">
                  <c:v>Windows 
10 pro</c:v>
                </c:pt>
                <c:pt idx="2">
                  <c:v>Windows 
7 ultimate</c:v>
                </c:pt>
                <c:pt idx="3">
                  <c:v>Windows 10 home single languaje</c:v>
                </c:pt>
                <c:pt idx="4">
                  <c:v>Windows 10 home</c:v>
                </c:pt>
                <c:pt idx="5">
                  <c:v>Windows 7 Home Premium</c:v>
                </c:pt>
                <c:pt idx="6">
                  <c:v>Microsoft Windows 7 Ultimate Edition 32-Bit</c:v>
                </c:pt>
                <c:pt idx="7">
                  <c:v>Windows Xp</c:v>
                </c:pt>
                <c:pt idx="8">
                  <c:v>Windows 7 Home basic</c:v>
                </c:pt>
                <c:pt idx="9">
                  <c:v>Windows 7</c:v>
                </c:pt>
                <c:pt idx="10">
                  <c:v>Windows 8 pro</c:v>
                </c:pt>
              </c:strCache>
            </c:strRef>
          </c:cat>
          <c:val>
            <c:numRef>
              <c:f>'Analisis de Datos'!$E$6:$O$6</c:f>
              <c:numCache>
                <c:formatCode>General</c:formatCode>
                <c:ptCount val="11"/>
                <c:pt idx="0">
                  <c:v>10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CDE-4F4D-AB88-B6D2791AD5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04393440"/>
        <c:axId val="404394616"/>
      </c:lineChart>
      <c:catAx>
        <c:axId val="4043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Sistema Operativo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4394616"/>
        <c:crosses val="autoZero"/>
        <c:auto val="1"/>
        <c:lblAlgn val="ctr"/>
        <c:lblOffset val="100"/>
        <c:noMultiLvlLbl val="0"/>
      </c:catAx>
      <c:valAx>
        <c:axId val="404394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43934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7</xdr:row>
      <xdr:rowOff>142875</xdr:rowOff>
    </xdr:from>
    <xdr:to>
      <xdr:col>7</xdr:col>
      <xdr:colOff>647700</xdr:colOff>
      <xdr:row>22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E001E825-8D04-42BC-9284-ACA02ED5B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904875</xdr:colOff>
      <xdr:row>7</xdr:row>
      <xdr:rowOff>142875</xdr:rowOff>
    </xdr:from>
    <xdr:to>
      <xdr:col>13</xdr:col>
      <xdr:colOff>542925</xdr:colOff>
      <xdr:row>22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4EC4B5BA-4A00-4EC0-BC35-5FC89D90C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923926</xdr:colOff>
      <xdr:row>24</xdr:row>
      <xdr:rowOff>19050</xdr:rowOff>
    </xdr:from>
    <xdr:to>
      <xdr:col>13</xdr:col>
      <xdr:colOff>400051</xdr:colOff>
      <xdr:row>42</xdr:row>
      <xdr:rowOff>28574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395F0377-CE9A-457A-A170-6B647C1C8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981075</xdr:colOff>
      <xdr:row>42</xdr:row>
      <xdr:rowOff>142875</xdr:rowOff>
    </xdr:from>
    <xdr:to>
      <xdr:col>13</xdr:col>
      <xdr:colOff>457200</xdr:colOff>
      <xdr:row>60</xdr:row>
      <xdr:rowOff>152399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19B08727-4500-4CD6-9DF0-335067836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590550</xdr:colOff>
      <xdr:row>22</xdr:row>
      <xdr:rowOff>95250</xdr:rowOff>
    </xdr:from>
    <xdr:to>
      <xdr:col>7</xdr:col>
      <xdr:colOff>676275</xdr:colOff>
      <xdr:row>36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2C83C6FE-8E93-4803-80BF-3AAE05D83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E1" workbookViewId="0">
      <selection activeCell="C16" sqref="C16"/>
    </sheetView>
  </sheetViews>
  <sheetFormatPr baseColWidth="10" defaultRowHeight="15" x14ac:dyDescent="0.25"/>
  <cols>
    <col min="1" max="1" width="24" bestFit="1" customWidth="1"/>
    <col min="2" max="2" width="28" bestFit="1" customWidth="1"/>
    <col min="3" max="3" width="46" customWidth="1"/>
    <col min="4" max="4" width="6.5703125" bestFit="1" customWidth="1"/>
    <col min="5" max="5" width="40.5703125" bestFit="1" customWidth="1"/>
    <col min="6" max="6" width="45.28515625" bestFit="1" customWidth="1"/>
    <col min="7" max="7" width="11" style="18" bestFit="1" customWidth="1"/>
    <col min="8" max="8" width="29.42578125" bestFit="1" customWidth="1"/>
    <col min="9" max="9" width="63.28515625" bestFit="1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4" t="s">
        <v>7</v>
      </c>
      <c r="H1" s="15" t="s">
        <v>8</v>
      </c>
      <c r="I1" s="1" t="s">
        <v>9</v>
      </c>
    </row>
    <row r="2" spans="1:9" ht="15.75" x14ac:dyDescent="0.25">
      <c r="A2" s="2" t="s">
        <v>10</v>
      </c>
      <c r="B2" s="2" t="s">
        <v>13</v>
      </c>
      <c r="C2" s="2" t="s">
        <v>15</v>
      </c>
      <c r="D2" s="16">
        <v>64</v>
      </c>
      <c r="E2" s="2" t="s">
        <v>16</v>
      </c>
      <c r="F2" s="17" t="s">
        <v>17</v>
      </c>
      <c r="G2" s="16">
        <v>4</v>
      </c>
      <c r="H2" s="3">
        <v>476937</v>
      </c>
      <c r="I2" s="2" t="s">
        <v>18</v>
      </c>
    </row>
    <row r="3" spans="1:9" ht="15.75" x14ac:dyDescent="0.25">
      <c r="A3" s="4" t="s">
        <v>19</v>
      </c>
      <c r="B3" s="4" t="s">
        <v>20</v>
      </c>
      <c r="C3" s="4" t="s">
        <v>21</v>
      </c>
      <c r="D3" s="5">
        <v>64</v>
      </c>
      <c r="E3" s="4" t="s">
        <v>16</v>
      </c>
      <c r="F3" s="6" t="s">
        <v>22</v>
      </c>
      <c r="G3" s="5">
        <v>4</v>
      </c>
      <c r="H3" s="7">
        <v>476937</v>
      </c>
      <c r="I3" s="4" t="s">
        <v>23</v>
      </c>
    </row>
    <row r="4" spans="1:9" ht="15.75" x14ac:dyDescent="0.25">
      <c r="A4" s="4" t="s">
        <v>19</v>
      </c>
      <c r="B4" s="4" t="s">
        <v>13</v>
      </c>
      <c r="C4" s="4" t="s">
        <v>24</v>
      </c>
      <c r="D4" s="5">
        <v>64</v>
      </c>
      <c r="E4" s="4" t="s">
        <v>25</v>
      </c>
      <c r="F4" s="6" t="s">
        <v>26</v>
      </c>
      <c r="G4" s="5">
        <v>6</v>
      </c>
      <c r="H4" s="7">
        <v>715402</v>
      </c>
      <c r="I4" s="4" t="s">
        <v>27</v>
      </c>
    </row>
    <row r="5" spans="1:9" ht="15.75" x14ac:dyDescent="0.25">
      <c r="A5" s="4" t="s">
        <v>10</v>
      </c>
      <c r="B5" s="4" t="s">
        <v>28</v>
      </c>
      <c r="C5" s="4" t="s">
        <v>24</v>
      </c>
      <c r="D5" s="5">
        <v>64</v>
      </c>
      <c r="E5" s="4" t="s">
        <v>16</v>
      </c>
      <c r="F5" s="6" t="s">
        <v>29</v>
      </c>
      <c r="G5" s="5">
        <v>8</v>
      </c>
      <c r="H5" s="7">
        <v>476937</v>
      </c>
      <c r="I5" s="4" t="s">
        <v>30</v>
      </c>
    </row>
    <row r="6" spans="1:9" ht="15.75" x14ac:dyDescent="0.25">
      <c r="A6" s="4" t="s">
        <v>10</v>
      </c>
      <c r="B6" s="4" t="s">
        <v>31</v>
      </c>
      <c r="C6" s="4" t="s">
        <v>32</v>
      </c>
      <c r="D6" s="21">
        <v>64</v>
      </c>
      <c r="E6" s="4" t="s">
        <v>16</v>
      </c>
      <c r="F6" s="4" t="s">
        <v>33</v>
      </c>
      <c r="G6" s="5">
        <v>8</v>
      </c>
      <c r="H6" s="7">
        <v>953867</v>
      </c>
      <c r="I6" s="4" t="s">
        <v>34</v>
      </c>
    </row>
    <row r="7" spans="1:9" ht="15.75" x14ac:dyDescent="0.25">
      <c r="A7" s="4" t="s">
        <v>10</v>
      </c>
      <c r="B7" s="4" t="s">
        <v>13</v>
      </c>
      <c r="C7" s="4" t="s">
        <v>35</v>
      </c>
      <c r="D7" s="5">
        <v>32</v>
      </c>
      <c r="E7" s="4" t="s">
        <v>16</v>
      </c>
      <c r="F7" s="6" t="s">
        <v>36</v>
      </c>
      <c r="G7" s="5">
        <v>2</v>
      </c>
      <c r="H7" s="7">
        <v>156327</v>
      </c>
      <c r="I7" s="4" t="s">
        <v>37</v>
      </c>
    </row>
    <row r="8" spans="1:9" ht="15.75" x14ac:dyDescent="0.25">
      <c r="A8" s="4" t="s">
        <v>10</v>
      </c>
      <c r="B8" s="4" t="s">
        <v>13</v>
      </c>
      <c r="C8" s="4" t="s">
        <v>24</v>
      </c>
      <c r="D8" s="5">
        <v>64</v>
      </c>
      <c r="E8" s="4" t="s">
        <v>16</v>
      </c>
      <c r="F8" s="6" t="s">
        <v>38</v>
      </c>
      <c r="G8" s="5">
        <v>2</v>
      </c>
      <c r="H8" s="7">
        <v>476937</v>
      </c>
      <c r="I8" s="4" t="s">
        <v>30</v>
      </c>
    </row>
    <row r="9" spans="1:9" ht="15.75" x14ac:dyDescent="0.25">
      <c r="A9" s="4" t="s">
        <v>10</v>
      </c>
      <c r="B9" s="4" t="s">
        <v>39</v>
      </c>
      <c r="C9" s="4" t="s">
        <v>35</v>
      </c>
      <c r="D9" s="5">
        <v>32</v>
      </c>
      <c r="E9" s="4" t="s">
        <v>16</v>
      </c>
      <c r="F9" s="6" t="s">
        <v>36</v>
      </c>
      <c r="G9" s="5">
        <v>2</v>
      </c>
      <c r="H9" s="7">
        <v>152625</v>
      </c>
      <c r="I9" s="4" t="s">
        <v>37</v>
      </c>
    </row>
    <row r="10" spans="1:9" ht="15.75" x14ac:dyDescent="0.25">
      <c r="A10" s="4" t="s">
        <v>19</v>
      </c>
      <c r="B10" s="6" t="s">
        <v>40</v>
      </c>
      <c r="C10" s="4" t="s">
        <v>32</v>
      </c>
      <c r="D10" s="5">
        <v>64</v>
      </c>
      <c r="E10" s="4" t="s">
        <v>41</v>
      </c>
      <c r="F10" s="6" t="s">
        <v>42</v>
      </c>
      <c r="G10" s="5">
        <v>3</v>
      </c>
      <c r="H10" s="7">
        <v>305242</v>
      </c>
      <c r="I10" s="4" t="s">
        <v>43</v>
      </c>
    </row>
    <row r="11" spans="1:9" ht="15.75" x14ac:dyDescent="0.25">
      <c r="A11" s="4" t="s">
        <v>19</v>
      </c>
      <c r="B11" s="4" t="s">
        <v>44</v>
      </c>
      <c r="C11" s="4" t="s">
        <v>32</v>
      </c>
      <c r="D11" s="5">
        <v>64</v>
      </c>
      <c r="E11" s="4" t="s">
        <v>45</v>
      </c>
      <c r="F11" s="6" t="s">
        <v>46</v>
      </c>
      <c r="G11" s="5">
        <v>8</v>
      </c>
      <c r="H11" s="7">
        <v>953867</v>
      </c>
      <c r="I11" s="4" t="s">
        <v>27</v>
      </c>
    </row>
    <row r="12" spans="1:9" ht="15.75" x14ac:dyDescent="0.25">
      <c r="A12" s="4" t="s">
        <v>19</v>
      </c>
      <c r="B12" s="4" t="s">
        <v>31</v>
      </c>
      <c r="C12" s="4" t="s">
        <v>24</v>
      </c>
      <c r="D12" s="5">
        <v>64</v>
      </c>
      <c r="E12" s="4" t="s">
        <v>47</v>
      </c>
      <c r="F12" s="6" t="s">
        <v>48</v>
      </c>
      <c r="G12" s="5">
        <v>6</v>
      </c>
      <c r="H12" s="7">
        <v>476937</v>
      </c>
      <c r="I12" s="4" t="s">
        <v>49</v>
      </c>
    </row>
    <row r="13" spans="1:9" ht="15.75" x14ac:dyDescent="0.25">
      <c r="A13" s="4" t="s">
        <v>19</v>
      </c>
      <c r="B13" s="4" t="s">
        <v>40</v>
      </c>
      <c r="C13" s="4" t="s">
        <v>50</v>
      </c>
      <c r="D13" s="5">
        <v>64</v>
      </c>
      <c r="E13" s="4" t="s">
        <v>45</v>
      </c>
      <c r="F13" s="6" t="s">
        <v>51</v>
      </c>
      <c r="G13" s="5">
        <v>8</v>
      </c>
      <c r="H13" s="7">
        <v>476937</v>
      </c>
      <c r="I13" s="4" t="s">
        <v>52</v>
      </c>
    </row>
    <row r="14" spans="1:9" ht="15.75" x14ac:dyDescent="0.25">
      <c r="A14" s="4" t="s">
        <v>19</v>
      </c>
      <c r="B14" s="4" t="s">
        <v>13</v>
      </c>
      <c r="C14" s="4" t="s">
        <v>32</v>
      </c>
      <c r="D14" s="5">
        <v>64</v>
      </c>
      <c r="E14" s="4" t="s">
        <v>53</v>
      </c>
      <c r="F14" s="6">
        <v>20207</v>
      </c>
      <c r="G14" s="5">
        <v>4</v>
      </c>
      <c r="H14" s="7">
        <v>476937</v>
      </c>
      <c r="I14" s="4" t="s">
        <v>54</v>
      </c>
    </row>
    <row r="15" spans="1:9" ht="15.75" x14ac:dyDescent="0.25">
      <c r="A15" s="8" t="s">
        <v>19</v>
      </c>
      <c r="B15" s="8" t="s">
        <v>40</v>
      </c>
      <c r="C15" s="8" t="s">
        <v>55</v>
      </c>
      <c r="D15" s="9">
        <v>64</v>
      </c>
      <c r="E15" s="8" t="s">
        <v>41</v>
      </c>
      <c r="F15" s="10" t="s">
        <v>56</v>
      </c>
      <c r="G15" s="9">
        <v>4</v>
      </c>
      <c r="H15" s="11">
        <v>610477</v>
      </c>
      <c r="I15" s="8" t="s">
        <v>57</v>
      </c>
    </row>
    <row r="16" spans="1:9" ht="15.75" x14ac:dyDescent="0.25">
      <c r="A16" s="4" t="s">
        <v>10</v>
      </c>
      <c r="B16" s="4" t="s">
        <v>12</v>
      </c>
      <c r="C16" s="4" t="s">
        <v>58</v>
      </c>
      <c r="D16" s="5">
        <v>32</v>
      </c>
      <c r="E16" s="4" t="s">
        <v>16</v>
      </c>
      <c r="F16" s="6" t="s">
        <v>36</v>
      </c>
      <c r="G16" s="5">
        <v>2</v>
      </c>
      <c r="H16" s="7">
        <v>152625</v>
      </c>
      <c r="I16" s="4" t="s">
        <v>37</v>
      </c>
    </row>
    <row r="17" spans="1:9" ht="15.75" x14ac:dyDescent="0.25">
      <c r="A17" s="4" t="s">
        <v>10</v>
      </c>
      <c r="B17" s="4" t="s">
        <v>59</v>
      </c>
      <c r="C17" s="4" t="s">
        <v>21</v>
      </c>
      <c r="D17" s="5">
        <v>64</v>
      </c>
      <c r="E17" s="4" t="s">
        <v>16</v>
      </c>
      <c r="F17" s="6" t="s">
        <v>29</v>
      </c>
      <c r="G17" s="5">
        <v>8</v>
      </c>
      <c r="H17" s="7">
        <v>476937</v>
      </c>
      <c r="I17" s="4" t="s">
        <v>30</v>
      </c>
    </row>
    <row r="18" spans="1:9" ht="15.75" x14ac:dyDescent="0.25">
      <c r="A18" s="4" t="s">
        <v>19</v>
      </c>
      <c r="B18" s="4" t="s">
        <v>40</v>
      </c>
      <c r="C18" s="4" t="s">
        <v>24</v>
      </c>
      <c r="D18" s="5">
        <v>64</v>
      </c>
      <c r="E18" s="4" t="s">
        <v>16</v>
      </c>
      <c r="F18" s="6" t="s">
        <v>60</v>
      </c>
      <c r="G18" s="5">
        <v>16</v>
      </c>
      <c r="H18" s="7">
        <v>953867</v>
      </c>
      <c r="I18" s="4" t="s">
        <v>61</v>
      </c>
    </row>
    <row r="19" spans="1:9" ht="15.75" x14ac:dyDescent="0.25">
      <c r="A19" s="4" t="s">
        <v>19</v>
      </c>
      <c r="B19" s="4" t="s">
        <v>28</v>
      </c>
      <c r="C19" s="4" t="s">
        <v>32</v>
      </c>
      <c r="D19" s="5">
        <v>64</v>
      </c>
      <c r="E19" s="4" t="s">
        <v>25</v>
      </c>
      <c r="F19" s="6" t="s">
        <v>62</v>
      </c>
      <c r="G19" s="5">
        <v>16</v>
      </c>
      <c r="H19" s="7">
        <v>953867</v>
      </c>
      <c r="I19" s="4" t="s">
        <v>63</v>
      </c>
    </row>
    <row r="20" spans="1:9" ht="15.75" x14ac:dyDescent="0.25">
      <c r="A20" s="4" t="s">
        <v>10</v>
      </c>
      <c r="B20" s="6" t="s">
        <v>116</v>
      </c>
      <c r="C20" s="4" t="s">
        <v>64</v>
      </c>
      <c r="D20" s="5">
        <v>64</v>
      </c>
      <c r="E20" s="4" t="s">
        <v>65</v>
      </c>
      <c r="F20" s="6" t="s">
        <v>66</v>
      </c>
      <c r="G20" s="5">
        <v>6</v>
      </c>
      <c r="H20" s="7">
        <v>476937</v>
      </c>
      <c r="I20" s="4" t="s">
        <v>67</v>
      </c>
    </row>
    <row r="21" spans="1:9" ht="15.75" x14ac:dyDescent="0.25">
      <c r="A21" s="4" t="s">
        <v>10</v>
      </c>
      <c r="B21" s="6" t="s">
        <v>40</v>
      </c>
      <c r="C21" s="4" t="s">
        <v>32</v>
      </c>
      <c r="D21" s="5">
        <v>64</v>
      </c>
      <c r="E21" s="4" t="s">
        <v>53</v>
      </c>
      <c r="F21" s="6">
        <v>10114</v>
      </c>
      <c r="G21" s="5">
        <v>4</v>
      </c>
      <c r="H21" s="7">
        <v>476937</v>
      </c>
      <c r="I21" s="4" t="s">
        <v>68</v>
      </c>
    </row>
    <row r="22" spans="1:9" ht="15.75" x14ac:dyDescent="0.25">
      <c r="A22" s="8" t="s">
        <v>10</v>
      </c>
      <c r="B22" s="6" t="s">
        <v>13</v>
      </c>
      <c r="C22" s="8" t="s">
        <v>69</v>
      </c>
      <c r="D22" s="9">
        <v>32</v>
      </c>
      <c r="E22" s="8" t="s">
        <v>70</v>
      </c>
      <c r="F22" s="10" t="s">
        <v>71</v>
      </c>
      <c r="G22" s="9">
        <v>2</v>
      </c>
      <c r="H22" s="11">
        <v>476937</v>
      </c>
      <c r="I22" s="8" t="s">
        <v>72</v>
      </c>
    </row>
    <row r="23" spans="1:9" ht="15.75" x14ac:dyDescent="0.25">
      <c r="A23" s="4" t="s">
        <v>10</v>
      </c>
      <c r="B23" s="6" t="s">
        <v>40</v>
      </c>
      <c r="C23" s="4" t="s">
        <v>32</v>
      </c>
      <c r="D23" s="5">
        <v>64</v>
      </c>
      <c r="E23" s="4" t="s">
        <v>73</v>
      </c>
      <c r="F23" s="6"/>
      <c r="G23" s="5">
        <v>8</v>
      </c>
      <c r="H23" s="7">
        <v>953867</v>
      </c>
      <c r="I23" s="4" t="s">
        <v>74</v>
      </c>
    </row>
    <row r="24" spans="1:9" ht="15.75" x14ac:dyDescent="0.25">
      <c r="A24" s="4" t="s">
        <v>19</v>
      </c>
      <c r="B24" s="6" t="s">
        <v>75</v>
      </c>
      <c r="C24" s="4" t="s">
        <v>24</v>
      </c>
      <c r="D24" s="5">
        <v>64</v>
      </c>
      <c r="E24" s="4" t="s">
        <v>53</v>
      </c>
      <c r="F24" s="6">
        <v>20392</v>
      </c>
      <c r="G24" s="5">
        <v>4</v>
      </c>
      <c r="H24" s="7">
        <v>476937</v>
      </c>
      <c r="I24" s="4" t="s">
        <v>76</v>
      </c>
    </row>
    <row r="25" spans="1:9" ht="15.75" x14ac:dyDescent="0.25">
      <c r="A25" s="4" t="s">
        <v>19</v>
      </c>
      <c r="B25" s="6" t="s">
        <v>59</v>
      </c>
      <c r="C25" s="4" t="s">
        <v>77</v>
      </c>
      <c r="D25" s="5">
        <v>64</v>
      </c>
      <c r="E25" s="4" t="s">
        <v>41</v>
      </c>
      <c r="F25" s="6" t="s">
        <v>42</v>
      </c>
      <c r="G25" s="5">
        <v>8</v>
      </c>
      <c r="H25" s="7">
        <v>305242</v>
      </c>
      <c r="I25" s="4" t="s">
        <v>43</v>
      </c>
    </row>
    <row r="26" spans="1:9" ht="15.75" x14ac:dyDescent="0.25">
      <c r="A26" s="4" t="s">
        <v>19</v>
      </c>
      <c r="B26" s="6" t="s">
        <v>78</v>
      </c>
      <c r="C26" s="4" t="s">
        <v>32</v>
      </c>
      <c r="D26" s="5">
        <v>32</v>
      </c>
      <c r="E26" s="4" t="s">
        <v>16</v>
      </c>
      <c r="F26" s="6" t="s">
        <v>79</v>
      </c>
      <c r="G26" s="5">
        <v>3</v>
      </c>
      <c r="H26" s="7">
        <v>238472</v>
      </c>
      <c r="I26" s="4" t="s">
        <v>80</v>
      </c>
    </row>
    <row r="27" spans="1:9" ht="15.75" x14ac:dyDescent="0.25">
      <c r="A27" s="4" t="s">
        <v>19</v>
      </c>
      <c r="B27" s="6" t="s">
        <v>40</v>
      </c>
      <c r="C27" s="4" t="s">
        <v>24</v>
      </c>
      <c r="D27" s="5">
        <v>64</v>
      </c>
      <c r="E27" s="4" t="s">
        <v>45</v>
      </c>
      <c r="F27" s="6" t="s">
        <v>51</v>
      </c>
      <c r="G27" s="5">
        <v>6</v>
      </c>
      <c r="H27" s="7">
        <v>715404</v>
      </c>
      <c r="I27" s="4" t="s">
        <v>49</v>
      </c>
    </row>
    <row r="28" spans="1:9" ht="15.75" x14ac:dyDescent="0.25">
      <c r="A28" s="4" t="s">
        <v>19</v>
      </c>
      <c r="B28" s="6" t="s">
        <v>40</v>
      </c>
      <c r="C28" s="4" t="s">
        <v>32</v>
      </c>
      <c r="D28" s="5">
        <v>64</v>
      </c>
      <c r="E28" s="4" t="s">
        <v>16</v>
      </c>
      <c r="F28" s="6" t="s">
        <v>22</v>
      </c>
      <c r="G28" s="5">
        <v>4</v>
      </c>
      <c r="H28" s="7">
        <v>476937</v>
      </c>
      <c r="I28" s="4" t="s">
        <v>23</v>
      </c>
    </row>
    <row r="29" spans="1:9" ht="15.75" x14ac:dyDescent="0.25">
      <c r="A29" s="4" t="s">
        <v>19</v>
      </c>
      <c r="B29" s="6" t="s">
        <v>40</v>
      </c>
      <c r="C29" s="4" t="s">
        <v>81</v>
      </c>
      <c r="D29" s="5">
        <v>64</v>
      </c>
      <c r="E29" s="4" t="s">
        <v>53</v>
      </c>
      <c r="F29" s="6">
        <v>20237</v>
      </c>
      <c r="G29" s="5">
        <v>8</v>
      </c>
      <c r="H29" s="7">
        <v>953867</v>
      </c>
      <c r="I29" s="4" t="s">
        <v>82</v>
      </c>
    </row>
    <row r="30" spans="1:9" ht="15.75" x14ac:dyDescent="0.25">
      <c r="A30" s="4" t="s">
        <v>10</v>
      </c>
      <c r="B30" s="6" t="s">
        <v>44</v>
      </c>
      <c r="C30" s="4" t="s">
        <v>24</v>
      </c>
      <c r="D30" s="5">
        <v>64</v>
      </c>
      <c r="E30" s="4" t="s">
        <v>83</v>
      </c>
      <c r="F30" s="6" t="s">
        <v>84</v>
      </c>
      <c r="G30" s="5">
        <v>4</v>
      </c>
      <c r="H30" s="7">
        <v>476937</v>
      </c>
      <c r="I30" s="4" t="s">
        <v>85</v>
      </c>
    </row>
    <row r="31" spans="1:9" ht="15.75" x14ac:dyDescent="0.25">
      <c r="A31" s="4" t="s">
        <v>19</v>
      </c>
      <c r="B31" s="6" t="s">
        <v>40</v>
      </c>
      <c r="C31" s="4" t="s">
        <v>24</v>
      </c>
      <c r="D31" s="5">
        <v>64</v>
      </c>
      <c r="E31" s="4" t="s">
        <v>16</v>
      </c>
      <c r="F31" s="6" t="s">
        <v>86</v>
      </c>
      <c r="G31" s="5">
        <v>4</v>
      </c>
      <c r="H31" s="7">
        <v>953867</v>
      </c>
      <c r="I31" s="4" t="s">
        <v>87</v>
      </c>
    </row>
    <row r="32" spans="1:9" ht="15.75" x14ac:dyDescent="0.25">
      <c r="A32" s="4" t="s">
        <v>19</v>
      </c>
      <c r="B32" s="6" t="s">
        <v>40</v>
      </c>
      <c r="C32" s="4" t="s">
        <v>24</v>
      </c>
      <c r="D32" s="5">
        <v>64</v>
      </c>
      <c r="E32" s="4" t="s">
        <v>53</v>
      </c>
      <c r="F32" s="6" t="s">
        <v>88</v>
      </c>
      <c r="G32" s="5">
        <v>4</v>
      </c>
      <c r="H32" s="7">
        <v>476937</v>
      </c>
      <c r="I32" s="4" t="s">
        <v>87</v>
      </c>
    </row>
    <row r="33" spans="1:9" ht="15.75" x14ac:dyDescent="0.25">
      <c r="A33" s="4" t="s">
        <v>19</v>
      </c>
      <c r="B33" s="6" t="s">
        <v>89</v>
      </c>
      <c r="C33" s="4" t="s">
        <v>32</v>
      </c>
      <c r="D33" s="5">
        <v>32</v>
      </c>
      <c r="E33" s="4" t="s">
        <v>45</v>
      </c>
      <c r="F33" s="6" t="s">
        <v>51</v>
      </c>
      <c r="G33" s="5">
        <v>6</v>
      </c>
      <c r="H33" s="7">
        <v>715404</v>
      </c>
      <c r="I33" s="4" t="s">
        <v>49</v>
      </c>
    </row>
    <row r="34" spans="1:9" ht="15.75" x14ac:dyDescent="0.25">
      <c r="A34" s="4" t="s">
        <v>19</v>
      </c>
      <c r="B34" s="6" t="s">
        <v>78</v>
      </c>
      <c r="C34" s="4" t="s">
        <v>24</v>
      </c>
      <c r="D34" s="5">
        <v>64</v>
      </c>
      <c r="E34" s="4" t="s">
        <v>86</v>
      </c>
      <c r="F34" s="6" t="s">
        <v>86</v>
      </c>
      <c r="G34" s="5">
        <v>4</v>
      </c>
      <c r="H34" s="7">
        <v>953867</v>
      </c>
      <c r="I34" s="4" t="s">
        <v>87</v>
      </c>
    </row>
    <row r="35" spans="1:9" ht="15.75" x14ac:dyDescent="0.25">
      <c r="A35" s="4" t="s">
        <v>19</v>
      </c>
      <c r="B35" s="6" t="s">
        <v>13</v>
      </c>
      <c r="C35" s="4" t="s">
        <v>24</v>
      </c>
      <c r="D35" s="5">
        <v>64</v>
      </c>
      <c r="E35" s="4" t="s">
        <v>90</v>
      </c>
      <c r="F35" s="6"/>
      <c r="G35" s="5">
        <v>8</v>
      </c>
      <c r="H35" s="7">
        <v>476937</v>
      </c>
      <c r="I35" s="4" t="s">
        <v>91</v>
      </c>
    </row>
    <row r="36" spans="1:9" ht="15.75" x14ac:dyDescent="0.25">
      <c r="A36" s="4" t="s">
        <v>10</v>
      </c>
      <c r="B36" s="6" t="s">
        <v>40</v>
      </c>
      <c r="C36" s="4" t="s">
        <v>32</v>
      </c>
      <c r="D36" s="5">
        <v>64</v>
      </c>
      <c r="E36" s="4" t="s">
        <v>16</v>
      </c>
      <c r="F36" s="6" t="s">
        <v>29</v>
      </c>
      <c r="G36" s="5">
        <v>8</v>
      </c>
      <c r="H36" s="7">
        <v>476937</v>
      </c>
      <c r="I36" s="4" t="s">
        <v>30</v>
      </c>
    </row>
    <row r="37" spans="1:9" ht="15.75" x14ac:dyDescent="0.25">
      <c r="A37" s="8" t="s">
        <v>10</v>
      </c>
      <c r="B37" s="6" t="s">
        <v>14</v>
      </c>
      <c r="C37" s="8" t="s">
        <v>69</v>
      </c>
      <c r="D37" s="9">
        <v>32</v>
      </c>
      <c r="E37" s="8" t="s">
        <v>11</v>
      </c>
      <c r="F37" s="10" t="s">
        <v>11</v>
      </c>
      <c r="G37" s="9">
        <v>1</v>
      </c>
      <c r="H37" s="11">
        <v>194474</v>
      </c>
      <c r="I37" s="8" t="s">
        <v>92</v>
      </c>
    </row>
    <row r="38" spans="1:9" ht="15.75" x14ac:dyDescent="0.25">
      <c r="A38" s="4" t="s">
        <v>19</v>
      </c>
      <c r="B38" s="6" t="s">
        <v>28</v>
      </c>
      <c r="C38" s="4" t="s">
        <v>32</v>
      </c>
      <c r="D38" s="5">
        <v>64</v>
      </c>
      <c r="E38" s="4" t="s">
        <v>16</v>
      </c>
      <c r="F38" s="6" t="s">
        <v>93</v>
      </c>
      <c r="G38" s="5">
        <v>4</v>
      </c>
      <c r="H38" s="7">
        <v>40960</v>
      </c>
      <c r="I38" s="4" t="s">
        <v>94</v>
      </c>
    </row>
    <row r="39" spans="1:9" ht="15.75" x14ac:dyDescent="0.25">
      <c r="A39" s="4" t="s">
        <v>19</v>
      </c>
      <c r="B39" s="6" t="s">
        <v>40</v>
      </c>
      <c r="C39" s="4" t="s">
        <v>24</v>
      </c>
      <c r="D39" s="5">
        <v>64</v>
      </c>
      <c r="E39" s="4" t="s">
        <v>41</v>
      </c>
      <c r="F39" s="6" t="s">
        <v>56</v>
      </c>
      <c r="G39" s="5">
        <v>4</v>
      </c>
      <c r="H39" s="7">
        <v>610477</v>
      </c>
      <c r="I39" s="4" t="s">
        <v>57</v>
      </c>
    </row>
    <row r="40" spans="1:9" ht="15.75" x14ac:dyDescent="0.25">
      <c r="A40" s="4" t="s">
        <v>19</v>
      </c>
      <c r="B40" s="6" t="s">
        <v>40</v>
      </c>
      <c r="C40" s="4" t="s">
        <v>24</v>
      </c>
      <c r="D40" s="5">
        <v>64</v>
      </c>
      <c r="E40" s="4" t="s">
        <v>53</v>
      </c>
      <c r="F40" s="6">
        <v>20392</v>
      </c>
      <c r="G40" s="5">
        <v>4</v>
      </c>
      <c r="H40" s="7">
        <v>476937</v>
      </c>
      <c r="I40" s="4" t="s">
        <v>76</v>
      </c>
    </row>
    <row r="41" spans="1:9" ht="15.75" x14ac:dyDescent="0.25">
      <c r="A41" s="4" t="s">
        <v>19</v>
      </c>
      <c r="B41" s="6" t="s">
        <v>40</v>
      </c>
      <c r="C41" s="4" t="s">
        <v>32</v>
      </c>
      <c r="D41" s="5">
        <v>64</v>
      </c>
      <c r="E41" s="4" t="s">
        <v>45</v>
      </c>
      <c r="F41" s="6" t="s">
        <v>46</v>
      </c>
      <c r="G41" s="5">
        <v>8</v>
      </c>
      <c r="H41" s="7">
        <v>953867</v>
      </c>
      <c r="I41" s="4" t="s">
        <v>27</v>
      </c>
    </row>
    <row r="42" spans="1:9" ht="15.75" x14ac:dyDescent="0.25">
      <c r="A42" s="4" t="s">
        <v>10</v>
      </c>
      <c r="B42" s="6" t="s">
        <v>44</v>
      </c>
      <c r="C42" s="4" t="s">
        <v>32</v>
      </c>
      <c r="D42" s="5">
        <v>64</v>
      </c>
      <c r="E42" s="4" t="s">
        <v>95</v>
      </c>
      <c r="F42" s="6" t="s">
        <v>36</v>
      </c>
      <c r="G42" s="5">
        <v>4</v>
      </c>
      <c r="H42" s="7">
        <v>152625</v>
      </c>
      <c r="I42" s="4" t="s">
        <v>37</v>
      </c>
    </row>
    <row r="43" spans="1:9" ht="15.75" x14ac:dyDescent="0.25">
      <c r="A43" s="4" t="s">
        <v>19</v>
      </c>
      <c r="B43" s="6" t="s">
        <v>40</v>
      </c>
      <c r="C43" s="4" t="s">
        <v>96</v>
      </c>
      <c r="D43" s="5">
        <v>64</v>
      </c>
      <c r="E43" s="4" t="s">
        <v>16</v>
      </c>
      <c r="F43" s="6" t="s">
        <v>97</v>
      </c>
      <c r="G43" s="5">
        <v>8</v>
      </c>
      <c r="H43" s="7">
        <v>953867</v>
      </c>
      <c r="I43" s="4" t="s">
        <v>87</v>
      </c>
    </row>
    <row r="44" spans="1:9" ht="15.75" x14ac:dyDescent="0.25">
      <c r="A44" s="4" t="s">
        <v>19</v>
      </c>
      <c r="B44" s="6" t="s">
        <v>44</v>
      </c>
      <c r="C44" s="4" t="s">
        <v>32</v>
      </c>
      <c r="D44" s="5">
        <v>64</v>
      </c>
      <c r="E44" s="4" t="s">
        <v>53</v>
      </c>
      <c r="F44" s="6">
        <v>20207</v>
      </c>
      <c r="G44" s="5">
        <v>4</v>
      </c>
      <c r="H44" s="7">
        <v>476937</v>
      </c>
      <c r="I44" s="4" t="s">
        <v>54</v>
      </c>
    </row>
    <row r="45" spans="1:9" ht="15.75" x14ac:dyDescent="0.25">
      <c r="A45" s="4" t="s">
        <v>19</v>
      </c>
      <c r="B45" s="6" t="s">
        <v>13</v>
      </c>
      <c r="C45" s="4" t="s">
        <v>24</v>
      </c>
      <c r="D45" s="5">
        <v>64</v>
      </c>
      <c r="E45" s="4" t="s">
        <v>45</v>
      </c>
      <c r="F45" s="6" t="s">
        <v>51</v>
      </c>
      <c r="G45" s="5">
        <v>6</v>
      </c>
      <c r="H45" s="7">
        <v>715404</v>
      </c>
      <c r="I45" s="4" t="s">
        <v>49</v>
      </c>
    </row>
    <row r="46" spans="1:9" ht="15.75" x14ac:dyDescent="0.25">
      <c r="A46" s="4" t="s">
        <v>10</v>
      </c>
      <c r="B46" s="6" t="s">
        <v>98</v>
      </c>
      <c r="C46" s="4" t="s">
        <v>81</v>
      </c>
      <c r="D46" s="5">
        <v>64</v>
      </c>
      <c r="E46" s="4" t="s">
        <v>16</v>
      </c>
      <c r="F46" s="6" t="s">
        <v>99</v>
      </c>
      <c r="G46" s="5">
        <v>4</v>
      </c>
      <c r="H46" s="7">
        <v>476937</v>
      </c>
      <c r="I46" s="4" t="s">
        <v>100</v>
      </c>
    </row>
    <row r="47" spans="1:9" ht="15.75" x14ac:dyDescent="0.25">
      <c r="A47" s="4" t="s">
        <v>10</v>
      </c>
      <c r="B47" s="6" t="s">
        <v>78</v>
      </c>
      <c r="C47" s="4" t="s">
        <v>24</v>
      </c>
      <c r="D47" s="5">
        <v>64</v>
      </c>
      <c r="E47" s="4" t="s">
        <v>16</v>
      </c>
      <c r="F47" s="6" t="s">
        <v>29</v>
      </c>
      <c r="G47" s="5">
        <v>8</v>
      </c>
      <c r="H47" s="7">
        <v>476937</v>
      </c>
      <c r="I47" s="4" t="s">
        <v>30</v>
      </c>
    </row>
    <row r="48" spans="1:9" ht="15.75" x14ac:dyDescent="0.25">
      <c r="A48" s="4" t="s">
        <v>10</v>
      </c>
      <c r="B48" s="6" t="s">
        <v>40</v>
      </c>
      <c r="C48" s="4" t="s">
        <v>24</v>
      </c>
      <c r="D48" s="5">
        <v>64</v>
      </c>
      <c r="E48" s="4" t="s">
        <v>53</v>
      </c>
      <c r="F48" s="6" t="s">
        <v>101</v>
      </c>
      <c r="G48" s="5">
        <v>4</v>
      </c>
      <c r="H48" s="7">
        <v>476937</v>
      </c>
      <c r="I48" s="4" t="s">
        <v>102</v>
      </c>
    </row>
    <row r="49" spans="1:9" ht="15.75" x14ac:dyDescent="0.25">
      <c r="A49" s="4" t="s">
        <v>10</v>
      </c>
      <c r="B49" s="6" t="s">
        <v>28</v>
      </c>
      <c r="C49" s="4" t="s">
        <v>24</v>
      </c>
      <c r="D49" s="5">
        <v>64</v>
      </c>
      <c r="E49" s="4" t="s">
        <v>83</v>
      </c>
      <c r="F49" s="6" t="s">
        <v>103</v>
      </c>
      <c r="G49" s="5">
        <v>4</v>
      </c>
      <c r="H49" s="7">
        <v>476937</v>
      </c>
      <c r="I49" s="4" t="s">
        <v>85</v>
      </c>
    </row>
    <row r="50" spans="1:9" ht="15.75" x14ac:dyDescent="0.25">
      <c r="A50" s="4" t="s">
        <v>19</v>
      </c>
      <c r="B50" s="6" t="s">
        <v>40</v>
      </c>
      <c r="C50" s="4" t="s">
        <v>32</v>
      </c>
      <c r="D50" s="5">
        <v>64</v>
      </c>
      <c r="E50" s="4" t="s">
        <v>45</v>
      </c>
      <c r="F50" s="6" t="s">
        <v>46</v>
      </c>
      <c r="G50" s="5">
        <v>8</v>
      </c>
      <c r="H50" s="7">
        <v>953867</v>
      </c>
      <c r="I50" s="4" t="s">
        <v>27</v>
      </c>
    </row>
    <row r="51" spans="1:9" ht="15.75" x14ac:dyDescent="0.25">
      <c r="A51" s="4" t="s">
        <v>10</v>
      </c>
      <c r="B51" s="6" t="s">
        <v>40</v>
      </c>
      <c r="C51" s="12" t="s">
        <v>32</v>
      </c>
      <c r="D51" s="5">
        <v>64</v>
      </c>
      <c r="E51" s="4" t="s">
        <v>16</v>
      </c>
      <c r="F51" s="6" t="s">
        <v>38</v>
      </c>
      <c r="G51" s="5">
        <v>8</v>
      </c>
      <c r="H51" s="7">
        <v>476937</v>
      </c>
      <c r="I51" s="4" t="s">
        <v>104</v>
      </c>
    </row>
    <row r="52" spans="1:9" ht="15.75" x14ac:dyDescent="0.25">
      <c r="A52" s="4" t="s">
        <v>10</v>
      </c>
      <c r="B52" s="6" t="s">
        <v>40</v>
      </c>
      <c r="C52" s="4" t="s">
        <v>32</v>
      </c>
      <c r="D52" s="5">
        <v>64</v>
      </c>
      <c r="E52" s="4" t="s">
        <v>16</v>
      </c>
      <c r="F52" s="6" t="s">
        <v>38</v>
      </c>
      <c r="G52" s="5">
        <v>8</v>
      </c>
      <c r="H52" s="7">
        <v>476937</v>
      </c>
      <c r="I52" s="4" t="s">
        <v>30</v>
      </c>
    </row>
    <row r="53" spans="1:9" ht="15.75" x14ac:dyDescent="0.25">
      <c r="A53" s="4" t="s">
        <v>19</v>
      </c>
      <c r="B53" s="4" t="s">
        <v>6</v>
      </c>
      <c r="C53" s="4" t="s">
        <v>105</v>
      </c>
      <c r="D53" s="4">
        <v>64</v>
      </c>
      <c r="E53" s="4" t="s">
        <v>16</v>
      </c>
      <c r="F53" s="4" t="s">
        <v>97</v>
      </c>
      <c r="G53" s="5">
        <v>8</v>
      </c>
      <c r="H53" s="7">
        <v>953867</v>
      </c>
      <c r="I53" s="4" t="s">
        <v>87</v>
      </c>
    </row>
    <row r="54" spans="1:9" ht="15.75" x14ac:dyDescent="0.25">
      <c r="A54" s="4" t="s">
        <v>19</v>
      </c>
      <c r="B54" s="4" t="s">
        <v>11</v>
      </c>
      <c r="C54" s="4" t="s">
        <v>106</v>
      </c>
      <c r="D54" s="4">
        <v>64</v>
      </c>
      <c r="E54" s="4" t="s">
        <v>41</v>
      </c>
      <c r="F54" s="4" t="s">
        <v>107</v>
      </c>
      <c r="G54" s="5">
        <v>4</v>
      </c>
      <c r="H54" s="7">
        <v>476937</v>
      </c>
      <c r="I54" s="4" t="s">
        <v>108</v>
      </c>
    </row>
    <row r="55" spans="1:9" ht="15.75" x14ac:dyDescent="0.25">
      <c r="A55" s="4" t="s">
        <v>10</v>
      </c>
      <c r="B55" s="6" t="s">
        <v>40</v>
      </c>
      <c r="C55" s="4" t="s">
        <v>32</v>
      </c>
      <c r="D55" s="21">
        <v>64</v>
      </c>
      <c r="E55" s="4" t="s">
        <v>16</v>
      </c>
      <c r="F55" s="4" t="s">
        <v>33</v>
      </c>
      <c r="G55" s="5">
        <v>8</v>
      </c>
      <c r="H55" s="7">
        <v>953867</v>
      </c>
      <c r="I55" s="4" t="s">
        <v>34</v>
      </c>
    </row>
    <row r="56" spans="1:9" ht="15.75" x14ac:dyDescent="0.25">
      <c r="A56" s="4" t="s">
        <v>19</v>
      </c>
      <c r="B56" s="4" t="s">
        <v>40</v>
      </c>
      <c r="C56" s="4" t="s">
        <v>109</v>
      </c>
      <c r="D56" s="4">
        <v>64</v>
      </c>
      <c r="E56" s="4" t="s">
        <v>90</v>
      </c>
      <c r="F56" s="4" t="s">
        <v>110</v>
      </c>
      <c r="G56" s="5">
        <v>8</v>
      </c>
      <c r="H56" s="7">
        <v>953867</v>
      </c>
      <c r="I56" s="4" t="s">
        <v>111</v>
      </c>
    </row>
    <row r="57" spans="1:9" ht="15.75" x14ac:dyDescent="0.25">
      <c r="A57" s="4" t="s">
        <v>19</v>
      </c>
      <c r="B57" s="4" t="s">
        <v>40</v>
      </c>
      <c r="C57" s="4" t="s">
        <v>109</v>
      </c>
      <c r="D57" s="4">
        <v>64</v>
      </c>
      <c r="E57" s="4" t="s">
        <v>90</v>
      </c>
      <c r="F57" s="4" t="s">
        <v>110</v>
      </c>
      <c r="G57" s="5">
        <v>8</v>
      </c>
      <c r="H57" s="7">
        <v>953867</v>
      </c>
      <c r="I57" s="4" t="s">
        <v>111</v>
      </c>
    </row>
    <row r="58" spans="1:9" ht="15.75" x14ac:dyDescent="0.25">
      <c r="A58" s="4" t="s">
        <v>10</v>
      </c>
      <c r="B58" s="4"/>
      <c r="C58" s="4" t="s">
        <v>32</v>
      </c>
      <c r="D58" s="21">
        <v>64</v>
      </c>
      <c r="E58" s="4" t="s">
        <v>16</v>
      </c>
      <c r="F58" s="4" t="s">
        <v>33</v>
      </c>
      <c r="G58" s="5">
        <v>8</v>
      </c>
      <c r="H58" s="7">
        <v>953867</v>
      </c>
      <c r="I58" s="4" t="s">
        <v>34</v>
      </c>
    </row>
    <row r="59" spans="1:9" ht="17.25" customHeight="1" x14ac:dyDescent="0.25">
      <c r="A59" s="4" t="s">
        <v>10</v>
      </c>
      <c r="B59" s="4"/>
      <c r="C59" s="4" t="s">
        <v>69</v>
      </c>
      <c r="D59" s="4">
        <v>32</v>
      </c>
      <c r="E59" s="4" t="s">
        <v>16</v>
      </c>
      <c r="F59" s="4" t="s">
        <v>36</v>
      </c>
      <c r="G59" s="5">
        <v>2</v>
      </c>
      <c r="H59" s="7">
        <v>152625</v>
      </c>
      <c r="I59" s="4" t="s">
        <v>37</v>
      </c>
    </row>
    <row r="60" spans="1:9" ht="15.75" x14ac:dyDescent="0.25">
      <c r="A60" s="4" t="s">
        <v>10</v>
      </c>
      <c r="B60" s="4" t="s">
        <v>14</v>
      </c>
      <c r="C60" s="4" t="s">
        <v>24</v>
      </c>
      <c r="D60" s="4">
        <v>64</v>
      </c>
      <c r="E60" s="4" t="s">
        <v>53</v>
      </c>
      <c r="F60" s="4" t="s">
        <v>112</v>
      </c>
      <c r="G60" s="5">
        <v>4</v>
      </c>
      <c r="H60" s="7">
        <v>238472</v>
      </c>
      <c r="I60" s="4" t="s">
        <v>18</v>
      </c>
    </row>
    <row r="61" spans="1:9" ht="15.75" x14ac:dyDescent="0.25">
      <c r="A61" s="4" t="s">
        <v>19</v>
      </c>
      <c r="B61" s="4" t="s">
        <v>78</v>
      </c>
      <c r="C61" s="4" t="s">
        <v>113</v>
      </c>
      <c r="D61" s="4">
        <v>32</v>
      </c>
      <c r="E61" s="4" t="s">
        <v>16</v>
      </c>
      <c r="F61" s="4" t="s">
        <v>114</v>
      </c>
      <c r="G61" s="5">
        <v>2</v>
      </c>
      <c r="H61" s="7">
        <v>305242</v>
      </c>
      <c r="I61" s="4" t="s">
        <v>115</v>
      </c>
    </row>
  </sheetData>
  <autoFilter ref="A1:A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B19" zoomScale="115" zoomScaleNormal="115" workbookViewId="0">
      <selection activeCell="F8" sqref="F8"/>
    </sheetView>
  </sheetViews>
  <sheetFormatPr baseColWidth="10" defaultRowHeight="15" x14ac:dyDescent="0.25"/>
  <cols>
    <col min="1" max="1" width="11.42578125" style="20"/>
    <col min="2" max="2" width="17.42578125" style="20" bestFit="1" customWidth="1"/>
    <col min="3" max="3" width="22.42578125" style="20" bestFit="1" customWidth="1"/>
    <col min="4" max="4" width="40.7109375" style="20" bestFit="1" customWidth="1"/>
    <col min="5" max="5" width="8" style="20" bestFit="1" customWidth="1"/>
    <col min="6" max="6" width="30.85546875" style="20" bestFit="1" customWidth="1"/>
    <col min="7" max="7" width="30" style="20" bestFit="1" customWidth="1"/>
    <col min="8" max="8" width="9.85546875" style="20" bestFit="1" customWidth="1"/>
    <col min="9" max="9" width="19.85546875" style="20" bestFit="1" customWidth="1"/>
    <col min="10" max="10" width="46.28515625" style="20" bestFit="1" customWidth="1"/>
    <col min="11" max="16384" width="11.42578125" style="20"/>
  </cols>
  <sheetData>
    <row r="1" spans="1:10" s="19" customFormat="1" x14ac:dyDescent="0.25">
      <c r="A1" s="19" t="s">
        <v>117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7</v>
      </c>
      <c r="I1" s="19" t="s">
        <v>8</v>
      </c>
      <c r="J1" s="19" t="s">
        <v>9</v>
      </c>
    </row>
    <row r="2" spans="1:10" x14ac:dyDescent="0.25">
      <c r="A2" s="20">
        <v>1</v>
      </c>
      <c r="B2" s="20" t="s">
        <v>19</v>
      </c>
      <c r="C2" s="20" t="s">
        <v>20</v>
      </c>
      <c r="D2" s="20" t="s">
        <v>21</v>
      </c>
      <c r="E2" s="20">
        <v>64</v>
      </c>
      <c r="F2" s="20" t="s">
        <v>16</v>
      </c>
      <c r="G2" s="20" t="s">
        <v>22</v>
      </c>
      <c r="H2" s="20">
        <v>4</v>
      </c>
      <c r="I2" s="20">
        <v>476937</v>
      </c>
      <c r="J2" s="20" t="s">
        <v>23</v>
      </c>
    </row>
    <row r="3" spans="1:10" x14ac:dyDescent="0.25">
      <c r="A3" s="20">
        <v>2</v>
      </c>
      <c r="B3" s="20" t="s">
        <v>19</v>
      </c>
      <c r="C3" s="20" t="s">
        <v>13</v>
      </c>
      <c r="D3" s="20" t="s">
        <v>24</v>
      </c>
      <c r="E3" s="20">
        <v>64</v>
      </c>
      <c r="F3" s="20" t="s">
        <v>25</v>
      </c>
      <c r="G3" s="20" t="s">
        <v>26</v>
      </c>
      <c r="H3" s="20">
        <v>6</v>
      </c>
      <c r="I3" s="20">
        <v>715402</v>
      </c>
      <c r="J3" s="20" t="s">
        <v>27</v>
      </c>
    </row>
    <row r="4" spans="1:10" x14ac:dyDescent="0.25">
      <c r="A4" s="20">
        <v>3</v>
      </c>
      <c r="B4" s="20" t="s">
        <v>19</v>
      </c>
      <c r="C4" s="20" t="s">
        <v>40</v>
      </c>
      <c r="D4" s="20" t="s">
        <v>21</v>
      </c>
      <c r="E4" s="20">
        <v>64</v>
      </c>
      <c r="F4" s="20" t="s">
        <v>41</v>
      </c>
      <c r="G4" s="20" t="s">
        <v>42</v>
      </c>
      <c r="H4" s="20">
        <v>3</v>
      </c>
      <c r="I4" s="20">
        <v>305242</v>
      </c>
      <c r="J4" s="20" t="s">
        <v>43</v>
      </c>
    </row>
    <row r="5" spans="1:10" x14ac:dyDescent="0.25">
      <c r="A5" s="20">
        <v>4</v>
      </c>
      <c r="B5" s="20" t="s">
        <v>19</v>
      </c>
      <c r="C5" s="20" t="s">
        <v>44</v>
      </c>
      <c r="D5" s="20" t="s">
        <v>21</v>
      </c>
      <c r="E5" s="20">
        <v>64</v>
      </c>
      <c r="F5" s="20" t="s">
        <v>45</v>
      </c>
      <c r="G5" s="20" t="s">
        <v>46</v>
      </c>
      <c r="H5" s="20">
        <v>8</v>
      </c>
      <c r="I5" s="20">
        <v>953867</v>
      </c>
      <c r="J5" s="20" t="s">
        <v>27</v>
      </c>
    </row>
    <row r="6" spans="1:10" x14ac:dyDescent="0.25">
      <c r="A6" s="20">
        <v>5</v>
      </c>
      <c r="B6" s="20" t="s">
        <v>19</v>
      </c>
      <c r="C6" s="20" t="s">
        <v>31</v>
      </c>
      <c r="D6" s="20" t="s">
        <v>24</v>
      </c>
      <c r="E6" s="20">
        <v>64</v>
      </c>
      <c r="F6" s="20" t="s">
        <v>47</v>
      </c>
      <c r="G6" s="20" t="s">
        <v>48</v>
      </c>
      <c r="H6" s="20">
        <v>6</v>
      </c>
      <c r="I6" s="20">
        <v>476937</v>
      </c>
      <c r="J6" s="20" t="s">
        <v>49</v>
      </c>
    </row>
    <row r="7" spans="1:10" x14ac:dyDescent="0.25">
      <c r="A7" s="20">
        <v>6</v>
      </c>
      <c r="B7" s="20" t="s">
        <v>19</v>
      </c>
      <c r="C7" s="20" t="s">
        <v>40</v>
      </c>
      <c r="D7" s="20" t="s">
        <v>50</v>
      </c>
      <c r="E7" s="20">
        <v>64</v>
      </c>
      <c r="F7" s="20" t="s">
        <v>45</v>
      </c>
      <c r="G7" s="20" t="s">
        <v>51</v>
      </c>
      <c r="H7" s="20">
        <v>8</v>
      </c>
      <c r="I7" s="20">
        <v>476937</v>
      </c>
      <c r="J7" s="20" t="s">
        <v>52</v>
      </c>
    </row>
    <row r="8" spans="1:10" x14ac:dyDescent="0.25">
      <c r="A8" s="20">
        <v>7</v>
      </c>
      <c r="B8" s="20" t="s">
        <v>19</v>
      </c>
      <c r="C8" s="20" t="s">
        <v>13</v>
      </c>
      <c r="D8" s="20" t="s">
        <v>21</v>
      </c>
      <c r="E8" s="20">
        <v>64</v>
      </c>
      <c r="F8" s="20" t="s">
        <v>53</v>
      </c>
      <c r="G8" s="20">
        <v>20207</v>
      </c>
      <c r="H8" s="20">
        <v>4</v>
      </c>
      <c r="I8" s="20">
        <v>476937</v>
      </c>
      <c r="J8" s="20" t="s">
        <v>54</v>
      </c>
    </row>
    <row r="9" spans="1:10" x14ac:dyDescent="0.25">
      <c r="A9" s="20">
        <v>8</v>
      </c>
      <c r="B9" s="20" t="s">
        <v>19</v>
      </c>
      <c r="C9" s="20" t="s">
        <v>40</v>
      </c>
      <c r="D9" s="20" t="s">
        <v>21</v>
      </c>
      <c r="E9" s="20">
        <v>64</v>
      </c>
      <c r="F9" s="20" t="s">
        <v>41</v>
      </c>
      <c r="G9" s="20" t="s">
        <v>56</v>
      </c>
      <c r="H9" s="20">
        <v>4</v>
      </c>
      <c r="I9" s="20">
        <v>610477</v>
      </c>
      <c r="J9" s="20" t="s">
        <v>57</v>
      </c>
    </row>
    <row r="10" spans="1:10" x14ac:dyDescent="0.25">
      <c r="A10" s="20">
        <v>9</v>
      </c>
      <c r="B10" s="20" t="s">
        <v>19</v>
      </c>
      <c r="C10" s="20" t="s">
        <v>40</v>
      </c>
      <c r="D10" s="20" t="s">
        <v>24</v>
      </c>
      <c r="E10" s="20">
        <v>64</v>
      </c>
      <c r="F10" s="20" t="s">
        <v>16</v>
      </c>
      <c r="G10" s="20" t="s">
        <v>60</v>
      </c>
      <c r="H10" s="20">
        <v>16</v>
      </c>
      <c r="I10" s="20">
        <v>953867</v>
      </c>
      <c r="J10" s="20" t="s">
        <v>61</v>
      </c>
    </row>
    <row r="11" spans="1:10" x14ac:dyDescent="0.25">
      <c r="A11" s="20">
        <v>10</v>
      </c>
      <c r="B11" s="20" t="s">
        <v>19</v>
      </c>
      <c r="C11" s="20" t="s">
        <v>28</v>
      </c>
      <c r="D11" s="20" t="s">
        <v>21</v>
      </c>
      <c r="E11" s="20">
        <v>64</v>
      </c>
      <c r="F11" s="20" t="s">
        <v>25</v>
      </c>
      <c r="G11" s="20" t="s">
        <v>62</v>
      </c>
      <c r="H11" s="20">
        <v>16</v>
      </c>
      <c r="I11" s="20">
        <v>953867</v>
      </c>
      <c r="J11" s="20" t="s">
        <v>63</v>
      </c>
    </row>
    <row r="12" spans="1:10" x14ac:dyDescent="0.25">
      <c r="A12" s="20">
        <v>11</v>
      </c>
      <c r="B12" s="20" t="s">
        <v>19</v>
      </c>
      <c r="C12" s="20" t="s">
        <v>75</v>
      </c>
      <c r="D12" s="20" t="s">
        <v>24</v>
      </c>
      <c r="E12" s="20">
        <v>64</v>
      </c>
      <c r="F12" s="20" t="s">
        <v>53</v>
      </c>
      <c r="G12" s="20">
        <v>20392</v>
      </c>
      <c r="H12" s="20">
        <v>4</v>
      </c>
      <c r="I12" s="20">
        <v>476937</v>
      </c>
      <c r="J12" s="20" t="s">
        <v>76</v>
      </c>
    </row>
    <row r="13" spans="1:10" x14ac:dyDescent="0.25">
      <c r="A13" s="20">
        <v>12</v>
      </c>
      <c r="B13" s="20" t="s">
        <v>19</v>
      </c>
      <c r="C13" s="20" t="s">
        <v>59</v>
      </c>
      <c r="D13" s="20" t="s">
        <v>77</v>
      </c>
      <c r="E13" s="20">
        <v>64</v>
      </c>
      <c r="F13" s="20" t="s">
        <v>41</v>
      </c>
      <c r="G13" s="20" t="s">
        <v>42</v>
      </c>
      <c r="H13" s="20">
        <v>8</v>
      </c>
      <c r="I13" s="20">
        <v>305242</v>
      </c>
      <c r="J13" s="20" t="s">
        <v>43</v>
      </c>
    </row>
    <row r="14" spans="1:10" x14ac:dyDescent="0.25">
      <c r="A14" s="20">
        <v>13</v>
      </c>
      <c r="B14" s="20" t="s">
        <v>19</v>
      </c>
      <c r="C14" s="20" t="s">
        <v>78</v>
      </c>
      <c r="D14" s="20" t="s">
        <v>32</v>
      </c>
      <c r="E14" s="20">
        <v>32</v>
      </c>
      <c r="F14" s="20" t="s">
        <v>16</v>
      </c>
      <c r="G14" s="20" t="s">
        <v>79</v>
      </c>
      <c r="H14" s="20">
        <v>3</v>
      </c>
      <c r="I14" s="20">
        <v>238472</v>
      </c>
      <c r="J14" s="20" t="s">
        <v>80</v>
      </c>
    </row>
    <row r="15" spans="1:10" x14ac:dyDescent="0.25">
      <c r="A15" s="20">
        <v>14</v>
      </c>
      <c r="B15" s="20" t="s">
        <v>19</v>
      </c>
      <c r="C15" s="20" t="s">
        <v>40</v>
      </c>
      <c r="D15" s="20" t="s">
        <v>24</v>
      </c>
      <c r="E15" s="20">
        <v>64</v>
      </c>
      <c r="F15" s="20" t="s">
        <v>45</v>
      </c>
      <c r="G15" s="20" t="s">
        <v>51</v>
      </c>
      <c r="H15" s="20">
        <v>6</v>
      </c>
      <c r="I15" s="20">
        <v>715404</v>
      </c>
      <c r="J15" s="20" t="s">
        <v>49</v>
      </c>
    </row>
    <row r="16" spans="1:10" x14ac:dyDescent="0.25">
      <c r="A16" s="20">
        <v>15</v>
      </c>
      <c r="B16" s="20" t="s">
        <v>19</v>
      </c>
      <c r="C16" s="20" t="s">
        <v>40</v>
      </c>
      <c r="D16" s="20" t="s">
        <v>32</v>
      </c>
      <c r="E16" s="20">
        <v>64</v>
      </c>
      <c r="F16" s="20" t="s">
        <v>16</v>
      </c>
      <c r="G16" s="20" t="s">
        <v>22</v>
      </c>
      <c r="H16" s="20">
        <v>4</v>
      </c>
      <c r="I16" s="20">
        <v>476937</v>
      </c>
      <c r="J16" s="20" t="s">
        <v>23</v>
      </c>
    </row>
    <row r="17" spans="1:10" x14ac:dyDescent="0.25">
      <c r="A17" s="20">
        <v>16</v>
      </c>
      <c r="B17" s="20" t="s">
        <v>19</v>
      </c>
      <c r="C17" s="20" t="s">
        <v>40</v>
      </c>
      <c r="D17" s="20" t="s">
        <v>81</v>
      </c>
      <c r="E17" s="20">
        <v>64</v>
      </c>
      <c r="F17" s="20" t="s">
        <v>53</v>
      </c>
      <c r="G17" s="20">
        <v>20237</v>
      </c>
      <c r="H17" s="20">
        <v>8</v>
      </c>
      <c r="I17" s="20">
        <v>953867</v>
      </c>
      <c r="J17" s="20" t="s">
        <v>82</v>
      </c>
    </row>
    <row r="18" spans="1:10" x14ac:dyDescent="0.25">
      <c r="A18" s="20">
        <v>17</v>
      </c>
      <c r="B18" s="20" t="s">
        <v>19</v>
      </c>
      <c r="C18" s="20" t="s">
        <v>40</v>
      </c>
      <c r="D18" s="20" t="s">
        <v>24</v>
      </c>
      <c r="E18" s="20">
        <v>64</v>
      </c>
      <c r="F18" s="20" t="s">
        <v>16</v>
      </c>
      <c r="G18" s="20" t="s">
        <v>86</v>
      </c>
      <c r="H18" s="20">
        <v>4</v>
      </c>
      <c r="I18" s="20">
        <v>953867</v>
      </c>
      <c r="J18" s="20" t="s">
        <v>87</v>
      </c>
    </row>
    <row r="19" spans="1:10" x14ac:dyDescent="0.25">
      <c r="A19" s="20">
        <v>18</v>
      </c>
      <c r="B19" s="20" t="s">
        <v>19</v>
      </c>
      <c r="C19" s="20" t="s">
        <v>40</v>
      </c>
      <c r="D19" s="20" t="s">
        <v>24</v>
      </c>
      <c r="E19" s="20">
        <v>64</v>
      </c>
      <c r="F19" s="20" t="s">
        <v>53</v>
      </c>
      <c r="G19" s="20" t="s">
        <v>88</v>
      </c>
      <c r="H19" s="20">
        <v>4</v>
      </c>
      <c r="I19" s="20">
        <v>476937</v>
      </c>
      <c r="J19" s="20" t="s">
        <v>87</v>
      </c>
    </row>
    <row r="20" spans="1:10" x14ac:dyDescent="0.25">
      <c r="A20" s="20">
        <v>19</v>
      </c>
      <c r="B20" s="20" t="s">
        <v>19</v>
      </c>
      <c r="C20" s="20" t="s">
        <v>89</v>
      </c>
      <c r="D20" s="20" t="s">
        <v>32</v>
      </c>
      <c r="E20" s="20">
        <v>32</v>
      </c>
      <c r="F20" s="20" t="s">
        <v>45</v>
      </c>
      <c r="G20" s="20" t="s">
        <v>51</v>
      </c>
      <c r="H20" s="20">
        <v>6</v>
      </c>
      <c r="I20" s="20">
        <v>715404</v>
      </c>
      <c r="J20" s="20" t="s">
        <v>49</v>
      </c>
    </row>
    <row r="21" spans="1:10" x14ac:dyDescent="0.25">
      <c r="A21" s="20">
        <v>20</v>
      </c>
      <c r="B21" s="20" t="s">
        <v>19</v>
      </c>
      <c r="C21" s="20" t="s">
        <v>78</v>
      </c>
      <c r="D21" s="20" t="s">
        <v>24</v>
      </c>
      <c r="E21" s="20">
        <v>64</v>
      </c>
      <c r="F21" s="20" t="s">
        <v>16</v>
      </c>
      <c r="G21" s="20" t="s">
        <v>86</v>
      </c>
      <c r="H21" s="20">
        <v>4</v>
      </c>
      <c r="I21" s="20">
        <v>953867</v>
      </c>
      <c r="J21" s="20" t="s">
        <v>87</v>
      </c>
    </row>
    <row r="22" spans="1:10" x14ac:dyDescent="0.25">
      <c r="A22" s="20">
        <v>21</v>
      </c>
      <c r="B22" s="20" t="s">
        <v>19</v>
      </c>
      <c r="C22" s="20" t="s">
        <v>13</v>
      </c>
      <c r="D22" s="20" t="s">
        <v>24</v>
      </c>
      <c r="E22" s="20">
        <v>64</v>
      </c>
      <c r="F22" s="20" t="s">
        <v>16</v>
      </c>
      <c r="H22" s="20">
        <v>8</v>
      </c>
      <c r="I22" s="20">
        <v>476937</v>
      </c>
      <c r="J22" s="20" t="s">
        <v>91</v>
      </c>
    </row>
    <row r="23" spans="1:10" x14ac:dyDescent="0.25">
      <c r="A23" s="20">
        <v>22</v>
      </c>
      <c r="B23" s="20" t="s">
        <v>19</v>
      </c>
      <c r="C23" s="20" t="s">
        <v>28</v>
      </c>
      <c r="D23" s="20" t="s">
        <v>32</v>
      </c>
      <c r="E23" s="20">
        <v>64</v>
      </c>
      <c r="F23" s="20" t="s">
        <v>16</v>
      </c>
      <c r="G23" s="20" t="s">
        <v>93</v>
      </c>
      <c r="H23" s="20">
        <v>4</v>
      </c>
      <c r="I23" s="20">
        <v>40960</v>
      </c>
      <c r="J23" s="20" t="s">
        <v>94</v>
      </c>
    </row>
    <row r="24" spans="1:10" x14ac:dyDescent="0.25">
      <c r="A24" s="20">
        <v>23</v>
      </c>
      <c r="B24" s="20" t="s">
        <v>19</v>
      </c>
      <c r="C24" s="20" t="s">
        <v>40</v>
      </c>
      <c r="D24" s="20" t="s">
        <v>24</v>
      </c>
      <c r="E24" s="20">
        <v>64</v>
      </c>
      <c r="F24" s="20" t="s">
        <v>41</v>
      </c>
      <c r="G24" s="20" t="s">
        <v>56</v>
      </c>
      <c r="H24" s="20">
        <v>4</v>
      </c>
      <c r="I24" s="20">
        <v>610477</v>
      </c>
      <c r="J24" s="20" t="s">
        <v>57</v>
      </c>
    </row>
    <row r="25" spans="1:10" x14ac:dyDescent="0.25">
      <c r="A25" s="20">
        <v>24</v>
      </c>
      <c r="B25" s="20" t="s">
        <v>19</v>
      </c>
      <c r="C25" s="20" t="s">
        <v>40</v>
      </c>
      <c r="D25" s="20" t="s">
        <v>24</v>
      </c>
      <c r="E25" s="20">
        <v>64</v>
      </c>
      <c r="F25" s="20" t="s">
        <v>53</v>
      </c>
      <c r="G25" s="20">
        <v>20392</v>
      </c>
      <c r="H25" s="20">
        <v>4</v>
      </c>
      <c r="I25" s="20">
        <v>476937</v>
      </c>
      <c r="J25" s="20" t="s">
        <v>76</v>
      </c>
    </row>
    <row r="26" spans="1:10" x14ac:dyDescent="0.25">
      <c r="A26" s="20">
        <v>25</v>
      </c>
      <c r="B26" s="20" t="s">
        <v>19</v>
      </c>
      <c r="C26" s="20" t="s">
        <v>40</v>
      </c>
      <c r="D26" s="20" t="s">
        <v>32</v>
      </c>
      <c r="E26" s="20">
        <v>64</v>
      </c>
      <c r="F26" s="20" t="s">
        <v>45</v>
      </c>
      <c r="G26" s="20" t="s">
        <v>46</v>
      </c>
      <c r="H26" s="20">
        <v>8</v>
      </c>
      <c r="I26" s="20">
        <v>953867</v>
      </c>
      <c r="J26" s="20" t="s">
        <v>27</v>
      </c>
    </row>
    <row r="27" spans="1:10" x14ac:dyDescent="0.25">
      <c r="A27" s="20">
        <v>26</v>
      </c>
      <c r="B27" s="20" t="s">
        <v>19</v>
      </c>
      <c r="C27" s="20" t="s">
        <v>40</v>
      </c>
      <c r="D27" s="20" t="s">
        <v>96</v>
      </c>
      <c r="E27" s="20">
        <v>64</v>
      </c>
      <c r="F27" s="20" t="s">
        <v>16</v>
      </c>
      <c r="G27" s="20" t="s">
        <v>97</v>
      </c>
      <c r="H27" s="20">
        <v>8</v>
      </c>
      <c r="I27" s="20">
        <v>953867</v>
      </c>
      <c r="J27" s="20" t="s">
        <v>87</v>
      </c>
    </row>
    <row r="28" spans="1:10" x14ac:dyDescent="0.25">
      <c r="A28" s="20">
        <v>27</v>
      </c>
      <c r="B28" s="20" t="s">
        <v>19</v>
      </c>
      <c r="C28" s="20" t="s">
        <v>44</v>
      </c>
      <c r="D28" s="20" t="s">
        <v>32</v>
      </c>
      <c r="E28" s="20">
        <v>64</v>
      </c>
      <c r="F28" s="20" t="s">
        <v>53</v>
      </c>
      <c r="G28" s="20">
        <v>20207</v>
      </c>
      <c r="H28" s="20">
        <v>4</v>
      </c>
      <c r="I28" s="20">
        <v>476937</v>
      </c>
      <c r="J28" s="20" t="s">
        <v>54</v>
      </c>
    </row>
    <row r="29" spans="1:10" x14ac:dyDescent="0.25">
      <c r="A29" s="20">
        <v>28</v>
      </c>
      <c r="B29" s="20" t="s">
        <v>19</v>
      </c>
      <c r="C29" s="20" t="s">
        <v>13</v>
      </c>
      <c r="D29" s="20" t="s">
        <v>24</v>
      </c>
      <c r="E29" s="20">
        <v>64</v>
      </c>
      <c r="F29" s="20" t="s">
        <v>45</v>
      </c>
      <c r="G29" s="20" t="s">
        <v>51</v>
      </c>
      <c r="H29" s="20">
        <v>6</v>
      </c>
      <c r="I29" s="20">
        <v>715404</v>
      </c>
      <c r="J29" s="20" t="s">
        <v>49</v>
      </c>
    </row>
    <row r="30" spans="1:10" x14ac:dyDescent="0.25">
      <c r="A30" s="20">
        <v>29</v>
      </c>
      <c r="B30" s="20" t="s">
        <v>19</v>
      </c>
      <c r="C30" s="20" t="s">
        <v>40</v>
      </c>
      <c r="D30" s="20" t="s">
        <v>32</v>
      </c>
      <c r="E30" s="20">
        <v>64</v>
      </c>
      <c r="F30" s="20" t="s">
        <v>45</v>
      </c>
      <c r="G30" s="20" t="s">
        <v>46</v>
      </c>
      <c r="H30" s="20">
        <v>8</v>
      </c>
      <c r="I30" s="20">
        <v>953867</v>
      </c>
      <c r="J30" s="20" t="s">
        <v>27</v>
      </c>
    </row>
    <row r="31" spans="1:10" x14ac:dyDescent="0.25">
      <c r="A31" s="20">
        <v>30</v>
      </c>
      <c r="B31" s="20" t="s">
        <v>19</v>
      </c>
      <c r="C31" s="20" t="s">
        <v>6</v>
      </c>
      <c r="D31" s="20" t="s">
        <v>105</v>
      </c>
      <c r="E31" s="20">
        <v>64</v>
      </c>
      <c r="F31" s="20" t="s">
        <v>16</v>
      </c>
      <c r="G31" s="20" t="s">
        <v>97</v>
      </c>
      <c r="H31" s="20">
        <v>8</v>
      </c>
      <c r="I31" s="20">
        <v>953867</v>
      </c>
      <c r="J31" s="20" t="s">
        <v>87</v>
      </c>
    </row>
    <row r="32" spans="1:10" x14ac:dyDescent="0.25">
      <c r="A32" s="20">
        <v>31</v>
      </c>
      <c r="B32" s="20" t="s">
        <v>19</v>
      </c>
      <c r="C32" s="20" t="s">
        <v>11</v>
      </c>
      <c r="D32" s="20" t="s">
        <v>106</v>
      </c>
      <c r="E32" s="20">
        <v>64</v>
      </c>
      <c r="F32" s="20" t="s">
        <v>41</v>
      </c>
      <c r="G32" s="20" t="s">
        <v>107</v>
      </c>
      <c r="H32" s="20">
        <v>4</v>
      </c>
      <c r="I32" s="20">
        <v>476937</v>
      </c>
      <c r="J32" s="20" t="s">
        <v>108</v>
      </c>
    </row>
    <row r="33" spans="1:10" x14ac:dyDescent="0.25">
      <c r="A33" s="20">
        <v>32</v>
      </c>
      <c r="B33" s="20" t="s">
        <v>19</v>
      </c>
      <c r="C33" s="20" t="s">
        <v>40</v>
      </c>
      <c r="D33" s="20" t="s">
        <v>109</v>
      </c>
      <c r="E33" s="20">
        <v>64</v>
      </c>
      <c r="F33" s="20" t="s">
        <v>16</v>
      </c>
      <c r="G33" s="20" t="s">
        <v>110</v>
      </c>
      <c r="H33" s="20">
        <v>8</v>
      </c>
      <c r="I33" s="20">
        <v>953867</v>
      </c>
      <c r="J33" s="20" t="s">
        <v>111</v>
      </c>
    </row>
    <row r="34" spans="1:10" x14ac:dyDescent="0.25">
      <c r="A34" s="20">
        <v>33</v>
      </c>
      <c r="B34" s="20" t="s">
        <v>19</v>
      </c>
      <c r="C34" s="20" t="s">
        <v>40</v>
      </c>
      <c r="D34" s="20" t="s">
        <v>109</v>
      </c>
      <c r="E34" s="20">
        <v>64</v>
      </c>
      <c r="F34" s="20" t="s">
        <v>16</v>
      </c>
      <c r="G34" s="20" t="s">
        <v>110</v>
      </c>
      <c r="H34" s="20">
        <v>8</v>
      </c>
      <c r="I34" s="20">
        <v>953867</v>
      </c>
      <c r="J34" s="20" t="s">
        <v>111</v>
      </c>
    </row>
    <row r="35" spans="1:10" x14ac:dyDescent="0.25">
      <c r="A35" s="20">
        <v>34</v>
      </c>
      <c r="B35" s="20" t="s">
        <v>19</v>
      </c>
      <c r="C35" s="20" t="s">
        <v>78</v>
      </c>
      <c r="D35" s="20" t="s">
        <v>113</v>
      </c>
      <c r="E35" s="20">
        <v>32</v>
      </c>
      <c r="F35" s="20" t="s">
        <v>16</v>
      </c>
      <c r="G35" s="20" t="s">
        <v>114</v>
      </c>
      <c r="H35" s="20">
        <v>2</v>
      </c>
      <c r="I35" s="20">
        <v>305242</v>
      </c>
      <c r="J35" s="20" t="s">
        <v>115</v>
      </c>
    </row>
  </sheetData>
  <autoFilter ref="B1:J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workbookViewId="0">
      <selection activeCell="F28" sqref="F28"/>
    </sheetView>
  </sheetViews>
  <sheetFormatPr baseColWidth="10" defaultRowHeight="15" x14ac:dyDescent="0.25"/>
  <cols>
    <col min="1" max="1" width="3" bestFit="1" customWidth="1"/>
    <col min="2" max="2" width="17.42578125" bestFit="1" customWidth="1"/>
    <col min="3" max="3" width="22.42578125" bestFit="1" customWidth="1"/>
    <col min="6" max="6" width="27.42578125" bestFit="1" customWidth="1"/>
    <col min="7" max="7" width="35.85546875" bestFit="1" customWidth="1"/>
    <col min="9" max="9" width="19.85546875" bestFit="1" customWidth="1"/>
    <col min="10" max="10" width="52.5703125" bestFit="1" customWidth="1"/>
  </cols>
  <sheetData>
    <row r="1" spans="1:13" s="20" customFormat="1" x14ac:dyDescent="0.25">
      <c r="A1" s="19" t="s">
        <v>117</v>
      </c>
      <c r="B1" s="19" t="s">
        <v>0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7</v>
      </c>
      <c r="I1" s="19" t="s">
        <v>8</v>
      </c>
      <c r="J1" s="19" t="s">
        <v>9</v>
      </c>
      <c r="K1" s="19"/>
      <c r="L1" s="19"/>
      <c r="M1" s="19"/>
    </row>
    <row r="2" spans="1:13" x14ac:dyDescent="0.25">
      <c r="A2">
        <v>1</v>
      </c>
      <c r="B2" t="s">
        <v>10</v>
      </c>
      <c r="C2" t="s">
        <v>15</v>
      </c>
      <c r="D2">
        <v>64</v>
      </c>
      <c r="F2" t="s">
        <v>16</v>
      </c>
      <c r="G2" t="s">
        <v>17</v>
      </c>
      <c r="H2">
        <v>4</v>
      </c>
      <c r="I2">
        <v>476937</v>
      </c>
      <c r="J2" t="s">
        <v>18</v>
      </c>
    </row>
    <row r="3" spans="1:13" x14ac:dyDescent="0.25">
      <c r="A3">
        <v>2</v>
      </c>
      <c r="B3" t="s">
        <v>10</v>
      </c>
      <c r="C3" t="s">
        <v>24</v>
      </c>
      <c r="D3">
        <v>64</v>
      </c>
      <c r="F3" t="s">
        <v>16</v>
      </c>
      <c r="G3" t="s">
        <v>29</v>
      </c>
      <c r="H3">
        <v>8</v>
      </c>
      <c r="I3">
        <v>476937</v>
      </c>
      <c r="J3" t="s">
        <v>30</v>
      </c>
    </row>
    <row r="4" spans="1:13" x14ac:dyDescent="0.25">
      <c r="A4">
        <v>3</v>
      </c>
      <c r="B4" t="s">
        <v>10</v>
      </c>
      <c r="C4" t="s">
        <v>32</v>
      </c>
      <c r="D4">
        <v>64</v>
      </c>
      <c r="F4" t="s">
        <v>16</v>
      </c>
      <c r="G4" t="s">
        <v>33</v>
      </c>
      <c r="H4">
        <v>8</v>
      </c>
      <c r="I4">
        <v>953867</v>
      </c>
      <c r="J4" t="s">
        <v>34</v>
      </c>
    </row>
    <row r="5" spans="1:13" x14ac:dyDescent="0.25">
      <c r="A5">
        <v>4</v>
      </c>
      <c r="B5" t="s">
        <v>10</v>
      </c>
      <c r="C5" t="s">
        <v>35</v>
      </c>
      <c r="D5">
        <v>32</v>
      </c>
      <c r="F5" t="s">
        <v>16</v>
      </c>
      <c r="G5" t="s">
        <v>36</v>
      </c>
      <c r="H5">
        <v>2</v>
      </c>
      <c r="I5">
        <v>156327</v>
      </c>
      <c r="J5" t="s">
        <v>37</v>
      </c>
    </row>
    <row r="6" spans="1:13" x14ac:dyDescent="0.25">
      <c r="A6">
        <v>5</v>
      </c>
      <c r="B6" t="s">
        <v>10</v>
      </c>
      <c r="C6" t="s">
        <v>24</v>
      </c>
      <c r="D6">
        <v>64</v>
      </c>
      <c r="F6" t="s">
        <v>16</v>
      </c>
      <c r="G6" t="s">
        <v>38</v>
      </c>
      <c r="H6">
        <v>2</v>
      </c>
      <c r="I6">
        <v>476937</v>
      </c>
      <c r="J6" t="s">
        <v>30</v>
      </c>
    </row>
    <row r="7" spans="1:13" x14ac:dyDescent="0.25">
      <c r="A7">
        <v>6</v>
      </c>
      <c r="B7" t="s">
        <v>10</v>
      </c>
      <c r="C7" t="s">
        <v>35</v>
      </c>
      <c r="D7">
        <v>32</v>
      </c>
      <c r="F7" t="s">
        <v>16</v>
      </c>
      <c r="G7" t="s">
        <v>36</v>
      </c>
      <c r="H7">
        <v>2</v>
      </c>
      <c r="I7">
        <v>152625</v>
      </c>
      <c r="J7" t="s">
        <v>37</v>
      </c>
    </row>
    <row r="8" spans="1:13" x14ac:dyDescent="0.25">
      <c r="A8">
        <v>7</v>
      </c>
      <c r="B8" t="s">
        <v>10</v>
      </c>
      <c r="C8" t="s">
        <v>58</v>
      </c>
      <c r="D8">
        <v>32</v>
      </c>
      <c r="F8" t="s">
        <v>16</v>
      </c>
      <c r="G8" t="s">
        <v>36</v>
      </c>
      <c r="H8">
        <v>2</v>
      </c>
      <c r="I8">
        <v>152625</v>
      </c>
      <c r="J8" t="s">
        <v>37</v>
      </c>
    </row>
    <row r="9" spans="1:13" x14ac:dyDescent="0.25">
      <c r="A9">
        <v>8</v>
      </c>
      <c r="B9" t="s">
        <v>10</v>
      </c>
      <c r="C9" t="s">
        <v>21</v>
      </c>
      <c r="D9">
        <v>64</v>
      </c>
      <c r="F9" t="s">
        <v>16</v>
      </c>
      <c r="G9" t="s">
        <v>29</v>
      </c>
      <c r="H9">
        <v>8</v>
      </c>
      <c r="I9">
        <v>476937</v>
      </c>
      <c r="J9" t="s">
        <v>30</v>
      </c>
    </row>
    <row r="10" spans="1:13" x14ac:dyDescent="0.25">
      <c r="A10">
        <v>9</v>
      </c>
      <c r="B10" t="s">
        <v>10</v>
      </c>
      <c r="C10" t="s">
        <v>64</v>
      </c>
      <c r="D10">
        <v>64</v>
      </c>
      <c r="F10" t="s">
        <v>65</v>
      </c>
      <c r="G10" t="s">
        <v>66</v>
      </c>
      <c r="H10">
        <v>6</v>
      </c>
      <c r="I10">
        <v>476937</v>
      </c>
      <c r="J10" t="s">
        <v>67</v>
      </c>
    </row>
    <row r="11" spans="1:13" x14ac:dyDescent="0.25">
      <c r="A11">
        <v>10</v>
      </c>
      <c r="B11" t="s">
        <v>10</v>
      </c>
      <c r="C11" t="s">
        <v>32</v>
      </c>
      <c r="D11">
        <v>64</v>
      </c>
      <c r="F11" t="s">
        <v>53</v>
      </c>
      <c r="G11">
        <v>10114</v>
      </c>
      <c r="H11">
        <v>4</v>
      </c>
      <c r="I11">
        <v>476937</v>
      </c>
      <c r="J11" t="s">
        <v>68</v>
      </c>
    </row>
    <row r="12" spans="1:13" x14ac:dyDescent="0.25">
      <c r="A12">
        <v>11</v>
      </c>
      <c r="B12" t="s">
        <v>10</v>
      </c>
      <c r="C12" t="s">
        <v>69</v>
      </c>
      <c r="D12">
        <v>32</v>
      </c>
      <c r="F12" t="s">
        <v>70</v>
      </c>
      <c r="G12" t="s">
        <v>71</v>
      </c>
      <c r="H12">
        <v>2</v>
      </c>
      <c r="I12">
        <v>476937</v>
      </c>
      <c r="J12" t="s">
        <v>72</v>
      </c>
    </row>
    <row r="13" spans="1:13" x14ac:dyDescent="0.25">
      <c r="A13">
        <v>12</v>
      </c>
      <c r="B13" t="s">
        <v>10</v>
      </c>
      <c r="C13" t="s">
        <v>32</v>
      </c>
      <c r="D13">
        <v>64</v>
      </c>
      <c r="F13" t="s">
        <v>73</v>
      </c>
      <c r="H13">
        <v>8</v>
      </c>
      <c r="I13">
        <v>953867</v>
      </c>
      <c r="J13" t="s">
        <v>74</v>
      </c>
    </row>
    <row r="14" spans="1:13" x14ac:dyDescent="0.25">
      <c r="A14">
        <v>13</v>
      </c>
      <c r="B14" t="s">
        <v>10</v>
      </c>
      <c r="C14" t="s">
        <v>24</v>
      </c>
      <c r="D14">
        <v>64</v>
      </c>
      <c r="F14" t="s">
        <v>83</v>
      </c>
      <c r="G14" t="s">
        <v>84</v>
      </c>
      <c r="H14">
        <v>4</v>
      </c>
      <c r="I14">
        <v>476937</v>
      </c>
      <c r="J14" t="s">
        <v>85</v>
      </c>
    </row>
    <row r="15" spans="1:13" x14ac:dyDescent="0.25">
      <c r="A15">
        <v>14</v>
      </c>
      <c r="B15" t="s">
        <v>10</v>
      </c>
      <c r="C15" t="s">
        <v>32</v>
      </c>
      <c r="D15">
        <v>64</v>
      </c>
      <c r="F15" t="s">
        <v>16</v>
      </c>
      <c r="G15" t="s">
        <v>29</v>
      </c>
      <c r="H15">
        <v>8</v>
      </c>
      <c r="I15">
        <v>476937</v>
      </c>
      <c r="J15" t="s">
        <v>30</v>
      </c>
    </row>
    <row r="16" spans="1:13" x14ac:dyDescent="0.25">
      <c r="A16">
        <v>15</v>
      </c>
      <c r="B16" t="s">
        <v>10</v>
      </c>
      <c r="C16" t="s">
        <v>69</v>
      </c>
      <c r="D16">
        <v>32</v>
      </c>
      <c r="F16" t="s">
        <v>11</v>
      </c>
      <c r="G16" t="s">
        <v>11</v>
      </c>
      <c r="H16">
        <v>1</v>
      </c>
      <c r="I16">
        <v>194474</v>
      </c>
      <c r="J16" t="s">
        <v>92</v>
      </c>
    </row>
    <row r="17" spans="1:10" x14ac:dyDescent="0.25">
      <c r="A17">
        <v>16</v>
      </c>
      <c r="B17" t="s">
        <v>10</v>
      </c>
      <c r="C17" t="s">
        <v>32</v>
      </c>
      <c r="D17">
        <v>64</v>
      </c>
      <c r="F17" t="s">
        <v>16</v>
      </c>
      <c r="G17" t="s">
        <v>36</v>
      </c>
      <c r="H17">
        <v>4</v>
      </c>
      <c r="I17">
        <v>152625</v>
      </c>
      <c r="J17" t="s">
        <v>37</v>
      </c>
    </row>
    <row r="18" spans="1:10" x14ac:dyDescent="0.25">
      <c r="A18">
        <v>17</v>
      </c>
      <c r="B18" t="s">
        <v>10</v>
      </c>
      <c r="C18" t="s">
        <v>81</v>
      </c>
      <c r="D18">
        <v>64</v>
      </c>
      <c r="F18" t="s">
        <v>16</v>
      </c>
      <c r="G18" t="s">
        <v>99</v>
      </c>
      <c r="H18">
        <v>4</v>
      </c>
      <c r="I18">
        <v>476937</v>
      </c>
      <c r="J18" t="s">
        <v>100</v>
      </c>
    </row>
    <row r="19" spans="1:10" x14ac:dyDescent="0.25">
      <c r="A19">
        <v>18</v>
      </c>
      <c r="B19" t="s">
        <v>10</v>
      </c>
      <c r="C19" t="s">
        <v>24</v>
      </c>
      <c r="D19">
        <v>64</v>
      </c>
      <c r="F19" t="s">
        <v>16</v>
      </c>
      <c r="G19" t="s">
        <v>29</v>
      </c>
      <c r="H19">
        <v>8</v>
      </c>
      <c r="I19">
        <v>476937</v>
      </c>
      <c r="J19" t="s">
        <v>30</v>
      </c>
    </row>
    <row r="20" spans="1:10" x14ac:dyDescent="0.25">
      <c r="A20">
        <v>19</v>
      </c>
      <c r="B20" t="s">
        <v>10</v>
      </c>
      <c r="C20" t="s">
        <v>24</v>
      </c>
      <c r="D20">
        <v>64</v>
      </c>
      <c r="F20" t="s">
        <v>53</v>
      </c>
      <c r="G20" t="s">
        <v>101</v>
      </c>
      <c r="H20">
        <v>4</v>
      </c>
      <c r="I20">
        <v>476937</v>
      </c>
      <c r="J20" t="s">
        <v>102</v>
      </c>
    </row>
    <row r="21" spans="1:10" x14ac:dyDescent="0.25">
      <c r="A21">
        <v>20</v>
      </c>
      <c r="B21" t="s">
        <v>10</v>
      </c>
      <c r="C21" t="s">
        <v>24</v>
      </c>
      <c r="D21">
        <v>64</v>
      </c>
      <c r="F21" t="s">
        <v>83</v>
      </c>
      <c r="G21" t="s">
        <v>103</v>
      </c>
      <c r="H21">
        <v>4</v>
      </c>
      <c r="I21">
        <v>476937</v>
      </c>
      <c r="J21" t="s">
        <v>85</v>
      </c>
    </row>
    <row r="22" spans="1:10" x14ac:dyDescent="0.25">
      <c r="A22">
        <v>21</v>
      </c>
      <c r="B22" t="s">
        <v>10</v>
      </c>
      <c r="C22" t="s">
        <v>32</v>
      </c>
      <c r="D22">
        <v>64</v>
      </c>
      <c r="F22" t="s">
        <v>16</v>
      </c>
      <c r="G22" t="s">
        <v>38</v>
      </c>
      <c r="H22">
        <v>8</v>
      </c>
      <c r="I22">
        <v>476937</v>
      </c>
      <c r="J22" t="s">
        <v>104</v>
      </c>
    </row>
    <row r="23" spans="1:10" x14ac:dyDescent="0.25">
      <c r="A23">
        <v>22</v>
      </c>
      <c r="B23" t="s">
        <v>10</v>
      </c>
      <c r="C23" t="s">
        <v>32</v>
      </c>
      <c r="D23">
        <v>64</v>
      </c>
      <c r="F23" t="s">
        <v>16</v>
      </c>
      <c r="G23" t="s">
        <v>38</v>
      </c>
      <c r="H23">
        <v>8</v>
      </c>
      <c r="I23">
        <v>476937</v>
      </c>
      <c r="J23" t="s">
        <v>30</v>
      </c>
    </row>
    <row r="24" spans="1:10" x14ac:dyDescent="0.25">
      <c r="A24">
        <v>23</v>
      </c>
      <c r="B24" t="s">
        <v>10</v>
      </c>
      <c r="C24" t="s">
        <v>32</v>
      </c>
      <c r="D24">
        <v>64</v>
      </c>
      <c r="F24" t="s">
        <v>16</v>
      </c>
      <c r="G24" t="s">
        <v>33</v>
      </c>
      <c r="H24">
        <v>8</v>
      </c>
      <c r="I24">
        <v>953867</v>
      </c>
      <c r="J24" t="s">
        <v>34</v>
      </c>
    </row>
    <row r="25" spans="1:10" x14ac:dyDescent="0.25">
      <c r="A25">
        <v>24</v>
      </c>
      <c r="B25" t="s">
        <v>10</v>
      </c>
      <c r="C25" t="s">
        <v>32</v>
      </c>
      <c r="D25">
        <v>64</v>
      </c>
      <c r="F25" t="s">
        <v>16</v>
      </c>
      <c r="G25" t="s">
        <v>33</v>
      </c>
      <c r="H25">
        <v>8</v>
      </c>
      <c r="I25">
        <v>953867</v>
      </c>
      <c r="J25" t="s">
        <v>34</v>
      </c>
    </row>
    <row r="26" spans="1:10" x14ac:dyDescent="0.25">
      <c r="A26">
        <v>25</v>
      </c>
      <c r="B26" t="s">
        <v>10</v>
      </c>
      <c r="C26" t="s">
        <v>69</v>
      </c>
      <c r="D26">
        <v>32</v>
      </c>
      <c r="F26" t="s">
        <v>16</v>
      </c>
      <c r="G26" t="s">
        <v>36</v>
      </c>
      <c r="H26">
        <v>2</v>
      </c>
      <c r="I26">
        <v>152625</v>
      </c>
      <c r="J26" t="s">
        <v>37</v>
      </c>
    </row>
    <row r="27" spans="1:10" x14ac:dyDescent="0.25">
      <c r="A27">
        <v>26</v>
      </c>
      <c r="B27" t="s">
        <v>10</v>
      </c>
      <c r="C27" t="s">
        <v>24</v>
      </c>
      <c r="D27">
        <v>64</v>
      </c>
      <c r="F27" t="s">
        <v>53</v>
      </c>
      <c r="G27" t="s">
        <v>112</v>
      </c>
      <c r="H27">
        <v>4</v>
      </c>
      <c r="I27">
        <v>238472</v>
      </c>
      <c r="J2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tabSelected="1" workbookViewId="0">
      <selection activeCell="R11" sqref="R11"/>
    </sheetView>
  </sheetViews>
  <sheetFormatPr baseColWidth="10" defaultRowHeight="15" x14ac:dyDescent="0.25"/>
  <cols>
    <col min="1" max="1" width="11.42578125" style="20"/>
    <col min="2" max="2" width="9.28515625" style="20" bestFit="1" customWidth="1"/>
    <col min="3" max="3" width="15.140625" style="20" customWidth="1"/>
    <col min="4" max="4" width="15.42578125" style="20" customWidth="1"/>
    <col min="5" max="5" width="12" style="20" bestFit="1" customWidth="1"/>
    <col min="6" max="6" width="9.42578125" style="20" bestFit="1" customWidth="1"/>
    <col min="7" max="7" width="10" style="20" bestFit="1" customWidth="1"/>
    <col min="8" max="8" width="18" style="20" customWidth="1"/>
    <col min="9" max="9" width="9.42578125" style="20" bestFit="1" customWidth="1"/>
    <col min="10" max="10" width="15.85546875" style="20" customWidth="1"/>
    <col min="11" max="11" width="21.28515625" style="20" customWidth="1"/>
    <col min="12" max="12" width="12.140625" style="20" bestFit="1" customWidth="1"/>
    <col min="13" max="13" width="11.140625" style="20" bestFit="1" customWidth="1"/>
    <col min="14" max="14" width="10.85546875" style="20" bestFit="1" customWidth="1"/>
    <col min="15" max="15" width="9.85546875" style="20" customWidth="1"/>
    <col min="16" max="17" width="3" style="20" bestFit="1" customWidth="1"/>
    <col min="18" max="18" width="11.42578125" style="20"/>
    <col min="19" max="19" width="16" style="20" customWidth="1"/>
    <col min="20" max="20" width="11.42578125" style="20"/>
    <col min="21" max="21" width="30.85546875" style="20" bestFit="1" customWidth="1"/>
    <col min="22" max="24" width="11.42578125" style="20"/>
    <col min="25" max="25" width="19" style="20" customWidth="1"/>
    <col min="26" max="16384" width="11.42578125" style="20"/>
  </cols>
  <sheetData>
    <row r="1" spans="2:26" ht="15.75" thickBot="1" x14ac:dyDescent="0.3"/>
    <row r="2" spans="2:26" ht="15.75" thickBot="1" x14ac:dyDescent="0.3">
      <c r="B2" s="63" t="s">
        <v>122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5"/>
    </row>
    <row r="3" spans="2:26" ht="15.75" thickBot="1" x14ac:dyDescent="0.3">
      <c r="B3" s="62"/>
      <c r="C3" s="57" t="s">
        <v>120</v>
      </c>
      <c r="D3" s="55" t="s">
        <v>123</v>
      </c>
      <c r="E3" s="58" t="s">
        <v>2</v>
      </c>
      <c r="F3" s="59"/>
      <c r="G3" s="59"/>
      <c r="H3" s="59"/>
      <c r="I3" s="59"/>
      <c r="J3" s="59"/>
      <c r="K3" s="59"/>
      <c r="L3" s="60"/>
      <c r="M3" s="60"/>
      <c r="N3" s="60"/>
      <c r="O3" s="61"/>
      <c r="P3" s="53" t="s">
        <v>3</v>
      </c>
      <c r="Q3" s="54"/>
      <c r="R3" s="66" t="s">
        <v>124</v>
      </c>
      <c r="S3" s="67"/>
      <c r="T3" s="67"/>
      <c r="U3" s="67"/>
      <c r="V3" s="67"/>
      <c r="W3" s="67"/>
      <c r="X3" s="67"/>
      <c r="Y3" s="67"/>
      <c r="Z3" s="68"/>
    </row>
    <row r="4" spans="2:26" ht="37.5" customHeight="1" thickBot="1" x14ac:dyDescent="0.3">
      <c r="B4" s="62"/>
      <c r="C4" s="57"/>
      <c r="D4" s="56"/>
      <c r="E4" s="39" t="s">
        <v>21</v>
      </c>
      <c r="F4" s="24" t="s">
        <v>118</v>
      </c>
      <c r="G4" s="24" t="s">
        <v>119</v>
      </c>
      <c r="H4" s="24" t="s">
        <v>96</v>
      </c>
      <c r="I4" s="24" t="s">
        <v>105</v>
      </c>
      <c r="J4" s="24" t="s">
        <v>106</v>
      </c>
      <c r="K4" s="24" t="s">
        <v>113</v>
      </c>
      <c r="L4" s="31" t="s">
        <v>35</v>
      </c>
      <c r="M4" s="31" t="s">
        <v>64</v>
      </c>
      <c r="N4" s="31" t="s">
        <v>15</v>
      </c>
      <c r="O4" s="25" t="s">
        <v>81</v>
      </c>
      <c r="P4" s="45">
        <v>32</v>
      </c>
      <c r="Q4" s="46">
        <v>64</v>
      </c>
      <c r="R4" s="47" t="s">
        <v>16</v>
      </c>
      <c r="S4" s="48" t="s">
        <v>25</v>
      </c>
      <c r="T4" s="49" t="s">
        <v>41</v>
      </c>
      <c r="U4" s="49" t="s">
        <v>45</v>
      </c>
      <c r="V4" s="49" t="s">
        <v>47</v>
      </c>
      <c r="W4" s="49" t="s">
        <v>53</v>
      </c>
      <c r="X4" s="48" t="s">
        <v>70</v>
      </c>
      <c r="Y4" s="48" t="s">
        <v>73</v>
      </c>
      <c r="Z4" s="50" t="s">
        <v>83</v>
      </c>
    </row>
    <row r="5" spans="2:26" ht="24" customHeight="1" thickBot="1" x14ac:dyDescent="0.3">
      <c r="B5" s="29" t="s">
        <v>19</v>
      </c>
      <c r="C5" s="32">
        <f>COUNTIF(GENERAL!A2:A61,"=portatil")</f>
        <v>34</v>
      </c>
      <c r="D5" s="44">
        <f>C5/C$7</f>
        <v>0.56666666666666665</v>
      </c>
      <c r="E5" s="40">
        <f>COUNTIF(PORTATIL!D2:D35,"=Windows 7 professional")</f>
        <v>13</v>
      </c>
      <c r="F5" s="35">
        <f>COUNTIF(PORTATIL!D2:D35,"=Windows 10 pro")</f>
        <v>15</v>
      </c>
      <c r="G5" s="35">
        <f>COUNTIF(PORTATIL!D2:D35,"=Windows 7 ultimate")</f>
        <v>1</v>
      </c>
      <c r="H5" s="35">
        <f>COUNTIF(PORTATIL!D2:D35,"=Windows 10 home single languaje")</f>
        <v>1</v>
      </c>
      <c r="I5" s="35">
        <f>COUNTIF(PORTATIL!D2:D35,"=Windows 10 home")</f>
        <v>1</v>
      </c>
      <c r="J5" s="35">
        <f>COUNTIF(PORTATIL!D2:D35,"=Windows 7 home Premium")</f>
        <v>1</v>
      </c>
      <c r="K5" s="35">
        <f>COUNTIF(PORTATIL!D2:D35,"=Microsoft Windows 7 Ultimate Edition 32-Bit")</f>
        <v>1</v>
      </c>
      <c r="L5" s="35">
        <f>COUNTIF(PORTATIL!D2:D35,"=Windows Xp")</f>
        <v>0</v>
      </c>
      <c r="M5" s="35">
        <v>0</v>
      </c>
      <c r="N5" s="35">
        <v>0</v>
      </c>
      <c r="O5" s="36">
        <f>COUNTIF(PORTATIL!D2:D35,"=Windows 8 pro")</f>
        <v>1</v>
      </c>
      <c r="P5" s="22">
        <f>COUNTIF(PORTATIL!E2:E35,"=32")</f>
        <v>3</v>
      </c>
      <c r="Q5" s="23">
        <f>COUNTIF(PORTATIL!E2:E35,"=64")</f>
        <v>31</v>
      </c>
      <c r="R5" s="51">
        <f>COUNTIF(PORTATIL!F2:F35,"=Hewlett-Packard")</f>
        <v>13</v>
      </c>
      <c r="S5" s="35">
        <f>COUNTIF(PORTATIL!F2:F35,"=ASUSTeK COMPUTER INC.")</f>
        <v>2</v>
      </c>
      <c r="T5" s="35">
        <f>COUNTIF(PORTATIL!F2:F35,"=TOSHIBA")</f>
        <v>5</v>
      </c>
      <c r="U5" s="35">
        <f>COUNTIF(PORTATIL!F2:F35,"=SAMSUNG ELECTRONICS CO., LTD.")</f>
        <v>7</v>
      </c>
      <c r="V5" s="35">
        <f>COUNTIF(PORTATIL!F2:F35,"=Acer")</f>
        <v>1</v>
      </c>
      <c r="W5" s="35">
        <f>COUNTIF(PORTATIL!F2:F35,"=LENOVO")</f>
        <v>6</v>
      </c>
      <c r="X5" s="35">
        <f>COUNTIF(PORTATIL!F2:F35,"=LENOVO")</f>
        <v>6</v>
      </c>
      <c r="Y5" s="35">
        <f>COUNTIF(PORTATIL!F2:F35,"=LENOVO")</f>
        <v>6</v>
      </c>
      <c r="Z5" s="36">
        <f>COUNTIF(PORTATIL!F2:F35,"=LENOVO")</f>
        <v>6</v>
      </c>
    </row>
    <row r="6" spans="2:26" ht="25.5" customHeight="1" thickBot="1" x14ac:dyDescent="0.3">
      <c r="B6" s="30" t="s">
        <v>10</v>
      </c>
      <c r="C6" s="33">
        <f>COUNTIF(GENERAL!A2:A61,"Escritorio")</f>
        <v>26</v>
      </c>
      <c r="D6" s="42">
        <f>C6/C$7</f>
        <v>0.43333333333333335</v>
      </c>
      <c r="E6" s="41">
        <f>COUNTIF(ESCRITORIO!C2:C27,"=Windows 7 professional")</f>
        <v>10</v>
      </c>
      <c r="F6" s="28">
        <f>COUNTIF(ESCRITORIO!C2:C27,"=Windows 10 pro")</f>
        <v>7</v>
      </c>
      <c r="G6" s="28">
        <f>COUNTIF(ESCRITORIO!C2:C27,"=Windows 7 ultimate")</f>
        <v>0</v>
      </c>
      <c r="H6" s="28">
        <f>COUNTIF(ESCRITORIO!C2:C27,"=Windows 10 home single languaje")</f>
        <v>0</v>
      </c>
      <c r="I6" s="28">
        <f>COUNTIF(ESCRITORIO!C2:C27,"=Windows 10 home")</f>
        <v>0</v>
      </c>
      <c r="J6" s="28">
        <f>COUNTIF(ESCRITORIO!C2:C27,"=Windows 7 home Premium")</f>
        <v>0</v>
      </c>
      <c r="K6" s="28">
        <f>COUNTIF(ESCRITORIO!C2:C27,"=Microsoft Windows 7 Ultimate Edition 32-Bit")</f>
        <v>0</v>
      </c>
      <c r="L6" s="28">
        <f>COUNTIF(ESCRITORIO!C2:C27,"=Windows Xp")</f>
        <v>6</v>
      </c>
      <c r="M6" s="28">
        <f>COUNTIF(ESCRITORIO!C2:C27,"=Windows 7 Home basic")</f>
        <v>1</v>
      </c>
      <c r="N6" s="28">
        <f>COUNTIF(ESCRITORIO!C2:C27,"=Windows 7")</f>
        <v>1</v>
      </c>
      <c r="O6" s="37">
        <f>COUNTIF(ESCRITORIO!C2:C27,"=Windows 8 pro")</f>
        <v>1</v>
      </c>
      <c r="P6" s="26">
        <f>COUNTIF(ESCRITORIO!D2:D27,"=32")</f>
        <v>6</v>
      </c>
      <c r="Q6" s="27">
        <f>COUNTIF(ESCRITORIO!D2:D27,"=64")</f>
        <v>20</v>
      </c>
      <c r="R6" s="52">
        <f>COUNTIF(ESCRITORIO!F2:F27,"=Hewlett-Packard")</f>
        <v>17</v>
      </c>
      <c r="S6" s="28">
        <f>COUNTIF(ESCRITORIO!F2:F27,"=ASUSTeK COMPUTER INC.")</f>
        <v>0</v>
      </c>
      <c r="T6" s="28">
        <f>COUNTIF(ESCRITORIO!F2:F27,"=TOSHIBA")</f>
        <v>0</v>
      </c>
      <c r="U6" s="28">
        <f>COUNTIF(ESCRITORIO!F2:F27,"=SAMSUNG ELECTRONICS CO., LTD.")</f>
        <v>0</v>
      </c>
      <c r="V6" s="28">
        <f>COUNTIF(ESCRITORIO!F2:F27,"=Acer")</f>
        <v>0</v>
      </c>
      <c r="W6" s="28">
        <f>COUNTIF(ESCRITORIO!F2:F27,"=LENOVO")</f>
        <v>3</v>
      </c>
      <c r="X6" s="28">
        <f>COUNTIF(ESCRITORIO!F2:F27,"=BIOSTAR Group")</f>
        <v>1</v>
      </c>
      <c r="Y6" s="28">
        <f>COUNTIF(ESCRITORIO!F2:F27,"=Gigabyte Technology Co., Ltd.")</f>
        <v>1</v>
      </c>
      <c r="Z6" s="37">
        <f>COUNTIF(ESCRITORIO!F2:F27,"=Dell Inc.")</f>
        <v>2</v>
      </c>
    </row>
    <row r="7" spans="2:26" ht="15.75" thickBot="1" x14ac:dyDescent="0.3">
      <c r="B7" s="38" t="s">
        <v>121</v>
      </c>
      <c r="C7" s="38">
        <f>SUM(C5:C6)</f>
        <v>60</v>
      </c>
      <c r="D7" s="43">
        <f>SUM(D5:D6)</f>
        <v>1</v>
      </c>
      <c r="E7" s="34">
        <f t="shared" ref="E7:K7" si="0">SUM(E5:E6)</f>
        <v>23</v>
      </c>
      <c r="F7" s="34">
        <f t="shared" si="0"/>
        <v>22</v>
      </c>
      <c r="G7" s="34">
        <f t="shared" si="0"/>
        <v>1</v>
      </c>
      <c r="H7" s="34">
        <f t="shared" si="0"/>
        <v>1</v>
      </c>
      <c r="I7" s="34">
        <f t="shared" si="0"/>
        <v>1</v>
      </c>
      <c r="J7" s="34">
        <f t="shared" si="0"/>
        <v>1</v>
      </c>
      <c r="K7" s="34">
        <f t="shared" si="0"/>
        <v>1</v>
      </c>
      <c r="L7" s="34">
        <f t="shared" ref="L7" si="1">SUM(L5:L6)</f>
        <v>6</v>
      </c>
      <c r="M7" s="34">
        <f t="shared" ref="M7" si="2">SUM(M5:M6)</f>
        <v>1</v>
      </c>
      <c r="N7" s="34">
        <f t="shared" ref="N7" si="3">SUM(N5:N6)</f>
        <v>1</v>
      </c>
      <c r="O7" s="34">
        <f t="shared" ref="O7" si="4">SUM(O5:O6)</f>
        <v>2</v>
      </c>
      <c r="P7" s="34">
        <f t="shared" ref="P7" si="5">SUM(P5:P6)</f>
        <v>9</v>
      </c>
      <c r="Q7" s="34">
        <f t="shared" ref="Q7" si="6">SUM(Q5:Q6)</f>
        <v>51</v>
      </c>
      <c r="R7" s="34">
        <f t="shared" ref="R7" si="7">SUM(R5:R6)</f>
        <v>30</v>
      </c>
      <c r="S7" s="34">
        <f t="shared" ref="S7" si="8">SUM(S5:S6)</f>
        <v>2</v>
      </c>
      <c r="T7" s="34">
        <f t="shared" ref="T7" si="9">SUM(T5:T6)</f>
        <v>5</v>
      </c>
      <c r="U7" s="34">
        <f t="shared" ref="U7" si="10">SUM(U5:U6)</f>
        <v>7</v>
      </c>
      <c r="V7" s="34">
        <f t="shared" ref="V7" si="11">SUM(V5:V6)</f>
        <v>1</v>
      </c>
      <c r="W7" s="34">
        <f t="shared" ref="W7" si="12">SUM(W5:W6)</f>
        <v>9</v>
      </c>
      <c r="X7" s="34">
        <f t="shared" ref="X7" si="13">SUM(X5:X6)</f>
        <v>7</v>
      </c>
      <c r="Y7" s="34">
        <f t="shared" ref="Y7" si="14">SUM(Y5:Y6)</f>
        <v>7</v>
      </c>
      <c r="Z7" s="34">
        <f t="shared" ref="Z7" si="15">SUM(Z5:Z6)</f>
        <v>8</v>
      </c>
    </row>
    <row r="11" spans="2:26" x14ac:dyDescent="0.25">
      <c r="U11" s="20">
        <f>SUM(R5:W5)</f>
        <v>34</v>
      </c>
    </row>
    <row r="12" spans="2:26" x14ac:dyDescent="0.25">
      <c r="U12" s="20">
        <f>SUM(R6:W6)</f>
        <v>20</v>
      </c>
    </row>
  </sheetData>
  <mergeCells count="7">
    <mergeCell ref="B2:Z2"/>
    <mergeCell ref="R3:Z3"/>
    <mergeCell ref="P3:Q3"/>
    <mergeCell ref="D3:D4"/>
    <mergeCell ref="C3:C4"/>
    <mergeCell ref="E3:O3"/>
    <mergeCell ref="B3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PORTATIL</vt:lpstr>
      <vt:lpstr>ESCRITORIO</vt:lpstr>
      <vt:lpstr>Analisis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planeacion.03</dc:creator>
  <cp:lastModifiedBy>SENA</cp:lastModifiedBy>
  <dcterms:created xsi:type="dcterms:W3CDTF">2017-12-05T16:50:33Z</dcterms:created>
  <dcterms:modified xsi:type="dcterms:W3CDTF">2017-12-12T00:49:25Z</dcterms:modified>
</cp:coreProperties>
</file>