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5253083F-4D89-4917-8F64-4DB297E259E0}" xr6:coauthVersionLast="36" xr6:coauthVersionMax="36" xr10:uidLastSave="{00000000-0000-0000-0000-000000000000}"/>
  <bookViews>
    <workbookView xWindow="0" yWindow="0" windowWidth="18588" windowHeight="9888" xr2:uid="{F33D5A85-D1B0-4AAB-BF6A-33A9556EE804}"/>
  </bookViews>
  <sheets>
    <sheet name="Resumen" sheetId="9" r:id="rId1"/>
    <sheet name="CO2 - Temp" sheetId="1" r:id="rId2"/>
    <sheet name="CH4 - Temp" sheetId="4" r:id="rId3"/>
    <sheet name="N2O - Temp" sheetId="5" r:id="rId4"/>
    <sheet name="CO2, CH4, N2O - Temp" sheetId="8" r:id="rId5"/>
    <sheet name="Evolución CO2" sheetId="10" r:id="rId6"/>
    <sheet name="Evolución CH4" sheetId="13" r:id="rId7"/>
    <sheet name="Evolución N2O" sheetId="14" r:id="rId8"/>
    <sheet name="Previsión Temperatura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9" i="1" l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F2" i="1"/>
  <c r="G218" i="15" l="1"/>
  <c r="F218" i="15"/>
  <c r="E218" i="15"/>
  <c r="D218" i="15"/>
  <c r="C218" i="15"/>
  <c r="G216" i="15"/>
  <c r="F216" i="15"/>
  <c r="E216" i="15"/>
  <c r="D216" i="15"/>
  <c r="C216" i="15"/>
  <c r="G214" i="15"/>
  <c r="F214" i="15"/>
  <c r="E214" i="15"/>
  <c r="D214" i="15"/>
  <c r="C214" i="15"/>
  <c r="D212" i="15"/>
  <c r="E212" i="15"/>
  <c r="F212" i="15"/>
  <c r="G212" i="15"/>
  <c r="C212" i="15"/>
  <c r="C219" i="15" l="1"/>
  <c r="D219" i="15"/>
  <c r="E219" i="15"/>
  <c r="F219" i="15"/>
  <c r="B187" i="15" s="1"/>
  <c r="G219" i="15"/>
  <c r="B202" i="15" s="1"/>
  <c r="B206" i="15"/>
  <c r="B183" i="15"/>
  <c r="B186" i="15"/>
  <c r="B203" i="15"/>
  <c r="B195" i="15"/>
  <c r="B184" i="15"/>
  <c r="B196" i="15"/>
  <c r="B185" i="15"/>
  <c r="B199" i="15"/>
  <c r="B194" i="15"/>
  <c r="B192" i="13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8" i="15" l="1"/>
  <c r="B197" i="15"/>
  <c r="B205" i="15"/>
  <c r="B190" i="15"/>
  <c r="B189" i="15"/>
  <c r="B207" i="15"/>
  <c r="B178" i="15"/>
  <c r="B204" i="15"/>
  <c r="B200" i="15"/>
  <c r="B192" i="15"/>
  <c r="B201" i="15"/>
  <c r="B180" i="15"/>
  <c r="B182" i="15"/>
  <c r="B179" i="15"/>
  <c r="B188" i="15"/>
  <c r="B208" i="15"/>
  <c r="B193" i="15"/>
  <c r="B181" i="15"/>
  <c r="B191" i="15"/>
  <c r="B174" i="8" a="1"/>
  <c r="B174" i="8" s="1"/>
  <c r="B189" i="5"/>
  <c r="B14" i="14"/>
  <c r="C111" i="14" s="1"/>
  <c r="B11" i="14" a="1"/>
  <c r="G11" i="14" s="1"/>
  <c r="B9" i="14" a="1"/>
  <c r="B9" i="14" s="1"/>
  <c r="B7" i="14" a="1"/>
  <c r="E7" i="14" s="1"/>
  <c r="B5" i="14" a="1"/>
  <c r="B5" i="14" s="1"/>
  <c r="B3" i="14" a="1"/>
  <c r="B3" i="14" s="1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E174" i="8" l="1"/>
  <c r="D174" i="8"/>
  <c r="C174" i="8"/>
  <c r="C22" i="14"/>
  <c r="C25" i="14"/>
  <c r="C41" i="14"/>
  <c r="C59" i="14"/>
  <c r="E56" i="14"/>
  <c r="J56" i="14" s="1"/>
  <c r="D154" i="14"/>
  <c r="I154" i="14" s="1"/>
  <c r="D119" i="14"/>
  <c r="I119" i="14" s="1"/>
  <c r="D74" i="14"/>
  <c r="I74" i="14" s="1"/>
  <c r="D96" i="14"/>
  <c r="I96" i="14" s="1"/>
  <c r="D60" i="14"/>
  <c r="I60" i="14" s="1"/>
  <c r="G157" i="14"/>
  <c r="L157" i="14" s="1"/>
  <c r="G164" i="14"/>
  <c r="L164" i="14" s="1"/>
  <c r="G59" i="14"/>
  <c r="L59" i="14" s="1"/>
  <c r="G51" i="14"/>
  <c r="L51" i="14" s="1"/>
  <c r="G50" i="14"/>
  <c r="L50" i="14" s="1"/>
  <c r="C53" i="14"/>
  <c r="C102" i="14"/>
  <c r="C3" i="14"/>
  <c r="D140" i="14" s="1"/>
  <c r="I140" i="14" s="1"/>
  <c r="F9" i="14"/>
  <c r="C31" i="14"/>
  <c r="C34" i="14"/>
  <c r="C47" i="14"/>
  <c r="C49" i="14"/>
  <c r="C62" i="14"/>
  <c r="C9" i="14"/>
  <c r="G133" i="14" s="1"/>
  <c r="L133" i="14" s="1"/>
  <c r="D5" i="14"/>
  <c r="C24" i="14"/>
  <c r="C36" i="14"/>
  <c r="C38" i="14"/>
  <c r="C148" i="14"/>
  <c r="C60" i="14"/>
  <c r="C5" i="14"/>
  <c r="E187" i="14" s="1"/>
  <c r="J187" i="14" s="1"/>
  <c r="B11" i="14"/>
  <c r="B7" i="14"/>
  <c r="C11" i="14"/>
  <c r="C158" i="14"/>
  <c r="C7" i="14"/>
  <c r="D11" i="14"/>
  <c r="C33" i="14"/>
  <c r="C58" i="14"/>
  <c r="C94" i="14"/>
  <c r="D9" i="14"/>
  <c r="G87" i="14" s="1"/>
  <c r="L87" i="14" s="1"/>
  <c r="E9" i="14"/>
  <c r="G92" i="14" s="1"/>
  <c r="L92" i="14" s="1"/>
  <c r="C21" i="14"/>
  <c r="D7" i="14"/>
  <c r="E11" i="14"/>
  <c r="C20" i="14"/>
  <c r="C23" i="14"/>
  <c r="C26" i="14"/>
  <c r="C44" i="14"/>
  <c r="C65" i="14"/>
  <c r="F11" i="14"/>
  <c r="C46" i="14"/>
  <c r="C48" i="14"/>
  <c r="C50" i="14"/>
  <c r="C72" i="14"/>
  <c r="C96" i="14"/>
  <c r="C29" i="14"/>
  <c r="C35" i="14"/>
  <c r="C37" i="14"/>
  <c r="C61" i="14"/>
  <c r="C185" i="14"/>
  <c r="C173" i="14"/>
  <c r="C161" i="14"/>
  <c r="C186" i="14"/>
  <c r="C174" i="14"/>
  <c r="C162" i="14"/>
  <c r="C150" i="14"/>
  <c r="C187" i="14"/>
  <c r="C175" i="14"/>
  <c r="C163" i="14"/>
  <c r="C151" i="14"/>
  <c r="C139" i="14"/>
  <c r="C127" i="14"/>
  <c r="C115" i="14"/>
  <c r="C103" i="14"/>
  <c r="C188" i="14"/>
  <c r="C176" i="14"/>
  <c r="C164" i="14"/>
  <c r="C152" i="14"/>
  <c r="C140" i="14"/>
  <c r="C128" i="14"/>
  <c r="C177" i="14"/>
  <c r="C165" i="14"/>
  <c r="C153" i="14"/>
  <c r="C141" i="14"/>
  <c r="C129" i="14"/>
  <c r="C117" i="14"/>
  <c r="C105" i="14"/>
  <c r="C171" i="14"/>
  <c r="C169" i="14"/>
  <c r="C167" i="14"/>
  <c r="C124" i="14"/>
  <c r="C112" i="14"/>
  <c r="C108" i="14"/>
  <c r="C88" i="14"/>
  <c r="C76" i="14"/>
  <c r="C184" i="14"/>
  <c r="C182" i="14"/>
  <c r="C180" i="14"/>
  <c r="C178" i="14"/>
  <c r="C154" i="14"/>
  <c r="C146" i="14"/>
  <c r="C137" i="14"/>
  <c r="C134" i="14"/>
  <c r="C131" i="14"/>
  <c r="C121" i="14"/>
  <c r="C104" i="14"/>
  <c r="C89" i="14"/>
  <c r="C77" i="14"/>
  <c r="C100" i="14"/>
  <c r="C90" i="14"/>
  <c r="C78" i="14"/>
  <c r="C144" i="14"/>
  <c r="C113" i="14"/>
  <c r="C109" i="14"/>
  <c r="C149" i="14"/>
  <c r="C125" i="14"/>
  <c r="C122" i="14"/>
  <c r="C118" i="14"/>
  <c r="C92" i="14"/>
  <c r="C159" i="14"/>
  <c r="C157" i="14"/>
  <c r="C138" i="14"/>
  <c r="C135" i="14"/>
  <c r="C132" i="14"/>
  <c r="C172" i="14"/>
  <c r="C170" i="14"/>
  <c r="C168" i="14"/>
  <c r="C166" i="14"/>
  <c r="C155" i="14"/>
  <c r="C147" i="14"/>
  <c r="C142" i="14"/>
  <c r="C183" i="14"/>
  <c r="C181" i="14"/>
  <c r="C179" i="14"/>
  <c r="C145" i="14"/>
  <c r="C136" i="14"/>
  <c r="C133" i="14"/>
  <c r="C130" i="14"/>
  <c r="C126" i="14"/>
  <c r="C106" i="14"/>
  <c r="C63" i="14"/>
  <c r="C51" i="14"/>
  <c r="C39" i="14"/>
  <c r="C27" i="14"/>
  <c r="C156" i="14"/>
  <c r="C116" i="14"/>
  <c r="C86" i="14"/>
  <c r="C83" i="14"/>
  <c r="C80" i="14"/>
  <c r="C64" i="14"/>
  <c r="C52" i="14"/>
  <c r="C40" i="14"/>
  <c r="C28" i="14"/>
  <c r="C110" i="14"/>
  <c r="C101" i="14"/>
  <c r="C66" i="14"/>
  <c r="C54" i="14"/>
  <c r="C42" i="14"/>
  <c r="C30" i="14"/>
  <c r="C143" i="14"/>
  <c r="C99" i="14"/>
  <c r="C97" i="14"/>
  <c r="C95" i="14"/>
  <c r="C93" i="14"/>
  <c r="C67" i="14"/>
  <c r="C55" i="14"/>
  <c r="C43" i="14"/>
  <c r="C87" i="14"/>
  <c r="C84" i="14"/>
  <c r="C81" i="14"/>
  <c r="C74" i="14"/>
  <c r="C68" i="14"/>
  <c r="C56" i="14"/>
  <c r="C91" i="14"/>
  <c r="C69" i="14"/>
  <c r="C57" i="14"/>
  <c r="C45" i="14"/>
  <c r="C120" i="14"/>
  <c r="C70" i="14"/>
  <c r="C123" i="14"/>
  <c r="C114" i="14"/>
  <c r="C107" i="14"/>
  <c r="C75" i="14"/>
  <c r="C71" i="14"/>
  <c r="C160" i="14"/>
  <c r="C119" i="14"/>
  <c r="C85" i="14"/>
  <c r="C82" i="14"/>
  <c r="C79" i="14"/>
  <c r="C32" i="14"/>
  <c r="C73" i="14"/>
  <c r="C98" i="14"/>
  <c r="B11" i="13" a="1"/>
  <c r="B11" i="13" s="1"/>
  <c r="B9" i="13" a="1"/>
  <c r="B9" i="13" s="1"/>
  <c r="B7" i="13" a="1"/>
  <c r="B7" i="13" s="1"/>
  <c r="B5" i="13" a="1"/>
  <c r="B5" i="13" s="1"/>
  <c r="B3" i="13" a="1"/>
  <c r="B3" i="13" s="1"/>
  <c r="B14" i="13"/>
  <c r="B5" i="10" a="1"/>
  <c r="B5" i="10" s="1"/>
  <c r="B3" i="10" a="1"/>
  <c r="B3" i="10" s="1"/>
  <c r="B7" i="10" a="1"/>
  <c r="B7" i="10" s="1"/>
  <c r="B9" i="10" a="1"/>
  <c r="B9" i="10" s="1"/>
  <c r="B11" i="10" a="1"/>
  <c r="B11" i="10" s="1"/>
  <c r="B14" i="10"/>
  <c r="C178" i="10" s="1"/>
  <c r="G64" i="14" l="1"/>
  <c r="L64" i="14" s="1"/>
  <c r="G58" i="14"/>
  <c r="L58" i="14" s="1"/>
  <c r="G123" i="14"/>
  <c r="L123" i="14" s="1"/>
  <c r="G131" i="14"/>
  <c r="L131" i="14" s="1"/>
  <c r="D76" i="14"/>
  <c r="I76" i="14" s="1"/>
  <c r="D98" i="14"/>
  <c r="I98" i="14" s="1"/>
  <c r="D81" i="14"/>
  <c r="I81" i="14" s="1"/>
  <c r="D179" i="14"/>
  <c r="I179" i="14" s="1"/>
  <c r="D166" i="14"/>
  <c r="I166" i="14" s="1"/>
  <c r="E108" i="14"/>
  <c r="J108" i="14" s="1"/>
  <c r="G70" i="14"/>
  <c r="L70" i="14" s="1"/>
  <c r="G126" i="14"/>
  <c r="L126" i="14" s="1"/>
  <c r="G155" i="14"/>
  <c r="L155" i="14" s="1"/>
  <c r="D21" i="14"/>
  <c r="I21" i="14" s="1"/>
  <c r="D171" i="14"/>
  <c r="I171" i="14" s="1"/>
  <c r="D55" i="14"/>
  <c r="I55" i="14" s="1"/>
  <c r="D185" i="14"/>
  <c r="I185" i="14" s="1"/>
  <c r="D178" i="14"/>
  <c r="I178" i="14" s="1"/>
  <c r="E116" i="14"/>
  <c r="J116" i="14" s="1"/>
  <c r="G21" i="14"/>
  <c r="L21" i="14" s="1"/>
  <c r="G103" i="14"/>
  <c r="L103" i="14" s="1"/>
  <c r="G129" i="14"/>
  <c r="L129" i="14" s="1"/>
  <c r="D59" i="14"/>
  <c r="I59" i="14" s="1"/>
  <c r="D169" i="14"/>
  <c r="I169" i="14" s="1"/>
  <c r="D75" i="14"/>
  <c r="I75" i="14" s="1"/>
  <c r="D67" i="14"/>
  <c r="I67" i="14" s="1"/>
  <c r="D93" i="14"/>
  <c r="I93" i="14" s="1"/>
  <c r="D152" i="14"/>
  <c r="I152" i="14" s="1"/>
  <c r="E185" i="14"/>
  <c r="J185" i="14" s="1"/>
  <c r="G29" i="14"/>
  <c r="L29" i="14" s="1"/>
  <c r="G108" i="14"/>
  <c r="L108" i="14" s="1"/>
  <c r="G118" i="14"/>
  <c r="L118" i="14" s="1"/>
  <c r="D45" i="14"/>
  <c r="I45" i="14" s="1"/>
  <c r="D20" i="14"/>
  <c r="I20" i="14" s="1"/>
  <c r="D107" i="14"/>
  <c r="I107" i="14" s="1"/>
  <c r="D95" i="14"/>
  <c r="I95" i="14" s="1"/>
  <c r="D101" i="14"/>
  <c r="I101" i="14" s="1"/>
  <c r="D164" i="14"/>
  <c r="I164" i="14" s="1"/>
  <c r="E132" i="14"/>
  <c r="J132" i="14" s="1"/>
  <c r="G48" i="14"/>
  <c r="L48" i="14" s="1"/>
  <c r="G113" i="14"/>
  <c r="L113" i="14" s="1"/>
  <c r="G147" i="14"/>
  <c r="L147" i="14" s="1"/>
  <c r="D51" i="14"/>
  <c r="I51" i="14" s="1"/>
  <c r="D23" i="14"/>
  <c r="I23" i="14" s="1"/>
  <c r="D112" i="14"/>
  <c r="I112" i="14" s="1"/>
  <c r="D99" i="14"/>
  <c r="I99" i="14" s="1"/>
  <c r="D132" i="14"/>
  <c r="I132" i="14" s="1"/>
  <c r="D176" i="14"/>
  <c r="I176" i="14" s="1"/>
  <c r="E79" i="14"/>
  <c r="J79" i="14" s="1"/>
  <c r="G54" i="14"/>
  <c r="L54" i="14" s="1"/>
  <c r="G31" i="14"/>
  <c r="L31" i="14" s="1"/>
  <c r="G170" i="14"/>
  <c r="L170" i="14" s="1"/>
  <c r="D102" i="14"/>
  <c r="I102" i="14" s="1"/>
  <c r="D26" i="14"/>
  <c r="I26" i="14" s="1"/>
  <c r="D123" i="14"/>
  <c r="I123" i="14" s="1"/>
  <c r="D108" i="14"/>
  <c r="I108" i="14" s="1"/>
  <c r="D149" i="14"/>
  <c r="I149" i="14" s="1"/>
  <c r="E25" i="14"/>
  <c r="J25" i="14" s="1"/>
  <c r="E131" i="14"/>
  <c r="J131" i="14" s="1"/>
  <c r="G127" i="14"/>
  <c r="L127" i="14" s="1"/>
  <c r="G140" i="14"/>
  <c r="L140" i="14" s="1"/>
  <c r="G141" i="14"/>
  <c r="L141" i="14" s="1"/>
  <c r="D32" i="14"/>
  <c r="I32" i="14" s="1"/>
  <c r="D63" i="14"/>
  <c r="I63" i="14" s="1"/>
  <c r="D173" i="14"/>
  <c r="I173" i="14" s="1"/>
  <c r="D167" i="14"/>
  <c r="I167" i="14" s="1"/>
  <c r="D79" i="14"/>
  <c r="I79" i="14" s="1"/>
  <c r="E62" i="14"/>
  <c r="J62" i="14" s="1"/>
  <c r="E129" i="14"/>
  <c r="J129" i="14" s="1"/>
  <c r="G72" i="14"/>
  <c r="L72" i="14" s="1"/>
  <c r="G146" i="14"/>
  <c r="L146" i="14" s="1"/>
  <c r="G159" i="14"/>
  <c r="L159" i="14" s="1"/>
  <c r="D22" i="14"/>
  <c r="I22" i="14" s="1"/>
  <c r="D127" i="14"/>
  <c r="I127" i="14" s="1"/>
  <c r="D46" i="14"/>
  <c r="I46" i="14" s="1"/>
  <c r="D28" i="14"/>
  <c r="I28" i="14" s="1"/>
  <c r="D91" i="14"/>
  <c r="I91" i="14" s="1"/>
  <c r="E77" i="14"/>
  <c r="J77" i="14" s="1"/>
  <c r="G57" i="14"/>
  <c r="L57" i="14" s="1"/>
  <c r="G117" i="14"/>
  <c r="L117" i="14" s="1"/>
  <c r="G182" i="14"/>
  <c r="L182" i="14" s="1"/>
  <c r="G161" i="14"/>
  <c r="L161" i="14" s="1"/>
  <c r="D148" i="14"/>
  <c r="I148" i="14" s="1"/>
  <c r="D61" i="14"/>
  <c r="I61" i="14" s="1"/>
  <c r="D69" i="14"/>
  <c r="I69" i="14" s="1"/>
  <c r="D40" i="14"/>
  <c r="I40" i="14" s="1"/>
  <c r="D121" i="14"/>
  <c r="I121" i="14" s="1"/>
  <c r="E180" i="14"/>
  <c r="J180" i="14" s="1"/>
  <c r="G69" i="14"/>
  <c r="L69" i="14" s="1"/>
  <c r="G35" i="14"/>
  <c r="L35" i="14" s="1"/>
  <c r="G160" i="14"/>
  <c r="L160" i="14" s="1"/>
  <c r="D24" i="14"/>
  <c r="I24" i="14" s="1"/>
  <c r="D111" i="14"/>
  <c r="I111" i="14" s="1"/>
  <c r="D44" i="14"/>
  <c r="I44" i="14" s="1"/>
  <c r="D80" i="14"/>
  <c r="I80" i="14" s="1"/>
  <c r="D131" i="14"/>
  <c r="I131" i="14" s="1"/>
  <c r="E85" i="14"/>
  <c r="J85" i="14" s="1"/>
  <c r="G119" i="14"/>
  <c r="L119" i="14" s="1"/>
  <c r="G23" i="14"/>
  <c r="L23" i="14" s="1"/>
  <c r="G47" i="14"/>
  <c r="L47" i="14" s="1"/>
  <c r="G162" i="14"/>
  <c r="L162" i="14" s="1"/>
  <c r="G145" i="14"/>
  <c r="L145" i="14" s="1"/>
  <c r="D27" i="14"/>
  <c r="I27" i="14" s="1"/>
  <c r="D94" i="14"/>
  <c r="I94" i="14" s="1"/>
  <c r="D56" i="14"/>
  <c r="I56" i="14" s="1"/>
  <c r="D145" i="14"/>
  <c r="I145" i="14" s="1"/>
  <c r="D134" i="14"/>
  <c r="I134" i="14" s="1"/>
  <c r="E58" i="14"/>
  <c r="J58" i="14" s="1"/>
  <c r="G143" i="14"/>
  <c r="L143" i="14" s="1"/>
  <c r="E28" i="14"/>
  <c r="J28" i="14" s="1"/>
  <c r="E37" i="14"/>
  <c r="J37" i="14" s="1"/>
  <c r="E39" i="14"/>
  <c r="J39" i="14" s="1"/>
  <c r="E48" i="14"/>
  <c r="J48" i="14" s="1"/>
  <c r="E88" i="14"/>
  <c r="J88" i="14" s="1"/>
  <c r="E70" i="14"/>
  <c r="J70" i="14" s="1"/>
  <c r="E68" i="14"/>
  <c r="J68" i="14" s="1"/>
  <c r="E134" i="14"/>
  <c r="J134" i="14" s="1"/>
  <c r="E148" i="14"/>
  <c r="J148" i="14" s="1"/>
  <c r="E94" i="14"/>
  <c r="J94" i="14" s="1"/>
  <c r="E135" i="14"/>
  <c r="J135" i="14" s="1"/>
  <c r="E91" i="14"/>
  <c r="J91" i="14" s="1"/>
  <c r="E143" i="14"/>
  <c r="J143" i="14" s="1"/>
  <c r="E141" i="14"/>
  <c r="J141" i="14" s="1"/>
  <c r="B16" i="14"/>
  <c r="E43" i="14"/>
  <c r="J43" i="14" s="1"/>
  <c r="E21" i="14"/>
  <c r="J21" i="14" s="1"/>
  <c r="E61" i="14"/>
  <c r="J61" i="14" s="1"/>
  <c r="E50" i="14"/>
  <c r="J50" i="14" s="1"/>
  <c r="E136" i="14"/>
  <c r="J136" i="14" s="1"/>
  <c r="E103" i="14"/>
  <c r="J103" i="14" s="1"/>
  <c r="E74" i="14"/>
  <c r="J74" i="14" s="1"/>
  <c r="E30" i="14"/>
  <c r="J30" i="14" s="1"/>
  <c r="E156" i="14"/>
  <c r="J156" i="14" s="1"/>
  <c r="E110" i="14"/>
  <c r="J110" i="14" s="1"/>
  <c r="E138" i="14"/>
  <c r="J138" i="14" s="1"/>
  <c r="E109" i="14"/>
  <c r="J109" i="14" s="1"/>
  <c r="E155" i="14"/>
  <c r="J155" i="14" s="1"/>
  <c r="E153" i="14"/>
  <c r="J153" i="14" s="1"/>
  <c r="H178" i="14"/>
  <c r="M178" i="14" s="1"/>
  <c r="H166" i="14"/>
  <c r="M166" i="14" s="1"/>
  <c r="H179" i="14"/>
  <c r="M179" i="14" s="1"/>
  <c r="H167" i="14"/>
  <c r="M167" i="14" s="1"/>
  <c r="H155" i="14"/>
  <c r="M155" i="14" s="1"/>
  <c r="H143" i="14"/>
  <c r="M143" i="14" s="1"/>
  <c r="H180" i="14"/>
  <c r="M180" i="14" s="1"/>
  <c r="H168" i="14"/>
  <c r="M168" i="14" s="1"/>
  <c r="H156" i="14"/>
  <c r="M156" i="14" s="1"/>
  <c r="H144" i="14"/>
  <c r="M144" i="14" s="1"/>
  <c r="H132" i="14"/>
  <c r="M132" i="14" s="1"/>
  <c r="H120" i="14"/>
  <c r="M120" i="14" s="1"/>
  <c r="H108" i="14"/>
  <c r="M108" i="14" s="1"/>
  <c r="H181" i="14"/>
  <c r="M181" i="14" s="1"/>
  <c r="H169" i="14"/>
  <c r="M169" i="14" s="1"/>
  <c r="H157" i="14"/>
  <c r="M157" i="14" s="1"/>
  <c r="H145" i="14"/>
  <c r="M145" i="14" s="1"/>
  <c r="H133" i="14"/>
  <c r="M133" i="14" s="1"/>
  <c r="H182" i="14"/>
  <c r="M182" i="14" s="1"/>
  <c r="H170" i="14"/>
  <c r="M170" i="14" s="1"/>
  <c r="H158" i="14"/>
  <c r="M158" i="14" s="1"/>
  <c r="H146" i="14"/>
  <c r="M146" i="14" s="1"/>
  <c r="H134" i="14"/>
  <c r="M134" i="14" s="1"/>
  <c r="H122" i="14"/>
  <c r="M122" i="14" s="1"/>
  <c r="H110" i="14"/>
  <c r="M110" i="14" s="1"/>
  <c r="H165" i="14"/>
  <c r="M165" i="14" s="1"/>
  <c r="H163" i="14"/>
  <c r="M163" i="14" s="1"/>
  <c r="H161" i="14"/>
  <c r="M161" i="14" s="1"/>
  <c r="H159" i="14"/>
  <c r="M159" i="14" s="1"/>
  <c r="H154" i="14"/>
  <c r="M154" i="14" s="1"/>
  <c r="H141" i="14"/>
  <c r="M141" i="14" s="1"/>
  <c r="H138" i="14"/>
  <c r="M138" i="14" s="1"/>
  <c r="H135" i="14"/>
  <c r="M135" i="14" s="1"/>
  <c r="H105" i="14"/>
  <c r="M105" i="14" s="1"/>
  <c r="H101" i="14"/>
  <c r="M101" i="14" s="1"/>
  <c r="H93" i="14"/>
  <c r="M93" i="14" s="1"/>
  <c r="H81" i="14"/>
  <c r="M81" i="14" s="1"/>
  <c r="H176" i="14"/>
  <c r="M176" i="14" s="1"/>
  <c r="H174" i="14"/>
  <c r="M174" i="14" s="1"/>
  <c r="H172" i="14"/>
  <c r="M172" i="14" s="1"/>
  <c r="H147" i="14"/>
  <c r="M147" i="14" s="1"/>
  <c r="H118" i="14"/>
  <c r="M118" i="14" s="1"/>
  <c r="H114" i="14"/>
  <c r="M114" i="14" s="1"/>
  <c r="H94" i="14"/>
  <c r="M94" i="14" s="1"/>
  <c r="H82" i="14"/>
  <c r="M82" i="14" s="1"/>
  <c r="H187" i="14"/>
  <c r="M187" i="14" s="1"/>
  <c r="H185" i="14"/>
  <c r="M185" i="14" s="1"/>
  <c r="H183" i="14"/>
  <c r="M183" i="14" s="1"/>
  <c r="H152" i="14"/>
  <c r="M152" i="14" s="1"/>
  <c r="H95" i="14"/>
  <c r="M95" i="14" s="1"/>
  <c r="H83" i="14"/>
  <c r="M83" i="14" s="1"/>
  <c r="H129" i="14"/>
  <c r="M129" i="14" s="1"/>
  <c r="H126" i="14"/>
  <c r="M126" i="14" s="1"/>
  <c r="H123" i="14"/>
  <c r="M123" i="14" s="1"/>
  <c r="H106" i="14"/>
  <c r="M106" i="14" s="1"/>
  <c r="H102" i="14"/>
  <c r="M102" i="14" s="1"/>
  <c r="H96" i="14"/>
  <c r="M96" i="14" s="1"/>
  <c r="H150" i="14"/>
  <c r="M150" i="14" s="1"/>
  <c r="H142" i="14"/>
  <c r="M142" i="14" s="1"/>
  <c r="H139" i="14"/>
  <c r="M139" i="14" s="1"/>
  <c r="H136" i="14"/>
  <c r="M136" i="14" s="1"/>
  <c r="H119" i="14"/>
  <c r="M119" i="14" s="1"/>
  <c r="H115" i="14"/>
  <c r="M115" i="14" s="1"/>
  <c r="H111" i="14"/>
  <c r="M111" i="14" s="1"/>
  <c r="H97" i="14"/>
  <c r="M97" i="14" s="1"/>
  <c r="H164" i="14"/>
  <c r="M164" i="14" s="1"/>
  <c r="H162" i="14"/>
  <c r="M162" i="14" s="1"/>
  <c r="H160" i="14"/>
  <c r="M160" i="14" s="1"/>
  <c r="H148" i="14"/>
  <c r="M148" i="14" s="1"/>
  <c r="H177" i="14"/>
  <c r="M177" i="14" s="1"/>
  <c r="H175" i="14"/>
  <c r="M175" i="14" s="1"/>
  <c r="H173" i="14"/>
  <c r="M173" i="14" s="1"/>
  <c r="H171" i="14"/>
  <c r="M171" i="14" s="1"/>
  <c r="H153" i="14"/>
  <c r="M153" i="14" s="1"/>
  <c r="H188" i="14"/>
  <c r="M188" i="14" s="1"/>
  <c r="H186" i="14"/>
  <c r="M186" i="14" s="1"/>
  <c r="H184" i="14"/>
  <c r="M184" i="14" s="1"/>
  <c r="H151" i="14"/>
  <c r="M151" i="14" s="1"/>
  <c r="H113" i="14"/>
  <c r="M113" i="14" s="1"/>
  <c r="H90" i="14"/>
  <c r="M90" i="14" s="1"/>
  <c r="H87" i="14"/>
  <c r="M87" i="14" s="1"/>
  <c r="H84" i="14"/>
  <c r="M84" i="14" s="1"/>
  <c r="H74" i="14"/>
  <c r="M74" i="14" s="1"/>
  <c r="H68" i="14"/>
  <c r="M68" i="14" s="1"/>
  <c r="H56" i="14"/>
  <c r="M56" i="14" s="1"/>
  <c r="H44" i="14"/>
  <c r="M44" i="14" s="1"/>
  <c r="H32" i="14"/>
  <c r="M32" i="14" s="1"/>
  <c r="H20" i="14"/>
  <c r="M20" i="14" s="1"/>
  <c r="H121" i="14"/>
  <c r="M121" i="14" s="1"/>
  <c r="H69" i="14"/>
  <c r="M69" i="14" s="1"/>
  <c r="H57" i="14"/>
  <c r="M57" i="14" s="1"/>
  <c r="H45" i="14"/>
  <c r="M45" i="14" s="1"/>
  <c r="H33" i="14"/>
  <c r="M33" i="14" s="1"/>
  <c r="H21" i="14"/>
  <c r="M21" i="14" s="1"/>
  <c r="H125" i="14"/>
  <c r="M125" i="14" s="1"/>
  <c r="H103" i="14"/>
  <c r="M103" i="14" s="1"/>
  <c r="H124" i="14"/>
  <c r="M124" i="14" s="1"/>
  <c r="H112" i="14"/>
  <c r="M112" i="14" s="1"/>
  <c r="H78" i="14"/>
  <c r="M78" i="14" s="1"/>
  <c r="H75" i="14"/>
  <c r="M75" i="14" s="1"/>
  <c r="H71" i="14"/>
  <c r="M71" i="14" s="1"/>
  <c r="H59" i="14"/>
  <c r="M59" i="14" s="1"/>
  <c r="H47" i="14"/>
  <c r="M47" i="14" s="1"/>
  <c r="H35" i="14"/>
  <c r="M35" i="14" s="1"/>
  <c r="H23" i="14"/>
  <c r="M23" i="14" s="1"/>
  <c r="H137" i="14"/>
  <c r="M137" i="14" s="1"/>
  <c r="H91" i="14"/>
  <c r="M91" i="14" s="1"/>
  <c r="H88" i="14"/>
  <c r="M88" i="14" s="1"/>
  <c r="H85" i="14"/>
  <c r="M85" i="14" s="1"/>
  <c r="H60" i="14"/>
  <c r="M60" i="14" s="1"/>
  <c r="H48" i="14"/>
  <c r="M48" i="14" s="1"/>
  <c r="H36" i="14"/>
  <c r="M36" i="14" s="1"/>
  <c r="H107" i="14"/>
  <c r="M107" i="14" s="1"/>
  <c r="H98" i="14"/>
  <c r="M98" i="14" s="1"/>
  <c r="H61" i="14"/>
  <c r="M61" i="14" s="1"/>
  <c r="H128" i="14"/>
  <c r="M128" i="14" s="1"/>
  <c r="H117" i="14"/>
  <c r="M117" i="14" s="1"/>
  <c r="H72" i="14"/>
  <c r="M72" i="14" s="1"/>
  <c r="H62" i="14"/>
  <c r="M62" i="14" s="1"/>
  <c r="H50" i="14"/>
  <c r="M50" i="14" s="1"/>
  <c r="H38" i="14"/>
  <c r="M38" i="14" s="1"/>
  <c r="H127" i="14"/>
  <c r="M127" i="14" s="1"/>
  <c r="H100" i="14"/>
  <c r="M100" i="14" s="1"/>
  <c r="H79" i="14"/>
  <c r="M79" i="14" s="1"/>
  <c r="H76" i="14"/>
  <c r="M76" i="14" s="1"/>
  <c r="H140" i="14"/>
  <c r="M140" i="14" s="1"/>
  <c r="H109" i="14"/>
  <c r="M109" i="14" s="1"/>
  <c r="H89" i="14"/>
  <c r="M89" i="14" s="1"/>
  <c r="H86" i="14"/>
  <c r="M86" i="14" s="1"/>
  <c r="H149" i="14"/>
  <c r="M149" i="14" s="1"/>
  <c r="H116" i="14"/>
  <c r="M116" i="14" s="1"/>
  <c r="H73" i="14"/>
  <c r="M73" i="14" s="1"/>
  <c r="H131" i="14"/>
  <c r="M131" i="14" s="1"/>
  <c r="H65" i="14"/>
  <c r="M65" i="14" s="1"/>
  <c r="H46" i="14"/>
  <c r="M46" i="14" s="1"/>
  <c r="H130" i="14"/>
  <c r="M130" i="14" s="1"/>
  <c r="H54" i="14"/>
  <c r="M54" i="14" s="1"/>
  <c r="H77" i="14"/>
  <c r="M77" i="14" s="1"/>
  <c r="H42" i="14"/>
  <c r="M42" i="14" s="1"/>
  <c r="H40" i="14"/>
  <c r="M40" i="14" s="1"/>
  <c r="H30" i="14"/>
  <c r="M30" i="14" s="1"/>
  <c r="H27" i="14"/>
  <c r="M27" i="14" s="1"/>
  <c r="H24" i="14"/>
  <c r="M24" i="14" s="1"/>
  <c r="H99" i="14"/>
  <c r="M99" i="14" s="1"/>
  <c r="H58" i="14"/>
  <c r="M58" i="14" s="1"/>
  <c r="H52" i="14"/>
  <c r="M52" i="14" s="1"/>
  <c r="H67" i="14"/>
  <c r="M67" i="14" s="1"/>
  <c r="H51" i="14"/>
  <c r="M51" i="14" s="1"/>
  <c r="H49" i="14"/>
  <c r="M49" i="14" s="1"/>
  <c r="H64" i="14"/>
  <c r="M64" i="14" s="1"/>
  <c r="H34" i="14"/>
  <c r="M34" i="14" s="1"/>
  <c r="H29" i="14"/>
  <c r="M29" i="14" s="1"/>
  <c r="H104" i="14"/>
  <c r="M104" i="14" s="1"/>
  <c r="H70" i="14"/>
  <c r="M70" i="14" s="1"/>
  <c r="H53" i="14"/>
  <c r="M53" i="14" s="1"/>
  <c r="H31" i="14"/>
  <c r="M31" i="14" s="1"/>
  <c r="H28" i="14"/>
  <c r="M28" i="14" s="1"/>
  <c r="H25" i="14"/>
  <c r="M25" i="14" s="1"/>
  <c r="H92" i="14"/>
  <c r="M92" i="14" s="1"/>
  <c r="H66" i="14"/>
  <c r="M66" i="14" s="1"/>
  <c r="H22" i="14"/>
  <c r="M22" i="14" s="1"/>
  <c r="H80" i="14"/>
  <c r="M80" i="14" s="1"/>
  <c r="H55" i="14"/>
  <c r="M55" i="14" s="1"/>
  <c r="H43" i="14"/>
  <c r="M43" i="14" s="1"/>
  <c r="H41" i="14"/>
  <c r="M41" i="14" s="1"/>
  <c r="H39" i="14"/>
  <c r="M39" i="14" s="1"/>
  <c r="H63" i="14"/>
  <c r="M63" i="14" s="1"/>
  <c r="H26" i="14"/>
  <c r="M26" i="14" s="1"/>
  <c r="H37" i="14"/>
  <c r="M37" i="14" s="1"/>
  <c r="G63" i="14"/>
  <c r="L63" i="14" s="1"/>
  <c r="G36" i="14"/>
  <c r="L36" i="14" s="1"/>
  <c r="G33" i="14"/>
  <c r="L33" i="14" s="1"/>
  <c r="G37" i="14"/>
  <c r="L37" i="14" s="1"/>
  <c r="G71" i="14"/>
  <c r="L71" i="14" s="1"/>
  <c r="G20" i="14"/>
  <c r="L20" i="14" s="1"/>
  <c r="G43" i="14"/>
  <c r="L43" i="14" s="1"/>
  <c r="G184" i="14"/>
  <c r="L184" i="14" s="1"/>
  <c r="G111" i="14"/>
  <c r="L111" i="14" s="1"/>
  <c r="G95" i="14"/>
  <c r="L95" i="14" s="1"/>
  <c r="G172" i="14"/>
  <c r="L172" i="14" s="1"/>
  <c r="G163" i="14"/>
  <c r="L163" i="14" s="1"/>
  <c r="G169" i="14"/>
  <c r="L169" i="14" s="1"/>
  <c r="G167" i="14"/>
  <c r="L167" i="14" s="1"/>
  <c r="D68" i="14"/>
  <c r="I68" i="14" s="1"/>
  <c r="D97" i="14"/>
  <c r="I97" i="14" s="1"/>
  <c r="D52" i="14"/>
  <c r="I52" i="14" s="1"/>
  <c r="D181" i="14"/>
  <c r="I181" i="14" s="1"/>
  <c r="D135" i="14"/>
  <c r="I135" i="14" s="1"/>
  <c r="D109" i="14"/>
  <c r="I109" i="14" s="1"/>
  <c r="D137" i="14"/>
  <c r="I137" i="14" s="1"/>
  <c r="D129" i="14"/>
  <c r="I129" i="14" s="1"/>
  <c r="D188" i="14"/>
  <c r="I188" i="14" s="1"/>
  <c r="E55" i="14"/>
  <c r="J55" i="14" s="1"/>
  <c r="E24" i="14"/>
  <c r="J24" i="14" s="1"/>
  <c r="E33" i="14"/>
  <c r="J33" i="14" s="1"/>
  <c r="E72" i="14"/>
  <c r="J72" i="14" s="1"/>
  <c r="E184" i="14"/>
  <c r="J184" i="14" s="1"/>
  <c r="E120" i="14"/>
  <c r="J120" i="14" s="1"/>
  <c r="E81" i="14"/>
  <c r="J81" i="14" s="1"/>
  <c r="E42" i="14"/>
  <c r="J42" i="14" s="1"/>
  <c r="E158" i="14"/>
  <c r="J158" i="14" s="1"/>
  <c r="E114" i="14"/>
  <c r="J114" i="14" s="1"/>
  <c r="E157" i="14"/>
  <c r="J157" i="14" s="1"/>
  <c r="E113" i="14"/>
  <c r="J113" i="14" s="1"/>
  <c r="E167" i="14"/>
  <c r="J167" i="14" s="1"/>
  <c r="E165" i="14"/>
  <c r="J165" i="14" s="1"/>
  <c r="G62" i="14"/>
  <c r="L62" i="14" s="1"/>
  <c r="G65" i="14"/>
  <c r="L65" i="14" s="1"/>
  <c r="G49" i="14"/>
  <c r="L49" i="14" s="1"/>
  <c r="G75" i="14"/>
  <c r="L75" i="14" s="1"/>
  <c r="G32" i="14"/>
  <c r="L32" i="14" s="1"/>
  <c r="G55" i="14"/>
  <c r="L55" i="14" s="1"/>
  <c r="G186" i="14"/>
  <c r="L186" i="14" s="1"/>
  <c r="G115" i="14"/>
  <c r="L115" i="14" s="1"/>
  <c r="G152" i="14"/>
  <c r="L152" i="14" s="1"/>
  <c r="G174" i="14"/>
  <c r="L174" i="14" s="1"/>
  <c r="G80" i="14"/>
  <c r="L80" i="14" s="1"/>
  <c r="G181" i="14"/>
  <c r="L181" i="14" s="1"/>
  <c r="G179" i="14"/>
  <c r="L179" i="14" s="1"/>
  <c r="D64" i="14"/>
  <c r="I64" i="14" s="1"/>
  <c r="D183" i="14"/>
  <c r="I183" i="14" s="1"/>
  <c r="D138" i="14"/>
  <c r="I138" i="14" s="1"/>
  <c r="D113" i="14"/>
  <c r="I113" i="14" s="1"/>
  <c r="D146" i="14"/>
  <c r="I146" i="14" s="1"/>
  <c r="D141" i="14"/>
  <c r="I141" i="14" s="1"/>
  <c r="D151" i="14"/>
  <c r="I151" i="14" s="1"/>
  <c r="E139" i="14"/>
  <c r="J139" i="14" s="1"/>
  <c r="E27" i="14"/>
  <c r="J27" i="14" s="1"/>
  <c r="E52" i="14"/>
  <c r="J52" i="14" s="1"/>
  <c r="E102" i="14"/>
  <c r="J102" i="14" s="1"/>
  <c r="E35" i="14"/>
  <c r="J35" i="14" s="1"/>
  <c r="E124" i="14"/>
  <c r="J124" i="14" s="1"/>
  <c r="E84" i="14"/>
  <c r="J84" i="14" s="1"/>
  <c r="E54" i="14"/>
  <c r="J54" i="14" s="1"/>
  <c r="E160" i="14"/>
  <c r="J160" i="14" s="1"/>
  <c r="E147" i="14"/>
  <c r="J147" i="14" s="1"/>
  <c r="E159" i="14"/>
  <c r="J159" i="14" s="1"/>
  <c r="E144" i="14"/>
  <c r="J144" i="14" s="1"/>
  <c r="E179" i="14"/>
  <c r="J179" i="14" s="1"/>
  <c r="E177" i="14"/>
  <c r="J177" i="14" s="1"/>
  <c r="G44" i="14"/>
  <c r="L44" i="14" s="1"/>
  <c r="G183" i="14"/>
  <c r="L183" i="14" s="1"/>
  <c r="D157" i="14"/>
  <c r="I157" i="14" s="1"/>
  <c r="D144" i="14"/>
  <c r="I144" i="14" s="1"/>
  <c r="D180" i="14"/>
  <c r="I180" i="14" s="1"/>
  <c r="D153" i="14"/>
  <c r="I153" i="14" s="1"/>
  <c r="D163" i="14"/>
  <c r="I163" i="14" s="1"/>
  <c r="E64" i="14"/>
  <c r="J64" i="14" s="1"/>
  <c r="E36" i="14"/>
  <c r="J36" i="14" s="1"/>
  <c r="E83" i="14"/>
  <c r="J83" i="14" s="1"/>
  <c r="E111" i="14"/>
  <c r="J111" i="14" s="1"/>
  <c r="E47" i="14"/>
  <c r="J47" i="14" s="1"/>
  <c r="E186" i="14"/>
  <c r="J186" i="14" s="1"/>
  <c r="E87" i="14"/>
  <c r="J87" i="14" s="1"/>
  <c r="E66" i="14"/>
  <c r="J66" i="14" s="1"/>
  <c r="E162" i="14"/>
  <c r="J162" i="14" s="1"/>
  <c r="E168" i="14"/>
  <c r="J168" i="14" s="1"/>
  <c r="E161" i="14"/>
  <c r="J161" i="14" s="1"/>
  <c r="E78" i="14"/>
  <c r="J78" i="14" s="1"/>
  <c r="E130" i="14"/>
  <c r="J130" i="14" s="1"/>
  <c r="E152" i="14"/>
  <c r="J152" i="14" s="1"/>
  <c r="F188" i="14"/>
  <c r="K188" i="14" s="1"/>
  <c r="F176" i="14"/>
  <c r="K176" i="14" s="1"/>
  <c r="F164" i="14"/>
  <c r="K164" i="14" s="1"/>
  <c r="F177" i="14"/>
  <c r="K177" i="14" s="1"/>
  <c r="F165" i="14"/>
  <c r="K165" i="14" s="1"/>
  <c r="F153" i="14"/>
  <c r="K153" i="14" s="1"/>
  <c r="F178" i="14"/>
  <c r="K178" i="14" s="1"/>
  <c r="F166" i="14"/>
  <c r="K166" i="14" s="1"/>
  <c r="F154" i="14"/>
  <c r="K154" i="14" s="1"/>
  <c r="F142" i="14"/>
  <c r="K142" i="14" s="1"/>
  <c r="F130" i="14"/>
  <c r="K130" i="14" s="1"/>
  <c r="F118" i="14"/>
  <c r="K118" i="14" s="1"/>
  <c r="F106" i="14"/>
  <c r="K106" i="14" s="1"/>
  <c r="F179" i="14"/>
  <c r="K179" i="14" s="1"/>
  <c r="F167" i="14"/>
  <c r="K167" i="14" s="1"/>
  <c r="F155" i="14"/>
  <c r="K155" i="14" s="1"/>
  <c r="F143" i="14"/>
  <c r="K143" i="14" s="1"/>
  <c r="F131" i="14"/>
  <c r="K131" i="14" s="1"/>
  <c r="F180" i="14"/>
  <c r="K180" i="14" s="1"/>
  <c r="F168" i="14"/>
  <c r="K168" i="14" s="1"/>
  <c r="F156" i="14"/>
  <c r="K156" i="14" s="1"/>
  <c r="F144" i="14"/>
  <c r="K144" i="14" s="1"/>
  <c r="F132" i="14"/>
  <c r="K132" i="14" s="1"/>
  <c r="F120" i="14"/>
  <c r="K120" i="14" s="1"/>
  <c r="F108" i="14"/>
  <c r="K108" i="14" s="1"/>
  <c r="F117" i="14"/>
  <c r="K117" i="14" s="1"/>
  <c r="F113" i="14"/>
  <c r="K113" i="14" s="1"/>
  <c r="F109" i="14"/>
  <c r="K109" i="14" s="1"/>
  <c r="F91" i="14"/>
  <c r="K91" i="14" s="1"/>
  <c r="F79" i="14"/>
  <c r="K79" i="14" s="1"/>
  <c r="F149" i="14"/>
  <c r="K149" i="14" s="1"/>
  <c r="F128" i="14"/>
  <c r="K128" i="14" s="1"/>
  <c r="F125" i="14"/>
  <c r="K125" i="14" s="1"/>
  <c r="F122" i="14"/>
  <c r="K122" i="14" s="1"/>
  <c r="F92" i="14"/>
  <c r="K92" i="14" s="1"/>
  <c r="F80" i="14"/>
  <c r="K80" i="14" s="1"/>
  <c r="F163" i="14"/>
  <c r="K163" i="14" s="1"/>
  <c r="F161" i="14"/>
  <c r="K161" i="14" s="1"/>
  <c r="F159" i="14"/>
  <c r="K159" i="14" s="1"/>
  <c r="F157" i="14"/>
  <c r="K157" i="14" s="1"/>
  <c r="F141" i="14"/>
  <c r="K141" i="14" s="1"/>
  <c r="F138" i="14"/>
  <c r="K138" i="14" s="1"/>
  <c r="F135" i="14"/>
  <c r="K135" i="14" s="1"/>
  <c r="F105" i="14"/>
  <c r="K105" i="14" s="1"/>
  <c r="F101" i="14"/>
  <c r="K101" i="14" s="1"/>
  <c r="F93" i="14"/>
  <c r="K93" i="14" s="1"/>
  <c r="F81" i="14"/>
  <c r="K81" i="14" s="1"/>
  <c r="F174" i="14"/>
  <c r="K174" i="14" s="1"/>
  <c r="F172" i="14"/>
  <c r="K172" i="14" s="1"/>
  <c r="F170" i="14"/>
  <c r="K170" i="14" s="1"/>
  <c r="F147" i="14"/>
  <c r="K147" i="14" s="1"/>
  <c r="F114" i="14"/>
  <c r="K114" i="14" s="1"/>
  <c r="F110" i="14"/>
  <c r="K110" i="14" s="1"/>
  <c r="F94" i="14"/>
  <c r="K94" i="14" s="1"/>
  <c r="F187" i="14"/>
  <c r="K187" i="14" s="1"/>
  <c r="F185" i="14"/>
  <c r="K185" i="14" s="1"/>
  <c r="F183" i="14"/>
  <c r="K183" i="14" s="1"/>
  <c r="F181" i="14"/>
  <c r="K181" i="14" s="1"/>
  <c r="F152" i="14"/>
  <c r="K152" i="14" s="1"/>
  <c r="F95" i="14"/>
  <c r="K95" i="14" s="1"/>
  <c r="F145" i="14"/>
  <c r="K145" i="14" s="1"/>
  <c r="F129" i="14"/>
  <c r="K129" i="14" s="1"/>
  <c r="F126" i="14"/>
  <c r="K126" i="14" s="1"/>
  <c r="F123" i="14"/>
  <c r="K123" i="14" s="1"/>
  <c r="F119" i="14"/>
  <c r="K119" i="14" s="1"/>
  <c r="F150" i="14"/>
  <c r="K150" i="14" s="1"/>
  <c r="F139" i="14"/>
  <c r="K139" i="14" s="1"/>
  <c r="F136" i="14"/>
  <c r="K136" i="14" s="1"/>
  <c r="F133" i="14"/>
  <c r="K133" i="14" s="1"/>
  <c r="F162" i="14"/>
  <c r="K162" i="14" s="1"/>
  <c r="F160" i="14"/>
  <c r="K160" i="14" s="1"/>
  <c r="F158" i="14"/>
  <c r="K158" i="14" s="1"/>
  <c r="F148" i="14"/>
  <c r="K148" i="14" s="1"/>
  <c r="F175" i="14"/>
  <c r="K175" i="14" s="1"/>
  <c r="F173" i="14"/>
  <c r="K173" i="14" s="1"/>
  <c r="F171" i="14"/>
  <c r="K171" i="14" s="1"/>
  <c r="F169" i="14"/>
  <c r="K169" i="14" s="1"/>
  <c r="F127" i="14"/>
  <c r="K127" i="14" s="1"/>
  <c r="F124" i="14"/>
  <c r="K124" i="14" s="1"/>
  <c r="F146" i="14"/>
  <c r="K146" i="14" s="1"/>
  <c r="F104" i="14"/>
  <c r="K104" i="14" s="1"/>
  <c r="F66" i="14"/>
  <c r="K66" i="14" s="1"/>
  <c r="F54" i="14"/>
  <c r="K54" i="14" s="1"/>
  <c r="F42" i="14"/>
  <c r="K42" i="14" s="1"/>
  <c r="F30" i="14"/>
  <c r="K30" i="14" s="1"/>
  <c r="F134" i="14"/>
  <c r="K134" i="14" s="1"/>
  <c r="F99" i="14"/>
  <c r="K99" i="14" s="1"/>
  <c r="F97" i="14"/>
  <c r="K97" i="14" s="1"/>
  <c r="F77" i="14"/>
  <c r="K77" i="14" s="1"/>
  <c r="F67" i="14"/>
  <c r="K67" i="14" s="1"/>
  <c r="F55" i="14"/>
  <c r="K55" i="14" s="1"/>
  <c r="F43" i="14"/>
  <c r="K43" i="14" s="1"/>
  <c r="F31" i="14"/>
  <c r="K31" i="14" s="1"/>
  <c r="F121" i="14"/>
  <c r="K121" i="14" s="1"/>
  <c r="F115" i="14"/>
  <c r="K115" i="14" s="1"/>
  <c r="F69" i="14"/>
  <c r="K69" i="14" s="1"/>
  <c r="F57" i="14"/>
  <c r="K57" i="14" s="1"/>
  <c r="F45" i="14"/>
  <c r="K45" i="14" s="1"/>
  <c r="F33" i="14"/>
  <c r="K33" i="14" s="1"/>
  <c r="F21" i="14"/>
  <c r="K21" i="14" s="1"/>
  <c r="F186" i="14"/>
  <c r="K186" i="14" s="1"/>
  <c r="F103" i="14"/>
  <c r="K103" i="14" s="1"/>
  <c r="F70" i="14"/>
  <c r="K70" i="14" s="1"/>
  <c r="F58" i="14"/>
  <c r="K58" i="14" s="1"/>
  <c r="F46" i="14"/>
  <c r="K46" i="14" s="1"/>
  <c r="F34" i="14"/>
  <c r="K34" i="14" s="1"/>
  <c r="F137" i="14"/>
  <c r="K137" i="14" s="1"/>
  <c r="F112" i="14"/>
  <c r="K112" i="14" s="1"/>
  <c r="F78" i="14"/>
  <c r="K78" i="14" s="1"/>
  <c r="F75" i="14"/>
  <c r="K75" i="14" s="1"/>
  <c r="F71" i="14"/>
  <c r="K71" i="14" s="1"/>
  <c r="F59" i="14"/>
  <c r="K59" i="14" s="1"/>
  <c r="F184" i="14"/>
  <c r="K184" i="14" s="1"/>
  <c r="F107" i="14"/>
  <c r="K107" i="14" s="1"/>
  <c r="F88" i="14"/>
  <c r="K88" i="14" s="1"/>
  <c r="F85" i="14"/>
  <c r="K85" i="14" s="1"/>
  <c r="F82" i="14"/>
  <c r="K82" i="14" s="1"/>
  <c r="F60" i="14"/>
  <c r="K60" i="14" s="1"/>
  <c r="F48" i="14"/>
  <c r="K48" i="14" s="1"/>
  <c r="F36" i="14"/>
  <c r="K36" i="14" s="1"/>
  <c r="F151" i="14"/>
  <c r="K151" i="14" s="1"/>
  <c r="F98" i="14"/>
  <c r="K98" i="14" s="1"/>
  <c r="F96" i="14"/>
  <c r="K96" i="14" s="1"/>
  <c r="F182" i="14"/>
  <c r="K182" i="14" s="1"/>
  <c r="F111" i="14"/>
  <c r="K111" i="14" s="1"/>
  <c r="F102" i="14"/>
  <c r="K102" i="14" s="1"/>
  <c r="F72" i="14"/>
  <c r="K72" i="14" s="1"/>
  <c r="F140" i="14"/>
  <c r="K140" i="14" s="1"/>
  <c r="F100" i="14"/>
  <c r="K100" i="14" s="1"/>
  <c r="F76" i="14"/>
  <c r="K76" i="14" s="1"/>
  <c r="F90" i="14"/>
  <c r="K90" i="14" s="1"/>
  <c r="F84" i="14"/>
  <c r="K84" i="14" s="1"/>
  <c r="F63" i="14"/>
  <c r="K63" i="14" s="1"/>
  <c r="F29" i="14"/>
  <c r="K29" i="14" s="1"/>
  <c r="F26" i="14"/>
  <c r="K26" i="14" s="1"/>
  <c r="F23" i="14"/>
  <c r="K23" i="14" s="1"/>
  <c r="F89" i="14"/>
  <c r="K89" i="14" s="1"/>
  <c r="F83" i="14"/>
  <c r="K83" i="14" s="1"/>
  <c r="F68" i="14"/>
  <c r="K68" i="14" s="1"/>
  <c r="F52" i="14"/>
  <c r="K52" i="14" s="1"/>
  <c r="F20" i="14"/>
  <c r="K20" i="14" s="1"/>
  <c r="F65" i="14"/>
  <c r="K65" i="14" s="1"/>
  <c r="F44" i="14"/>
  <c r="K44" i="14" s="1"/>
  <c r="F22" i="14"/>
  <c r="K22" i="14" s="1"/>
  <c r="F56" i="14"/>
  <c r="K56" i="14" s="1"/>
  <c r="F39" i="14"/>
  <c r="K39" i="14" s="1"/>
  <c r="F40" i="14"/>
  <c r="K40" i="14" s="1"/>
  <c r="F38" i="14"/>
  <c r="K38" i="14" s="1"/>
  <c r="F27" i="14"/>
  <c r="K27" i="14" s="1"/>
  <c r="F24" i="14"/>
  <c r="K24" i="14" s="1"/>
  <c r="F62" i="14"/>
  <c r="K62" i="14" s="1"/>
  <c r="F49" i="14"/>
  <c r="K49" i="14" s="1"/>
  <c r="F87" i="14"/>
  <c r="K87" i="14" s="1"/>
  <c r="F51" i="14"/>
  <c r="K51" i="14" s="1"/>
  <c r="F47" i="14"/>
  <c r="K47" i="14" s="1"/>
  <c r="F86" i="14"/>
  <c r="K86" i="14" s="1"/>
  <c r="F64" i="14"/>
  <c r="K64" i="14" s="1"/>
  <c r="F73" i="14"/>
  <c r="K73" i="14" s="1"/>
  <c r="F53" i="14"/>
  <c r="K53" i="14" s="1"/>
  <c r="F28" i="14"/>
  <c r="K28" i="14" s="1"/>
  <c r="F25" i="14"/>
  <c r="K25" i="14" s="1"/>
  <c r="F41" i="14"/>
  <c r="K41" i="14" s="1"/>
  <c r="F50" i="14"/>
  <c r="K50" i="14" s="1"/>
  <c r="F35" i="14"/>
  <c r="K35" i="14" s="1"/>
  <c r="F116" i="14"/>
  <c r="K116" i="14" s="1"/>
  <c r="F74" i="14"/>
  <c r="K74" i="14" s="1"/>
  <c r="F61" i="14"/>
  <c r="K61" i="14" s="1"/>
  <c r="F37" i="14"/>
  <c r="K37" i="14" s="1"/>
  <c r="F32" i="14"/>
  <c r="K32" i="14" s="1"/>
  <c r="G24" i="14"/>
  <c r="L24" i="14" s="1"/>
  <c r="G116" i="14"/>
  <c r="L116" i="14" s="1"/>
  <c r="G27" i="14"/>
  <c r="L27" i="14" s="1"/>
  <c r="G83" i="14"/>
  <c r="L83" i="14" s="1"/>
  <c r="G98" i="14"/>
  <c r="L98" i="14" s="1"/>
  <c r="G112" i="14"/>
  <c r="L112" i="14" s="1"/>
  <c r="G56" i="14"/>
  <c r="L56" i="14" s="1"/>
  <c r="G77" i="14"/>
  <c r="L77" i="14" s="1"/>
  <c r="G153" i="14"/>
  <c r="L153" i="14" s="1"/>
  <c r="G139" i="14"/>
  <c r="L139" i="14" s="1"/>
  <c r="G185" i="14"/>
  <c r="L185" i="14" s="1"/>
  <c r="G81" i="14"/>
  <c r="L81" i="14" s="1"/>
  <c r="G122" i="14"/>
  <c r="L122" i="14" s="1"/>
  <c r="G144" i="14"/>
  <c r="L144" i="14" s="1"/>
  <c r="G166" i="14"/>
  <c r="L166" i="14" s="1"/>
  <c r="D34" i="14"/>
  <c r="I34" i="14" s="1"/>
  <c r="D30" i="14"/>
  <c r="I30" i="14" s="1"/>
  <c r="D48" i="14"/>
  <c r="I48" i="14" s="1"/>
  <c r="D82" i="14"/>
  <c r="I82" i="14" s="1"/>
  <c r="D58" i="14"/>
  <c r="I58" i="14" s="1"/>
  <c r="D84" i="14"/>
  <c r="I84" i="14" s="1"/>
  <c r="D110" i="14"/>
  <c r="I110" i="14" s="1"/>
  <c r="D83" i="14"/>
  <c r="I83" i="14" s="1"/>
  <c r="D114" i="14"/>
  <c r="I114" i="14" s="1"/>
  <c r="D159" i="14"/>
  <c r="I159" i="14" s="1"/>
  <c r="D78" i="14"/>
  <c r="I78" i="14" s="1"/>
  <c r="D182" i="14"/>
  <c r="I182" i="14" s="1"/>
  <c r="D165" i="14"/>
  <c r="I165" i="14" s="1"/>
  <c r="D175" i="14"/>
  <c r="I175" i="14" s="1"/>
  <c r="E86" i="14"/>
  <c r="J86" i="14" s="1"/>
  <c r="E38" i="14"/>
  <c r="J38" i="14" s="1"/>
  <c r="E89" i="14"/>
  <c r="J89" i="14" s="1"/>
  <c r="E127" i="14"/>
  <c r="J127" i="14" s="1"/>
  <c r="E59" i="14"/>
  <c r="J59" i="14" s="1"/>
  <c r="E45" i="14"/>
  <c r="J45" i="14" s="1"/>
  <c r="E115" i="14"/>
  <c r="J115" i="14" s="1"/>
  <c r="E146" i="14"/>
  <c r="J146" i="14" s="1"/>
  <c r="E150" i="14"/>
  <c r="J150" i="14" s="1"/>
  <c r="E170" i="14"/>
  <c r="J170" i="14" s="1"/>
  <c r="E80" i="14"/>
  <c r="J80" i="14" s="1"/>
  <c r="E90" i="14"/>
  <c r="J90" i="14" s="1"/>
  <c r="E142" i="14"/>
  <c r="J142" i="14" s="1"/>
  <c r="E164" i="14"/>
  <c r="J164" i="14" s="1"/>
  <c r="G52" i="14"/>
  <c r="L52" i="14" s="1"/>
  <c r="G188" i="14"/>
  <c r="L188" i="14" s="1"/>
  <c r="G176" i="14"/>
  <c r="L176" i="14" s="1"/>
  <c r="G25" i="14"/>
  <c r="L25" i="14" s="1"/>
  <c r="G30" i="14"/>
  <c r="L30" i="14" s="1"/>
  <c r="G86" i="14"/>
  <c r="L86" i="14" s="1"/>
  <c r="G151" i="14"/>
  <c r="L151" i="14" s="1"/>
  <c r="G120" i="14"/>
  <c r="L120" i="14" s="1"/>
  <c r="G68" i="14"/>
  <c r="L68" i="14" s="1"/>
  <c r="G97" i="14"/>
  <c r="L97" i="14" s="1"/>
  <c r="G171" i="14"/>
  <c r="L171" i="14" s="1"/>
  <c r="G142" i="14"/>
  <c r="L142" i="14" s="1"/>
  <c r="G187" i="14"/>
  <c r="L187" i="14" s="1"/>
  <c r="G93" i="14"/>
  <c r="L93" i="14" s="1"/>
  <c r="G125" i="14"/>
  <c r="L125" i="14" s="1"/>
  <c r="G156" i="14"/>
  <c r="L156" i="14" s="1"/>
  <c r="G178" i="14"/>
  <c r="L178" i="14" s="1"/>
  <c r="D47" i="14"/>
  <c r="I47" i="14" s="1"/>
  <c r="D42" i="14"/>
  <c r="I42" i="14" s="1"/>
  <c r="D50" i="14"/>
  <c r="I50" i="14" s="1"/>
  <c r="D85" i="14"/>
  <c r="I85" i="14" s="1"/>
  <c r="D70" i="14"/>
  <c r="I70" i="14" s="1"/>
  <c r="D87" i="14"/>
  <c r="I87" i="14" s="1"/>
  <c r="D29" i="14"/>
  <c r="I29" i="14" s="1"/>
  <c r="D86" i="14"/>
  <c r="I86" i="14" s="1"/>
  <c r="D147" i="14"/>
  <c r="I147" i="14" s="1"/>
  <c r="D161" i="14"/>
  <c r="I161" i="14" s="1"/>
  <c r="D90" i="14"/>
  <c r="I90" i="14" s="1"/>
  <c r="D184" i="14"/>
  <c r="I184" i="14" s="1"/>
  <c r="D177" i="14"/>
  <c r="I177" i="14" s="1"/>
  <c r="D187" i="14"/>
  <c r="I187" i="14" s="1"/>
  <c r="E140" i="14"/>
  <c r="J140" i="14" s="1"/>
  <c r="E40" i="14"/>
  <c r="J40" i="14" s="1"/>
  <c r="E169" i="14"/>
  <c r="J169" i="14" s="1"/>
  <c r="E182" i="14"/>
  <c r="J182" i="14" s="1"/>
  <c r="E71" i="14"/>
  <c r="J71" i="14" s="1"/>
  <c r="E57" i="14"/>
  <c r="J57" i="14" s="1"/>
  <c r="E121" i="14"/>
  <c r="J121" i="14" s="1"/>
  <c r="E29" i="14"/>
  <c r="J29" i="14" s="1"/>
  <c r="E123" i="14"/>
  <c r="J123" i="14" s="1"/>
  <c r="E172" i="14"/>
  <c r="J172" i="14" s="1"/>
  <c r="E92" i="14"/>
  <c r="J92" i="14" s="1"/>
  <c r="E100" i="14"/>
  <c r="J100" i="14" s="1"/>
  <c r="E154" i="14"/>
  <c r="J154" i="14" s="1"/>
  <c r="E176" i="14"/>
  <c r="J176" i="14" s="1"/>
  <c r="G61" i="14"/>
  <c r="L61" i="14" s="1"/>
  <c r="G136" i="14"/>
  <c r="L136" i="14" s="1"/>
  <c r="G154" i="14"/>
  <c r="L154" i="14" s="1"/>
  <c r="G28" i="14"/>
  <c r="L28" i="14" s="1"/>
  <c r="G38" i="14"/>
  <c r="L38" i="14" s="1"/>
  <c r="G89" i="14"/>
  <c r="L89" i="14" s="1"/>
  <c r="G60" i="14"/>
  <c r="L60" i="14" s="1"/>
  <c r="G124" i="14"/>
  <c r="L124" i="14" s="1"/>
  <c r="G74" i="14"/>
  <c r="L74" i="14" s="1"/>
  <c r="G99" i="14"/>
  <c r="L99" i="14" s="1"/>
  <c r="G173" i="14"/>
  <c r="L173" i="14" s="1"/>
  <c r="G150" i="14"/>
  <c r="L150" i="14" s="1"/>
  <c r="G82" i="14"/>
  <c r="L82" i="14" s="1"/>
  <c r="G101" i="14"/>
  <c r="L101" i="14" s="1"/>
  <c r="G128" i="14"/>
  <c r="L128" i="14" s="1"/>
  <c r="G168" i="14"/>
  <c r="L168" i="14" s="1"/>
  <c r="G165" i="14"/>
  <c r="L165" i="14" s="1"/>
  <c r="D49" i="14"/>
  <c r="I49" i="14" s="1"/>
  <c r="D158" i="14"/>
  <c r="I158" i="14" s="1"/>
  <c r="D72" i="14"/>
  <c r="I72" i="14" s="1"/>
  <c r="D88" i="14"/>
  <c r="I88" i="14" s="1"/>
  <c r="D103" i="14"/>
  <c r="I103" i="14" s="1"/>
  <c r="D115" i="14"/>
  <c r="I115" i="14" s="1"/>
  <c r="D41" i="14"/>
  <c r="I41" i="14" s="1"/>
  <c r="D139" i="14"/>
  <c r="I139" i="14" s="1"/>
  <c r="D155" i="14"/>
  <c r="I155" i="14" s="1"/>
  <c r="D92" i="14"/>
  <c r="I92" i="14" s="1"/>
  <c r="D100" i="14"/>
  <c r="I100" i="14" s="1"/>
  <c r="D106" i="14"/>
  <c r="I106" i="14" s="1"/>
  <c r="D104" i="14"/>
  <c r="I104" i="14" s="1"/>
  <c r="D162" i="14"/>
  <c r="I162" i="14" s="1"/>
  <c r="E31" i="14"/>
  <c r="J31" i="14" s="1"/>
  <c r="E67" i="14"/>
  <c r="J67" i="14" s="1"/>
  <c r="E23" i="14"/>
  <c r="J23" i="14" s="1"/>
  <c r="E96" i="14"/>
  <c r="J96" i="14" s="1"/>
  <c r="E75" i="14"/>
  <c r="J75" i="14" s="1"/>
  <c r="E69" i="14"/>
  <c r="J69" i="14" s="1"/>
  <c r="E133" i="14"/>
  <c r="J133" i="14" s="1"/>
  <c r="E41" i="14"/>
  <c r="J41" i="14" s="1"/>
  <c r="E126" i="14"/>
  <c r="J126" i="14" s="1"/>
  <c r="E174" i="14"/>
  <c r="J174" i="14" s="1"/>
  <c r="E122" i="14"/>
  <c r="J122" i="14" s="1"/>
  <c r="E104" i="14"/>
  <c r="J104" i="14" s="1"/>
  <c r="E166" i="14"/>
  <c r="J166" i="14" s="1"/>
  <c r="E188" i="14"/>
  <c r="J188" i="14" s="1"/>
  <c r="G66" i="14"/>
  <c r="L66" i="14" s="1"/>
  <c r="G67" i="14"/>
  <c r="L67" i="14" s="1"/>
  <c r="G132" i="14"/>
  <c r="L132" i="14" s="1"/>
  <c r="G73" i="14"/>
  <c r="L73" i="14" s="1"/>
  <c r="G45" i="14"/>
  <c r="L45" i="14" s="1"/>
  <c r="G40" i="14"/>
  <c r="L40" i="14" s="1"/>
  <c r="G76" i="14"/>
  <c r="L76" i="14" s="1"/>
  <c r="G85" i="14"/>
  <c r="L85" i="14" s="1"/>
  <c r="G22" i="14"/>
  <c r="L22" i="14" s="1"/>
  <c r="G84" i="14"/>
  <c r="L84" i="14" s="1"/>
  <c r="G130" i="14"/>
  <c r="L130" i="14" s="1"/>
  <c r="G175" i="14"/>
  <c r="L175" i="14" s="1"/>
  <c r="G96" i="14"/>
  <c r="L96" i="14" s="1"/>
  <c r="G94" i="14"/>
  <c r="L94" i="14" s="1"/>
  <c r="G105" i="14"/>
  <c r="L105" i="14" s="1"/>
  <c r="G149" i="14"/>
  <c r="L149" i="14" s="1"/>
  <c r="G180" i="14"/>
  <c r="L180" i="14" s="1"/>
  <c r="G177" i="14"/>
  <c r="L177" i="14" s="1"/>
  <c r="D62" i="14"/>
  <c r="I62" i="14" s="1"/>
  <c r="D33" i="14"/>
  <c r="I33" i="14" s="1"/>
  <c r="D35" i="14"/>
  <c r="I35" i="14" s="1"/>
  <c r="D136" i="14"/>
  <c r="I136" i="14" s="1"/>
  <c r="D120" i="14"/>
  <c r="I120" i="14" s="1"/>
  <c r="D133" i="14"/>
  <c r="I133" i="14" s="1"/>
  <c r="D53" i="14"/>
  <c r="I53" i="14" s="1"/>
  <c r="D156" i="14"/>
  <c r="I156" i="14" s="1"/>
  <c r="D168" i="14"/>
  <c r="I168" i="14" s="1"/>
  <c r="D105" i="14"/>
  <c r="I105" i="14" s="1"/>
  <c r="D117" i="14"/>
  <c r="I117" i="14" s="1"/>
  <c r="D118" i="14"/>
  <c r="I118" i="14" s="1"/>
  <c r="D116" i="14"/>
  <c r="I116" i="14" s="1"/>
  <c r="D174" i="14"/>
  <c r="I174" i="14" s="1"/>
  <c r="E51" i="14"/>
  <c r="J51" i="14" s="1"/>
  <c r="E106" i="14"/>
  <c r="J106" i="14" s="1"/>
  <c r="E26" i="14"/>
  <c r="J26" i="14" s="1"/>
  <c r="E98" i="14"/>
  <c r="J98" i="14" s="1"/>
  <c r="E112" i="14"/>
  <c r="J112" i="14" s="1"/>
  <c r="E20" i="14"/>
  <c r="J20" i="14" s="1"/>
  <c r="E95" i="14"/>
  <c r="J95" i="14" s="1"/>
  <c r="E53" i="14"/>
  <c r="J53" i="14" s="1"/>
  <c r="E145" i="14"/>
  <c r="J145" i="14" s="1"/>
  <c r="E93" i="14"/>
  <c r="J93" i="14" s="1"/>
  <c r="E125" i="14"/>
  <c r="J125" i="14" s="1"/>
  <c r="E151" i="14"/>
  <c r="J151" i="14" s="1"/>
  <c r="E178" i="14"/>
  <c r="J178" i="14" s="1"/>
  <c r="E163" i="14"/>
  <c r="J163" i="14" s="1"/>
  <c r="G39" i="14"/>
  <c r="L39" i="14" s="1"/>
  <c r="G53" i="14"/>
  <c r="L53" i="14" s="1"/>
  <c r="G42" i="14"/>
  <c r="L42" i="14" s="1"/>
  <c r="G79" i="14"/>
  <c r="L79" i="14" s="1"/>
  <c r="G88" i="14"/>
  <c r="L88" i="14" s="1"/>
  <c r="G34" i="14"/>
  <c r="L34" i="14" s="1"/>
  <c r="G134" i="14"/>
  <c r="L134" i="14" s="1"/>
  <c r="G148" i="14"/>
  <c r="L148" i="14" s="1"/>
  <c r="G102" i="14"/>
  <c r="L102" i="14" s="1"/>
  <c r="G110" i="14"/>
  <c r="L110" i="14" s="1"/>
  <c r="G135" i="14"/>
  <c r="L135" i="14" s="1"/>
  <c r="G109" i="14"/>
  <c r="L109" i="14" s="1"/>
  <c r="G107" i="14"/>
  <c r="L107" i="14" s="1"/>
  <c r="D25" i="14"/>
  <c r="I25" i="14" s="1"/>
  <c r="C15" i="14" s="1"/>
  <c r="C17" i="14" s="1"/>
  <c r="D36" i="14"/>
  <c r="I36" i="14" s="1"/>
  <c r="D54" i="14"/>
  <c r="I54" i="14" s="1"/>
  <c r="D37" i="14"/>
  <c r="I37" i="14" s="1"/>
  <c r="D160" i="14"/>
  <c r="I160" i="14" s="1"/>
  <c r="D124" i="14"/>
  <c r="I124" i="14" s="1"/>
  <c r="D31" i="14"/>
  <c r="I31" i="14" s="1"/>
  <c r="D65" i="14"/>
  <c r="I65" i="14" s="1"/>
  <c r="D143" i="14"/>
  <c r="I143" i="14" s="1"/>
  <c r="D170" i="14"/>
  <c r="I170" i="14" s="1"/>
  <c r="D122" i="14"/>
  <c r="I122" i="14" s="1"/>
  <c r="D77" i="14"/>
  <c r="I77" i="14" s="1"/>
  <c r="D130" i="14"/>
  <c r="I130" i="14" s="1"/>
  <c r="D128" i="14"/>
  <c r="I128" i="14" s="1"/>
  <c r="D186" i="14"/>
  <c r="I186" i="14" s="1"/>
  <c r="E34" i="14"/>
  <c r="J34" i="14" s="1"/>
  <c r="E60" i="14"/>
  <c r="J60" i="14" s="1"/>
  <c r="E46" i="14"/>
  <c r="J46" i="14" s="1"/>
  <c r="E171" i="14"/>
  <c r="J171" i="14" s="1"/>
  <c r="E137" i="14"/>
  <c r="J137" i="14" s="1"/>
  <c r="E32" i="14"/>
  <c r="J32" i="14" s="1"/>
  <c r="E97" i="14"/>
  <c r="J97" i="14" s="1"/>
  <c r="E65" i="14"/>
  <c r="J65" i="14" s="1"/>
  <c r="E181" i="14"/>
  <c r="J181" i="14" s="1"/>
  <c r="E101" i="14"/>
  <c r="J101" i="14" s="1"/>
  <c r="E128" i="14"/>
  <c r="J128" i="14" s="1"/>
  <c r="E107" i="14"/>
  <c r="J107" i="14" s="1"/>
  <c r="E105" i="14"/>
  <c r="J105" i="14" s="1"/>
  <c r="E175" i="14"/>
  <c r="J175" i="14" s="1"/>
  <c r="G78" i="14"/>
  <c r="L78" i="14" s="1"/>
  <c r="G41" i="14"/>
  <c r="L41" i="14" s="1"/>
  <c r="G104" i="14"/>
  <c r="L104" i="14" s="1"/>
  <c r="G26" i="14"/>
  <c r="L26" i="14" s="1"/>
  <c r="G100" i="14"/>
  <c r="L100" i="14" s="1"/>
  <c r="G91" i="14"/>
  <c r="L91" i="14" s="1"/>
  <c r="G46" i="14"/>
  <c r="L46" i="14" s="1"/>
  <c r="G90" i="14"/>
  <c r="L90" i="14" s="1"/>
  <c r="G137" i="14"/>
  <c r="L137" i="14" s="1"/>
  <c r="G158" i="14"/>
  <c r="L158" i="14" s="1"/>
  <c r="G106" i="14"/>
  <c r="L106" i="14" s="1"/>
  <c r="G114" i="14"/>
  <c r="L114" i="14" s="1"/>
  <c r="G138" i="14"/>
  <c r="L138" i="14" s="1"/>
  <c r="G121" i="14"/>
  <c r="L121" i="14" s="1"/>
  <c r="D66" i="14"/>
  <c r="I66" i="14" s="1"/>
  <c r="D38" i="14"/>
  <c r="I38" i="14" s="1"/>
  <c r="D126" i="14"/>
  <c r="I126" i="14" s="1"/>
  <c r="D39" i="14"/>
  <c r="I39" i="14" s="1"/>
  <c r="D71" i="14"/>
  <c r="I71" i="14" s="1"/>
  <c r="D57" i="14"/>
  <c r="I57" i="14" s="1"/>
  <c r="D43" i="14"/>
  <c r="I43" i="14" s="1"/>
  <c r="D73" i="14"/>
  <c r="I73" i="14" s="1"/>
  <c r="D150" i="14"/>
  <c r="I150" i="14" s="1"/>
  <c r="D172" i="14"/>
  <c r="I172" i="14" s="1"/>
  <c r="D125" i="14"/>
  <c r="I125" i="14" s="1"/>
  <c r="D89" i="14"/>
  <c r="I89" i="14" s="1"/>
  <c r="D142" i="14"/>
  <c r="I142" i="14" s="1"/>
  <c r="E22" i="14"/>
  <c r="J22" i="14" s="1"/>
  <c r="E49" i="14"/>
  <c r="J49" i="14" s="1"/>
  <c r="E76" i="14"/>
  <c r="J76" i="14" s="1"/>
  <c r="E63" i="14"/>
  <c r="J63" i="14" s="1"/>
  <c r="E82" i="14"/>
  <c r="J82" i="14" s="1"/>
  <c r="E173" i="14"/>
  <c r="J173" i="14" s="1"/>
  <c r="E44" i="14"/>
  <c r="J44" i="14" s="1"/>
  <c r="E99" i="14"/>
  <c r="J99" i="14" s="1"/>
  <c r="E73" i="14"/>
  <c r="J73" i="14" s="1"/>
  <c r="E183" i="14"/>
  <c r="J183" i="14" s="1"/>
  <c r="E118" i="14"/>
  <c r="J118" i="14" s="1"/>
  <c r="E149" i="14"/>
  <c r="J149" i="14" s="1"/>
  <c r="E119" i="14"/>
  <c r="J119" i="14" s="1"/>
  <c r="E117" i="14"/>
  <c r="J117" i="14" s="1"/>
  <c r="C11" i="13"/>
  <c r="G11" i="13"/>
  <c r="F11" i="13"/>
  <c r="E11" i="13"/>
  <c r="D11" i="13"/>
  <c r="C9" i="13"/>
  <c r="F9" i="13"/>
  <c r="E9" i="13"/>
  <c r="D9" i="13"/>
  <c r="D7" i="13"/>
  <c r="C7" i="13"/>
  <c r="E7" i="13"/>
  <c r="D5" i="13"/>
  <c r="C5" i="13"/>
  <c r="C3" i="13"/>
  <c r="C179" i="13"/>
  <c r="C167" i="13"/>
  <c r="C155" i="13"/>
  <c r="C143" i="13"/>
  <c r="C131" i="13"/>
  <c r="C119" i="13"/>
  <c r="C107" i="13"/>
  <c r="C180" i="13"/>
  <c r="C168" i="13"/>
  <c r="C156" i="13"/>
  <c r="C144" i="13"/>
  <c r="C132" i="13"/>
  <c r="C120" i="13"/>
  <c r="C108" i="13"/>
  <c r="C181" i="13"/>
  <c r="C169" i="13"/>
  <c r="C157" i="13"/>
  <c r="C145" i="13"/>
  <c r="C133" i="13"/>
  <c r="C121" i="13"/>
  <c r="C109" i="13"/>
  <c r="C182" i="13"/>
  <c r="C170" i="13"/>
  <c r="C158" i="13"/>
  <c r="C146" i="13"/>
  <c r="C134" i="13"/>
  <c r="C122" i="13"/>
  <c r="C110" i="13"/>
  <c r="C183" i="13"/>
  <c r="C171" i="13"/>
  <c r="C159" i="13"/>
  <c r="C147" i="13"/>
  <c r="C135" i="13"/>
  <c r="C123" i="13"/>
  <c r="C111" i="13"/>
  <c r="C99" i="13"/>
  <c r="C184" i="13"/>
  <c r="C172" i="13"/>
  <c r="C160" i="13"/>
  <c r="C148" i="13"/>
  <c r="C136" i="13"/>
  <c r="C185" i="13"/>
  <c r="C173" i="13"/>
  <c r="C161" i="13"/>
  <c r="C149" i="13"/>
  <c r="C137" i="13"/>
  <c r="C186" i="13"/>
  <c r="C174" i="13"/>
  <c r="C162" i="13"/>
  <c r="C187" i="13"/>
  <c r="C175" i="13"/>
  <c r="C163" i="13"/>
  <c r="C151" i="13"/>
  <c r="C139" i="13"/>
  <c r="C127" i="13"/>
  <c r="C115" i="13"/>
  <c r="C103" i="13"/>
  <c r="C152" i="13"/>
  <c r="C130" i="13"/>
  <c r="C112" i="13"/>
  <c r="C89" i="13"/>
  <c r="C77" i="13"/>
  <c r="C65" i="13"/>
  <c r="C53" i="13"/>
  <c r="C41" i="13"/>
  <c r="C125" i="13"/>
  <c r="C101" i="13"/>
  <c r="C90" i="13"/>
  <c r="C78" i="13"/>
  <c r="C66" i="13"/>
  <c r="C54" i="13"/>
  <c r="C188" i="13"/>
  <c r="C142" i="13"/>
  <c r="C114" i="13"/>
  <c r="C91" i="13"/>
  <c r="C79" i="13"/>
  <c r="C67" i="13"/>
  <c r="C138" i="13"/>
  <c r="C116" i="13"/>
  <c r="C92" i="13"/>
  <c r="C80" i="13"/>
  <c r="C68" i="13"/>
  <c r="C166" i="13"/>
  <c r="C129" i="13"/>
  <c r="C105" i="13"/>
  <c r="C93" i="13"/>
  <c r="C81" i="13"/>
  <c r="C69" i="13"/>
  <c r="C57" i="13"/>
  <c r="C141" i="13"/>
  <c r="C118" i="13"/>
  <c r="C94" i="13"/>
  <c r="C82" i="13"/>
  <c r="C165" i="13"/>
  <c r="C154" i="13"/>
  <c r="C124" i="13"/>
  <c r="C100" i="13"/>
  <c r="C178" i="13"/>
  <c r="C150" i="13"/>
  <c r="C113" i="13"/>
  <c r="C164" i="13"/>
  <c r="C140" i="13"/>
  <c r="C126" i="13"/>
  <c r="C102" i="13"/>
  <c r="C176" i="13"/>
  <c r="C85" i="13"/>
  <c r="C63" i="13"/>
  <c r="C60" i="13"/>
  <c r="C33" i="13"/>
  <c r="C21" i="13"/>
  <c r="C74" i="13"/>
  <c r="C47" i="13"/>
  <c r="C43" i="13"/>
  <c r="C34" i="13"/>
  <c r="C22" i="13"/>
  <c r="C24" i="13"/>
  <c r="C87" i="13"/>
  <c r="C35" i="13"/>
  <c r="C23" i="13"/>
  <c r="C106" i="13"/>
  <c r="C76" i="13"/>
  <c r="C51" i="13"/>
  <c r="C36" i="13"/>
  <c r="C28" i="13"/>
  <c r="C72" i="13"/>
  <c r="C177" i="13"/>
  <c r="C153" i="13"/>
  <c r="C104" i="13"/>
  <c r="C98" i="13"/>
  <c r="C95" i="13"/>
  <c r="C61" i="13"/>
  <c r="C58" i="13"/>
  <c r="C48" i="13"/>
  <c r="C44" i="13"/>
  <c r="C37" i="13"/>
  <c r="C25" i="13"/>
  <c r="C26" i="13"/>
  <c r="C117" i="13"/>
  <c r="C70" i="13"/>
  <c r="C84" i="13"/>
  <c r="C71" i="13"/>
  <c r="C64" i="13"/>
  <c r="C55" i="13"/>
  <c r="C38" i="13"/>
  <c r="C73" i="13"/>
  <c r="C39" i="13"/>
  <c r="C27" i="13"/>
  <c r="C40" i="13"/>
  <c r="C97" i="13"/>
  <c r="C86" i="13"/>
  <c r="C52" i="13"/>
  <c r="C49" i="13"/>
  <c r="C45" i="13"/>
  <c r="C83" i="13"/>
  <c r="C46" i="13"/>
  <c r="C50" i="13"/>
  <c r="C128" i="13"/>
  <c r="C75" i="13"/>
  <c r="C62" i="13"/>
  <c r="C59" i="13"/>
  <c r="C29" i="13"/>
  <c r="C31" i="13"/>
  <c r="C96" i="13"/>
  <c r="C42" i="13"/>
  <c r="C88" i="13"/>
  <c r="C56" i="13"/>
  <c r="C30" i="13"/>
  <c r="C32" i="13"/>
  <c r="C20" i="13"/>
  <c r="G145" i="13"/>
  <c r="L145" i="13" s="1"/>
  <c r="G129" i="13"/>
  <c r="L129" i="13" s="1"/>
  <c r="G154" i="13"/>
  <c r="L154" i="13" s="1"/>
  <c r="G130" i="13"/>
  <c r="L130" i="13" s="1"/>
  <c r="G21" i="13"/>
  <c r="L21" i="13" s="1"/>
  <c r="G87" i="13"/>
  <c r="L87" i="13" s="1"/>
  <c r="G23" i="13"/>
  <c r="L23" i="13" s="1"/>
  <c r="G92" i="13"/>
  <c r="L92" i="13" s="1"/>
  <c r="G76" i="13"/>
  <c r="L76" i="13" s="1"/>
  <c r="G182" i="13"/>
  <c r="L182" i="13" s="1"/>
  <c r="C5" i="10"/>
  <c r="D5" i="10"/>
  <c r="C3" i="10"/>
  <c r="E7" i="10"/>
  <c r="D7" i="10"/>
  <c r="C7" i="10"/>
  <c r="E9" i="10"/>
  <c r="F9" i="10"/>
  <c r="D9" i="10"/>
  <c r="C9" i="10"/>
  <c r="G11" i="10"/>
  <c r="F11" i="10"/>
  <c r="D11" i="10"/>
  <c r="C11" i="10"/>
  <c r="E11" i="10"/>
  <c r="C48" i="10"/>
  <c r="C60" i="10"/>
  <c r="C72" i="10"/>
  <c r="C84" i="10"/>
  <c r="C96" i="10"/>
  <c r="C108" i="10"/>
  <c r="C120" i="10"/>
  <c r="C132" i="10"/>
  <c r="C144" i="10"/>
  <c r="C24" i="10"/>
  <c r="C156" i="10"/>
  <c r="C25" i="10"/>
  <c r="C168" i="10"/>
  <c r="C36" i="10"/>
  <c r="C180" i="10"/>
  <c r="C23" i="10"/>
  <c r="C35" i="10"/>
  <c r="C47" i="10"/>
  <c r="C59" i="10"/>
  <c r="C71" i="10"/>
  <c r="C83" i="10"/>
  <c r="C95" i="10"/>
  <c r="C107" i="10"/>
  <c r="C119" i="10"/>
  <c r="C131" i="10"/>
  <c r="C143" i="10"/>
  <c r="C155" i="10"/>
  <c r="C167" i="10"/>
  <c r="C179" i="10"/>
  <c r="C85" i="10"/>
  <c r="C109" i="10"/>
  <c r="C121" i="10"/>
  <c r="C133" i="10"/>
  <c r="C145" i="10"/>
  <c r="C157" i="10"/>
  <c r="C169" i="10"/>
  <c r="C181" i="10"/>
  <c r="C147" i="10"/>
  <c r="C183" i="10"/>
  <c r="C37" i="10"/>
  <c r="C50" i="10"/>
  <c r="C134" i="10"/>
  <c r="C100" i="10"/>
  <c r="C49" i="10"/>
  <c r="C98" i="10"/>
  <c r="C146" i="10"/>
  <c r="C39" i="10"/>
  <c r="C99" i="10"/>
  <c r="C40" i="10"/>
  <c r="C136" i="10"/>
  <c r="C41" i="10"/>
  <c r="C89" i="10"/>
  <c r="C113" i="10"/>
  <c r="C149" i="10"/>
  <c r="C161" i="10"/>
  <c r="C173" i="10"/>
  <c r="C185" i="10"/>
  <c r="C73" i="10"/>
  <c r="C26" i="10"/>
  <c r="C62" i="10"/>
  <c r="C159" i="10"/>
  <c r="C64" i="10"/>
  <c r="C160" i="10"/>
  <c r="C53" i="10"/>
  <c r="C101" i="10"/>
  <c r="C78" i="10"/>
  <c r="C126" i="10"/>
  <c r="C138" i="10"/>
  <c r="C186" i="10"/>
  <c r="C61" i="10"/>
  <c r="C86" i="10"/>
  <c r="C122" i="10"/>
  <c r="C170" i="10"/>
  <c r="C63" i="10"/>
  <c r="C135" i="10"/>
  <c r="C28" i="10"/>
  <c r="C112" i="10"/>
  <c r="C172" i="10"/>
  <c r="C77" i="10"/>
  <c r="C125" i="10"/>
  <c r="C54" i="10"/>
  <c r="C114" i="10"/>
  <c r="C150" i="10"/>
  <c r="C43" i="10"/>
  <c r="C91" i="10"/>
  <c r="C103" i="10"/>
  <c r="C115" i="10"/>
  <c r="C127" i="10"/>
  <c r="C139" i="10"/>
  <c r="C151" i="10"/>
  <c r="C163" i="10"/>
  <c r="C175" i="10"/>
  <c r="C187" i="10"/>
  <c r="C67" i="10"/>
  <c r="C44" i="10"/>
  <c r="C56" i="10"/>
  <c r="C68" i="10"/>
  <c r="C80" i="10"/>
  <c r="C92" i="10"/>
  <c r="C104" i="10"/>
  <c r="C116" i="10"/>
  <c r="C128" i="10"/>
  <c r="C140" i="10"/>
  <c r="C152" i="10"/>
  <c r="C164" i="10"/>
  <c r="C176" i="10"/>
  <c r="C188" i="10"/>
  <c r="C97" i="10"/>
  <c r="C74" i="10"/>
  <c r="C110" i="10"/>
  <c r="C182" i="10"/>
  <c r="C51" i="10"/>
  <c r="C87" i="10"/>
  <c r="C123" i="10"/>
  <c r="C171" i="10"/>
  <c r="C52" i="10"/>
  <c r="C88" i="10"/>
  <c r="C124" i="10"/>
  <c r="C148" i="10"/>
  <c r="C29" i="10"/>
  <c r="C65" i="10"/>
  <c r="C137" i="10"/>
  <c r="C42" i="10"/>
  <c r="C66" i="10"/>
  <c r="C102" i="10"/>
  <c r="C162" i="10"/>
  <c r="C31" i="10"/>
  <c r="C55" i="10"/>
  <c r="C32" i="10"/>
  <c r="C21" i="10"/>
  <c r="C33" i="10"/>
  <c r="C45" i="10"/>
  <c r="C57" i="10"/>
  <c r="C69" i="10"/>
  <c r="C81" i="10"/>
  <c r="C93" i="10"/>
  <c r="C105" i="10"/>
  <c r="C117" i="10"/>
  <c r="C129" i="10"/>
  <c r="C141" i="10"/>
  <c r="C153" i="10"/>
  <c r="C165" i="10"/>
  <c r="C177" i="10"/>
  <c r="C189" i="10"/>
  <c r="C38" i="10"/>
  <c r="C158" i="10"/>
  <c r="C27" i="10"/>
  <c r="C75" i="10"/>
  <c r="C111" i="10"/>
  <c r="C76" i="10"/>
  <c r="C184" i="10"/>
  <c r="C30" i="10"/>
  <c r="C90" i="10"/>
  <c r="C174" i="10"/>
  <c r="C79" i="10"/>
  <c r="C20" i="10"/>
  <c r="C22" i="10"/>
  <c r="C34" i="10"/>
  <c r="C46" i="10"/>
  <c r="C58" i="10"/>
  <c r="C70" i="10"/>
  <c r="C82" i="10"/>
  <c r="C94" i="10"/>
  <c r="C106" i="10"/>
  <c r="C118" i="10"/>
  <c r="C130" i="10"/>
  <c r="C142" i="10"/>
  <c r="C154" i="10"/>
  <c r="C166" i="10"/>
  <c r="G15" i="14" l="1"/>
  <c r="G17" i="14" s="1"/>
  <c r="E15" i="14"/>
  <c r="E17" i="14" s="1"/>
  <c r="D15" i="14"/>
  <c r="D17" i="14" s="1"/>
  <c r="F15" i="14"/>
  <c r="F17" i="14" s="1"/>
  <c r="G45" i="13"/>
  <c r="L45" i="13" s="1"/>
  <c r="G49" i="13"/>
  <c r="L49" i="13" s="1"/>
  <c r="G140" i="13"/>
  <c r="L140" i="13" s="1"/>
  <c r="G52" i="13"/>
  <c r="L52" i="13" s="1"/>
  <c r="G126" i="13"/>
  <c r="L126" i="13" s="1"/>
  <c r="G55" i="13"/>
  <c r="L55" i="13" s="1"/>
  <c r="G137" i="13"/>
  <c r="L137" i="13" s="1"/>
  <c r="G80" i="13"/>
  <c r="L80" i="13" s="1"/>
  <c r="G37" i="13"/>
  <c r="L37" i="13" s="1"/>
  <c r="G108" i="13"/>
  <c r="L108" i="13" s="1"/>
  <c r="G173" i="13"/>
  <c r="L173" i="13" s="1"/>
  <c r="G157" i="13"/>
  <c r="L157" i="13" s="1"/>
  <c r="G35" i="13"/>
  <c r="L35" i="13" s="1"/>
  <c r="G28" i="13"/>
  <c r="L28" i="13" s="1"/>
  <c r="G117" i="13"/>
  <c r="L117" i="13" s="1"/>
  <c r="G105" i="13"/>
  <c r="L105" i="13" s="1"/>
  <c r="G114" i="13"/>
  <c r="L114" i="13" s="1"/>
  <c r="G161" i="13"/>
  <c r="L161" i="13" s="1"/>
  <c r="G20" i="13"/>
  <c r="L20" i="13" s="1"/>
  <c r="G38" i="13"/>
  <c r="L38" i="13" s="1"/>
  <c r="G61" i="13"/>
  <c r="L61" i="13" s="1"/>
  <c r="G57" i="13"/>
  <c r="L57" i="13" s="1"/>
  <c r="G32" i="13"/>
  <c r="L32" i="13" s="1"/>
  <c r="G64" i="13"/>
  <c r="L64" i="13" s="1"/>
  <c r="G73" i="13"/>
  <c r="L73" i="13" s="1"/>
  <c r="G131" i="13"/>
  <c r="L131" i="13" s="1"/>
  <c r="G184" i="13"/>
  <c r="L184" i="13" s="1"/>
  <c r="G147" i="13"/>
  <c r="L147" i="13" s="1"/>
  <c r="G67" i="13"/>
  <c r="L67" i="13" s="1"/>
  <c r="G78" i="13"/>
  <c r="L78" i="13" s="1"/>
  <c r="G85" i="13"/>
  <c r="L85" i="13" s="1"/>
  <c r="G155" i="13"/>
  <c r="L155" i="13" s="1"/>
  <c r="G111" i="13"/>
  <c r="L111" i="13" s="1"/>
  <c r="G77" i="13"/>
  <c r="L77" i="13" s="1"/>
  <c r="G25" i="13"/>
  <c r="L25" i="13" s="1"/>
  <c r="G120" i="13"/>
  <c r="L120" i="13" s="1"/>
  <c r="G167" i="13"/>
  <c r="L167" i="13" s="1"/>
  <c r="G123" i="13"/>
  <c r="L123" i="13" s="1"/>
  <c r="G110" i="13"/>
  <c r="L110" i="13" s="1"/>
  <c r="G30" i="13"/>
  <c r="L30" i="13" s="1"/>
  <c r="G156" i="13"/>
  <c r="L156" i="13" s="1"/>
  <c r="G71" i="13"/>
  <c r="L71" i="13" s="1"/>
  <c r="G164" i="13"/>
  <c r="L164" i="13" s="1"/>
  <c r="G146" i="13"/>
  <c r="L146" i="13" s="1"/>
  <c r="G59" i="13"/>
  <c r="L59" i="13" s="1"/>
  <c r="G168" i="13"/>
  <c r="L168" i="13" s="1"/>
  <c r="G83" i="13"/>
  <c r="L83" i="13" s="1"/>
  <c r="G176" i="13"/>
  <c r="L176" i="13" s="1"/>
  <c r="G133" i="13"/>
  <c r="L133" i="13" s="1"/>
  <c r="G98" i="13"/>
  <c r="L98" i="13" s="1"/>
  <c r="G95" i="13"/>
  <c r="L95" i="13" s="1"/>
  <c r="G187" i="13"/>
  <c r="L187" i="13" s="1"/>
  <c r="F182" i="13"/>
  <c r="K182" i="13" s="1"/>
  <c r="F170" i="13"/>
  <c r="K170" i="13" s="1"/>
  <c r="F158" i="13"/>
  <c r="K158" i="13" s="1"/>
  <c r="F146" i="13"/>
  <c r="K146" i="13" s="1"/>
  <c r="F134" i="13"/>
  <c r="K134" i="13" s="1"/>
  <c r="F122" i="13"/>
  <c r="K122" i="13" s="1"/>
  <c r="F110" i="13"/>
  <c r="K110" i="13" s="1"/>
  <c r="F183" i="13"/>
  <c r="K183" i="13" s="1"/>
  <c r="F171" i="13"/>
  <c r="K171" i="13" s="1"/>
  <c r="F159" i="13"/>
  <c r="K159" i="13" s="1"/>
  <c r="F147" i="13"/>
  <c r="K147" i="13" s="1"/>
  <c r="F135" i="13"/>
  <c r="K135" i="13" s="1"/>
  <c r="F123" i="13"/>
  <c r="K123" i="13" s="1"/>
  <c r="F111" i="13"/>
  <c r="K111" i="13" s="1"/>
  <c r="F99" i="13"/>
  <c r="K99" i="13" s="1"/>
  <c r="F184" i="13"/>
  <c r="K184" i="13" s="1"/>
  <c r="F172" i="13"/>
  <c r="K172" i="13" s="1"/>
  <c r="F160" i="13"/>
  <c r="K160" i="13" s="1"/>
  <c r="F148" i="13"/>
  <c r="K148" i="13" s="1"/>
  <c r="F136" i="13"/>
  <c r="K136" i="13" s="1"/>
  <c r="F124" i="13"/>
  <c r="K124" i="13" s="1"/>
  <c r="F112" i="13"/>
  <c r="K112" i="13" s="1"/>
  <c r="F100" i="13"/>
  <c r="K100" i="13" s="1"/>
  <c r="F185" i="13"/>
  <c r="K185" i="13" s="1"/>
  <c r="F173" i="13"/>
  <c r="K173" i="13" s="1"/>
  <c r="F161" i="13"/>
  <c r="K161" i="13" s="1"/>
  <c r="F149" i="13"/>
  <c r="K149" i="13" s="1"/>
  <c r="F137" i="13"/>
  <c r="K137" i="13" s="1"/>
  <c r="F125" i="13"/>
  <c r="K125" i="13" s="1"/>
  <c r="F113" i="13"/>
  <c r="K113" i="13" s="1"/>
  <c r="F101" i="13"/>
  <c r="K101" i="13" s="1"/>
  <c r="F186" i="13"/>
  <c r="K186" i="13" s="1"/>
  <c r="F174" i="13"/>
  <c r="K174" i="13" s="1"/>
  <c r="F162" i="13"/>
  <c r="K162" i="13" s="1"/>
  <c r="F150" i="13"/>
  <c r="K150" i="13" s="1"/>
  <c r="F138" i="13"/>
  <c r="K138" i="13" s="1"/>
  <c r="F126" i="13"/>
  <c r="K126" i="13" s="1"/>
  <c r="F114" i="13"/>
  <c r="K114" i="13" s="1"/>
  <c r="F102" i="13"/>
  <c r="K102" i="13" s="1"/>
  <c r="F187" i="13"/>
  <c r="K187" i="13" s="1"/>
  <c r="F175" i="13"/>
  <c r="K175" i="13" s="1"/>
  <c r="F163" i="13"/>
  <c r="K163" i="13" s="1"/>
  <c r="F151" i="13"/>
  <c r="K151" i="13" s="1"/>
  <c r="F139" i="13"/>
  <c r="K139" i="13" s="1"/>
  <c r="F188" i="13"/>
  <c r="K188" i="13" s="1"/>
  <c r="F176" i="13"/>
  <c r="K176" i="13" s="1"/>
  <c r="F164" i="13"/>
  <c r="K164" i="13" s="1"/>
  <c r="F152" i="13"/>
  <c r="K152" i="13" s="1"/>
  <c r="F140" i="13"/>
  <c r="K140" i="13" s="1"/>
  <c r="F177" i="13"/>
  <c r="K177" i="13" s="1"/>
  <c r="F165" i="13"/>
  <c r="K165" i="13" s="1"/>
  <c r="F178" i="13"/>
  <c r="K178" i="13" s="1"/>
  <c r="F166" i="13"/>
  <c r="K166" i="13" s="1"/>
  <c r="F154" i="13"/>
  <c r="K154" i="13" s="1"/>
  <c r="F142" i="13"/>
  <c r="K142" i="13" s="1"/>
  <c r="F130" i="13"/>
  <c r="K130" i="13" s="1"/>
  <c r="F118" i="13"/>
  <c r="K118" i="13" s="1"/>
  <c r="F106" i="13"/>
  <c r="K106" i="13" s="1"/>
  <c r="F180" i="13"/>
  <c r="K180" i="13" s="1"/>
  <c r="F155" i="13"/>
  <c r="K155" i="13" s="1"/>
  <c r="F127" i="13"/>
  <c r="K127" i="13" s="1"/>
  <c r="F103" i="13"/>
  <c r="K103" i="13" s="1"/>
  <c r="F92" i="13"/>
  <c r="K92" i="13" s="1"/>
  <c r="F80" i="13"/>
  <c r="K80" i="13" s="1"/>
  <c r="F68" i="13"/>
  <c r="K68" i="13" s="1"/>
  <c r="F56" i="13"/>
  <c r="K56" i="13" s="1"/>
  <c r="F44" i="13"/>
  <c r="K44" i="13" s="1"/>
  <c r="F132" i="13"/>
  <c r="K132" i="13" s="1"/>
  <c r="F116" i="13"/>
  <c r="K116" i="13" s="1"/>
  <c r="F93" i="13"/>
  <c r="K93" i="13" s="1"/>
  <c r="F81" i="13"/>
  <c r="K81" i="13" s="1"/>
  <c r="F69" i="13"/>
  <c r="K69" i="13" s="1"/>
  <c r="F57" i="13"/>
  <c r="K57" i="13" s="1"/>
  <c r="F45" i="13"/>
  <c r="K45" i="13" s="1"/>
  <c r="F179" i="13"/>
  <c r="K179" i="13" s="1"/>
  <c r="F145" i="13"/>
  <c r="K145" i="13" s="1"/>
  <c r="F129" i="13"/>
  <c r="K129" i="13" s="1"/>
  <c r="F105" i="13"/>
  <c r="K105" i="13" s="1"/>
  <c r="F94" i="13"/>
  <c r="K94" i="13" s="1"/>
  <c r="F82" i="13"/>
  <c r="K82" i="13" s="1"/>
  <c r="F70" i="13"/>
  <c r="K70" i="13" s="1"/>
  <c r="F141" i="13"/>
  <c r="K141" i="13" s="1"/>
  <c r="F107" i="13"/>
  <c r="K107" i="13" s="1"/>
  <c r="F95" i="13"/>
  <c r="K95" i="13" s="1"/>
  <c r="F83" i="13"/>
  <c r="K83" i="13" s="1"/>
  <c r="F71" i="13"/>
  <c r="K71" i="13" s="1"/>
  <c r="F120" i="13"/>
  <c r="K120" i="13" s="1"/>
  <c r="F96" i="13"/>
  <c r="K96" i="13" s="1"/>
  <c r="F84" i="13"/>
  <c r="K84" i="13" s="1"/>
  <c r="F72" i="13"/>
  <c r="K72" i="13" s="1"/>
  <c r="F60" i="13"/>
  <c r="K60" i="13" s="1"/>
  <c r="F144" i="13"/>
  <c r="K144" i="13" s="1"/>
  <c r="F131" i="13"/>
  <c r="K131" i="13" s="1"/>
  <c r="F109" i="13"/>
  <c r="K109" i="13" s="1"/>
  <c r="F97" i="13"/>
  <c r="K97" i="13" s="1"/>
  <c r="F85" i="13"/>
  <c r="K85" i="13" s="1"/>
  <c r="F73" i="13"/>
  <c r="K73" i="13" s="1"/>
  <c r="F157" i="13"/>
  <c r="K157" i="13" s="1"/>
  <c r="F115" i="13"/>
  <c r="K115" i="13" s="1"/>
  <c r="F169" i="13"/>
  <c r="K169" i="13" s="1"/>
  <c r="F153" i="13"/>
  <c r="K153" i="13" s="1"/>
  <c r="F128" i="13"/>
  <c r="K128" i="13" s="1"/>
  <c r="F104" i="13"/>
  <c r="K104" i="13" s="1"/>
  <c r="F143" i="13"/>
  <c r="K143" i="13" s="1"/>
  <c r="F117" i="13"/>
  <c r="K117" i="13" s="1"/>
  <c r="F167" i="13"/>
  <c r="K167" i="13" s="1"/>
  <c r="F76" i="13"/>
  <c r="K76" i="13" s="1"/>
  <c r="F54" i="13"/>
  <c r="K54" i="13" s="1"/>
  <c r="F51" i="13"/>
  <c r="K51" i="13" s="1"/>
  <c r="F43" i="13"/>
  <c r="K43" i="13" s="1"/>
  <c r="F36" i="13"/>
  <c r="K36" i="13" s="1"/>
  <c r="F24" i="13"/>
  <c r="K24" i="13" s="1"/>
  <c r="F89" i="13"/>
  <c r="K89" i="13" s="1"/>
  <c r="F66" i="13"/>
  <c r="K66" i="13" s="1"/>
  <c r="F61" i="13"/>
  <c r="K61" i="13" s="1"/>
  <c r="F48" i="13"/>
  <c r="K48" i="13" s="1"/>
  <c r="F37" i="13"/>
  <c r="K37" i="13" s="1"/>
  <c r="F25" i="13"/>
  <c r="K25" i="13" s="1"/>
  <c r="F39" i="13"/>
  <c r="K39" i="13" s="1"/>
  <c r="F27" i="13"/>
  <c r="K27" i="13" s="1"/>
  <c r="F156" i="13"/>
  <c r="K156" i="13" s="1"/>
  <c r="F98" i="13"/>
  <c r="K98" i="13" s="1"/>
  <c r="F78" i="13"/>
  <c r="K78" i="13" s="1"/>
  <c r="F64" i="13"/>
  <c r="K64" i="13" s="1"/>
  <c r="F58" i="13"/>
  <c r="K58" i="13" s="1"/>
  <c r="F38" i="13"/>
  <c r="K38" i="13" s="1"/>
  <c r="F26" i="13"/>
  <c r="K26" i="13" s="1"/>
  <c r="F108" i="13"/>
  <c r="K108" i="13" s="1"/>
  <c r="F181" i="13"/>
  <c r="K181" i="13" s="1"/>
  <c r="F91" i="13"/>
  <c r="K91" i="13" s="1"/>
  <c r="F30" i="13"/>
  <c r="K30" i="13" s="1"/>
  <c r="F31" i="13"/>
  <c r="K31" i="13" s="1"/>
  <c r="F20" i="13"/>
  <c r="K20" i="13" s="1"/>
  <c r="F22" i="13"/>
  <c r="K22" i="13" s="1"/>
  <c r="F87" i="13"/>
  <c r="K87" i="13" s="1"/>
  <c r="F86" i="13"/>
  <c r="K86" i="13" s="1"/>
  <c r="F55" i="13"/>
  <c r="K55" i="13" s="1"/>
  <c r="F52" i="13"/>
  <c r="K52" i="13" s="1"/>
  <c r="F49" i="13"/>
  <c r="K49" i="13" s="1"/>
  <c r="F28" i="13"/>
  <c r="K28" i="13" s="1"/>
  <c r="F133" i="13"/>
  <c r="K133" i="13" s="1"/>
  <c r="F75" i="13"/>
  <c r="K75" i="13" s="1"/>
  <c r="F62" i="13"/>
  <c r="K62" i="13" s="1"/>
  <c r="F40" i="13"/>
  <c r="K40" i="13" s="1"/>
  <c r="F29" i="13"/>
  <c r="K29" i="13" s="1"/>
  <c r="F121" i="13"/>
  <c r="K121" i="13" s="1"/>
  <c r="F88" i="13"/>
  <c r="K88" i="13" s="1"/>
  <c r="F59" i="13"/>
  <c r="K59" i="13" s="1"/>
  <c r="F119" i="13"/>
  <c r="K119" i="13" s="1"/>
  <c r="F77" i="13"/>
  <c r="K77" i="13" s="1"/>
  <c r="F67" i="13"/>
  <c r="K67" i="13" s="1"/>
  <c r="F65" i="13"/>
  <c r="K65" i="13" s="1"/>
  <c r="F46" i="13"/>
  <c r="K46" i="13" s="1"/>
  <c r="F41" i="13"/>
  <c r="K41" i="13" s="1"/>
  <c r="F34" i="13"/>
  <c r="K34" i="13" s="1"/>
  <c r="F168" i="13"/>
  <c r="K168" i="13" s="1"/>
  <c r="F90" i="13"/>
  <c r="K90" i="13" s="1"/>
  <c r="F53" i="13"/>
  <c r="K53" i="13" s="1"/>
  <c r="F50" i="13"/>
  <c r="K50" i="13" s="1"/>
  <c r="F32" i="13"/>
  <c r="K32" i="13" s="1"/>
  <c r="F74" i="13"/>
  <c r="K74" i="13" s="1"/>
  <c r="F47" i="13"/>
  <c r="K47" i="13" s="1"/>
  <c r="F79" i="13"/>
  <c r="K79" i="13" s="1"/>
  <c r="F63" i="13"/>
  <c r="K63" i="13" s="1"/>
  <c r="F42" i="13"/>
  <c r="K42" i="13" s="1"/>
  <c r="F33" i="13"/>
  <c r="K33" i="13" s="1"/>
  <c r="F21" i="13"/>
  <c r="K21" i="13" s="1"/>
  <c r="F35" i="13"/>
  <c r="K35" i="13" s="1"/>
  <c r="F23" i="13"/>
  <c r="K23" i="13" s="1"/>
  <c r="G143" i="13"/>
  <c r="L143" i="13" s="1"/>
  <c r="G152" i="13"/>
  <c r="L152" i="13" s="1"/>
  <c r="G102" i="13"/>
  <c r="L102" i="13" s="1"/>
  <c r="G149" i="13"/>
  <c r="L149" i="13" s="1"/>
  <c r="G99" i="13"/>
  <c r="L99" i="13" s="1"/>
  <c r="E181" i="13"/>
  <c r="J181" i="13" s="1"/>
  <c r="E169" i="13"/>
  <c r="J169" i="13" s="1"/>
  <c r="E157" i="13"/>
  <c r="J157" i="13" s="1"/>
  <c r="E145" i="13"/>
  <c r="J145" i="13" s="1"/>
  <c r="E133" i="13"/>
  <c r="J133" i="13" s="1"/>
  <c r="E121" i="13"/>
  <c r="J121" i="13" s="1"/>
  <c r="E109" i="13"/>
  <c r="J109" i="13" s="1"/>
  <c r="E182" i="13"/>
  <c r="J182" i="13" s="1"/>
  <c r="E170" i="13"/>
  <c r="J170" i="13" s="1"/>
  <c r="E158" i="13"/>
  <c r="J158" i="13" s="1"/>
  <c r="E146" i="13"/>
  <c r="J146" i="13" s="1"/>
  <c r="E134" i="13"/>
  <c r="J134" i="13" s="1"/>
  <c r="E122" i="13"/>
  <c r="J122" i="13" s="1"/>
  <c r="E110" i="13"/>
  <c r="J110" i="13" s="1"/>
  <c r="E98" i="13"/>
  <c r="J98" i="13" s="1"/>
  <c r="E183" i="13"/>
  <c r="J183" i="13" s="1"/>
  <c r="E171" i="13"/>
  <c r="J171" i="13" s="1"/>
  <c r="E159" i="13"/>
  <c r="J159" i="13" s="1"/>
  <c r="E147" i="13"/>
  <c r="J147" i="13" s="1"/>
  <c r="E135" i="13"/>
  <c r="J135" i="13" s="1"/>
  <c r="E123" i="13"/>
  <c r="J123" i="13" s="1"/>
  <c r="E111" i="13"/>
  <c r="J111" i="13" s="1"/>
  <c r="E184" i="13"/>
  <c r="J184" i="13" s="1"/>
  <c r="E172" i="13"/>
  <c r="J172" i="13" s="1"/>
  <c r="E160" i="13"/>
  <c r="J160" i="13" s="1"/>
  <c r="E148" i="13"/>
  <c r="J148" i="13" s="1"/>
  <c r="E136" i="13"/>
  <c r="J136" i="13" s="1"/>
  <c r="E124" i="13"/>
  <c r="J124" i="13" s="1"/>
  <c r="E112" i="13"/>
  <c r="J112" i="13" s="1"/>
  <c r="E100" i="13"/>
  <c r="J100" i="13" s="1"/>
  <c r="E185" i="13"/>
  <c r="J185" i="13" s="1"/>
  <c r="E173" i="13"/>
  <c r="J173" i="13" s="1"/>
  <c r="E161" i="13"/>
  <c r="J161" i="13" s="1"/>
  <c r="E149" i="13"/>
  <c r="J149" i="13" s="1"/>
  <c r="E137" i="13"/>
  <c r="J137" i="13" s="1"/>
  <c r="E125" i="13"/>
  <c r="J125" i="13" s="1"/>
  <c r="E113" i="13"/>
  <c r="J113" i="13" s="1"/>
  <c r="E101" i="13"/>
  <c r="J101" i="13" s="1"/>
  <c r="E186" i="13"/>
  <c r="J186" i="13" s="1"/>
  <c r="E174" i="13"/>
  <c r="J174" i="13" s="1"/>
  <c r="E162" i="13"/>
  <c r="J162" i="13" s="1"/>
  <c r="E150" i="13"/>
  <c r="J150" i="13" s="1"/>
  <c r="E138" i="13"/>
  <c r="J138" i="13" s="1"/>
  <c r="E187" i="13"/>
  <c r="J187" i="13" s="1"/>
  <c r="E175" i="13"/>
  <c r="J175" i="13" s="1"/>
  <c r="E163" i="13"/>
  <c r="J163" i="13" s="1"/>
  <c r="E151" i="13"/>
  <c r="J151" i="13" s="1"/>
  <c r="E139" i="13"/>
  <c r="J139" i="13" s="1"/>
  <c r="E188" i="13"/>
  <c r="J188" i="13" s="1"/>
  <c r="E176" i="13"/>
  <c r="J176" i="13" s="1"/>
  <c r="E164" i="13"/>
  <c r="J164" i="13" s="1"/>
  <c r="E177" i="13"/>
  <c r="J177" i="13" s="1"/>
  <c r="E165" i="13"/>
  <c r="J165" i="13" s="1"/>
  <c r="E153" i="13"/>
  <c r="J153" i="13" s="1"/>
  <c r="E141" i="13"/>
  <c r="J141" i="13" s="1"/>
  <c r="E129" i="13"/>
  <c r="J129" i="13" s="1"/>
  <c r="E117" i="13"/>
  <c r="J117" i="13" s="1"/>
  <c r="E105" i="13"/>
  <c r="J105" i="13" s="1"/>
  <c r="E167" i="13"/>
  <c r="J167" i="13" s="1"/>
  <c r="E142" i="13"/>
  <c r="J142" i="13" s="1"/>
  <c r="E114" i="13"/>
  <c r="J114" i="13" s="1"/>
  <c r="E99" i="13"/>
  <c r="J99" i="13" s="1"/>
  <c r="E91" i="13"/>
  <c r="J91" i="13" s="1"/>
  <c r="E79" i="13"/>
  <c r="J79" i="13" s="1"/>
  <c r="E67" i="13"/>
  <c r="J67" i="13" s="1"/>
  <c r="E55" i="13"/>
  <c r="J55" i="13" s="1"/>
  <c r="E43" i="13"/>
  <c r="J43" i="13" s="1"/>
  <c r="E180" i="13"/>
  <c r="J180" i="13" s="1"/>
  <c r="E155" i="13"/>
  <c r="J155" i="13" s="1"/>
  <c r="E127" i="13"/>
  <c r="J127" i="13" s="1"/>
  <c r="E103" i="13"/>
  <c r="J103" i="13" s="1"/>
  <c r="E92" i="13"/>
  <c r="J92" i="13" s="1"/>
  <c r="E80" i="13"/>
  <c r="J80" i="13" s="1"/>
  <c r="E68" i="13"/>
  <c r="J68" i="13" s="1"/>
  <c r="E56" i="13"/>
  <c r="J56" i="13" s="1"/>
  <c r="E44" i="13"/>
  <c r="J44" i="13" s="1"/>
  <c r="E166" i="13"/>
  <c r="J166" i="13" s="1"/>
  <c r="E132" i="13"/>
  <c r="J132" i="13" s="1"/>
  <c r="E116" i="13"/>
  <c r="J116" i="13" s="1"/>
  <c r="E93" i="13"/>
  <c r="J93" i="13" s="1"/>
  <c r="E81" i="13"/>
  <c r="J81" i="13" s="1"/>
  <c r="E69" i="13"/>
  <c r="J69" i="13" s="1"/>
  <c r="E179" i="13"/>
  <c r="J179" i="13" s="1"/>
  <c r="E118" i="13"/>
  <c r="J118" i="13" s="1"/>
  <c r="E94" i="13"/>
  <c r="J94" i="13" s="1"/>
  <c r="E82" i="13"/>
  <c r="J82" i="13" s="1"/>
  <c r="E70" i="13"/>
  <c r="J70" i="13" s="1"/>
  <c r="E154" i="13"/>
  <c r="J154" i="13" s="1"/>
  <c r="E107" i="13"/>
  <c r="J107" i="13" s="1"/>
  <c r="E95" i="13"/>
  <c r="J95" i="13" s="1"/>
  <c r="E83" i="13"/>
  <c r="J83" i="13" s="1"/>
  <c r="E71" i="13"/>
  <c r="J71" i="13" s="1"/>
  <c r="E59" i="13"/>
  <c r="J59" i="13" s="1"/>
  <c r="E178" i="13"/>
  <c r="J178" i="13" s="1"/>
  <c r="E120" i="13"/>
  <c r="J120" i="13" s="1"/>
  <c r="E96" i="13"/>
  <c r="J96" i="13" s="1"/>
  <c r="E84" i="13"/>
  <c r="J84" i="13" s="1"/>
  <c r="E72" i="13"/>
  <c r="J72" i="13" s="1"/>
  <c r="E144" i="13"/>
  <c r="J144" i="13" s="1"/>
  <c r="E131" i="13"/>
  <c r="J131" i="13" s="1"/>
  <c r="E126" i="13"/>
  <c r="J126" i="13" s="1"/>
  <c r="E102" i="13"/>
  <c r="J102" i="13" s="1"/>
  <c r="E97" i="13"/>
  <c r="J97" i="13" s="1"/>
  <c r="E140" i="13"/>
  <c r="J140" i="13" s="1"/>
  <c r="E115" i="13"/>
  <c r="J115" i="13" s="1"/>
  <c r="E128" i="13"/>
  <c r="J128" i="13" s="1"/>
  <c r="E104" i="13"/>
  <c r="J104" i="13" s="1"/>
  <c r="E152" i="13"/>
  <c r="J152" i="13" s="1"/>
  <c r="E108" i="13"/>
  <c r="J108" i="13" s="1"/>
  <c r="E87" i="13"/>
  <c r="J87" i="13" s="1"/>
  <c r="E35" i="13"/>
  <c r="J35" i="13" s="1"/>
  <c r="E23" i="13"/>
  <c r="J23" i="13" s="1"/>
  <c r="E106" i="13"/>
  <c r="J106" i="13" s="1"/>
  <c r="E76" i="13"/>
  <c r="J76" i="13" s="1"/>
  <c r="E54" i="13"/>
  <c r="J54" i="13" s="1"/>
  <c r="E51" i="13"/>
  <c r="J51" i="13" s="1"/>
  <c r="E36" i="13"/>
  <c r="J36" i="13" s="1"/>
  <c r="E24" i="13"/>
  <c r="J24" i="13" s="1"/>
  <c r="E89" i="13"/>
  <c r="J89" i="13" s="1"/>
  <c r="E66" i="13"/>
  <c r="J66" i="13" s="1"/>
  <c r="E61" i="13"/>
  <c r="J61" i="13" s="1"/>
  <c r="E48" i="13"/>
  <c r="J48" i="13" s="1"/>
  <c r="E37" i="13"/>
  <c r="J37" i="13" s="1"/>
  <c r="E25" i="13"/>
  <c r="J25" i="13" s="1"/>
  <c r="E156" i="13"/>
  <c r="J156" i="13" s="1"/>
  <c r="E78" i="13"/>
  <c r="J78" i="13" s="1"/>
  <c r="E64" i="13"/>
  <c r="J64" i="13" s="1"/>
  <c r="E58" i="13"/>
  <c r="J58" i="13" s="1"/>
  <c r="E38" i="13"/>
  <c r="J38" i="13" s="1"/>
  <c r="E26" i="13"/>
  <c r="J26" i="13" s="1"/>
  <c r="E143" i="13"/>
  <c r="J143" i="13" s="1"/>
  <c r="E57" i="13"/>
  <c r="J57" i="13" s="1"/>
  <c r="E73" i="13"/>
  <c r="J73" i="13" s="1"/>
  <c r="E39" i="13"/>
  <c r="J39" i="13" s="1"/>
  <c r="E27" i="13"/>
  <c r="J27" i="13" s="1"/>
  <c r="E29" i="13"/>
  <c r="J29" i="13" s="1"/>
  <c r="E41" i="13"/>
  <c r="J41" i="13" s="1"/>
  <c r="E60" i="13"/>
  <c r="J60" i="13" s="1"/>
  <c r="E47" i="13"/>
  <c r="J47" i="13" s="1"/>
  <c r="E86" i="13"/>
  <c r="J86" i="13" s="1"/>
  <c r="E52" i="13"/>
  <c r="J52" i="13" s="1"/>
  <c r="E49" i="13"/>
  <c r="J49" i="13" s="1"/>
  <c r="E45" i="13"/>
  <c r="J45" i="13" s="1"/>
  <c r="E28" i="13"/>
  <c r="J28" i="13" s="1"/>
  <c r="E75" i="13"/>
  <c r="J75" i="13" s="1"/>
  <c r="E62" i="13"/>
  <c r="J62" i="13" s="1"/>
  <c r="E40" i="13"/>
  <c r="J40" i="13" s="1"/>
  <c r="E130" i="13"/>
  <c r="J130" i="13" s="1"/>
  <c r="E88" i="13"/>
  <c r="J88" i="13" s="1"/>
  <c r="E30" i="13"/>
  <c r="J30" i="13" s="1"/>
  <c r="E31" i="13"/>
  <c r="J31" i="13" s="1"/>
  <c r="E63" i="13"/>
  <c r="J63" i="13" s="1"/>
  <c r="E42" i="13"/>
  <c r="J42" i="13" s="1"/>
  <c r="E21" i="13"/>
  <c r="J21" i="13" s="1"/>
  <c r="E74" i="13"/>
  <c r="J74" i="13" s="1"/>
  <c r="E119" i="13"/>
  <c r="J119" i="13" s="1"/>
  <c r="E77" i="13"/>
  <c r="J77" i="13" s="1"/>
  <c r="E65" i="13"/>
  <c r="J65" i="13" s="1"/>
  <c r="E46" i="13"/>
  <c r="J46" i="13" s="1"/>
  <c r="E85" i="13"/>
  <c r="J85" i="13" s="1"/>
  <c r="E33" i="13"/>
  <c r="J33" i="13" s="1"/>
  <c r="E168" i="13"/>
  <c r="J168" i="13" s="1"/>
  <c r="E90" i="13"/>
  <c r="J90" i="13" s="1"/>
  <c r="E53" i="13"/>
  <c r="J53" i="13" s="1"/>
  <c r="E50" i="13"/>
  <c r="J50" i="13" s="1"/>
  <c r="E32" i="13"/>
  <c r="J32" i="13" s="1"/>
  <c r="E20" i="13"/>
  <c r="J20" i="13" s="1"/>
  <c r="E22" i="13"/>
  <c r="J22" i="13" s="1"/>
  <c r="E34" i="13"/>
  <c r="J34" i="13" s="1"/>
  <c r="G179" i="13"/>
  <c r="L179" i="13" s="1"/>
  <c r="G188" i="13"/>
  <c r="L188" i="13" s="1"/>
  <c r="G138" i="13"/>
  <c r="L138" i="13" s="1"/>
  <c r="G185" i="13"/>
  <c r="L185" i="13" s="1"/>
  <c r="G135" i="13"/>
  <c r="L135" i="13" s="1"/>
  <c r="G50" i="13"/>
  <c r="L50" i="13" s="1"/>
  <c r="G88" i="13"/>
  <c r="L88" i="13" s="1"/>
  <c r="G51" i="13"/>
  <c r="L51" i="13" s="1"/>
  <c r="G48" i="13"/>
  <c r="L48" i="13" s="1"/>
  <c r="G104" i="13"/>
  <c r="L104" i="13" s="1"/>
  <c r="G97" i="13"/>
  <c r="L97" i="13" s="1"/>
  <c r="G118" i="13"/>
  <c r="L118" i="13" s="1"/>
  <c r="G69" i="13"/>
  <c r="L69" i="13" s="1"/>
  <c r="G166" i="13"/>
  <c r="L166" i="13" s="1"/>
  <c r="G103" i="13"/>
  <c r="L103" i="13" s="1"/>
  <c r="G150" i="13"/>
  <c r="L150" i="13" s="1"/>
  <c r="G100" i="13"/>
  <c r="L100" i="13" s="1"/>
  <c r="G24" i="13"/>
  <c r="L24" i="13" s="1"/>
  <c r="G42" i="13"/>
  <c r="L42" i="13" s="1"/>
  <c r="G53" i="13"/>
  <c r="L53" i="13" s="1"/>
  <c r="G121" i="13"/>
  <c r="L121" i="13" s="1"/>
  <c r="G27" i="13"/>
  <c r="L27" i="13" s="1"/>
  <c r="G66" i="13"/>
  <c r="L66" i="13" s="1"/>
  <c r="G128" i="13"/>
  <c r="L128" i="13" s="1"/>
  <c r="G109" i="13"/>
  <c r="L109" i="13" s="1"/>
  <c r="G158" i="13"/>
  <c r="L158" i="13" s="1"/>
  <c r="G81" i="13"/>
  <c r="L81" i="13" s="1"/>
  <c r="G178" i="13"/>
  <c r="L178" i="13" s="1"/>
  <c r="G115" i="13"/>
  <c r="L115" i="13" s="1"/>
  <c r="G162" i="13"/>
  <c r="L162" i="13" s="1"/>
  <c r="G112" i="13"/>
  <c r="L112" i="13" s="1"/>
  <c r="G159" i="13"/>
  <c r="L159" i="13" s="1"/>
  <c r="G63" i="13"/>
  <c r="L63" i="13" s="1"/>
  <c r="G56" i="13"/>
  <c r="L56" i="13" s="1"/>
  <c r="G33" i="13"/>
  <c r="L33" i="13" s="1"/>
  <c r="G39" i="13"/>
  <c r="L39" i="13" s="1"/>
  <c r="G68" i="13"/>
  <c r="L68" i="13" s="1"/>
  <c r="G134" i="13"/>
  <c r="L134" i="13" s="1"/>
  <c r="G144" i="13"/>
  <c r="L144" i="13" s="1"/>
  <c r="G46" i="13"/>
  <c r="L46" i="13" s="1"/>
  <c r="G93" i="13"/>
  <c r="L93" i="13" s="1"/>
  <c r="G141" i="13"/>
  <c r="L141" i="13" s="1"/>
  <c r="G127" i="13"/>
  <c r="L127" i="13" s="1"/>
  <c r="G174" i="13"/>
  <c r="L174" i="13" s="1"/>
  <c r="G124" i="13"/>
  <c r="L124" i="13" s="1"/>
  <c r="G171" i="13"/>
  <c r="L171" i="13" s="1"/>
  <c r="H184" i="13"/>
  <c r="M184" i="13" s="1"/>
  <c r="H172" i="13"/>
  <c r="M172" i="13" s="1"/>
  <c r="H160" i="13"/>
  <c r="M160" i="13" s="1"/>
  <c r="H148" i="13"/>
  <c r="M148" i="13" s="1"/>
  <c r="H136" i="13"/>
  <c r="M136" i="13" s="1"/>
  <c r="H124" i="13"/>
  <c r="M124" i="13" s="1"/>
  <c r="H112" i="13"/>
  <c r="M112" i="13" s="1"/>
  <c r="H100" i="13"/>
  <c r="M100" i="13" s="1"/>
  <c r="H185" i="13"/>
  <c r="M185" i="13" s="1"/>
  <c r="H173" i="13"/>
  <c r="M173" i="13" s="1"/>
  <c r="H161" i="13"/>
  <c r="M161" i="13" s="1"/>
  <c r="H149" i="13"/>
  <c r="M149" i="13" s="1"/>
  <c r="H137" i="13"/>
  <c r="M137" i="13" s="1"/>
  <c r="H125" i="13"/>
  <c r="M125" i="13" s="1"/>
  <c r="H113" i="13"/>
  <c r="M113" i="13" s="1"/>
  <c r="H101" i="13"/>
  <c r="M101" i="13" s="1"/>
  <c r="H186" i="13"/>
  <c r="M186" i="13" s="1"/>
  <c r="H174" i="13"/>
  <c r="M174" i="13" s="1"/>
  <c r="H162" i="13"/>
  <c r="M162" i="13" s="1"/>
  <c r="H150" i="13"/>
  <c r="M150" i="13" s="1"/>
  <c r="H138" i="13"/>
  <c r="M138" i="13" s="1"/>
  <c r="H126" i="13"/>
  <c r="M126" i="13" s="1"/>
  <c r="H114" i="13"/>
  <c r="M114" i="13" s="1"/>
  <c r="H102" i="13"/>
  <c r="M102" i="13" s="1"/>
  <c r="H187" i="13"/>
  <c r="M187" i="13" s="1"/>
  <c r="H175" i="13"/>
  <c r="M175" i="13" s="1"/>
  <c r="H163" i="13"/>
  <c r="M163" i="13" s="1"/>
  <c r="H151" i="13"/>
  <c r="M151" i="13" s="1"/>
  <c r="H139" i="13"/>
  <c r="M139" i="13" s="1"/>
  <c r="H127" i="13"/>
  <c r="M127" i="13" s="1"/>
  <c r="H115" i="13"/>
  <c r="M115" i="13" s="1"/>
  <c r="H103" i="13"/>
  <c r="M103" i="13" s="1"/>
  <c r="H188" i="13"/>
  <c r="M188" i="13" s="1"/>
  <c r="H176" i="13"/>
  <c r="M176" i="13" s="1"/>
  <c r="H164" i="13"/>
  <c r="M164" i="13" s="1"/>
  <c r="H152" i="13"/>
  <c r="M152" i="13" s="1"/>
  <c r="H140" i="13"/>
  <c r="M140" i="13" s="1"/>
  <c r="H128" i="13"/>
  <c r="M128" i="13" s="1"/>
  <c r="H116" i="13"/>
  <c r="M116" i="13" s="1"/>
  <c r="H104" i="13"/>
  <c r="M104" i="13" s="1"/>
  <c r="H177" i="13"/>
  <c r="M177" i="13" s="1"/>
  <c r="H165" i="13"/>
  <c r="M165" i="13" s="1"/>
  <c r="H153" i="13"/>
  <c r="M153" i="13" s="1"/>
  <c r="H141" i="13"/>
  <c r="M141" i="13" s="1"/>
  <c r="H129" i="13"/>
  <c r="M129" i="13" s="1"/>
  <c r="H178" i="13"/>
  <c r="M178" i="13" s="1"/>
  <c r="H166" i="13"/>
  <c r="M166" i="13" s="1"/>
  <c r="H154" i="13"/>
  <c r="M154" i="13" s="1"/>
  <c r="H142" i="13"/>
  <c r="M142" i="13" s="1"/>
  <c r="H179" i="13"/>
  <c r="M179" i="13" s="1"/>
  <c r="H167" i="13"/>
  <c r="M167" i="13" s="1"/>
  <c r="H180" i="13"/>
  <c r="M180" i="13" s="1"/>
  <c r="H168" i="13"/>
  <c r="M168" i="13" s="1"/>
  <c r="H156" i="13"/>
  <c r="M156" i="13" s="1"/>
  <c r="H144" i="13"/>
  <c r="M144" i="13" s="1"/>
  <c r="H132" i="13"/>
  <c r="M132" i="13" s="1"/>
  <c r="H120" i="13"/>
  <c r="M120" i="13" s="1"/>
  <c r="H108" i="13"/>
  <c r="M108" i="13" s="1"/>
  <c r="H145" i="13"/>
  <c r="M145" i="13" s="1"/>
  <c r="H105" i="13"/>
  <c r="M105" i="13" s="1"/>
  <c r="H94" i="13"/>
  <c r="M94" i="13" s="1"/>
  <c r="H82" i="13"/>
  <c r="M82" i="13" s="1"/>
  <c r="H70" i="13"/>
  <c r="M70" i="13" s="1"/>
  <c r="H58" i="13"/>
  <c r="M58" i="13" s="1"/>
  <c r="H46" i="13"/>
  <c r="M46" i="13" s="1"/>
  <c r="H171" i="13"/>
  <c r="M171" i="13" s="1"/>
  <c r="H158" i="13"/>
  <c r="M158" i="13" s="1"/>
  <c r="H118" i="13"/>
  <c r="M118" i="13" s="1"/>
  <c r="H95" i="13"/>
  <c r="M95" i="13" s="1"/>
  <c r="H83" i="13"/>
  <c r="M83" i="13" s="1"/>
  <c r="H71" i="13"/>
  <c r="M71" i="13" s="1"/>
  <c r="H59" i="13"/>
  <c r="M59" i="13" s="1"/>
  <c r="H47" i="13"/>
  <c r="M47" i="13" s="1"/>
  <c r="H135" i="13"/>
  <c r="M135" i="13" s="1"/>
  <c r="H107" i="13"/>
  <c r="M107" i="13" s="1"/>
  <c r="H96" i="13"/>
  <c r="M96" i="13" s="1"/>
  <c r="H84" i="13"/>
  <c r="M84" i="13" s="1"/>
  <c r="H72" i="13"/>
  <c r="M72" i="13" s="1"/>
  <c r="H170" i="13"/>
  <c r="M170" i="13" s="1"/>
  <c r="H109" i="13"/>
  <c r="M109" i="13" s="1"/>
  <c r="H97" i="13"/>
  <c r="M97" i="13" s="1"/>
  <c r="H85" i="13"/>
  <c r="M85" i="13" s="1"/>
  <c r="H73" i="13"/>
  <c r="M73" i="13" s="1"/>
  <c r="H183" i="13"/>
  <c r="M183" i="13" s="1"/>
  <c r="H157" i="13"/>
  <c r="M157" i="13" s="1"/>
  <c r="H131" i="13"/>
  <c r="M131" i="13" s="1"/>
  <c r="H122" i="13"/>
  <c r="M122" i="13" s="1"/>
  <c r="H86" i="13"/>
  <c r="M86" i="13" s="1"/>
  <c r="H74" i="13"/>
  <c r="M74" i="13" s="1"/>
  <c r="H62" i="13"/>
  <c r="M62" i="13" s="1"/>
  <c r="H50" i="13"/>
  <c r="M50" i="13" s="1"/>
  <c r="H169" i="13"/>
  <c r="M169" i="13" s="1"/>
  <c r="H134" i="13"/>
  <c r="M134" i="13" s="1"/>
  <c r="H111" i="13"/>
  <c r="M111" i="13" s="1"/>
  <c r="H87" i="13"/>
  <c r="M87" i="13" s="1"/>
  <c r="H75" i="13"/>
  <c r="M75" i="13" s="1"/>
  <c r="H182" i="13"/>
  <c r="M182" i="13" s="1"/>
  <c r="H147" i="13"/>
  <c r="M147" i="13" s="1"/>
  <c r="H117" i="13"/>
  <c r="M117" i="13" s="1"/>
  <c r="H98" i="13"/>
  <c r="M98" i="13" s="1"/>
  <c r="H143" i="13"/>
  <c r="M143" i="13" s="1"/>
  <c r="H106" i="13"/>
  <c r="M106" i="13" s="1"/>
  <c r="H181" i="13"/>
  <c r="M181" i="13" s="1"/>
  <c r="H133" i="13"/>
  <c r="M133" i="13" s="1"/>
  <c r="H130" i="13"/>
  <c r="M130" i="13" s="1"/>
  <c r="H119" i="13"/>
  <c r="M119" i="13" s="1"/>
  <c r="H155" i="13"/>
  <c r="M155" i="13" s="1"/>
  <c r="H78" i="13"/>
  <c r="M78" i="13" s="1"/>
  <c r="H64" i="13"/>
  <c r="M64" i="13" s="1"/>
  <c r="H61" i="13"/>
  <c r="M61" i="13" s="1"/>
  <c r="H38" i="13"/>
  <c r="M38" i="13" s="1"/>
  <c r="H26" i="13"/>
  <c r="M26" i="13" s="1"/>
  <c r="H159" i="13"/>
  <c r="M159" i="13" s="1"/>
  <c r="H99" i="13"/>
  <c r="M99" i="13" s="1"/>
  <c r="H91" i="13"/>
  <c r="M91" i="13" s="1"/>
  <c r="H44" i="13"/>
  <c r="M44" i="13" s="1"/>
  <c r="H39" i="13"/>
  <c r="M39" i="13" s="1"/>
  <c r="H27" i="13"/>
  <c r="M27" i="13" s="1"/>
  <c r="H80" i="13"/>
  <c r="M80" i="13" s="1"/>
  <c r="H55" i="13"/>
  <c r="M55" i="13" s="1"/>
  <c r="H52" i="13"/>
  <c r="M52" i="13" s="1"/>
  <c r="H28" i="13"/>
  <c r="M28" i="13" s="1"/>
  <c r="H40" i="13"/>
  <c r="M40" i="13" s="1"/>
  <c r="H29" i="13"/>
  <c r="M29" i="13" s="1"/>
  <c r="H32" i="13"/>
  <c r="M32" i="13" s="1"/>
  <c r="H33" i="13"/>
  <c r="M33" i="13" s="1"/>
  <c r="H57" i="13"/>
  <c r="M57" i="13" s="1"/>
  <c r="H66" i="13"/>
  <c r="M66" i="13" s="1"/>
  <c r="H123" i="13"/>
  <c r="M123" i="13" s="1"/>
  <c r="H93" i="13"/>
  <c r="M93" i="13" s="1"/>
  <c r="H49" i="13"/>
  <c r="M49" i="13" s="1"/>
  <c r="H54" i="13"/>
  <c r="M54" i="13" s="1"/>
  <c r="H36" i="13"/>
  <c r="M36" i="13" s="1"/>
  <c r="H121" i="13"/>
  <c r="M121" i="13" s="1"/>
  <c r="H88" i="13"/>
  <c r="M88" i="13" s="1"/>
  <c r="H45" i="13"/>
  <c r="M45" i="13" s="1"/>
  <c r="H30" i="13"/>
  <c r="M30" i="13" s="1"/>
  <c r="H31" i="13"/>
  <c r="M31" i="13" s="1"/>
  <c r="H20" i="13"/>
  <c r="M20" i="13" s="1"/>
  <c r="H37" i="13"/>
  <c r="M37" i="13" s="1"/>
  <c r="H77" i="13"/>
  <c r="M77" i="13" s="1"/>
  <c r="H69" i="13"/>
  <c r="M69" i="13" s="1"/>
  <c r="H67" i="13"/>
  <c r="M67" i="13" s="1"/>
  <c r="H65" i="13"/>
  <c r="M65" i="13" s="1"/>
  <c r="H41" i="13"/>
  <c r="M41" i="13" s="1"/>
  <c r="H90" i="13"/>
  <c r="M90" i="13" s="1"/>
  <c r="H56" i="13"/>
  <c r="M56" i="13" s="1"/>
  <c r="H53" i="13"/>
  <c r="M53" i="13" s="1"/>
  <c r="H21" i="13"/>
  <c r="M21" i="13" s="1"/>
  <c r="H43" i="13"/>
  <c r="M43" i="13" s="1"/>
  <c r="H79" i="13"/>
  <c r="M79" i="13" s="1"/>
  <c r="H63" i="13"/>
  <c r="M63" i="13" s="1"/>
  <c r="H42" i="13"/>
  <c r="M42" i="13" s="1"/>
  <c r="H76" i="13"/>
  <c r="M76" i="13" s="1"/>
  <c r="H51" i="13"/>
  <c r="M51" i="13" s="1"/>
  <c r="H146" i="13"/>
  <c r="M146" i="13" s="1"/>
  <c r="H110" i="13"/>
  <c r="M110" i="13" s="1"/>
  <c r="H92" i="13"/>
  <c r="M92" i="13" s="1"/>
  <c r="H60" i="13"/>
  <c r="M60" i="13" s="1"/>
  <c r="H34" i="13"/>
  <c r="M34" i="13" s="1"/>
  <c r="H22" i="13"/>
  <c r="M22" i="13" s="1"/>
  <c r="H24" i="13"/>
  <c r="M24" i="13" s="1"/>
  <c r="H89" i="13"/>
  <c r="M89" i="13" s="1"/>
  <c r="H68" i="13"/>
  <c r="M68" i="13" s="1"/>
  <c r="H48" i="13"/>
  <c r="M48" i="13" s="1"/>
  <c r="H81" i="13"/>
  <c r="M81" i="13" s="1"/>
  <c r="H35" i="13"/>
  <c r="M35" i="13" s="1"/>
  <c r="H23" i="13"/>
  <c r="M23" i="13" s="1"/>
  <c r="H25" i="13"/>
  <c r="M25" i="13" s="1"/>
  <c r="G22" i="13"/>
  <c r="L22" i="13" s="1"/>
  <c r="G79" i="13"/>
  <c r="L79" i="13" s="1"/>
  <c r="G90" i="13"/>
  <c r="L90" i="13" s="1"/>
  <c r="G29" i="13"/>
  <c r="L29" i="13" s="1"/>
  <c r="G44" i="13"/>
  <c r="L44" i="13" s="1"/>
  <c r="G89" i="13"/>
  <c r="L89" i="13" s="1"/>
  <c r="G169" i="13"/>
  <c r="L169" i="13" s="1"/>
  <c r="G170" i="13"/>
  <c r="L170" i="13" s="1"/>
  <c r="G58" i="13"/>
  <c r="L58" i="13" s="1"/>
  <c r="G116" i="13"/>
  <c r="L116" i="13" s="1"/>
  <c r="G153" i="13"/>
  <c r="L153" i="13" s="1"/>
  <c r="G139" i="13"/>
  <c r="L139" i="13" s="1"/>
  <c r="G186" i="13"/>
  <c r="L186" i="13" s="1"/>
  <c r="G136" i="13"/>
  <c r="L136" i="13" s="1"/>
  <c r="G183" i="13"/>
  <c r="L183" i="13" s="1"/>
  <c r="G34" i="13"/>
  <c r="L34" i="13" s="1"/>
  <c r="G36" i="13"/>
  <c r="L36" i="13" s="1"/>
  <c r="G31" i="13"/>
  <c r="L31" i="13" s="1"/>
  <c r="G40" i="13"/>
  <c r="L40" i="13" s="1"/>
  <c r="G91" i="13"/>
  <c r="L91" i="13" s="1"/>
  <c r="G142" i="13"/>
  <c r="L142" i="13" s="1"/>
  <c r="G74" i="13"/>
  <c r="L74" i="13" s="1"/>
  <c r="G72" i="13"/>
  <c r="L72" i="13" s="1"/>
  <c r="G70" i="13"/>
  <c r="L70" i="13" s="1"/>
  <c r="G132" i="13"/>
  <c r="L132" i="13" s="1"/>
  <c r="G165" i="13"/>
  <c r="L165" i="13" s="1"/>
  <c r="G151" i="13"/>
  <c r="L151" i="13" s="1"/>
  <c r="G101" i="13"/>
  <c r="L101" i="13" s="1"/>
  <c r="G148" i="13"/>
  <c r="L148" i="13" s="1"/>
  <c r="B16" i="13"/>
  <c r="G47" i="13"/>
  <c r="L47" i="13" s="1"/>
  <c r="G43" i="13"/>
  <c r="L43" i="13" s="1"/>
  <c r="G41" i="13"/>
  <c r="L41" i="13" s="1"/>
  <c r="G62" i="13"/>
  <c r="L62" i="13" s="1"/>
  <c r="G181" i="13"/>
  <c r="L181" i="13" s="1"/>
  <c r="G180" i="13"/>
  <c r="L180" i="13" s="1"/>
  <c r="G86" i="13"/>
  <c r="L86" i="13" s="1"/>
  <c r="G84" i="13"/>
  <c r="L84" i="13" s="1"/>
  <c r="G82" i="13"/>
  <c r="L82" i="13" s="1"/>
  <c r="G107" i="13"/>
  <c r="L107" i="13" s="1"/>
  <c r="G177" i="13"/>
  <c r="L177" i="13" s="1"/>
  <c r="G163" i="13"/>
  <c r="L163" i="13" s="1"/>
  <c r="G113" i="13"/>
  <c r="L113" i="13" s="1"/>
  <c r="G160" i="13"/>
  <c r="L160" i="13" s="1"/>
  <c r="G60" i="13"/>
  <c r="L60" i="13" s="1"/>
  <c r="G54" i="13"/>
  <c r="L54" i="13" s="1"/>
  <c r="G65" i="13"/>
  <c r="L65" i="13" s="1"/>
  <c r="G75" i="13"/>
  <c r="L75" i="13" s="1"/>
  <c r="G26" i="13"/>
  <c r="L26" i="13" s="1"/>
  <c r="G106" i="13"/>
  <c r="L106" i="13" s="1"/>
  <c r="G122" i="13"/>
  <c r="L122" i="13" s="1"/>
  <c r="G96" i="13"/>
  <c r="L96" i="13" s="1"/>
  <c r="G94" i="13"/>
  <c r="L94" i="13" s="1"/>
  <c r="G119" i="13"/>
  <c r="L119" i="13" s="1"/>
  <c r="G175" i="13"/>
  <c r="L175" i="13" s="1"/>
  <c r="G125" i="13"/>
  <c r="L125" i="13" s="1"/>
  <c r="G172" i="13"/>
  <c r="L172" i="13" s="1"/>
  <c r="D180" i="13"/>
  <c r="I180" i="13" s="1"/>
  <c r="D168" i="13"/>
  <c r="I168" i="13" s="1"/>
  <c r="D156" i="13"/>
  <c r="I156" i="13" s="1"/>
  <c r="D144" i="13"/>
  <c r="I144" i="13" s="1"/>
  <c r="D132" i="13"/>
  <c r="I132" i="13" s="1"/>
  <c r="D120" i="13"/>
  <c r="I120" i="13" s="1"/>
  <c r="D108" i="13"/>
  <c r="I108" i="13" s="1"/>
  <c r="D181" i="13"/>
  <c r="I181" i="13" s="1"/>
  <c r="D169" i="13"/>
  <c r="I169" i="13" s="1"/>
  <c r="D157" i="13"/>
  <c r="I157" i="13" s="1"/>
  <c r="D145" i="13"/>
  <c r="I145" i="13" s="1"/>
  <c r="D133" i="13"/>
  <c r="I133" i="13" s="1"/>
  <c r="D121" i="13"/>
  <c r="I121" i="13" s="1"/>
  <c r="D109" i="13"/>
  <c r="I109" i="13" s="1"/>
  <c r="D182" i="13"/>
  <c r="I182" i="13" s="1"/>
  <c r="D170" i="13"/>
  <c r="I170" i="13" s="1"/>
  <c r="D158" i="13"/>
  <c r="I158" i="13" s="1"/>
  <c r="D146" i="13"/>
  <c r="I146" i="13" s="1"/>
  <c r="D134" i="13"/>
  <c r="I134" i="13" s="1"/>
  <c r="D122" i="13"/>
  <c r="I122" i="13" s="1"/>
  <c r="D110" i="13"/>
  <c r="I110" i="13" s="1"/>
  <c r="D183" i="13"/>
  <c r="I183" i="13" s="1"/>
  <c r="D171" i="13"/>
  <c r="I171" i="13" s="1"/>
  <c r="D159" i="13"/>
  <c r="I159" i="13" s="1"/>
  <c r="D147" i="13"/>
  <c r="I147" i="13" s="1"/>
  <c r="D135" i="13"/>
  <c r="I135" i="13" s="1"/>
  <c r="D123" i="13"/>
  <c r="I123" i="13" s="1"/>
  <c r="D111" i="13"/>
  <c r="I111" i="13" s="1"/>
  <c r="D99" i="13"/>
  <c r="I99" i="13" s="1"/>
  <c r="D184" i="13"/>
  <c r="I184" i="13" s="1"/>
  <c r="D172" i="13"/>
  <c r="I172" i="13" s="1"/>
  <c r="D160" i="13"/>
  <c r="I160" i="13" s="1"/>
  <c r="D148" i="13"/>
  <c r="I148" i="13" s="1"/>
  <c r="D136" i="13"/>
  <c r="I136" i="13" s="1"/>
  <c r="D124" i="13"/>
  <c r="I124" i="13" s="1"/>
  <c r="D112" i="13"/>
  <c r="I112" i="13" s="1"/>
  <c r="D100" i="13"/>
  <c r="I100" i="13" s="1"/>
  <c r="D185" i="13"/>
  <c r="I185" i="13" s="1"/>
  <c r="D173" i="13"/>
  <c r="I173" i="13" s="1"/>
  <c r="D161" i="13"/>
  <c r="I161" i="13" s="1"/>
  <c r="D149" i="13"/>
  <c r="I149" i="13" s="1"/>
  <c r="D137" i="13"/>
  <c r="I137" i="13" s="1"/>
  <c r="D186" i="13"/>
  <c r="I186" i="13" s="1"/>
  <c r="D174" i="13"/>
  <c r="I174" i="13" s="1"/>
  <c r="D162" i="13"/>
  <c r="I162" i="13" s="1"/>
  <c r="D150" i="13"/>
  <c r="I150" i="13" s="1"/>
  <c r="D138" i="13"/>
  <c r="I138" i="13" s="1"/>
  <c r="D187" i="13"/>
  <c r="I187" i="13" s="1"/>
  <c r="D175" i="13"/>
  <c r="I175" i="13" s="1"/>
  <c r="D163" i="13"/>
  <c r="I163" i="13" s="1"/>
  <c r="D188" i="13"/>
  <c r="I188" i="13" s="1"/>
  <c r="D176" i="13"/>
  <c r="I176" i="13" s="1"/>
  <c r="D164" i="13"/>
  <c r="I164" i="13" s="1"/>
  <c r="D152" i="13"/>
  <c r="I152" i="13" s="1"/>
  <c r="D140" i="13"/>
  <c r="I140" i="13" s="1"/>
  <c r="D128" i="13"/>
  <c r="I128" i="13" s="1"/>
  <c r="D116" i="13"/>
  <c r="I116" i="13" s="1"/>
  <c r="D104" i="13"/>
  <c r="I104" i="13" s="1"/>
  <c r="D125" i="13"/>
  <c r="I125" i="13" s="1"/>
  <c r="D101" i="13"/>
  <c r="I101" i="13" s="1"/>
  <c r="D90" i="13"/>
  <c r="I90" i="13" s="1"/>
  <c r="D78" i="13"/>
  <c r="I78" i="13" s="1"/>
  <c r="D66" i="13"/>
  <c r="I66" i="13" s="1"/>
  <c r="D54" i="13"/>
  <c r="I54" i="13" s="1"/>
  <c r="D42" i="13"/>
  <c r="I42" i="13" s="1"/>
  <c r="D167" i="13"/>
  <c r="I167" i="13" s="1"/>
  <c r="D142" i="13"/>
  <c r="I142" i="13" s="1"/>
  <c r="D114" i="13"/>
  <c r="I114" i="13" s="1"/>
  <c r="D91" i="13"/>
  <c r="I91" i="13" s="1"/>
  <c r="D79" i="13"/>
  <c r="I79" i="13" s="1"/>
  <c r="D67" i="13"/>
  <c r="I67" i="13" s="1"/>
  <c r="D55" i="13"/>
  <c r="I55" i="13" s="1"/>
  <c r="D43" i="13"/>
  <c r="I43" i="13" s="1"/>
  <c r="D155" i="13"/>
  <c r="I155" i="13" s="1"/>
  <c r="D127" i="13"/>
  <c r="I127" i="13" s="1"/>
  <c r="D103" i="13"/>
  <c r="I103" i="13" s="1"/>
  <c r="D92" i="13"/>
  <c r="I92" i="13" s="1"/>
  <c r="D80" i="13"/>
  <c r="I80" i="13" s="1"/>
  <c r="D68" i="13"/>
  <c r="I68" i="13" s="1"/>
  <c r="D166" i="13"/>
  <c r="I166" i="13" s="1"/>
  <c r="D151" i="13"/>
  <c r="I151" i="13" s="1"/>
  <c r="D129" i="13"/>
  <c r="I129" i="13" s="1"/>
  <c r="D105" i="13"/>
  <c r="I105" i="13" s="1"/>
  <c r="D93" i="13"/>
  <c r="I93" i="13" s="1"/>
  <c r="D81" i="13"/>
  <c r="I81" i="13" s="1"/>
  <c r="D69" i="13"/>
  <c r="I69" i="13" s="1"/>
  <c r="D179" i="13"/>
  <c r="I179" i="13" s="1"/>
  <c r="D141" i="13"/>
  <c r="I141" i="13" s="1"/>
  <c r="D118" i="13"/>
  <c r="I118" i="13" s="1"/>
  <c r="D94" i="13"/>
  <c r="I94" i="13" s="1"/>
  <c r="D82" i="13"/>
  <c r="I82" i="13" s="1"/>
  <c r="D70" i="13"/>
  <c r="I70" i="13" s="1"/>
  <c r="D58" i="13"/>
  <c r="I58" i="13" s="1"/>
  <c r="D165" i="13"/>
  <c r="I165" i="13" s="1"/>
  <c r="D154" i="13"/>
  <c r="I154" i="13" s="1"/>
  <c r="D107" i="13"/>
  <c r="I107" i="13" s="1"/>
  <c r="D95" i="13"/>
  <c r="I95" i="13" s="1"/>
  <c r="D83" i="13"/>
  <c r="I83" i="13" s="1"/>
  <c r="D178" i="13"/>
  <c r="I178" i="13" s="1"/>
  <c r="D113" i="13"/>
  <c r="I113" i="13" s="1"/>
  <c r="D96" i="13"/>
  <c r="I96" i="13" s="1"/>
  <c r="D131" i="13"/>
  <c r="I131" i="13" s="1"/>
  <c r="D126" i="13"/>
  <c r="I126" i="13" s="1"/>
  <c r="D102" i="13"/>
  <c r="I102" i="13" s="1"/>
  <c r="D177" i="13"/>
  <c r="I177" i="13" s="1"/>
  <c r="D153" i="13"/>
  <c r="I153" i="13" s="1"/>
  <c r="D115" i="13"/>
  <c r="I115" i="13" s="1"/>
  <c r="D139" i="13"/>
  <c r="I139" i="13" s="1"/>
  <c r="D130" i="13"/>
  <c r="I130" i="13" s="1"/>
  <c r="D74" i="13"/>
  <c r="I74" i="13" s="1"/>
  <c r="D57" i="13"/>
  <c r="I57" i="13" s="1"/>
  <c r="D47" i="13"/>
  <c r="I47" i="13" s="1"/>
  <c r="D34" i="13"/>
  <c r="I34" i="13" s="1"/>
  <c r="D22" i="13"/>
  <c r="I22" i="13" s="1"/>
  <c r="D87" i="13"/>
  <c r="I87" i="13" s="1"/>
  <c r="D35" i="13"/>
  <c r="I35" i="13" s="1"/>
  <c r="D23" i="13"/>
  <c r="I23" i="13" s="1"/>
  <c r="D106" i="13"/>
  <c r="I106" i="13" s="1"/>
  <c r="D76" i="13"/>
  <c r="I76" i="13" s="1"/>
  <c r="D51" i="13"/>
  <c r="I51" i="13" s="1"/>
  <c r="D36" i="13"/>
  <c r="I36" i="13" s="1"/>
  <c r="D24" i="13"/>
  <c r="I24" i="13" s="1"/>
  <c r="D25" i="13"/>
  <c r="I25" i="13" s="1"/>
  <c r="D30" i="13"/>
  <c r="I30" i="13" s="1"/>
  <c r="D98" i="13"/>
  <c r="I98" i="13" s="1"/>
  <c r="D89" i="13"/>
  <c r="I89" i="13" s="1"/>
  <c r="D61" i="13"/>
  <c r="I61" i="13" s="1"/>
  <c r="D48" i="13"/>
  <c r="I48" i="13" s="1"/>
  <c r="D44" i="13"/>
  <c r="I44" i="13" s="1"/>
  <c r="D37" i="13"/>
  <c r="I37" i="13" s="1"/>
  <c r="D84" i="13"/>
  <c r="I84" i="13" s="1"/>
  <c r="D71" i="13"/>
  <c r="I71" i="13" s="1"/>
  <c r="D64" i="13"/>
  <c r="I64" i="13" s="1"/>
  <c r="D38" i="13"/>
  <c r="I38" i="13" s="1"/>
  <c r="D26" i="13"/>
  <c r="I26" i="13" s="1"/>
  <c r="D73" i="13"/>
  <c r="I73" i="13" s="1"/>
  <c r="D39" i="13"/>
  <c r="I39" i="13" s="1"/>
  <c r="D27" i="13"/>
  <c r="I27" i="13" s="1"/>
  <c r="D97" i="13"/>
  <c r="I97" i="13" s="1"/>
  <c r="D86" i="13"/>
  <c r="I86" i="13" s="1"/>
  <c r="D52" i="13"/>
  <c r="I52" i="13" s="1"/>
  <c r="D49" i="13"/>
  <c r="I49" i="13" s="1"/>
  <c r="D45" i="13"/>
  <c r="I45" i="13" s="1"/>
  <c r="D28" i="13"/>
  <c r="I28" i="13" s="1"/>
  <c r="D29" i="13"/>
  <c r="I29" i="13" s="1"/>
  <c r="D117" i="13"/>
  <c r="I117" i="13" s="1"/>
  <c r="D63" i="13"/>
  <c r="I63" i="13" s="1"/>
  <c r="D75" i="13"/>
  <c r="I75" i="13" s="1"/>
  <c r="D62" i="13"/>
  <c r="I62" i="13" s="1"/>
  <c r="D59" i="13"/>
  <c r="I59" i="13" s="1"/>
  <c r="D40" i="13"/>
  <c r="I40" i="13" s="1"/>
  <c r="D72" i="13"/>
  <c r="I72" i="13" s="1"/>
  <c r="D32" i="13"/>
  <c r="I32" i="13" s="1"/>
  <c r="D143" i="13"/>
  <c r="I143" i="13" s="1"/>
  <c r="D60" i="13"/>
  <c r="I60" i="13" s="1"/>
  <c r="D88" i="13"/>
  <c r="I88" i="13" s="1"/>
  <c r="D56" i="13"/>
  <c r="I56" i="13" s="1"/>
  <c r="D53" i="13"/>
  <c r="I53" i="13" s="1"/>
  <c r="D50" i="13"/>
  <c r="I50" i="13" s="1"/>
  <c r="D20" i="13"/>
  <c r="I20" i="13" s="1"/>
  <c r="D85" i="13"/>
  <c r="I85" i="13" s="1"/>
  <c r="D33" i="13"/>
  <c r="I33" i="13" s="1"/>
  <c r="D119" i="13"/>
  <c r="I119" i="13" s="1"/>
  <c r="D77" i="13"/>
  <c r="I77" i="13" s="1"/>
  <c r="D65" i="13"/>
  <c r="I65" i="13" s="1"/>
  <c r="D46" i="13"/>
  <c r="I46" i="13" s="1"/>
  <c r="D41" i="13"/>
  <c r="I41" i="13" s="1"/>
  <c r="D31" i="13"/>
  <c r="I31" i="13" s="1"/>
  <c r="D21" i="13"/>
  <c r="I21" i="13" s="1"/>
  <c r="B16" i="10"/>
  <c r="C15" i="13" l="1"/>
  <c r="F15" i="13"/>
  <c r="F17" i="13" s="1"/>
  <c r="D15" i="13"/>
  <c r="D17" i="13" s="1"/>
  <c r="G15" i="13"/>
  <c r="G17" i="13" s="1"/>
  <c r="E15" i="13"/>
  <c r="E17" i="13" s="1"/>
  <c r="C17" i="13"/>
  <c r="H47" i="10"/>
  <c r="M47" i="10" s="1"/>
  <c r="H82" i="10"/>
  <c r="M82" i="10" s="1"/>
  <c r="H20" i="10"/>
  <c r="M20" i="10" s="1"/>
  <c r="H52" i="10"/>
  <c r="M52" i="10" s="1"/>
  <c r="H64" i="10"/>
  <c r="M64" i="10" s="1"/>
  <c r="H156" i="10"/>
  <c r="M156" i="10" s="1"/>
  <c r="H121" i="10"/>
  <c r="M121" i="10" s="1"/>
  <c r="H136" i="10"/>
  <c r="M136" i="10" s="1"/>
  <c r="H137" i="10"/>
  <c r="M137" i="10" s="1"/>
  <c r="H100" i="10"/>
  <c r="H67" i="10"/>
  <c r="H149" i="10"/>
  <c r="H86" i="10"/>
  <c r="M86" i="10" s="1"/>
  <c r="H51" i="10"/>
  <c r="M51" i="10" s="1"/>
  <c r="H79" i="10"/>
  <c r="M79" i="10" s="1"/>
  <c r="H102" i="10"/>
  <c r="M102" i="10" s="1"/>
  <c r="H114" i="10"/>
  <c r="M114" i="10" s="1"/>
  <c r="H164" i="10"/>
  <c r="M164" i="10" s="1"/>
  <c r="H183" i="10"/>
  <c r="M183" i="10" s="1"/>
  <c r="H129" i="10"/>
  <c r="M129" i="10" s="1"/>
  <c r="H176" i="10"/>
  <c r="M176" i="10" s="1"/>
  <c r="H141" i="10"/>
  <c r="H94" i="10"/>
  <c r="H59" i="10"/>
  <c r="H24" i="10"/>
  <c r="M24" i="10" s="1"/>
  <c r="H168" i="10"/>
  <c r="M168" i="10" s="1"/>
  <c r="H133" i="10"/>
  <c r="M133" i="10" s="1"/>
  <c r="H98" i="10"/>
  <c r="M98" i="10" s="1"/>
  <c r="H63" i="10"/>
  <c r="M63" i="10" s="1"/>
  <c r="H188" i="10"/>
  <c r="H71" i="10"/>
  <c r="M71" i="10" s="1"/>
  <c r="H36" i="10"/>
  <c r="H180" i="10"/>
  <c r="M180" i="10" s="1"/>
  <c r="H145" i="10"/>
  <c r="H110" i="10"/>
  <c r="H75" i="10"/>
  <c r="H126" i="10"/>
  <c r="M126" i="10" s="1"/>
  <c r="H56" i="10"/>
  <c r="M56" i="10" s="1"/>
  <c r="H118" i="10"/>
  <c r="M118" i="10" s="1"/>
  <c r="H83" i="10"/>
  <c r="M83" i="10" s="1"/>
  <c r="H48" i="10"/>
  <c r="M48" i="10" s="1"/>
  <c r="H184" i="10"/>
  <c r="M184" i="10" s="1"/>
  <c r="H157" i="10"/>
  <c r="H122" i="10"/>
  <c r="H87" i="10"/>
  <c r="M87" i="10" s="1"/>
  <c r="H153" i="10"/>
  <c r="H33" i="10"/>
  <c r="H169" i="10"/>
  <c r="H134" i="10"/>
  <c r="M134" i="10" s="1"/>
  <c r="H99" i="10"/>
  <c r="M99" i="10" s="1"/>
  <c r="H103" i="10"/>
  <c r="M103" i="10" s="1"/>
  <c r="H41" i="10"/>
  <c r="M41" i="10" s="1"/>
  <c r="H130" i="10"/>
  <c r="M130" i="10" s="1"/>
  <c r="H162" i="10"/>
  <c r="M162" i="10" s="1"/>
  <c r="H127" i="10"/>
  <c r="M127" i="10" s="1"/>
  <c r="H80" i="10"/>
  <c r="H45" i="10"/>
  <c r="H189" i="10"/>
  <c r="H142" i="10"/>
  <c r="H107" i="10"/>
  <c r="H72" i="10"/>
  <c r="M72" i="10" s="1"/>
  <c r="H37" i="10"/>
  <c r="M37" i="10" s="1"/>
  <c r="H181" i="10"/>
  <c r="M181" i="10" s="1"/>
  <c r="H146" i="10"/>
  <c r="M146" i="10" s="1"/>
  <c r="H111" i="10"/>
  <c r="M111" i="10" s="1"/>
  <c r="H91" i="10"/>
  <c r="H29" i="10"/>
  <c r="H150" i="10"/>
  <c r="H95" i="10"/>
  <c r="M95" i="10" s="1"/>
  <c r="H30" i="10"/>
  <c r="H174" i="10"/>
  <c r="H139" i="10"/>
  <c r="H92" i="10"/>
  <c r="M92" i="10" s="1"/>
  <c r="H57" i="10"/>
  <c r="H124" i="10"/>
  <c r="H154" i="10"/>
  <c r="M154" i="10" s="1"/>
  <c r="H119" i="10"/>
  <c r="M119" i="10" s="1"/>
  <c r="H84" i="10"/>
  <c r="M84" i="10" s="1"/>
  <c r="H49" i="10"/>
  <c r="H112" i="10"/>
  <c r="H158" i="10"/>
  <c r="M158" i="10" s="1"/>
  <c r="H123" i="10"/>
  <c r="H106" i="10"/>
  <c r="H60" i="10"/>
  <c r="H42" i="10"/>
  <c r="M42" i="10" s="1"/>
  <c r="H69" i="10"/>
  <c r="H22" i="10"/>
  <c r="H166" i="10"/>
  <c r="H131" i="10"/>
  <c r="M131" i="10" s="1"/>
  <c r="H96" i="10"/>
  <c r="H61" i="10"/>
  <c r="H26" i="10"/>
  <c r="H170" i="10"/>
  <c r="M170" i="10" s="1"/>
  <c r="H135" i="10"/>
  <c r="H44" i="10"/>
  <c r="H173" i="10"/>
  <c r="H185" i="10"/>
  <c r="H25" i="10"/>
  <c r="H151" i="10"/>
  <c r="M151" i="10" s="1"/>
  <c r="H54" i="10"/>
  <c r="M54" i="10" s="1"/>
  <c r="H163" i="10"/>
  <c r="M163" i="10" s="1"/>
  <c r="H81" i="10"/>
  <c r="H34" i="10"/>
  <c r="H178" i="10"/>
  <c r="H143" i="10"/>
  <c r="H108" i="10"/>
  <c r="H73" i="10"/>
  <c r="H38" i="10"/>
  <c r="H182" i="10"/>
  <c r="M182" i="10" s="1"/>
  <c r="H147" i="10"/>
  <c r="M147" i="10" s="1"/>
  <c r="H32" i="10"/>
  <c r="M32" i="10" s="1"/>
  <c r="H165" i="10"/>
  <c r="M165" i="10" s="1"/>
  <c r="H115" i="10"/>
  <c r="M115" i="10" s="1"/>
  <c r="H65" i="10"/>
  <c r="M65" i="10" s="1"/>
  <c r="H116" i="10"/>
  <c r="H101" i="10"/>
  <c r="H66" i="10"/>
  <c r="M66" i="10" s="1"/>
  <c r="H31" i="10"/>
  <c r="H175" i="10"/>
  <c r="H128" i="10"/>
  <c r="H93" i="10"/>
  <c r="H46" i="10"/>
  <c r="H148" i="10"/>
  <c r="M148" i="10" s="1"/>
  <c r="H155" i="10"/>
  <c r="M155" i="10" s="1"/>
  <c r="H120" i="10"/>
  <c r="H85" i="10"/>
  <c r="H50" i="10"/>
  <c r="H172" i="10"/>
  <c r="H159" i="10"/>
  <c r="H161" i="10"/>
  <c r="H138" i="10"/>
  <c r="H68" i="10"/>
  <c r="H53" i="10"/>
  <c r="H104" i="10"/>
  <c r="H28" i="10"/>
  <c r="M28" i="10" s="1"/>
  <c r="H113" i="10"/>
  <c r="H78" i="10"/>
  <c r="M78" i="10" s="1"/>
  <c r="H43" i="10"/>
  <c r="M43" i="10" s="1"/>
  <c r="H187" i="10"/>
  <c r="H140" i="10"/>
  <c r="H105" i="10"/>
  <c r="H58" i="10"/>
  <c r="H23" i="10"/>
  <c r="H167" i="10"/>
  <c r="H132" i="10"/>
  <c r="H97" i="10"/>
  <c r="H62" i="10"/>
  <c r="H27" i="10"/>
  <c r="H171" i="10"/>
  <c r="M171" i="10" s="1"/>
  <c r="H76" i="10"/>
  <c r="H21" i="10"/>
  <c r="H177" i="10"/>
  <c r="H77" i="10"/>
  <c r="H186" i="10"/>
  <c r="H89" i="10"/>
  <c r="H88" i="10"/>
  <c r="H40" i="10"/>
  <c r="H125" i="10"/>
  <c r="H90" i="10"/>
  <c r="H55" i="10"/>
  <c r="M55" i="10" s="1"/>
  <c r="H160" i="10"/>
  <c r="H152" i="10"/>
  <c r="H117" i="10"/>
  <c r="H70" i="10"/>
  <c r="H35" i="10"/>
  <c r="H179" i="10"/>
  <c r="H144" i="10"/>
  <c r="H109" i="10"/>
  <c r="H74" i="10"/>
  <c r="H39" i="10"/>
  <c r="D63" i="10"/>
  <c r="M144" i="10" l="1"/>
  <c r="M138" i="10"/>
  <c r="M109" i="10"/>
  <c r="M88" i="10"/>
  <c r="M167" i="10"/>
  <c r="M68" i="10"/>
  <c r="M128" i="10"/>
  <c r="M38" i="10"/>
  <c r="M173" i="10"/>
  <c r="M60" i="10"/>
  <c r="M139" i="10"/>
  <c r="M107" i="10"/>
  <c r="M169" i="10"/>
  <c r="M75" i="10"/>
  <c r="M59" i="10"/>
  <c r="M149" i="10"/>
  <c r="M23" i="10"/>
  <c r="M73" i="10"/>
  <c r="M179" i="10"/>
  <c r="M186" i="10"/>
  <c r="M58" i="10"/>
  <c r="M161" i="10"/>
  <c r="M31" i="10"/>
  <c r="M108" i="10"/>
  <c r="M135" i="10"/>
  <c r="M123" i="10"/>
  <c r="M30" i="10"/>
  <c r="M189" i="10"/>
  <c r="M153" i="10"/>
  <c r="M145" i="10"/>
  <c r="M141" i="10"/>
  <c r="M100" i="10"/>
  <c r="M142" i="10"/>
  <c r="M77" i="10"/>
  <c r="M105" i="10"/>
  <c r="M159" i="10"/>
  <c r="M143" i="10"/>
  <c r="M45" i="10"/>
  <c r="M110" i="10"/>
  <c r="M35" i="10"/>
  <c r="M70" i="10"/>
  <c r="M177" i="10"/>
  <c r="M140" i="10"/>
  <c r="M172" i="10"/>
  <c r="M101" i="10"/>
  <c r="M178" i="10"/>
  <c r="M26" i="10"/>
  <c r="M112" i="10"/>
  <c r="M150" i="10"/>
  <c r="M80" i="10"/>
  <c r="M122" i="10"/>
  <c r="M36" i="10"/>
  <c r="M67" i="10"/>
  <c r="M117" i="10"/>
  <c r="M21" i="10"/>
  <c r="M187" i="10"/>
  <c r="M50" i="10"/>
  <c r="M116" i="10"/>
  <c r="M34" i="10"/>
  <c r="M61" i="10"/>
  <c r="M49" i="10"/>
  <c r="M29" i="10"/>
  <c r="M157" i="10"/>
  <c r="M94" i="10"/>
  <c r="M152" i="10"/>
  <c r="M76" i="10"/>
  <c r="M85" i="10"/>
  <c r="M81" i="10"/>
  <c r="M96" i="10"/>
  <c r="M91" i="10"/>
  <c r="M188" i="10"/>
  <c r="M174" i="10"/>
  <c r="M120" i="10"/>
  <c r="M175" i="10"/>
  <c r="M113" i="10"/>
  <c r="M166" i="10"/>
  <c r="M33" i="10"/>
  <c r="M160" i="10"/>
  <c r="M90" i="10"/>
  <c r="M62" i="10"/>
  <c r="M22" i="10"/>
  <c r="M124" i="10"/>
  <c r="M89" i="10"/>
  <c r="M106" i="10"/>
  <c r="I63" i="10"/>
  <c r="M27" i="10"/>
  <c r="M39" i="10"/>
  <c r="M125" i="10"/>
  <c r="M97" i="10"/>
  <c r="M104" i="10"/>
  <c r="M46" i="10"/>
  <c r="M25" i="10"/>
  <c r="M69" i="10"/>
  <c r="M57" i="10"/>
  <c r="M44" i="10"/>
  <c r="M74" i="10"/>
  <c r="M40" i="10"/>
  <c r="M132" i="10"/>
  <c r="M53" i="10"/>
  <c r="M93" i="10"/>
  <c r="M185" i="10"/>
  <c r="E136" i="10"/>
  <c r="F178" i="10"/>
  <c r="G131" i="10"/>
  <c r="G45" i="10"/>
  <c r="G76" i="10"/>
  <c r="G82" i="10"/>
  <c r="G86" i="10"/>
  <c r="G120" i="10"/>
  <c r="G85" i="10"/>
  <c r="G63" i="10"/>
  <c r="G41" i="10"/>
  <c r="G185" i="10"/>
  <c r="G162" i="10"/>
  <c r="G139" i="10"/>
  <c r="G104" i="10"/>
  <c r="G177" i="10"/>
  <c r="G143" i="10"/>
  <c r="E123" i="10"/>
  <c r="E146" i="10"/>
  <c r="E169" i="10"/>
  <c r="E25" i="10"/>
  <c r="E48" i="10"/>
  <c r="E71" i="10"/>
  <c r="E106" i="10"/>
  <c r="E141" i="10"/>
  <c r="E176" i="10"/>
  <c r="E32" i="10"/>
  <c r="E55" i="10"/>
  <c r="E54" i="10"/>
  <c r="E89" i="10"/>
  <c r="E124" i="10"/>
  <c r="D145" i="10"/>
  <c r="D168" i="10"/>
  <c r="D24" i="10"/>
  <c r="D130" i="10"/>
  <c r="D107" i="10"/>
  <c r="D33" i="10"/>
  <c r="D104" i="10"/>
  <c r="D165" i="10"/>
  <c r="D55" i="10"/>
  <c r="D126" i="10"/>
  <c r="D77" i="10"/>
  <c r="D148" i="10"/>
  <c r="D113" i="10"/>
  <c r="D51" i="10"/>
  <c r="F50" i="10"/>
  <c r="F184" i="10"/>
  <c r="F132" i="10"/>
  <c r="F136" i="10"/>
  <c r="F88" i="10"/>
  <c r="F47" i="10"/>
  <c r="F179" i="10"/>
  <c r="F159" i="10"/>
  <c r="F137" i="10"/>
  <c r="F115" i="10"/>
  <c r="F92" i="10"/>
  <c r="F69" i="10"/>
  <c r="F46" i="10"/>
  <c r="F121" i="10"/>
  <c r="G72" i="10"/>
  <c r="G106" i="10"/>
  <c r="G110" i="10"/>
  <c r="G117" i="10"/>
  <c r="G156" i="10"/>
  <c r="G97" i="10"/>
  <c r="G75" i="10"/>
  <c r="G53" i="10"/>
  <c r="G30" i="10"/>
  <c r="G174" i="10"/>
  <c r="G151" i="10"/>
  <c r="G116" i="10"/>
  <c r="G189" i="10"/>
  <c r="G155" i="10"/>
  <c r="E111" i="10"/>
  <c r="E134" i="10"/>
  <c r="E157" i="10"/>
  <c r="E180" i="10"/>
  <c r="E36" i="10"/>
  <c r="E59" i="10"/>
  <c r="E94" i="10"/>
  <c r="E129" i="10"/>
  <c r="E164" i="10"/>
  <c r="E187" i="10"/>
  <c r="E43" i="10"/>
  <c r="E42" i="10"/>
  <c r="E77" i="10"/>
  <c r="E112" i="10"/>
  <c r="D146" i="10"/>
  <c r="D121" i="10"/>
  <c r="D156" i="10"/>
  <c r="D182" i="10"/>
  <c r="D118" i="10"/>
  <c r="D95" i="10"/>
  <c r="D157" i="10"/>
  <c r="D92" i="10"/>
  <c r="D187" i="10"/>
  <c r="D43" i="10"/>
  <c r="D114" i="10"/>
  <c r="D65" i="10"/>
  <c r="D136" i="10"/>
  <c r="D183" i="10"/>
  <c r="D39" i="10"/>
  <c r="F74" i="10"/>
  <c r="F30" i="10"/>
  <c r="F160" i="10"/>
  <c r="F167" i="10"/>
  <c r="F112" i="10"/>
  <c r="F71" i="10"/>
  <c r="F27" i="10"/>
  <c r="F171" i="10"/>
  <c r="F149" i="10"/>
  <c r="F127" i="10"/>
  <c r="F104" i="10"/>
  <c r="F81" i="10"/>
  <c r="F58" i="10"/>
  <c r="F133" i="10"/>
  <c r="G38" i="10"/>
  <c r="G100" i="10"/>
  <c r="G136" i="10"/>
  <c r="G144" i="10"/>
  <c r="G148" i="10"/>
  <c r="G36" i="10"/>
  <c r="G109" i="10"/>
  <c r="G87" i="10"/>
  <c r="G65" i="10"/>
  <c r="G42" i="10"/>
  <c r="G186" i="10"/>
  <c r="G163" i="10"/>
  <c r="G128" i="10"/>
  <c r="G23" i="10"/>
  <c r="G167" i="10"/>
  <c r="E99" i="10"/>
  <c r="E122" i="10"/>
  <c r="E145" i="10"/>
  <c r="E168" i="10"/>
  <c r="E24" i="10"/>
  <c r="E47" i="10"/>
  <c r="E82" i="10"/>
  <c r="E117" i="10"/>
  <c r="E152" i="10"/>
  <c r="E175" i="10"/>
  <c r="E31" i="10"/>
  <c r="E30" i="10"/>
  <c r="E65" i="10"/>
  <c r="E100" i="10"/>
  <c r="D134" i="10"/>
  <c r="D97" i="10"/>
  <c r="D144" i="10"/>
  <c r="D131" i="10"/>
  <c r="D106" i="10"/>
  <c r="D153" i="10"/>
  <c r="D143" i="10"/>
  <c r="D80" i="10"/>
  <c r="D175" i="10"/>
  <c r="D31" i="10"/>
  <c r="D102" i="10"/>
  <c r="D53" i="10"/>
  <c r="D124" i="10"/>
  <c r="D171" i="10"/>
  <c r="D27" i="10"/>
  <c r="F98" i="10"/>
  <c r="F54" i="10"/>
  <c r="F36" i="10"/>
  <c r="F20" i="10"/>
  <c r="F143" i="10"/>
  <c r="F95" i="10"/>
  <c r="F39" i="10"/>
  <c r="F183" i="10"/>
  <c r="F161" i="10"/>
  <c r="F139" i="10"/>
  <c r="F116" i="10"/>
  <c r="F93" i="10"/>
  <c r="F70" i="10"/>
  <c r="F145" i="10"/>
  <c r="G69" i="10"/>
  <c r="G132" i="10"/>
  <c r="G172" i="10"/>
  <c r="G180" i="10"/>
  <c r="G184" i="10"/>
  <c r="G64" i="10"/>
  <c r="G121" i="10"/>
  <c r="G99" i="10"/>
  <c r="G77" i="10"/>
  <c r="G54" i="10"/>
  <c r="G31" i="10"/>
  <c r="G175" i="10"/>
  <c r="G140" i="10"/>
  <c r="G35" i="10"/>
  <c r="G179" i="10"/>
  <c r="E87" i="10"/>
  <c r="E110" i="10"/>
  <c r="E133" i="10"/>
  <c r="E156" i="10"/>
  <c r="E179" i="10"/>
  <c r="E35" i="10"/>
  <c r="E70" i="10"/>
  <c r="E105" i="10"/>
  <c r="E140" i="10"/>
  <c r="E163" i="10"/>
  <c r="E162" i="10"/>
  <c r="E186" i="10"/>
  <c r="E53" i="10"/>
  <c r="E88" i="10"/>
  <c r="D122" i="10"/>
  <c r="D85" i="10"/>
  <c r="D132" i="10"/>
  <c r="D83" i="10"/>
  <c r="D94" i="10"/>
  <c r="D141" i="10"/>
  <c r="D59" i="10"/>
  <c r="D68" i="10"/>
  <c r="D163" i="10"/>
  <c r="D158" i="10"/>
  <c r="D90" i="10"/>
  <c r="D41" i="10"/>
  <c r="D112" i="10"/>
  <c r="D159" i="10"/>
  <c r="F124" i="10"/>
  <c r="F78" i="10"/>
  <c r="F60" i="10"/>
  <c r="F38" i="10"/>
  <c r="F170" i="10"/>
  <c r="F119" i="10"/>
  <c r="F51" i="10"/>
  <c r="F29" i="10"/>
  <c r="F173" i="10"/>
  <c r="F151" i="10"/>
  <c r="F128" i="10"/>
  <c r="F105" i="10"/>
  <c r="F82" i="10"/>
  <c r="F157" i="10"/>
  <c r="G96" i="10"/>
  <c r="G168" i="10"/>
  <c r="G22" i="10"/>
  <c r="G26" i="10"/>
  <c r="G33" i="10"/>
  <c r="G94" i="10"/>
  <c r="G133" i="10"/>
  <c r="G111" i="10"/>
  <c r="G89" i="10"/>
  <c r="G66" i="10"/>
  <c r="G43" i="10"/>
  <c r="G187" i="10"/>
  <c r="G152" i="10"/>
  <c r="G47" i="10"/>
  <c r="E75" i="10"/>
  <c r="E98" i="10"/>
  <c r="E121" i="10"/>
  <c r="E144" i="10"/>
  <c r="E167" i="10"/>
  <c r="E23" i="10"/>
  <c r="E58" i="10"/>
  <c r="E93" i="10"/>
  <c r="E128" i="10"/>
  <c r="E151" i="10"/>
  <c r="E150" i="10"/>
  <c r="E185" i="10"/>
  <c r="E41" i="10"/>
  <c r="E76" i="10"/>
  <c r="D110" i="10"/>
  <c r="D73" i="10"/>
  <c r="D120" i="10"/>
  <c r="D35" i="10"/>
  <c r="D82" i="10"/>
  <c r="D129" i="10"/>
  <c r="D177" i="10"/>
  <c r="D56" i="10"/>
  <c r="D151" i="10"/>
  <c r="D167" i="10"/>
  <c r="D78" i="10"/>
  <c r="D29" i="10"/>
  <c r="D100" i="10"/>
  <c r="D147" i="10"/>
  <c r="F25" i="10"/>
  <c r="F155" i="10"/>
  <c r="F102" i="10"/>
  <c r="F84" i="10"/>
  <c r="F62" i="10"/>
  <c r="F22" i="10"/>
  <c r="F146" i="10"/>
  <c r="F63" i="10"/>
  <c r="F41" i="10"/>
  <c r="F185" i="10"/>
  <c r="F163" i="10"/>
  <c r="F140" i="10"/>
  <c r="F117" i="10"/>
  <c r="F94" i="10"/>
  <c r="F169" i="10"/>
  <c r="G124" i="10"/>
  <c r="G46" i="10"/>
  <c r="G50" i="10"/>
  <c r="G57" i="10"/>
  <c r="G60" i="10"/>
  <c r="G122" i="10"/>
  <c r="G145" i="10"/>
  <c r="G123" i="10"/>
  <c r="G101" i="10"/>
  <c r="G78" i="10"/>
  <c r="G55" i="10"/>
  <c r="G20" i="10"/>
  <c r="G164" i="10"/>
  <c r="G59" i="10"/>
  <c r="E63" i="10"/>
  <c r="E86" i="10"/>
  <c r="E109" i="10"/>
  <c r="E132" i="10"/>
  <c r="E155" i="10"/>
  <c r="E20" i="10"/>
  <c r="E46" i="10"/>
  <c r="E81" i="10"/>
  <c r="E116" i="10"/>
  <c r="E139" i="10"/>
  <c r="E138" i="10"/>
  <c r="E173" i="10"/>
  <c r="E29" i="10"/>
  <c r="E64" i="10"/>
  <c r="D98" i="10"/>
  <c r="D61" i="10"/>
  <c r="D108" i="10"/>
  <c r="D20" i="10"/>
  <c r="D70" i="10"/>
  <c r="D117" i="10"/>
  <c r="D188" i="10"/>
  <c r="D44" i="10"/>
  <c r="D139" i="10"/>
  <c r="D47" i="10"/>
  <c r="D66" i="10"/>
  <c r="D185" i="10"/>
  <c r="D88" i="10"/>
  <c r="D135" i="10"/>
  <c r="F49" i="10"/>
  <c r="F182" i="10"/>
  <c r="F131" i="10"/>
  <c r="F108" i="10"/>
  <c r="F86" i="10"/>
  <c r="F42" i="10"/>
  <c r="F174" i="10"/>
  <c r="F75" i="10"/>
  <c r="F53" i="10"/>
  <c r="F31" i="10"/>
  <c r="F175" i="10"/>
  <c r="F152" i="10"/>
  <c r="F129" i="10"/>
  <c r="F106" i="10"/>
  <c r="F181" i="10"/>
  <c r="G160" i="10"/>
  <c r="G74" i="10"/>
  <c r="G81" i="10"/>
  <c r="G84" i="10"/>
  <c r="G88" i="10"/>
  <c r="G158" i="10"/>
  <c r="G157" i="10"/>
  <c r="G135" i="10"/>
  <c r="G113" i="10"/>
  <c r="G90" i="10"/>
  <c r="G67" i="10"/>
  <c r="G32" i="10"/>
  <c r="G176" i="10"/>
  <c r="G71" i="10"/>
  <c r="E51" i="10"/>
  <c r="E74" i="10"/>
  <c r="E97" i="10"/>
  <c r="E120" i="10"/>
  <c r="E143" i="10"/>
  <c r="E178" i="10"/>
  <c r="E34" i="10"/>
  <c r="E69" i="10"/>
  <c r="E104" i="10"/>
  <c r="E127" i="10"/>
  <c r="E126" i="10"/>
  <c r="E161" i="10"/>
  <c r="E174" i="10"/>
  <c r="E52" i="10"/>
  <c r="D86" i="10"/>
  <c r="D49" i="10"/>
  <c r="D96" i="10"/>
  <c r="D23" i="10"/>
  <c r="D58" i="10"/>
  <c r="D105" i="10"/>
  <c r="D176" i="10"/>
  <c r="D32" i="10"/>
  <c r="D127" i="10"/>
  <c r="D189" i="10"/>
  <c r="D54" i="10"/>
  <c r="D149" i="10"/>
  <c r="D76" i="10"/>
  <c r="D123" i="10"/>
  <c r="F73" i="10"/>
  <c r="F28" i="10"/>
  <c r="F158" i="10"/>
  <c r="F134" i="10"/>
  <c r="F110" i="10"/>
  <c r="F66" i="10"/>
  <c r="F24" i="10"/>
  <c r="F87" i="10"/>
  <c r="F65" i="10"/>
  <c r="F43" i="10"/>
  <c r="F187" i="10"/>
  <c r="F164" i="10"/>
  <c r="F141" i="10"/>
  <c r="F118" i="10"/>
  <c r="G40" i="10"/>
  <c r="G105" i="10"/>
  <c r="G108" i="10"/>
  <c r="G112" i="10"/>
  <c r="G118" i="10"/>
  <c r="G25" i="10"/>
  <c r="G169" i="10"/>
  <c r="G147" i="10"/>
  <c r="G125" i="10"/>
  <c r="G102" i="10"/>
  <c r="G79" i="10"/>
  <c r="G44" i="10"/>
  <c r="G188" i="10"/>
  <c r="G83" i="10"/>
  <c r="E183" i="10"/>
  <c r="E39" i="10"/>
  <c r="E62" i="10"/>
  <c r="E85" i="10"/>
  <c r="E108" i="10"/>
  <c r="E131" i="10"/>
  <c r="E166" i="10"/>
  <c r="E22" i="10"/>
  <c r="E57" i="10"/>
  <c r="E92" i="10"/>
  <c r="E115" i="10"/>
  <c r="E114" i="10"/>
  <c r="E149" i="10"/>
  <c r="E184" i="10"/>
  <c r="E40" i="10"/>
  <c r="D74" i="10"/>
  <c r="D37" i="10"/>
  <c r="D84" i="10"/>
  <c r="D21" i="10"/>
  <c r="D46" i="10"/>
  <c r="D93" i="10"/>
  <c r="D164" i="10"/>
  <c r="D170" i="10"/>
  <c r="D115" i="10"/>
  <c r="D186" i="10"/>
  <c r="D42" i="10"/>
  <c r="D125" i="10"/>
  <c r="D64" i="10"/>
  <c r="D111" i="10"/>
  <c r="F97" i="10"/>
  <c r="F52" i="10"/>
  <c r="F186" i="10"/>
  <c r="F162" i="10"/>
  <c r="F138" i="10"/>
  <c r="F90" i="10"/>
  <c r="F48" i="10"/>
  <c r="F99" i="10"/>
  <c r="F77" i="10"/>
  <c r="F55" i="10"/>
  <c r="F32" i="10"/>
  <c r="F176" i="10"/>
  <c r="F153" i="10"/>
  <c r="F130" i="10"/>
  <c r="G70" i="10"/>
  <c r="G134" i="10"/>
  <c r="G142" i="10"/>
  <c r="G146" i="10"/>
  <c r="G154" i="10"/>
  <c r="G37" i="10"/>
  <c r="G181" i="10"/>
  <c r="G159" i="10"/>
  <c r="G137" i="10"/>
  <c r="G114" i="10"/>
  <c r="G91" i="10"/>
  <c r="G56" i="10"/>
  <c r="G129" i="10"/>
  <c r="G95" i="10"/>
  <c r="E171" i="10"/>
  <c r="E27" i="10"/>
  <c r="E50" i="10"/>
  <c r="E73" i="10"/>
  <c r="E96" i="10"/>
  <c r="E119" i="10"/>
  <c r="E154" i="10"/>
  <c r="E189" i="10"/>
  <c r="E45" i="10"/>
  <c r="E80" i="10"/>
  <c r="E103" i="10"/>
  <c r="E102" i="10"/>
  <c r="E137" i="10"/>
  <c r="E172" i="10"/>
  <c r="E28" i="10"/>
  <c r="D62" i="10"/>
  <c r="D169" i="10"/>
  <c r="D72" i="10"/>
  <c r="D178" i="10"/>
  <c r="D34" i="10"/>
  <c r="D81" i="10"/>
  <c r="D152" i="10"/>
  <c r="D181" i="10"/>
  <c r="D103" i="10"/>
  <c r="D174" i="10"/>
  <c r="D30" i="10"/>
  <c r="D89" i="10"/>
  <c r="D52" i="10"/>
  <c r="D99" i="10"/>
  <c r="F122" i="10"/>
  <c r="F76" i="10"/>
  <c r="F35" i="10"/>
  <c r="F37" i="10"/>
  <c r="F168" i="10"/>
  <c r="F114" i="10"/>
  <c r="F72" i="10"/>
  <c r="F111" i="10"/>
  <c r="F89" i="10"/>
  <c r="F67" i="10"/>
  <c r="F44" i="10"/>
  <c r="F188" i="10"/>
  <c r="F165" i="10"/>
  <c r="F142" i="10"/>
  <c r="G98" i="10"/>
  <c r="G170" i="10"/>
  <c r="G178" i="10"/>
  <c r="G182" i="10"/>
  <c r="G34" i="10"/>
  <c r="G49" i="10"/>
  <c r="G27" i="10"/>
  <c r="G171" i="10"/>
  <c r="G149" i="10"/>
  <c r="G126" i="10"/>
  <c r="G103" i="10"/>
  <c r="G68" i="10"/>
  <c r="G141" i="10"/>
  <c r="G107" i="10"/>
  <c r="E159" i="10"/>
  <c r="E182" i="10"/>
  <c r="E38" i="10"/>
  <c r="E61" i="10"/>
  <c r="E84" i="10"/>
  <c r="E107" i="10"/>
  <c r="E142" i="10"/>
  <c r="E177" i="10"/>
  <c r="E33" i="10"/>
  <c r="E68" i="10"/>
  <c r="E91" i="10"/>
  <c r="E90" i="10"/>
  <c r="E125" i="10"/>
  <c r="E160" i="10"/>
  <c r="D50" i="10"/>
  <c r="D109" i="10"/>
  <c r="D60" i="10"/>
  <c r="D166" i="10"/>
  <c r="D22" i="10"/>
  <c r="D69" i="10"/>
  <c r="D140" i="10"/>
  <c r="D179" i="10"/>
  <c r="D91" i="10"/>
  <c r="D162" i="10"/>
  <c r="D161" i="10"/>
  <c r="D184" i="10"/>
  <c r="D40" i="10"/>
  <c r="D87" i="10"/>
  <c r="F150" i="10"/>
  <c r="F100" i="10"/>
  <c r="F59" i="10"/>
  <c r="F61" i="10"/>
  <c r="F21" i="10"/>
  <c r="F144" i="10"/>
  <c r="F96" i="10"/>
  <c r="F123" i="10"/>
  <c r="F101" i="10"/>
  <c r="F79" i="10"/>
  <c r="F56" i="10"/>
  <c r="F33" i="10"/>
  <c r="F177" i="10"/>
  <c r="F154" i="10"/>
  <c r="G130" i="10"/>
  <c r="G21" i="10"/>
  <c r="G24" i="10"/>
  <c r="G28" i="10"/>
  <c r="G62" i="10"/>
  <c r="G61" i="10"/>
  <c r="G39" i="10"/>
  <c r="G183" i="10"/>
  <c r="G161" i="10"/>
  <c r="G138" i="10"/>
  <c r="G115" i="10"/>
  <c r="G80" i="10"/>
  <c r="G153" i="10"/>
  <c r="G119" i="10"/>
  <c r="E147" i="10"/>
  <c r="E170" i="10"/>
  <c r="E26" i="10"/>
  <c r="E49" i="10"/>
  <c r="E72" i="10"/>
  <c r="E95" i="10"/>
  <c r="E130" i="10"/>
  <c r="E165" i="10"/>
  <c r="E21" i="10"/>
  <c r="E56" i="10"/>
  <c r="E79" i="10"/>
  <c r="E78" i="10"/>
  <c r="E113" i="10"/>
  <c r="E148" i="10"/>
  <c r="D38" i="10"/>
  <c r="D25" i="10"/>
  <c r="D48" i="10"/>
  <c r="D154" i="10"/>
  <c r="D133" i="10"/>
  <c r="D57" i="10"/>
  <c r="D128" i="10"/>
  <c r="D119" i="10"/>
  <c r="D79" i="10"/>
  <c r="D150" i="10"/>
  <c r="D137" i="10"/>
  <c r="D172" i="10"/>
  <c r="D28" i="10"/>
  <c r="D75" i="10"/>
  <c r="F180" i="10"/>
  <c r="F126" i="10"/>
  <c r="F83" i="10"/>
  <c r="F85" i="10"/>
  <c r="F40" i="10"/>
  <c r="F172" i="10"/>
  <c r="F120" i="10"/>
  <c r="F135" i="10"/>
  <c r="F113" i="10"/>
  <c r="F91" i="10"/>
  <c r="F68" i="10"/>
  <c r="F45" i="10"/>
  <c r="F189" i="10"/>
  <c r="F166" i="10"/>
  <c r="G166" i="10"/>
  <c r="G48" i="10"/>
  <c r="G52" i="10"/>
  <c r="G58" i="10"/>
  <c r="G93" i="10"/>
  <c r="G73" i="10"/>
  <c r="G51" i="10"/>
  <c r="G29" i="10"/>
  <c r="G173" i="10"/>
  <c r="G150" i="10"/>
  <c r="G127" i="10"/>
  <c r="G92" i="10"/>
  <c r="G165" i="10"/>
  <c r="E135" i="10"/>
  <c r="E158" i="10"/>
  <c r="E181" i="10"/>
  <c r="E37" i="10"/>
  <c r="E60" i="10"/>
  <c r="E83" i="10"/>
  <c r="E118" i="10"/>
  <c r="E153" i="10"/>
  <c r="E188" i="10"/>
  <c r="E44" i="10"/>
  <c r="E67" i="10"/>
  <c r="E66" i="10"/>
  <c r="E101" i="10"/>
  <c r="D26" i="10"/>
  <c r="D180" i="10"/>
  <c r="D36" i="10"/>
  <c r="D142" i="10"/>
  <c r="D155" i="10"/>
  <c r="D45" i="10"/>
  <c r="D116" i="10"/>
  <c r="D71" i="10"/>
  <c r="D67" i="10"/>
  <c r="D138" i="10"/>
  <c r="D101" i="10"/>
  <c r="D160" i="10"/>
  <c r="D173" i="10"/>
  <c r="F26" i="10"/>
  <c r="F156" i="10"/>
  <c r="F107" i="10"/>
  <c r="F109" i="10"/>
  <c r="F64" i="10"/>
  <c r="F23" i="10"/>
  <c r="F148" i="10"/>
  <c r="F147" i="10"/>
  <c r="F125" i="10"/>
  <c r="F103" i="10"/>
  <c r="F80" i="10"/>
  <c r="F57" i="10"/>
  <c r="F34" i="10"/>
  <c r="G15" i="10" l="1"/>
  <c r="G17" i="10" s="1"/>
  <c r="J118" i="10"/>
  <c r="L68" i="10"/>
  <c r="I74" i="10"/>
  <c r="K94" i="10"/>
  <c r="K39" i="10"/>
  <c r="J71" i="10"/>
  <c r="K109" i="10"/>
  <c r="I155" i="10"/>
  <c r="J83" i="10"/>
  <c r="L51" i="10"/>
  <c r="K113" i="10"/>
  <c r="I137" i="10"/>
  <c r="J113" i="10"/>
  <c r="J147" i="10"/>
  <c r="L24" i="10"/>
  <c r="K21" i="10"/>
  <c r="I140" i="10"/>
  <c r="J33" i="10"/>
  <c r="L103" i="10"/>
  <c r="K165" i="10"/>
  <c r="K122" i="10"/>
  <c r="I72" i="10"/>
  <c r="J119" i="10"/>
  <c r="L159" i="10"/>
  <c r="K55" i="10"/>
  <c r="I125" i="10"/>
  <c r="J40" i="10"/>
  <c r="J62" i="10"/>
  <c r="L118" i="10"/>
  <c r="K24" i="10"/>
  <c r="I127" i="10"/>
  <c r="J126" i="10"/>
  <c r="L176" i="10"/>
  <c r="L160" i="10"/>
  <c r="K108" i="10"/>
  <c r="I117" i="10"/>
  <c r="J81" i="10"/>
  <c r="L78" i="10"/>
  <c r="K117" i="10"/>
  <c r="K25" i="10"/>
  <c r="I120" i="10"/>
  <c r="J167" i="10"/>
  <c r="L133" i="10"/>
  <c r="K173" i="10"/>
  <c r="I90" i="10"/>
  <c r="J53" i="10"/>
  <c r="J87" i="10"/>
  <c r="L180" i="10"/>
  <c r="K95" i="10"/>
  <c r="I175" i="10"/>
  <c r="J31" i="10"/>
  <c r="L23" i="10"/>
  <c r="L100" i="10"/>
  <c r="K167" i="10"/>
  <c r="I157" i="10"/>
  <c r="J164" i="10"/>
  <c r="L151" i="10"/>
  <c r="K46" i="10"/>
  <c r="K50" i="10"/>
  <c r="I24" i="10"/>
  <c r="J48" i="10"/>
  <c r="L63" i="10"/>
  <c r="J148" i="10"/>
  <c r="K32" i="10"/>
  <c r="J116" i="10"/>
  <c r="J110" i="10"/>
  <c r="L116" i="10"/>
  <c r="I130" i="10"/>
  <c r="I142" i="10"/>
  <c r="I150" i="10"/>
  <c r="J78" i="10"/>
  <c r="L119" i="10"/>
  <c r="L21" i="10"/>
  <c r="K61" i="10"/>
  <c r="I69" i="10"/>
  <c r="J177" i="10"/>
  <c r="L126" i="10"/>
  <c r="K188" i="10"/>
  <c r="I99" i="10"/>
  <c r="I169" i="10"/>
  <c r="J96" i="10"/>
  <c r="L181" i="10"/>
  <c r="K77" i="10"/>
  <c r="I42" i="10"/>
  <c r="J184" i="10"/>
  <c r="J39" i="10"/>
  <c r="L112" i="10"/>
  <c r="K66" i="10"/>
  <c r="I32" i="10"/>
  <c r="J127" i="10"/>
  <c r="L32" i="10"/>
  <c r="K181" i="10"/>
  <c r="K131" i="10"/>
  <c r="I70" i="10"/>
  <c r="J46" i="10"/>
  <c r="L101" i="10"/>
  <c r="K140" i="10"/>
  <c r="I147" i="10"/>
  <c r="I73" i="10"/>
  <c r="J144" i="10"/>
  <c r="L94" i="10"/>
  <c r="K29" i="10"/>
  <c r="I158" i="10"/>
  <c r="J186" i="10"/>
  <c r="L179" i="10"/>
  <c r="L172" i="10"/>
  <c r="K143" i="10"/>
  <c r="I80" i="10"/>
  <c r="J175" i="10"/>
  <c r="L128" i="10"/>
  <c r="L38" i="10"/>
  <c r="K160" i="10"/>
  <c r="I95" i="10"/>
  <c r="J129" i="10"/>
  <c r="L174" i="10"/>
  <c r="K69" i="10"/>
  <c r="I51" i="10"/>
  <c r="I168" i="10"/>
  <c r="J25" i="10"/>
  <c r="L85" i="10"/>
  <c r="K64" i="10"/>
  <c r="J68" i="10"/>
  <c r="L25" i="10"/>
  <c r="K155" i="10"/>
  <c r="J30" i="10"/>
  <c r="L41" i="10"/>
  <c r="K156" i="10"/>
  <c r="L93" i="10"/>
  <c r="I79" i="10"/>
  <c r="L153" i="10"/>
  <c r="L130" i="10"/>
  <c r="K59" i="10"/>
  <c r="I22" i="10"/>
  <c r="J142" i="10"/>
  <c r="L149" i="10"/>
  <c r="K44" i="10"/>
  <c r="I52" i="10"/>
  <c r="I62" i="10"/>
  <c r="J73" i="10"/>
  <c r="L37" i="10"/>
  <c r="K99" i="10"/>
  <c r="I186" i="10"/>
  <c r="J149" i="10"/>
  <c r="J183" i="10"/>
  <c r="L108" i="10"/>
  <c r="K110" i="10"/>
  <c r="I176" i="10"/>
  <c r="J104" i="10"/>
  <c r="L67" i="10"/>
  <c r="K106" i="10"/>
  <c r="K182" i="10"/>
  <c r="I20" i="10"/>
  <c r="J20" i="10"/>
  <c r="L123" i="10"/>
  <c r="K163" i="10"/>
  <c r="I100" i="10"/>
  <c r="I110" i="10"/>
  <c r="J121" i="10"/>
  <c r="L33" i="10"/>
  <c r="K51" i="10"/>
  <c r="I163" i="10"/>
  <c r="J162" i="10"/>
  <c r="L35" i="10"/>
  <c r="L132" i="10"/>
  <c r="K20" i="10"/>
  <c r="I143" i="10"/>
  <c r="J152" i="10"/>
  <c r="L163" i="10"/>
  <c r="K133" i="10"/>
  <c r="K30" i="10"/>
  <c r="I118" i="10"/>
  <c r="J94" i="10"/>
  <c r="L30" i="10"/>
  <c r="K92" i="10"/>
  <c r="I113" i="10"/>
  <c r="I145" i="10"/>
  <c r="J169" i="10"/>
  <c r="L120" i="10"/>
  <c r="I45" i="10"/>
  <c r="J170" i="10"/>
  <c r="J154" i="10"/>
  <c r="I189" i="10"/>
  <c r="I35" i="10"/>
  <c r="I31" i="10"/>
  <c r="K121" i="10"/>
  <c r="K135" i="10"/>
  <c r="J37" i="10"/>
  <c r="J79" i="10"/>
  <c r="K26" i="10"/>
  <c r="J181" i="10"/>
  <c r="K172" i="10"/>
  <c r="I119" i="10"/>
  <c r="J56" i="10"/>
  <c r="K154" i="10"/>
  <c r="K100" i="10"/>
  <c r="I166" i="10"/>
  <c r="J107" i="10"/>
  <c r="L171" i="10"/>
  <c r="K67" i="10"/>
  <c r="I89" i="10"/>
  <c r="J28" i="10"/>
  <c r="J50" i="10"/>
  <c r="L154" i="10"/>
  <c r="K48" i="10"/>
  <c r="I115" i="10"/>
  <c r="J114" i="10"/>
  <c r="L83" i="10"/>
  <c r="L105" i="10"/>
  <c r="K134" i="10"/>
  <c r="I105" i="10"/>
  <c r="J69" i="10"/>
  <c r="L90" i="10"/>
  <c r="K129" i="10"/>
  <c r="K49" i="10"/>
  <c r="I108" i="10"/>
  <c r="J155" i="10"/>
  <c r="L145" i="10"/>
  <c r="K185" i="10"/>
  <c r="I29" i="10"/>
  <c r="J76" i="10"/>
  <c r="J98" i="10"/>
  <c r="L26" i="10"/>
  <c r="K119" i="10"/>
  <c r="I68" i="10"/>
  <c r="J163" i="10"/>
  <c r="L140" i="10"/>
  <c r="L69" i="10"/>
  <c r="K36" i="10"/>
  <c r="I153" i="10"/>
  <c r="J117" i="10"/>
  <c r="L186" i="10"/>
  <c r="K58" i="10"/>
  <c r="K74" i="10"/>
  <c r="I182" i="10"/>
  <c r="J59" i="10"/>
  <c r="L53" i="10"/>
  <c r="K115" i="10"/>
  <c r="I148" i="10"/>
  <c r="J124" i="10"/>
  <c r="J146" i="10"/>
  <c r="L86" i="10"/>
  <c r="K91" i="10"/>
  <c r="K142" i="10"/>
  <c r="I64" i="10"/>
  <c r="L55" i="10"/>
  <c r="J88" i="10"/>
  <c r="J187" i="10"/>
  <c r="I36" i="10"/>
  <c r="K120" i="10"/>
  <c r="K34" i="10"/>
  <c r="I180" i="10"/>
  <c r="L58" i="10"/>
  <c r="L80" i="10"/>
  <c r="K57" i="10"/>
  <c r="I173" i="10"/>
  <c r="I26" i="10"/>
  <c r="J158" i="10"/>
  <c r="L52" i="10"/>
  <c r="K40" i="10"/>
  <c r="I128" i="10"/>
  <c r="J21" i="10"/>
  <c r="L115" i="10"/>
  <c r="K177" i="10"/>
  <c r="K150" i="10"/>
  <c r="I60" i="10"/>
  <c r="J84" i="10"/>
  <c r="L27" i="10"/>
  <c r="K89" i="10"/>
  <c r="I30" i="10"/>
  <c r="J172" i="10"/>
  <c r="J27" i="10"/>
  <c r="L146" i="10"/>
  <c r="K90" i="10"/>
  <c r="I170" i="10"/>
  <c r="J115" i="10"/>
  <c r="L188" i="10"/>
  <c r="L40" i="10"/>
  <c r="K158" i="10"/>
  <c r="I58" i="10"/>
  <c r="J34" i="10"/>
  <c r="L113" i="10"/>
  <c r="K152" i="10"/>
  <c r="I135" i="10"/>
  <c r="I61" i="10"/>
  <c r="J132" i="10"/>
  <c r="L122" i="10"/>
  <c r="K41" i="10"/>
  <c r="I78" i="10"/>
  <c r="J41" i="10"/>
  <c r="J75" i="10"/>
  <c r="L22" i="10"/>
  <c r="K170" i="10"/>
  <c r="I59" i="10"/>
  <c r="J140" i="10"/>
  <c r="L175" i="10"/>
  <c r="K145" i="10"/>
  <c r="K54" i="10"/>
  <c r="I106" i="10"/>
  <c r="J82" i="10"/>
  <c r="L42" i="10"/>
  <c r="K81" i="10"/>
  <c r="I39" i="10"/>
  <c r="I156" i="10"/>
  <c r="J36" i="10"/>
  <c r="L75" i="10"/>
  <c r="K137" i="10"/>
  <c r="I77" i="10"/>
  <c r="J89" i="10"/>
  <c r="J123" i="10"/>
  <c r="L82" i="10"/>
  <c r="K86" i="10"/>
  <c r="K80" i="10"/>
  <c r="L48" i="10"/>
  <c r="K85" i="10"/>
  <c r="I57" i="10"/>
  <c r="J165" i="10"/>
  <c r="L138" i="10"/>
  <c r="K33" i="10"/>
  <c r="I87" i="10"/>
  <c r="I109" i="10"/>
  <c r="J61" i="10"/>
  <c r="L49" i="10"/>
  <c r="K111" i="10"/>
  <c r="I174" i="10"/>
  <c r="J137" i="10"/>
  <c r="J171" i="10"/>
  <c r="L142" i="10"/>
  <c r="K138" i="10"/>
  <c r="I164" i="10"/>
  <c r="J92" i="10"/>
  <c r="L44" i="10"/>
  <c r="K118" i="10"/>
  <c r="K28" i="10"/>
  <c r="I23" i="10"/>
  <c r="J178" i="10"/>
  <c r="L135" i="10"/>
  <c r="K175" i="10"/>
  <c r="I88" i="10"/>
  <c r="I98" i="10"/>
  <c r="J109" i="10"/>
  <c r="L60" i="10"/>
  <c r="K63" i="10"/>
  <c r="I167" i="10"/>
  <c r="J185" i="10"/>
  <c r="L47" i="10"/>
  <c r="L168" i="10"/>
  <c r="K38" i="10"/>
  <c r="I141" i="10"/>
  <c r="J105" i="10"/>
  <c r="L31" i="10"/>
  <c r="K70" i="10"/>
  <c r="K98" i="10"/>
  <c r="I131" i="10"/>
  <c r="J47" i="10"/>
  <c r="L65" i="10"/>
  <c r="K104" i="10"/>
  <c r="I183" i="10"/>
  <c r="I121" i="10"/>
  <c r="J180" i="10"/>
  <c r="L97" i="10"/>
  <c r="K159" i="10"/>
  <c r="I126" i="10"/>
  <c r="J54" i="10"/>
  <c r="L143" i="10"/>
  <c r="L76" i="10"/>
  <c r="I179" i="10"/>
  <c r="K87" i="10"/>
  <c r="K151" i="10"/>
  <c r="K112" i="10"/>
  <c r="J60" i="10"/>
  <c r="L165" i="10"/>
  <c r="J130" i="10"/>
  <c r="I50" i="10"/>
  <c r="L34" i="10"/>
  <c r="K72" i="10"/>
  <c r="I103" i="10"/>
  <c r="J102" i="10"/>
  <c r="L95" i="10"/>
  <c r="L134" i="10"/>
  <c r="K162" i="10"/>
  <c r="I93" i="10"/>
  <c r="J57" i="10"/>
  <c r="L79" i="10"/>
  <c r="K141" i="10"/>
  <c r="K73" i="10"/>
  <c r="I96" i="10"/>
  <c r="J143" i="10"/>
  <c r="L157" i="10"/>
  <c r="K31" i="10"/>
  <c r="I185" i="10"/>
  <c r="J64" i="10"/>
  <c r="J86" i="10"/>
  <c r="L57" i="10"/>
  <c r="K146" i="10"/>
  <c r="I151" i="10"/>
  <c r="J150" i="10"/>
  <c r="L152" i="10"/>
  <c r="L96" i="10"/>
  <c r="K60" i="10"/>
  <c r="I94" i="10"/>
  <c r="J70" i="10"/>
  <c r="L54" i="10"/>
  <c r="K93" i="10"/>
  <c r="I27" i="10"/>
  <c r="I144" i="10"/>
  <c r="J24" i="10"/>
  <c r="L87" i="10"/>
  <c r="K127" i="10"/>
  <c r="I136" i="10"/>
  <c r="I146" i="10"/>
  <c r="J157" i="10"/>
  <c r="L156" i="10"/>
  <c r="K179" i="10"/>
  <c r="I55" i="10"/>
  <c r="J55" i="10"/>
  <c r="L177" i="10"/>
  <c r="L45" i="10"/>
  <c r="K144" i="10"/>
  <c r="L74" i="10"/>
  <c r="I41" i="10"/>
  <c r="K184" i="10"/>
  <c r="K103" i="10"/>
  <c r="L161" i="10"/>
  <c r="I138" i="10"/>
  <c r="I154" i="10"/>
  <c r="I184" i="10"/>
  <c r="K114" i="10"/>
  <c r="I181" i="10"/>
  <c r="K186" i="10"/>
  <c r="I46" i="10"/>
  <c r="J22" i="10"/>
  <c r="L102" i="10"/>
  <c r="K164" i="10"/>
  <c r="I123" i="10"/>
  <c r="I49" i="10"/>
  <c r="J120" i="10"/>
  <c r="L158" i="10"/>
  <c r="K53" i="10"/>
  <c r="I66" i="10"/>
  <c r="J29" i="10"/>
  <c r="J63" i="10"/>
  <c r="L50" i="10"/>
  <c r="K22" i="10"/>
  <c r="I56" i="10"/>
  <c r="J151" i="10"/>
  <c r="L187" i="10"/>
  <c r="K157" i="10"/>
  <c r="K78" i="10"/>
  <c r="I83" i="10"/>
  <c r="J35" i="10"/>
  <c r="L77" i="10"/>
  <c r="K116" i="10"/>
  <c r="I171" i="10"/>
  <c r="I97" i="10"/>
  <c r="J168" i="10"/>
  <c r="L109" i="10"/>
  <c r="K149" i="10"/>
  <c r="I65" i="10"/>
  <c r="J112" i="10"/>
  <c r="J134" i="10"/>
  <c r="L117" i="10"/>
  <c r="K47" i="10"/>
  <c r="I165" i="10"/>
  <c r="J32" i="10"/>
  <c r="L104" i="10"/>
  <c r="L131" i="10"/>
  <c r="I172" i="10"/>
  <c r="L137" i="10"/>
  <c r="J161" i="10"/>
  <c r="L111" i="10"/>
  <c r="L136" i="10"/>
  <c r="J101" i="10"/>
  <c r="I101" i="10"/>
  <c r="K83" i="10"/>
  <c r="I40" i="10"/>
  <c r="L92" i="10"/>
  <c r="L183" i="10"/>
  <c r="J182" i="10"/>
  <c r="L129" i="10"/>
  <c r="I67" i="10"/>
  <c r="L127" i="10"/>
  <c r="K189" i="10"/>
  <c r="K180" i="10"/>
  <c r="I48" i="10"/>
  <c r="J72" i="10"/>
  <c r="L39" i="10"/>
  <c r="K101" i="10"/>
  <c r="I161" i="10"/>
  <c r="J125" i="10"/>
  <c r="J159" i="10"/>
  <c r="L178" i="10"/>
  <c r="K168" i="10"/>
  <c r="I152" i="10"/>
  <c r="J80" i="10"/>
  <c r="L56" i="10"/>
  <c r="K130" i="10"/>
  <c r="K52" i="10"/>
  <c r="I21" i="10"/>
  <c r="J166" i="10"/>
  <c r="L125" i="10"/>
  <c r="K187" i="10"/>
  <c r="I76" i="10"/>
  <c r="I86" i="10"/>
  <c r="J97" i="10"/>
  <c r="L88" i="10"/>
  <c r="K75" i="10"/>
  <c r="I47" i="10"/>
  <c r="J173" i="10"/>
  <c r="L59" i="10"/>
  <c r="L46" i="10"/>
  <c r="K62" i="10"/>
  <c r="I177" i="10"/>
  <c r="J128" i="10"/>
  <c r="L43" i="10"/>
  <c r="K82" i="10"/>
  <c r="K124" i="10"/>
  <c r="I132" i="10"/>
  <c r="J179" i="10"/>
  <c r="L99" i="10"/>
  <c r="K139" i="10"/>
  <c r="I124" i="10"/>
  <c r="I134" i="10"/>
  <c r="J145" i="10"/>
  <c r="L36" i="10"/>
  <c r="K171" i="10"/>
  <c r="I114" i="10"/>
  <c r="J77" i="10"/>
  <c r="J111" i="10"/>
  <c r="L110" i="10"/>
  <c r="K88" i="10"/>
  <c r="I104" i="10"/>
  <c r="J176" i="10"/>
  <c r="L139" i="10"/>
  <c r="K178" i="10"/>
  <c r="L29" i="10"/>
  <c r="K76" i="10"/>
  <c r="L71" i="10"/>
  <c r="J23" i="10"/>
  <c r="L167" i="10"/>
  <c r="K107" i="10"/>
  <c r="I160" i="10"/>
  <c r="L166" i="10"/>
  <c r="K56" i="10"/>
  <c r="K125" i="10"/>
  <c r="K166" i="10"/>
  <c r="J95" i="10"/>
  <c r="J160" i="10"/>
  <c r="L70" i="10"/>
  <c r="K148" i="10"/>
  <c r="J188" i="10"/>
  <c r="L150" i="10"/>
  <c r="K45" i="10"/>
  <c r="I75" i="10"/>
  <c r="I25" i="10"/>
  <c r="J49" i="10"/>
  <c r="L61" i="10"/>
  <c r="K123" i="10"/>
  <c r="I162" i="10"/>
  <c r="J90" i="10"/>
  <c r="L107" i="10"/>
  <c r="L170" i="10"/>
  <c r="K37" i="10"/>
  <c r="I81" i="10"/>
  <c r="J45" i="10"/>
  <c r="L91" i="10"/>
  <c r="K153" i="10"/>
  <c r="K97" i="10"/>
  <c r="I84" i="10"/>
  <c r="J131" i="10"/>
  <c r="L147" i="10"/>
  <c r="K43" i="10"/>
  <c r="I149" i="10"/>
  <c r="J52" i="10"/>
  <c r="J74" i="10"/>
  <c r="L84" i="10"/>
  <c r="K174" i="10"/>
  <c r="I139" i="10"/>
  <c r="J138" i="10"/>
  <c r="L164" i="10"/>
  <c r="L124" i="10"/>
  <c r="K84" i="10"/>
  <c r="I129" i="10"/>
  <c r="J93" i="10"/>
  <c r="L66" i="10"/>
  <c r="K105" i="10"/>
  <c r="I159" i="10"/>
  <c r="I85" i="10"/>
  <c r="J156" i="10"/>
  <c r="L121" i="10"/>
  <c r="K161" i="10"/>
  <c r="I53" i="10"/>
  <c r="J100" i="10"/>
  <c r="J122" i="10"/>
  <c r="L148" i="10"/>
  <c r="K27" i="10"/>
  <c r="I43" i="10"/>
  <c r="J42" i="10"/>
  <c r="L155" i="10"/>
  <c r="L106" i="10"/>
  <c r="K136" i="10"/>
  <c r="I33" i="10"/>
  <c r="J141" i="10"/>
  <c r="L162" i="10"/>
  <c r="J136" i="10"/>
  <c r="L28" i="10"/>
  <c r="I178" i="10"/>
  <c r="J85" i="10"/>
  <c r="I188" i="10"/>
  <c r="L184" i="10"/>
  <c r="I92" i="10"/>
  <c r="L73" i="10"/>
  <c r="J135" i="10"/>
  <c r="J66" i="10"/>
  <c r="I133" i="10"/>
  <c r="J38" i="10"/>
  <c r="J67" i="10"/>
  <c r="K126" i="10"/>
  <c r="K79" i="10"/>
  <c r="L182" i="10"/>
  <c r="J103" i="10"/>
  <c r="K147" i="10"/>
  <c r="J44" i="10"/>
  <c r="I71" i="10"/>
  <c r="K23" i="10"/>
  <c r="I116" i="10"/>
  <c r="J153" i="10"/>
  <c r="L173" i="10"/>
  <c r="K68" i="10"/>
  <c r="I28" i="10"/>
  <c r="I38" i="10"/>
  <c r="J26" i="10"/>
  <c r="L62" i="10"/>
  <c r="K96" i="10"/>
  <c r="I91" i="10"/>
  <c r="J91" i="10"/>
  <c r="L141" i="10"/>
  <c r="L98" i="10"/>
  <c r="K35" i="10"/>
  <c r="I34" i="10"/>
  <c r="J189" i="10"/>
  <c r="L114" i="10"/>
  <c r="K176" i="10"/>
  <c r="I111" i="10"/>
  <c r="I37" i="10"/>
  <c r="J108" i="10"/>
  <c r="L169" i="10"/>
  <c r="K65" i="10"/>
  <c r="I54" i="10"/>
  <c r="J174" i="10"/>
  <c r="J51" i="10"/>
  <c r="L81" i="10"/>
  <c r="K42" i="10"/>
  <c r="I44" i="10"/>
  <c r="J139" i="10"/>
  <c r="L20" i="10"/>
  <c r="K169" i="10"/>
  <c r="K102" i="10"/>
  <c r="I82" i="10"/>
  <c r="J58" i="10"/>
  <c r="L89" i="10"/>
  <c r="K128" i="10"/>
  <c r="I112" i="10"/>
  <c r="I122" i="10"/>
  <c r="J133" i="10"/>
  <c r="L64" i="10"/>
  <c r="K183" i="10"/>
  <c r="I102" i="10"/>
  <c r="J65" i="10"/>
  <c r="J99" i="10"/>
  <c r="L144" i="10"/>
  <c r="K71" i="10"/>
  <c r="I187" i="10"/>
  <c r="J43" i="10"/>
  <c r="L189" i="10"/>
  <c r="L72" i="10"/>
  <c r="K132" i="10"/>
  <c r="I107" i="10"/>
  <c r="J106" i="10"/>
  <c r="L185" i="10"/>
  <c r="E15" i="10" l="1"/>
  <c r="E17" i="10" s="1"/>
  <c r="D15" i="10"/>
  <c r="D17" i="10" s="1"/>
  <c r="C15" i="10"/>
  <c r="C17" i="10" s="1"/>
  <c r="F15" i="10"/>
  <c r="F17" i="10" s="1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G177" i="8" l="1"/>
  <c r="F170" i="5"/>
  <c r="E170" i="5"/>
  <c r="D170" i="5"/>
  <c r="F169" i="5"/>
  <c r="E169" i="5"/>
  <c r="D169" i="5"/>
  <c r="F168" i="5"/>
  <c r="E168" i="5"/>
  <c r="D168" i="5"/>
  <c r="F167" i="5"/>
  <c r="E167" i="5"/>
  <c r="D167" i="5"/>
  <c r="F166" i="5"/>
  <c r="E166" i="5"/>
  <c r="D166" i="5"/>
  <c r="F165" i="5"/>
  <c r="E165" i="5"/>
  <c r="D165" i="5"/>
  <c r="F164" i="5"/>
  <c r="E164" i="5"/>
  <c r="D164" i="5"/>
  <c r="F163" i="5"/>
  <c r="E163" i="5"/>
  <c r="D163" i="5"/>
  <c r="F162" i="5"/>
  <c r="E162" i="5"/>
  <c r="D162" i="5"/>
  <c r="F161" i="5"/>
  <c r="E161" i="5"/>
  <c r="D161" i="5"/>
  <c r="F160" i="5"/>
  <c r="E160" i="5"/>
  <c r="D160" i="5"/>
  <c r="F159" i="5"/>
  <c r="E159" i="5"/>
  <c r="D159" i="5"/>
  <c r="F158" i="5"/>
  <c r="E158" i="5"/>
  <c r="D158" i="5"/>
  <c r="F157" i="5"/>
  <c r="E157" i="5"/>
  <c r="D157" i="5"/>
  <c r="F156" i="5"/>
  <c r="E156" i="5"/>
  <c r="D156" i="5"/>
  <c r="F155" i="5"/>
  <c r="E155" i="5"/>
  <c r="D155" i="5"/>
  <c r="F154" i="5"/>
  <c r="E154" i="5"/>
  <c r="D154" i="5"/>
  <c r="F153" i="5"/>
  <c r="E153" i="5"/>
  <c r="D153" i="5"/>
  <c r="F152" i="5"/>
  <c r="E152" i="5"/>
  <c r="D152" i="5"/>
  <c r="F151" i="5"/>
  <c r="E151" i="5"/>
  <c r="D151" i="5"/>
  <c r="F150" i="5"/>
  <c r="E150" i="5"/>
  <c r="D150" i="5"/>
  <c r="F149" i="5"/>
  <c r="E149" i="5"/>
  <c r="D149" i="5"/>
  <c r="F148" i="5"/>
  <c r="E148" i="5"/>
  <c r="D148" i="5"/>
  <c r="F147" i="5"/>
  <c r="E147" i="5"/>
  <c r="D147" i="5"/>
  <c r="F146" i="5"/>
  <c r="E146" i="5"/>
  <c r="D146" i="5"/>
  <c r="F145" i="5"/>
  <c r="E145" i="5"/>
  <c r="D145" i="5"/>
  <c r="F144" i="5"/>
  <c r="E144" i="5"/>
  <c r="D144" i="5"/>
  <c r="F143" i="5"/>
  <c r="E143" i="5"/>
  <c r="D143" i="5"/>
  <c r="F142" i="5"/>
  <c r="E142" i="5"/>
  <c r="D142" i="5"/>
  <c r="F141" i="5"/>
  <c r="E141" i="5"/>
  <c r="D141" i="5"/>
  <c r="F140" i="5"/>
  <c r="E140" i="5"/>
  <c r="D140" i="5"/>
  <c r="F139" i="5"/>
  <c r="E139" i="5"/>
  <c r="D139" i="5"/>
  <c r="F138" i="5"/>
  <c r="E138" i="5"/>
  <c r="D138" i="5"/>
  <c r="F137" i="5"/>
  <c r="E137" i="5"/>
  <c r="D137" i="5"/>
  <c r="F136" i="5"/>
  <c r="E136" i="5"/>
  <c r="D136" i="5"/>
  <c r="F135" i="5"/>
  <c r="E135" i="5"/>
  <c r="D135" i="5"/>
  <c r="F134" i="5"/>
  <c r="E134" i="5"/>
  <c r="D134" i="5"/>
  <c r="F133" i="5"/>
  <c r="E133" i="5"/>
  <c r="D133" i="5"/>
  <c r="F132" i="5"/>
  <c r="E132" i="5"/>
  <c r="D132" i="5"/>
  <c r="F131" i="5"/>
  <c r="E131" i="5"/>
  <c r="D131" i="5"/>
  <c r="F130" i="5"/>
  <c r="E130" i="5"/>
  <c r="D130" i="5"/>
  <c r="F129" i="5"/>
  <c r="E129" i="5"/>
  <c r="D129" i="5"/>
  <c r="F128" i="5"/>
  <c r="E128" i="5"/>
  <c r="D128" i="5"/>
  <c r="F127" i="5"/>
  <c r="E127" i="5"/>
  <c r="D127" i="5"/>
  <c r="F126" i="5"/>
  <c r="E126" i="5"/>
  <c r="D126" i="5"/>
  <c r="F125" i="5"/>
  <c r="E125" i="5"/>
  <c r="D125" i="5"/>
  <c r="F124" i="5"/>
  <c r="E124" i="5"/>
  <c r="D124" i="5"/>
  <c r="F123" i="5"/>
  <c r="E123" i="5"/>
  <c r="D123" i="5"/>
  <c r="F122" i="5"/>
  <c r="E122" i="5"/>
  <c r="D122" i="5"/>
  <c r="F121" i="5"/>
  <c r="E121" i="5"/>
  <c r="D121" i="5"/>
  <c r="F120" i="5"/>
  <c r="E120" i="5"/>
  <c r="D120" i="5"/>
  <c r="F119" i="5"/>
  <c r="E119" i="5"/>
  <c r="D119" i="5"/>
  <c r="F118" i="5"/>
  <c r="E118" i="5"/>
  <c r="D118" i="5"/>
  <c r="F117" i="5"/>
  <c r="E117" i="5"/>
  <c r="D117" i="5"/>
  <c r="F116" i="5"/>
  <c r="E116" i="5"/>
  <c r="D116" i="5"/>
  <c r="F115" i="5"/>
  <c r="E115" i="5"/>
  <c r="D115" i="5"/>
  <c r="F114" i="5"/>
  <c r="E114" i="5"/>
  <c r="D114" i="5"/>
  <c r="F113" i="5"/>
  <c r="E113" i="5"/>
  <c r="D113" i="5"/>
  <c r="F112" i="5"/>
  <c r="E112" i="5"/>
  <c r="D112" i="5"/>
  <c r="F111" i="5"/>
  <c r="E111" i="5"/>
  <c r="D111" i="5"/>
  <c r="F110" i="5"/>
  <c r="E110" i="5"/>
  <c r="D110" i="5"/>
  <c r="F109" i="5"/>
  <c r="E109" i="5"/>
  <c r="D109" i="5"/>
  <c r="F108" i="5"/>
  <c r="E108" i="5"/>
  <c r="D108" i="5"/>
  <c r="F107" i="5"/>
  <c r="E107" i="5"/>
  <c r="D107" i="5"/>
  <c r="F106" i="5"/>
  <c r="E106" i="5"/>
  <c r="D106" i="5"/>
  <c r="F105" i="5"/>
  <c r="E105" i="5"/>
  <c r="D105" i="5"/>
  <c r="F104" i="5"/>
  <c r="E104" i="5"/>
  <c r="D104" i="5"/>
  <c r="F103" i="5"/>
  <c r="E103" i="5"/>
  <c r="D103" i="5"/>
  <c r="F102" i="5"/>
  <c r="E102" i="5"/>
  <c r="D102" i="5"/>
  <c r="F101" i="5"/>
  <c r="E101" i="5"/>
  <c r="D101" i="5"/>
  <c r="F100" i="5"/>
  <c r="E100" i="5"/>
  <c r="D100" i="5"/>
  <c r="F99" i="5"/>
  <c r="E99" i="5"/>
  <c r="D99" i="5"/>
  <c r="F98" i="5"/>
  <c r="E98" i="5"/>
  <c r="D98" i="5"/>
  <c r="F97" i="5"/>
  <c r="E97" i="5"/>
  <c r="D97" i="5"/>
  <c r="F96" i="5"/>
  <c r="E96" i="5"/>
  <c r="D96" i="5"/>
  <c r="F95" i="5"/>
  <c r="E95" i="5"/>
  <c r="D95" i="5"/>
  <c r="F94" i="5"/>
  <c r="E94" i="5"/>
  <c r="D94" i="5"/>
  <c r="F93" i="5"/>
  <c r="E93" i="5"/>
  <c r="D93" i="5"/>
  <c r="F92" i="5"/>
  <c r="E92" i="5"/>
  <c r="D92" i="5"/>
  <c r="F91" i="5"/>
  <c r="E91" i="5"/>
  <c r="D91" i="5"/>
  <c r="F90" i="5"/>
  <c r="E90" i="5"/>
  <c r="D90" i="5"/>
  <c r="F89" i="5"/>
  <c r="E89" i="5"/>
  <c r="D89" i="5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E175" i="5" s="1"/>
  <c r="D3" i="5"/>
  <c r="F2" i="5"/>
  <c r="E2" i="5"/>
  <c r="D2" i="5"/>
  <c r="D175" i="5" s="1"/>
  <c r="B177" i="5" s="1"/>
  <c r="I175" i="5"/>
  <c r="H175" i="5"/>
  <c r="G175" i="5"/>
  <c r="C175" i="5"/>
  <c r="B175" i="5"/>
  <c r="J175" i="5" s="1"/>
  <c r="B308" i="8" l="1"/>
  <c r="D308" i="8" s="1"/>
  <c r="B320" i="8"/>
  <c r="D320" i="8" s="1"/>
  <c r="B311" i="8"/>
  <c r="D311" i="8" s="1"/>
  <c r="B264" i="8"/>
  <c r="D264" i="8" s="1"/>
  <c r="B304" i="8"/>
  <c r="D304" i="8" s="1"/>
  <c r="B228" i="8"/>
  <c r="D228" i="8" s="1"/>
  <c r="B240" i="8"/>
  <c r="D240" i="8" s="1"/>
  <c r="B181" i="8"/>
  <c r="D181" i="8" s="1"/>
  <c r="B193" i="8"/>
  <c r="D193" i="8" s="1"/>
  <c r="B313" i="8"/>
  <c r="D313" i="8" s="1"/>
  <c r="B325" i="8"/>
  <c r="D325" i="8" s="1"/>
  <c r="B337" i="8"/>
  <c r="D337" i="8" s="1"/>
  <c r="B184" i="8"/>
  <c r="D184" i="8" s="1"/>
  <c r="B196" i="8"/>
  <c r="D196" i="8" s="1"/>
  <c r="B207" i="8"/>
  <c r="D207" i="8" s="1"/>
  <c r="B315" i="8"/>
  <c r="D315" i="8" s="1"/>
  <c r="B327" i="8"/>
  <c r="D327" i="8" s="1"/>
  <c r="B339" i="8"/>
  <c r="D339" i="8" s="1"/>
  <c r="B232" i="8"/>
  <c r="D232" i="8" s="1"/>
  <c r="B281" i="8"/>
  <c r="D281" i="8" s="1"/>
  <c r="B293" i="8"/>
  <c r="D293" i="8" s="1"/>
  <c r="B222" i="8"/>
  <c r="D222" i="8" s="1"/>
  <c r="B342" i="8"/>
  <c r="D342" i="8" s="1"/>
  <c r="B204" i="8"/>
  <c r="D204" i="8" s="1"/>
  <c r="B276" i="8"/>
  <c r="D276" i="8" s="1"/>
  <c r="B312" i="8"/>
  <c r="D312" i="8" s="1"/>
  <c r="F175" i="5"/>
  <c r="B183" i="5" s="1"/>
  <c r="B187" i="8"/>
  <c r="D187" i="8" s="1"/>
  <c r="B181" i="5"/>
  <c r="B191" i="5" s="1"/>
  <c r="B179" i="5"/>
  <c r="B185" i="5" s="1"/>
  <c r="B187" i="5" s="1"/>
  <c r="J175" i="4"/>
  <c r="I175" i="4"/>
  <c r="E175" i="4"/>
  <c r="C175" i="4"/>
  <c r="B175" i="4"/>
  <c r="F170" i="4"/>
  <c r="E170" i="4"/>
  <c r="D170" i="4"/>
  <c r="F169" i="4"/>
  <c r="E169" i="4"/>
  <c r="D169" i="4"/>
  <c r="F168" i="4"/>
  <c r="E168" i="4"/>
  <c r="D168" i="4"/>
  <c r="F167" i="4"/>
  <c r="E167" i="4"/>
  <c r="D167" i="4"/>
  <c r="F166" i="4"/>
  <c r="E166" i="4"/>
  <c r="D166" i="4"/>
  <c r="F165" i="4"/>
  <c r="E165" i="4"/>
  <c r="D165" i="4"/>
  <c r="F164" i="4"/>
  <c r="E164" i="4"/>
  <c r="D164" i="4"/>
  <c r="F163" i="4"/>
  <c r="E163" i="4"/>
  <c r="D163" i="4"/>
  <c r="F162" i="4"/>
  <c r="E162" i="4"/>
  <c r="D162" i="4"/>
  <c r="F161" i="4"/>
  <c r="E161" i="4"/>
  <c r="D161" i="4"/>
  <c r="F160" i="4"/>
  <c r="E160" i="4"/>
  <c r="D160" i="4"/>
  <c r="F159" i="4"/>
  <c r="E159" i="4"/>
  <c r="D159" i="4"/>
  <c r="F158" i="4"/>
  <c r="E158" i="4"/>
  <c r="D158" i="4"/>
  <c r="F157" i="4"/>
  <c r="E157" i="4"/>
  <c r="D157" i="4"/>
  <c r="F156" i="4"/>
  <c r="E156" i="4"/>
  <c r="D156" i="4"/>
  <c r="F155" i="4"/>
  <c r="E155" i="4"/>
  <c r="D155" i="4"/>
  <c r="F154" i="4"/>
  <c r="E154" i="4"/>
  <c r="D154" i="4"/>
  <c r="F153" i="4"/>
  <c r="E153" i="4"/>
  <c r="D153" i="4"/>
  <c r="F152" i="4"/>
  <c r="E152" i="4"/>
  <c r="D152" i="4"/>
  <c r="F151" i="4"/>
  <c r="E151" i="4"/>
  <c r="D151" i="4"/>
  <c r="F150" i="4"/>
  <c r="E150" i="4"/>
  <c r="D150" i="4"/>
  <c r="F149" i="4"/>
  <c r="E149" i="4"/>
  <c r="D149" i="4"/>
  <c r="F148" i="4"/>
  <c r="E148" i="4"/>
  <c r="D148" i="4"/>
  <c r="F147" i="4"/>
  <c r="E147" i="4"/>
  <c r="D147" i="4"/>
  <c r="F146" i="4"/>
  <c r="E146" i="4"/>
  <c r="D146" i="4"/>
  <c r="F145" i="4"/>
  <c r="E145" i="4"/>
  <c r="D145" i="4"/>
  <c r="F144" i="4"/>
  <c r="E144" i="4"/>
  <c r="D144" i="4"/>
  <c r="F143" i="4"/>
  <c r="E143" i="4"/>
  <c r="D143" i="4"/>
  <c r="F142" i="4"/>
  <c r="E142" i="4"/>
  <c r="D142" i="4"/>
  <c r="F141" i="4"/>
  <c r="E141" i="4"/>
  <c r="D141" i="4"/>
  <c r="F140" i="4"/>
  <c r="E140" i="4"/>
  <c r="D140" i="4"/>
  <c r="F139" i="4"/>
  <c r="E139" i="4"/>
  <c r="D139" i="4"/>
  <c r="F138" i="4"/>
  <c r="E138" i="4"/>
  <c r="D138" i="4"/>
  <c r="F137" i="4"/>
  <c r="E137" i="4"/>
  <c r="D137" i="4"/>
  <c r="F136" i="4"/>
  <c r="E136" i="4"/>
  <c r="D136" i="4"/>
  <c r="F135" i="4"/>
  <c r="E135" i="4"/>
  <c r="D135" i="4"/>
  <c r="F134" i="4"/>
  <c r="E134" i="4"/>
  <c r="D134" i="4"/>
  <c r="F133" i="4"/>
  <c r="E133" i="4"/>
  <c r="D133" i="4"/>
  <c r="F132" i="4"/>
  <c r="E132" i="4"/>
  <c r="D132" i="4"/>
  <c r="F131" i="4"/>
  <c r="E131" i="4"/>
  <c r="D131" i="4"/>
  <c r="F130" i="4"/>
  <c r="E130" i="4"/>
  <c r="D130" i="4"/>
  <c r="F129" i="4"/>
  <c r="E129" i="4"/>
  <c r="D129" i="4"/>
  <c r="F128" i="4"/>
  <c r="E128" i="4"/>
  <c r="D128" i="4"/>
  <c r="F127" i="4"/>
  <c r="E127" i="4"/>
  <c r="D127" i="4"/>
  <c r="F126" i="4"/>
  <c r="E126" i="4"/>
  <c r="D126" i="4"/>
  <c r="F125" i="4"/>
  <c r="E125" i="4"/>
  <c r="D125" i="4"/>
  <c r="F124" i="4"/>
  <c r="E124" i="4"/>
  <c r="D124" i="4"/>
  <c r="F123" i="4"/>
  <c r="E123" i="4"/>
  <c r="D123" i="4"/>
  <c r="F122" i="4"/>
  <c r="E122" i="4"/>
  <c r="D122" i="4"/>
  <c r="F121" i="4"/>
  <c r="E121" i="4"/>
  <c r="D121" i="4"/>
  <c r="F120" i="4"/>
  <c r="E120" i="4"/>
  <c r="D120" i="4"/>
  <c r="F119" i="4"/>
  <c r="E119" i="4"/>
  <c r="D119" i="4"/>
  <c r="F118" i="4"/>
  <c r="E118" i="4"/>
  <c r="D118" i="4"/>
  <c r="F117" i="4"/>
  <c r="E117" i="4"/>
  <c r="D117" i="4"/>
  <c r="F116" i="4"/>
  <c r="E116" i="4"/>
  <c r="D116" i="4"/>
  <c r="F115" i="4"/>
  <c r="E115" i="4"/>
  <c r="D115" i="4"/>
  <c r="F114" i="4"/>
  <c r="E114" i="4"/>
  <c r="D114" i="4"/>
  <c r="F113" i="4"/>
  <c r="E113" i="4"/>
  <c r="D113" i="4"/>
  <c r="F112" i="4"/>
  <c r="E112" i="4"/>
  <c r="D112" i="4"/>
  <c r="F111" i="4"/>
  <c r="E111" i="4"/>
  <c r="D111" i="4"/>
  <c r="F110" i="4"/>
  <c r="E110" i="4"/>
  <c r="D110" i="4"/>
  <c r="F109" i="4"/>
  <c r="E109" i="4"/>
  <c r="D109" i="4"/>
  <c r="F108" i="4"/>
  <c r="E108" i="4"/>
  <c r="D108" i="4"/>
  <c r="F107" i="4"/>
  <c r="E107" i="4"/>
  <c r="D107" i="4"/>
  <c r="F106" i="4"/>
  <c r="E106" i="4"/>
  <c r="D106" i="4"/>
  <c r="F105" i="4"/>
  <c r="E105" i="4"/>
  <c r="D105" i="4"/>
  <c r="F104" i="4"/>
  <c r="E104" i="4"/>
  <c r="D104" i="4"/>
  <c r="F103" i="4"/>
  <c r="E103" i="4"/>
  <c r="D103" i="4"/>
  <c r="F102" i="4"/>
  <c r="E102" i="4"/>
  <c r="D102" i="4"/>
  <c r="F101" i="4"/>
  <c r="E101" i="4"/>
  <c r="D101" i="4"/>
  <c r="F100" i="4"/>
  <c r="E100" i="4"/>
  <c r="D100" i="4"/>
  <c r="F99" i="4"/>
  <c r="E99" i="4"/>
  <c r="D99" i="4"/>
  <c r="F98" i="4"/>
  <c r="E98" i="4"/>
  <c r="D98" i="4"/>
  <c r="F97" i="4"/>
  <c r="E97" i="4"/>
  <c r="D97" i="4"/>
  <c r="F96" i="4"/>
  <c r="E96" i="4"/>
  <c r="D96" i="4"/>
  <c r="F95" i="4"/>
  <c r="E95" i="4"/>
  <c r="D95" i="4"/>
  <c r="F94" i="4"/>
  <c r="E94" i="4"/>
  <c r="D94" i="4"/>
  <c r="F93" i="4"/>
  <c r="E93" i="4"/>
  <c r="D93" i="4"/>
  <c r="F92" i="4"/>
  <c r="E92" i="4"/>
  <c r="D92" i="4"/>
  <c r="F91" i="4"/>
  <c r="E91" i="4"/>
  <c r="D91" i="4"/>
  <c r="F90" i="4"/>
  <c r="E90" i="4"/>
  <c r="D90" i="4"/>
  <c r="F89" i="4"/>
  <c r="E89" i="4"/>
  <c r="D89" i="4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F175" i="4" s="1"/>
  <c r="E2" i="4"/>
  <c r="D2" i="4"/>
  <c r="D175" i="4" s="1"/>
  <c r="H175" i="4"/>
  <c r="G175" i="4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71" i="1"/>
  <c r="C175" i="1"/>
  <c r="G175" i="1" s="1"/>
  <c r="B175" i="1"/>
  <c r="J175" i="1" s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E2" i="1"/>
  <c r="D2" i="1"/>
  <c r="B210" i="8" l="1"/>
  <c r="D210" i="8" s="1"/>
  <c r="B195" i="8"/>
  <c r="D195" i="8" s="1"/>
  <c r="B177" i="8"/>
  <c r="B296" i="8"/>
  <c r="D296" i="8" s="1"/>
  <c r="B198" i="8"/>
  <c r="D198" i="8" s="1"/>
  <c r="B183" i="8"/>
  <c r="D183" i="8" s="1"/>
  <c r="B286" i="8"/>
  <c r="D286" i="8" s="1"/>
  <c r="B287" i="8"/>
  <c r="D287" i="8" s="1"/>
  <c r="B186" i="8"/>
  <c r="D186" i="8" s="1"/>
  <c r="B316" i="8"/>
  <c r="D316" i="8" s="1"/>
  <c r="B274" i="8"/>
  <c r="D274" i="8" s="1"/>
  <c r="B239" i="8"/>
  <c r="D239" i="8" s="1"/>
  <c r="B317" i="8"/>
  <c r="D317" i="8" s="1"/>
  <c r="B244" i="8"/>
  <c r="D244" i="8" s="1"/>
  <c r="B262" i="8"/>
  <c r="D262" i="8" s="1"/>
  <c r="B307" i="8"/>
  <c r="D307" i="8" s="1"/>
  <c r="B305" i="8"/>
  <c r="D305" i="8" s="1"/>
  <c r="B220" i="8"/>
  <c r="D220" i="8" s="1"/>
  <c r="B300" i="8"/>
  <c r="D300" i="8" s="1"/>
  <c r="B295" i="8"/>
  <c r="D295" i="8" s="1"/>
  <c r="B323" i="8"/>
  <c r="D323" i="8" s="1"/>
  <c r="B319" i="8"/>
  <c r="D319" i="8" s="1"/>
  <c r="D177" i="8"/>
  <c r="B301" i="8"/>
  <c r="D301" i="8" s="1"/>
  <c r="B328" i="8"/>
  <c r="D328" i="8" s="1"/>
  <c r="B250" i="8"/>
  <c r="D250" i="8" s="1"/>
  <c r="B216" i="8"/>
  <c r="D216" i="8" s="1"/>
  <c r="B251" i="8"/>
  <c r="D251" i="8" s="1"/>
  <c r="B284" i="8"/>
  <c r="D284" i="8" s="1"/>
  <c r="B203" i="8"/>
  <c r="D203" i="8" s="1"/>
  <c r="B283" i="8"/>
  <c r="D283" i="8" s="1"/>
  <c r="B330" i="8"/>
  <c r="D330" i="8" s="1"/>
  <c r="B340" i="8"/>
  <c r="D340" i="8" s="1"/>
  <c r="B269" i="8"/>
  <c r="D269" i="8" s="1"/>
  <c r="B303" i="8"/>
  <c r="D303" i="8" s="1"/>
  <c r="B208" i="8"/>
  <c r="D208" i="8" s="1"/>
  <c r="B338" i="8"/>
  <c r="D338" i="8" s="1"/>
  <c r="B289" i="8"/>
  <c r="D289" i="8" s="1"/>
  <c r="B252" i="8"/>
  <c r="D252" i="8" s="1"/>
  <c r="B238" i="8"/>
  <c r="D238" i="8" s="1"/>
  <c r="B180" i="8"/>
  <c r="D180" i="8" s="1"/>
  <c r="B333" i="8"/>
  <c r="D333" i="8" s="1"/>
  <c r="B272" i="8"/>
  <c r="D272" i="8" s="1"/>
  <c r="B179" i="8"/>
  <c r="D179" i="8" s="1"/>
  <c r="B271" i="8"/>
  <c r="D271" i="8" s="1"/>
  <c r="B318" i="8"/>
  <c r="D318" i="8" s="1"/>
  <c r="B268" i="8"/>
  <c r="D268" i="8" s="1"/>
  <c r="B257" i="8"/>
  <c r="D257" i="8" s="1"/>
  <c r="B291" i="8"/>
  <c r="D291" i="8" s="1"/>
  <c r="B302" i="8"/>
  <c r="D302" i="8" s="1"/>
  <c r="B326" i="8"/>
  <c r="D326" i="8" s="1"/>
  <c r="B277" i="8"/>
  <c r="D277" i="8" s="1"/>
  <c r="B275" i="8"/>
  <c r="D275" i="8" s="1"/>
  <c r="B226" i="8"/>
  <c r="D226" i="8" s="1"/>
  <c r="B335" i="8"/>
  <c r="D335" i="8" s="1"/>
  <c r="B297" i="8"/>
  <c r="D297" i="8" s="1"/>
  <c r="B260" i="8"/>
  <c r="D260" i="8" s="1"/>
  <c r="B345" i="8"/>
  <c r="D345" i="8" s="1"/>
  <c r="B259" i="8"/>
  <c r="D259" i="8" s="1"/>
  <c r="B306" i="8"/>
  <c r="D306" i="8" s="1"/>
  <c r="B336" i="8"/>
  <c r="D336" i="8" s="1"/>
  <c r="B245" i="8"/>
  <c r="D245" i="8" s="1"/>
  <c r="B279" i="8"/>
  <c r="D279" i="8" s="1"/>
  <c r="B266" i="8"/>
  <c r="D266" i="8" s="1"/>
  <c r="B314" i="8"/>
  <c r="D314" i="8" s="1"/>
  <c r="B265" i="8"/>
  <c r="D265" i="8" s="1"/>
  <c r="B227" i="8"/>
  <c r="D227" i="8" s="1"/>
  <c r="B214" i="8"/>
  <c r="D214" i="8" s="1"/>
  <c r="B299" i="8"/>
  <c r="D299" i="8" s="1"/>
  <c r="B261" i="8"/>
  <c r="D261" i="8" s="1"/>
  <c r="B248" i="8"/>
  <c r="D248" i="8" s="1"/>
  <c r="B321" i="8"/>
  <c r="D321" i="8" s="1"/>
  <c r="B247" i="8"/>
  <c r="D247" i="8" s="1"/>
  <c r="B282" i="8"/>
  <c r="D282" i="8" s="1"/>
  <c r="B288" i="8"/>
  <c r="D288" i="8" s="1"/>
  <c r="B233" i="8"/>
  <c r="D233" i="8" s="1"/>
  <c r="B267" i="8"/>
  <c r="D267" i="8" s="1"/>
  <c r="B242" i="8"/>
  <c r="D242" i="8" s="1"/>
  <c r="B290" i="8"/>
  <c r="D290" i="8" s="1"/>
  <c r="B253" i="8"/>
  <c r="D253" i="8" s="1"/>
  <c r="B191" i="8"/>
  <c r="D191" i="8" s="1"/>
  <c r="B202" i="8"/>
  <c r="D202" i="8" s="1"/>
  <c r="B263" i="8"/>
  <c r="D263" i="8" s="1"/>
  <c r="B237" i="8"/>
  <c r="D237" i="8" s="1"/>
  <c r="B236" i="8"/>
  <c r="D236" i="8" s="1"/>
  <c r="B285" i="8"/>
  <c r="D285" i="8" s="1"/>
  <c r="B235" i="8"/>
  <c r="D235" i="8" s="1"/>
  <c r="B270" i="8"/>
  <c r="D270" i="8" s="1"/>
  <c r="B192" i="8"/>
  <c r="D192" i="8" s="1"/>
  <c r="B221" i="8"/>
  <c r="D221" i="8" s="1"/>
  <c r="B255" i="8"/>
  <c r="D255" i="8" s="1"/>
  <c r="B218" i="8"/>
  <c r="D218" i="8" s="1"/>
  <c r="B278" i="8"/>
  <c r="D278" i="8" s="1"/>
  <c r="B241" i="8"/>
  <c r="D241" i="8" s="1"/>
  <c r="B334" i="8"/>
  <c r="D334" i="8" s="1"/>
  <c r="B190" i="8"/>
  <c r="D190" i="8" s="1"/>
  <c r="B215" i="8"/>
  <c r="D215" i="8" s="1"/>
  <c r="B213" i="8"/>
  <c r="D213" i="8" s="1"/>
  <c r="B224" i="8"/>
  <c r="D224" i="8" s="1"/>
  <c r="B249" i="8"/>
  <c r="D249" i="8" s="1"/>
  <c r="B223" i="8"/>
  <c r="D223" i="8" s="1"/>
  <c r="B258" i="8"/>
  <c r="D258" i="8" s="1"/>
  <c r="B294" i="8"/>
  <c r="D294" i="8" s="1"/>
  <c r="B209" i="8"/>
  <c r="D209" i="8" s="1"/>
  <c r="B243" i="8"/>
  <c r="D243" i="8" s="1"/>
  <c r="B194" i="8"/>
  <c r="D194" i="8" s="1"/>
  <c r="B254" i="8"/>
  <c r="D254" i="8" s="1"/>
  <c r="B229" i="8"/>
  <c r="D229" i="8" s="1"/>
  <c r="B322" i="8"/>
  <c r="D322" i="8" s="1"/>
  <c r="B178" i="8"/>
  <c r="D178" i="8" s="1"/>
  <c r="B309" i="8"/>
  <c r="D309" i="8" s="1"/>
  <c r="B201" i="8"/>
  <c r="D201" i="8" s="1"/>
  <c r="B212" i="8"/>
  <c r="D212" i="8" s="1"/>
  <c r="B344" i="8"/>
  <c r="D344" i="8" s="1"/>
  <c r="B211" i="8"/>
  <c r="D211" i="8" s="1"/>
  <c r="B246" i="8"/>
  <c r="D246" i="8" s="1"/>
  <c r="B341" i="8"/>
  <c r="D341" i="8" s="1"/>
  <c r="B197" i="8"/>
  <c r="D197" i="8" s="1"/>
  <c r="B231" i="8"/>
  <c r="D231" i="8" s="1"/>
  <c r="B182" i="8"/>
  <c r="D182" i="8" s="1"/>
  <c r="B230" i="8"/>
  <c r="D230" i="8" s="1"/>
  <c r="B217" i="8"/>
  <c r="D217" i="8" s="1"/>
  <c r="B310" i="8"/>
  <c r="D310" i="8" s="1"/>
  <c r="B280" i="8"/>
  <c r="D280" i="8" s="1"/>
  <c r="B273" i="8"/>
  <c r="D273" i="8" s="1"/>
  <c r="B189" i="8"/>
  <c r="D189" i="8" s="1"/>
  <c r="B200" i="8"/>
  <c r="D200" i="8" s="1"/>
  <c r="B343" i="8"/>
  <c r="D343" i="8" s="1"/>
  <c r="B199" i="8"/>
  <c r="D199" i="8" s="1"/>
  <c r="B256" i="8"/>
  <c r="D256" i="8" s="1"/>
  <c r="B234" i="8"/>
  <c r="D234" i="8" s="1"/>
  <c r="B329" i="8"/>
  <c r="D329" i="8" s="1"/>
  <c r="B185" i="8"/>
  <c r="D185" i="8" s="1"/>
  <c r="B219" i="8"/>
  <c r="D219" i="8" s="1"/>
  <c r="B292" i="8"/>
  <c r="D292" i="8" s="1"/>
  <c r="B206" i="8"/>
  <c r="D206" i="8" s="1"/>
  <c r="B205" i="8"/>
  <c r="D205" i="8" s="1"/>
  <c r="B298" i="8"/>
  <c r="D298" i="8" s="1"/>
  <c r="B324" i="8"/>
  <c r="D324" i="8" s="1"/>
  <c r="B225" i="8"/>
  <c r="D225" i="8" s="1"/>
  <c r="B332" i="8"/>
  <c r="D332" i="8" s="1"/>
  <c r="B188" i="8"/>
  <c r="D188" i="8" s="1"/>
  <c r="B331" i="8"/>
  <c r="D331" i="8" s="1"/>
  <c r="D175" i="1"/>
  <c r="B177" i="1" s="1"/>
  <c r="E175" i="1"/>
  <c r="B179" i="1" s="1"/>
  <c r="F175" i="1"/>
  <c r="B181" i="1"/>
  <c r="H175" i="1"/>
  <c r="B183" i="1" s="1"/>
  <c r="I175" i="1"/>
  <c r="B183" i="4"/>
  <c r="B177" i="4"/>
  <c r="B181" i="4"/>
  <c r="B179" i="4"/>
  <c r="F177" i="8" l="1"/>
  <c r="H177" i="8" s="1"/>
  <c r="I177" i="8"/>
  <c r="B185" i="1"/>
  <c r="B189" i="1"/>
  <c r="B191" i="1" s="1"/>
  <c r="B187" i="1"/>
  <c r="B185" i="4"/>
  <c r="B187" i="4" s="1"/>
  <c r="B189" i="4"/>
  <c r="B191" i="4" s="1"/>
</calcChain>
</file>

<file path=xl/sharedStrings.xml><?xml version="1.0" encoding="utf-8"?>
<sst xmlns="http://schemas.openxmlformats.org/spreadsheetml/2006/main" count="287" uniqueCount="120">
  <si>
    <t>Año</t>
  </si>
  <si>
    <t>Anomalía temperatura (ºC)</t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</si>
  <si>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</t>
    </r>
  </si>
  <si>
    <t>∑y</t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</si>
  <si>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xy</t>
    </r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</si>
  <si>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</t>
    </r>
    <r>
      <rPr>
        <sz val="9.35"/>
        <color theme="1"/>
        <rFont val="Times New Roman"/>
        <family val="1"/>
      </rPr>
      <t>²</t>
    </r>
  </si>
  <si>
    <r>
      <t>S</t>
    </r>
    <r>
      <rPr>
        <vertAlign val="subscript"/>
        <sz val="11"/>
        <color theme="1"/>
        <rFont val="Arial"/>
        <family val="2"/>
      </rPr>
      <t>xy</t>
    </r>
  </si>
  <si>
    <r>
      <t>(S</t>
    </r>
    <r>
      <rPr>
        <vertAlign val="subscript"/>
        <sz val="11"/>
        <color theme="1"/>
        <rFont val="Arial"/>
        <family val="2"/>
      </rPr>
      <t>x</t>
    </r>
    <r>
      <rPr>
        <sz val="11"/>
        <color theme="1"/>
        <rFont val="Arial"/>
        <family val="2"/>
      </rPr>
      <t>)</t>
    </r>
    <r>
      <rPr>
        <vertAlign val="superscript"/>
        <sz val="11"/>
        <color theme="1"/>
        <rFont val="Arial"/>
        <family val="2"/>
      </rPr>
      <t>2</t>
    </r>
  </si>
  <si>
    <t>m</t>
  </si>
  <si>
    <r>
      <t>S</t>
    </r>
    <r>
      <rPr>
        <vertAlign val="subscript"/>
        <sz val="11"/>
        <color theme="1"/>
        <rFont val="Arial"/>
        <family val="2"/>
      </rPr>
      <t>x</t>
    </r>
  </si>
  <si>
    <r>
      <rPr>
        <sz val="11"/>
        <color theme="1"/>
        <rFont val="Times New Roman"/>
        <family val="1"/>
      </rPr>
      <t>∑y</t>
    </r>
    <r>
      <rPr>
        <sz val="9.35"/>
        <color theme="1"/>
        <rFont val="Times New Roman"/>
        <family val="1"/>
      </rPr>
      <t>²</t>
    </r>
  </si>
  <si>
    <r>
      <rPr>
        <sz val="11"/>
        <color theme="1"/>
        <rFont val="Times New Roman"/>
        <family val="1"/>
      </rPr>
      <t>(∑</t>
    </r>
    <r>
      <rPr>
        <sz val="9.35"/>
        <color theme="1"/>
        <rFont val="Arial"/>
        <family val="2"/>
      </rPr>
      <t>x)</t>
    </r>
    <r>
      <rPr>
        <sz val="9.35"/>
        <color theme="1"/>
        <rFont val="Times New Roman"/>
        <family val="1"/>
      </rPr>
      <t>²</t>
    </r>
  </si>
  <si>
    <r>
      <rPr>
        <sz val="11"/>
        <color theme="1"/>
        <rFont val="Times New Roman"/>
        <family val="1"/>
      </rPr>
      <t>(∑y</t>
    </r>
    <r>
      <rPr>
        <sz val="9.35"/>
        <color theme="1"/>
        <rFont val="Arial"/>
        <family val="2"/>
      </rPr>
      <t>)</t>
    </r>
    <r>
      <rPr>
        <sz val="9.35"/>
        <color theme="1"/>
        <rFont val="Times New Roman"/>
        <family val="1"/>
      </rPr>
      <t>²</t>
    </r>
  </si>
  <si>
    <r>
      <t>S</t>
    </r>
    <r>
      <rPr>
        <vertAlign val="subscript"/>
        <sz val="11"/>
        <color theme="1"/>
        <rFont val="Arial"/>
        <family val="2"/>
      </rPr>
      <t>y</t>
    </r>
  </si>
  <si>
    <t>b</t>
  </si>
  <si>
    <t>r</t>
  </si>
  <si>
    <r>
      <t>r</t>
    </r>
    <r>
      <rPr>
        <vertAlign val="superscript"/>
        <sz val="11"/>
        <color theme="1"/>
        <rFont val="Arial"/>
        <family val="2"/>
      </rPr>
      <t>2</t>
    </r>
  </si>
  <si>
    <t>Cálculos</t>
  </si>
  <si>
    <t>Regresión lineal</t>
  </si>
  <si>
    <t>∑x</t>
  </si>
  <si>
    <t>∑xy</t>
  </si>
  <si>
    <t>∑x²</t>
  </si>
  <si>
    <t>∑y²</t>
  </si>
  <si>
    <t>(∑x)²</t>
  </si>
  <si>
    <t>(∑y)²</t>
  </si>
  <si>
    <t>a</t>
  </si>
  <si>
    <r>
      <t>conc.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 anomalía Tª</t>
    </r>
  </si>
  <si>
    <t xml:space="preserve"> </t>
  </si>
  <si>
    <r>
      <t>conc.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anomalía Tª</t>
    </r>
  </si>
  <si>
    <r>
      <t>conc.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- anomalía Tª</t>
    </r>
  </si>
  <si>
    <t>Anomalía Tª real (y)</t>
  </si>
  <si>
    <t>c</t>
  </si>
  <si>
    <t>Resumen de valores de correlación lineal simple entre concentraciones de gases de efecto invernadero y anomalía de temperatura</t>
  </si>
  <si>
    <t>x̅</t>
  </si>
  <si>
    <t>y̅</t>
  </si>
  <si>
    <t>Parámetros calculados por LINEST</t>
  </si>
  <si>
    <r>
      <t>Anomalía Tª estimada 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>)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</si>
  <si>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</si>
  <si>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(y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</si>
  <si>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R</t>
    </r>
    <r>
      <rPr>
        <b/>
        <vertAlign val="superscript"/>
        <sz val="11"/>
        <color theme="1"/>
        <rFont val="Arial"/>
        <family val="2"/>
      </rPr>
      <t>2</t>
    </r>
  </si>
  <si>
    <r>
      <t>R̅</t>
    </r>
    <r>
      <rPr>
        <b/>
        <vertAlign val="superscript"/>
        <sz val="11"/>
        <color theme="1"/>
        <rFont val="Arial"/>
        <family val="2"/>
      </rPr>
      <t>2</t>
    </r>
  </si>
  <si>
    <r>
      <t>∑(ŷ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</si>
  <si>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∑(y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</si>
  <si>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(ppb)</t>
    </r>
  </si>
  <si>
    <r>
      <t>Concentración CH</t>
    </r>
    <r>
      <rPr>
        <b/>
        <vertAlign val="sub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(ppb)</t>
    </r>
  </si>
  <si>
    <t>Regresión polinomial orden 2</t>
  </si>
  <si>
    <t>Regresión polinomial orden 3</t>
  </si>
  <si>
    <t>Regresión polinomial orden 4</t>
  </si>
  <si>
    <t>Regresión polinomial orden 5</t>
  </si>
  <si>
    <t>ŷ lineal</t>
  </si>
  <si>
    <t>ŷ pol. orden 2</t>
  </si>
  <si>
    <t>ŷ pol. orden 3</t>
  </si>
  <si>
    <t xml:space="preserve">ŷ pol. orden 4 </t>
  </si>
  <si>
    <t xml:space="preserve">ŷ pol. orden 5 </t>
  </si>
  <si>
    <t>Lineal</t>
  </si>
  <si>
    <t>Orden 2</t>
  </si>
  <si>
    <t>Orden 3</t>
  </si>
  <si>
    <t>Orden 4</t>
  </si>
  <si>
    <t>Orden 5</t>
  </si>
  <si>
    <t>d</t>
  </si>
  <si>
    <t>e</t>
  </si>
  <si>
    <r>
      <t>y</t>
    </r>
    <r>
      <rPr>
        <b/>
        <sz val="11"/>
        <color theme="1"/>
        <rFont val="Arial"/>
        <family val="2"/>
      </rPr>
      <t>̅</t>
    </r>
  </si>
  <si>
    <t>General</t>
  </si>
  <si>
    <t>Extrapolación 2020 - 2050</t>
  </si>
  <si>
    <r>
      <t>Coef. Determinación R</t>
    </r>
    <r>
      <rPr>
        <b/>
        <vertAlign val="superscript"/>
        <sz val="11"/>
        <color theme="1"/>
        <rFont val="Arial"/>
        <family val="2"/>
      </rPr>
      <t>2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</si>
  <si>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lineal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</si>
  <si>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2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</si>
  <si>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3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</si>
  <si>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4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</si>
  <si>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5</t>
    </r>
  </si>
  <si>
    <t>Regresión pol. orden 2</t>
  </si>
  <si>
    <t>Regresión pol. orden 3</t>
  </si>
  <si>
    <t>Regresión pol. orden 4</t>
  </si>
  <si>
    <t>Regresión pol. orden 5</t>
  </si>
  <si>
    <r>
      <t>S</t>
    </r>
    <r>
      <rPr>
        <b/>
        <vertAlign val="subscript"/>
        <sz val="11"/>
        <color theme="1"/>
        <rFont val="Arial"/>
        <family val="2"/>
      </rPr>
      <t>xy</t>
    </r>
  </si>
  <si>
    <r>
      <t>(Sx)</t>
    </r>
    <r>
      <rPr>
        <b/>
        <vertAlign val="superscript"/>
        <sz val="11"/>
        <color theme="1"/>
        <rFont val="Arial"/>
        <family val="2"/>
      </rPr>
      <t>2</t>
    </r>
  </si>
  <si>
    <r>
      <t>S</t>
    </r>
    <r>
      <rPr>
        <b/>
        <vertAlign val="subscript"/>
        <sz val="11"/>
        <color theme="1"/>
        <rFont val="Arial"/>
        <family val="2"/>
      </rPr>
      <t>x</t>
    </r>
  </si>
  <si>
    <r>
      <t>S</t>
    </r>
    <r>
      <rPr>
        <b/>
        <vertAlign val="subscript"/>
        <sz val="11"/>
        <color theme="1"/>
        <rFont val="Arial"/>
        <family val="2"/>
      </rPr>
      <t>y</t>
    </r>
  </si>
  <si>
    <t>Relación lineal entre las concentraciones de gases de efecto invernadero y la anomalía de temperatura</t>
  </si>
  <si>
    <r>
      <t>x es la concentración de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en ppm</t>
    </r>
  </si>
  <si>
    <r>
      <t>z es la concentración de 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en ppb</t>
    </r>
  </si>
  <si>
    <r>
      <t>t es la concentración de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en ppb</t>
    </r>
  </si>
  <si>
    <t>y es la anomalía de temperatura en ºC</t>
  </si>
  <si>
    <r>
      <t>Esta relación lineal tiene unos coeficientes de correlación 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y coeficiente de correlación ajustado R̅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:</t>
    </r>
  </si>
  <si>
    <r>
      <t>R</t>
    </r>
    <r>
      <rPr>
        <vertAlign val="subscript"/>
        <sz val="11"/>
        <color theme="1"/>
        <rFont val="Arial"/>
        <family val="2"/>
      </rPr>
      <t>2</t>
    </r>
  </si>
  <si>
    <r>
      <t>R̅</t>
    </r>
    <r>
      <rPr>
        <vertAlign val="subscript"/>
        <sz val="11"/>
        <color theme="1"/>
        <rFont val="Arial"/>
        <family val="2"/>
      </rPr>
      <t>2</t>
    </r>
  </si>
  <si>
    <t>Evolución de la concentración de gases de efecto invernadero de 2020 a 2050</t>
  </si>
  <si>
    <r>
      <t>Evolución de la concentración de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(y)</t>
    </r>
  </si>
  <si>
    <r>
      <t>Evolución de la concentración de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(y)</t>
    </r>
  </si>
  <si>
    <r>
      <t>Evolución de la concentración de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(y)</t>
    </r>
  </si>
  <si>
    <t>y = 0,00251x - 0,00013z + 0,019219t - 6,32414,   donde</t>
  </si>
  <si>
    <r>
      <t>Análisis regresión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</si>
  <si>
    <r>
      <rPr>
        <b/>
        <sz val="11"/>
        <color theme="1"/>
        <rFont val="Arial"/>
        <family val="2"/>
      </rPr>
      <t>Análisis regresión CH</t>
    </r>
    <r>
      <rPr>
        <b/>
        <vertAlign val="subscript"/>
        <sz val="11"/>
        <color theme="1"/>
        <rFont val="Arial"/>
        <family val="2"/>
      </rPr>
      <t>4</t>
    </r>
  </si>
  <si>
    <r>
      <t>Análisis regresión CO</t>
    </r>
    <r>
      <rPr>
        <b/>
        <vertAlign val="subscript"/>
        <sz val="11"/>
        <color theme="1"/>
        <rFont val="Arial"/>
        <family val="2"/>
      </rPr>
      <t>2</t>
    </r>
  </si>
  <si>
    <r>
      <t>y</t>
    </r>
    <r>
      <rPr>
        <vertAlign val="subscript"/>
        <sz val="11"/>
        <color theme="1"/>
        <rFont val="Arial"/>
        <family val="2"/>
      </rPr>
      <t>CO2</t>
    </r>
    <r>
      <rPr>
        <sz val="11"/>
        <color theme="1"/>
        <rFont val="Arial"/>
        <family val="2"/>
      </rPr>
      <t>(x) = 3,7851E-07x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-0,002873969x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+ 8,183243189x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-10355,74433x + 4914475,31   donde x es un año entre 2020 y 2050</t>
    </r>
  </si>
  <si>
    <r>
      <t>y</t>
    </r>
    <r>
      <rPr>
        <vertAlign val="subscript"/>
        <sz val="11"/>
        <color theme="1"/>
        <rFont val="Arial"/>
        <family val="2"/>
      </rPr>
      <t>CH4</t>
    </r>
    <r>
      <rPr>
        <sz val="11"/>
        <color theme="1"/>
        <rFont val="Arial"/>
        <family val="2"/>
      </rPr>
      <t>(x) = -000106396x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+ 0,658434153x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-1345,656743x + 910481,4708   donde x es un año entre 2020 y 2050</t>
    </r>
  </si>
  <si>
    <r>
      <t>y</t>
    </r>
    <r>
      <rPr>
        <vertAlign val="subscript"/>
        <sz val="11"/>
        <color theme="1"/>
        <rFont val="Arial"/>
        <family val="2"/>
      </rPr>
      <t>N2O</t>
    </r>
    <r>
      <rPr>
        <sz val="11"/>
        <color theme="1"/>
        <rFont val="Arial"/>
        <family val="2"/>
      </rPr>
      <t>(x) = 1,16928E-07x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- 0,000883576x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+ 2,503847632x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-3153,366238x + 1489417,174   donde x es un año entre 2020 y 2050</t>
    </r>
  </si>
  <si>
    <t>COEFICIENTES</t>
  </si>
  <si>
    <r>
      <t>y(x) = 3,1973E-09x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- 2,41813E-05x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+ 0,068575792x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-86,77239937x + 40835,75496   donde x es un año entre 2020 y 2050</t>
    </r>
  </si>
  <si>
    <t>Evolución de la anomalía de temperatura de 2020 a 2050</t>
  </si>
  <si>
    <t>xy</t>
  </si>
  <si>
    <t>x²</t>
  </si>
  <si>
    <t>y²</t>
  </si>
  <si>
    <r>
      <t>y: Concentración CH</t>
    </r>
    <r>
      <rPr>
        <b/>
        <vertAlign val="sub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(ppb)</t>
    </r>
  </si>
  <si>
    <t>y: Anomalía temperatura (ºC)</t>
  </si>
  <si>
    <r>
      <t>x: Concentración CO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(ppm)</t>
    </r>
  </si>
  <si>
    <r>
      <t>x</t>
    </r>
    <r>
      <rPr>
        <b/>
        <sz val="11"/>
        <color theme="1"/>
        <rFont val="Times New Roman"/>
        <family val="1"/>
      </rPr>
      <t>²</t>
    </r>
  </si>
  <si>
    <r>
      <t>y</t>
    </r>
    <r>
      <rPr>
        <b/>
        <sz val="11"/>
        <color theme="1"/>
        <rFont val="Times New Roman"/>
        <family val="1"/>
      </rPr>
      <t>²</t>
    </r>
  </si>
  <si>
    <t>y: Anomalía temperatura
(ºC)</t>
  </si>
  <si>
    <r>
      <t>x: Concentración CH</t>
    </r>
    <r>
      <rPr>
        <b/>
        <vertAlign val="subscript"/>
        <sz val="11"/>
        <color theme="1"/>
        <rFont val="Arial"/>
        <family val="2"/>
      </rPr>
      <t xml:space="preserve">4
</t>
    </r>
    <r>
      <rPr>
        <b/>
        <sz val="11"/>
        <color theme="1"/>
        <rFont val="Arial"/>
        <family val="2"/>
      </rPr>
      <t>(ppb)</t>
    </r>
  </si>
  <si>
    <r>
      <t>x: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
(ppb)</t>
    </r>
  </si>
  <si>
    <t>x: Concentración CO2
(ppm)</t>
  </si>
  <si>
    <r>
      <t>z: Concentración CH</t>
    </r>
    <r>
      <rPr>
        <b/>
        <vertAlign val="subscript"/>
        <sz val="11"/>
        <color theme="1"/>
        <rFont val="Arial"/>
        <family val="2"/>
      </rPr>
      <t xml:space="preserve">4
</t>
    </r>
    <r>
      <rPr>
        <b/>
        <sz val="11"/>
        <color theme="1"/>
        <rFont val="Arial"/>
        <family val="2"/>
      </rPr>
      <t>(ppb)</t>
    </r>
  </si>
  <si>
    <r>
      <t>t: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
(ppb)</t>
    </r>
  </si>
  <si>
    <t>x: Año</t>
  </si>
  <si>
    <r>
      <t>y: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0 en ppb</t>
    </r>
  </si>
  <si>
    <t>Anomalías de temperatura registradas 1850 - 2019</t>
  </si>
  <si>
    <t>Extrapolación anomalías de temperatura 2020-2050</t>
  </si>
  <si>
    <r>
      <t>y: Concentración CO</t>
    </r>
    <r>
      <rPr>
        <b/>
        <vertAlign val="subscript"/>
        <sz val="11"/>
        <color theme="1"/>
        <rFont val="Arial"/>
        <family val="2"/>
      </rPr>
      <t xml:space="preserve">2
</t>
    </r>
    <r>
      <rPr>
        <b/>
        <sz val="11"/>
        <color theme="1"/>
        <rFont val="Arial"/>
        <family val="2"/>
      </rPr>
      <t>en ppm</t>
    </r>
  </si>
  <si>
    <r>
      <t>Concentración CO</t>
    </r>
    <r>
      <rPr>
        <b/>
        <vertAlign val="subscript"/>
        <sz val="11"/>
        <color theme="1"/>
        <rFont val="Arial"/>
        <family val="2"/>
      </rPr>
      <t xml:space="preserve">2
</t>
    </r>
    <r>
      <rPr>
        <b/>
        <sz val="11"/>
        <color theme="1"/>
        <rFont val="Arial"/>
        <family val="2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</si>
</sst>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3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9.35"/>
      <color theme="1"/>
      <name val="Arial"/>
      <family val="2"/>
    </font>
    <font>
      <sz val="11"/>
      <color theme="1"/>
      <name val="Arial"/>
      <family val="1"/>
    </font>
    <font>
      <sz val="9.35"/>
      <color theme="1"/>
      <name val="Times New Roman"/>
      <family val="1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0" borderId="5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9" xfId="0" applyFont="1" applyBorder="1"/>
    <xf numFmtId="0" fontId="0" fillId="0" borderId="9" xfId="0" applyBorder="1"/>
    <xf numFmtId="0" fontId="0" fillId="0" borderId="5" xfId="0" applyBorder="1"/>
    <xf numFmtId="0" fontId="0" fillId="0" borderId="1" xfId="0" applyFont="1" applyBorder="1"/>
    <xf numFmtId="0" fontId="0" fillId="0" borderId="8" xfId="0" applyBorder="1"/>
    <xf numFmtId="0" fontId="0" fillId="0" borderId="8" xfId="0" applyFont="1" applyBorder="1"/>
    <xf numFmtId="0" fontId="0" fillId="0" borderId="4" xfId="0" applyBorder="1"/>
    <xf numFmtId="0" fontId="0" fillId="0" borderId="15" xfId="0" applyBorder="1"/>
    <xf numFmtId="0" fontId="1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6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7" xfId="0" applyFill="1" applyBorder="1"/>
    <xf numFmtId="0" fontId="0" fillId="3" borderId="16" xfId="0" applyFill="1" applyBorder="1"/>
    <xf numFmtId="0" fontId="0" fillId="3" borderId="18" xfId="0" applyFill="1" applyBorder="1"/>
    <xf numFmtId="0" fontId="0" fillId="0" borderId="0" xfId="0" applyFont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7" xfId="0" applyFill="1" applyBorder="1"/>
    <xf numFmtId="0" fontId="0" fillId="0" borderId="16" xfId="0" applyFill="1" applyBorder="1"/>
    <xf numFmtId="0" fontId="0" fillId="0" borderId="18" xfId="0" applyFill="1" applyBorder="1"/>
    <xf numFmtId="0" fontId="7" fillId="0" borderId="4" xfId="0" applyFont="1" applyBorder="1"/>
    <xf numFmtId="0" fontId="7" fillId="0" borderId="1" xfId="0" applyFont="1" applyBorder="1"/>
    <xf numFmtId="0" fontId="7" fillId="0" borderId="17" xfId="0" applyFont="1" applyBorder="1"/>
    <xf numFmtId="0" fontId="7" fillId="0" borderId="1" xfId="0" applyFont="1" applyFill="1" applyBorder="1"/>
    <xf numFmtId="0" fontId="7" fillId="0" borderId="17" xfId="0" applyFont="1" applyFill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13" xfId="0" applyFont="1" applyBorder="1"/>
    <xf numFmtId="0" fontId="7" fillId="0" borderId="14" xfId="0" applyFont="1" applyBorder="1"/>
    <xf numFmtId="0" fontId="7" fillId="3" borderId="14" xfId="0" applyFont="1" applyFill="1" applyBorder="1"/>
    <xf numFmtId="0" fontId="7" fillId="0" borderId="15" xfId="0" applyFont="1" applyBorder="1"/>
    <xf numFmtId="0" fontId="7" fillId="0" borderId="14" xfId="0" applyFont="1" applyFill="1" applyBorder="1"/>
    <xf numFmtId="0" fontId="7" fillId="3" borderId="1" xfId="0" applyFont="1" applyFill="1" applyBorder="1"/>
    <xf numFmtId="0" fontId="7" fillId="3" borderId="2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7" xfId="0" applyFont="1" applyFill="1" applyBorder="1"/>
    <xf numFmtId="0" fontId="7" fillId="2" borderId="0" xfId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  <xf numFmtId="11" fontId="0" fillId="0" borderId="0" xfId="0" applyNumberForma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2">
    <cellStyle name="60% - Accent5" xfId="1" builtinId="48"/>
    <cellStyle name="Normal" xfId="0" builtinId="0"/>
  </cellStyles>
  <dxfs count="4">
    <dxf>
      <numFmt numFmtId="164" formatCode="#,##0.000"/>
    </dxf>
    <dxf>
      <numFmt numFmtId="164" formatCode="#,##0.000"/>
    </dxf>
    <dxf>
      <numFmt numFmtId="164" formatCode="#,##0.00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'CO2 - Temp'!$C$2:$C$171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xVal>
          <c:yVal>
            <c:numRef>
              <c:f>'CO2 - Temp'!$B$2:$B$171</c:f>
              <c:numCache>
                <c:formatCode>General</c:formatCode>
                <c:ptCount val="170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  <c:pt idx="169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B-4AD0-9DB7-7BA054637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Concentración CO</a:t>
                </a:r>
                <a:r>
                  <a:rPr lang="es-ES" sz="1600" b="0" i="0" u="none" strike="noStrike" baseline="-25000">
                    <a:effectLst/>
                  </a:rPr>
                  <a:t>2</a:t>
                </a:r>
                <a:r>
                  <a:rPr lang="es-ES" sz="1600" b="0" i="0" u="none" strike="noStrike" baseline="0">
                    <a:effectLst/>
                  </a:rPr>
                  <a:t> (ppm)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Anomalía temperatura (°C)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'CH4 - Temp'!$B$1</c:f>
              <c:strCache>
                <c:ptCount val="1"/>
                <c:pt idx="0">
                  <c:v>y: Anomalía temperatura
(ºC)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'CH4 - Temp'!$C$2:$C$170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xVal>
          <c:yVal>
            <c:numRef>
              <c:f>'CH4 - Temp'!$B$2:$B$170</c:f>
              <c:numCache>
                <c:formatCode>General</c:formatCode>
                <c:ptCount val="169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D-4741-BBEE-3B9CC882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19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Concentración CH</a:t>
                </a:r>
                <a:r>
                  <a:rPr lang="es-ES" sz="1800" cap="none" baseline="-25000"/>
                  <a:t>4</a:t>
                </a:r>
                <a:r>
                  <a:rPr lang="es-ES" sz="1800" cap="none" baseline="0"/>
                  <a:t>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Anomalía 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'N2O - Temp'!$C$2:$C$170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xVal>
          <c:yVal>
            <c:numRef>
              <c:f>'N2O - Temp'!$B$2:$B$170</c:f>
              <c:numCache>
                <c:formatCode>General</c:formatCode>
                <c:ptCount val="169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D-4F5D-8352-39B30FFFA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518144"/>
        <c:axId val="838097664"/>
      </c:scatterChart>
      <c:valAx>
        <c:axId val="892518144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Concentración N</a:t>
                </a:r>
                <a:r>
                  <a:rPr lang="es-ES" sz="1600" baseline="-25000"/>
                  <a:t>2</a:t>
                </a:r>
                <a:r>
                  <a:rPr lang="es-ES" sz="1600" baseline="0"/>
                  <a:t>O (ppb)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8097664"/>
        <c:crossesAt val="-2.5"/>
        <c:crossBetween val="midCat"/>
      </c:valAx>
      <c:valAx>
        <c:axId val="8380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s-E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Anomalía 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s-ES"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25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</a:t>
            </a:r>
            <a:r>
              <a:rPr lang="es-ES" sz="1800" b="1" baseline="0"/>
              <a:t> LINEAL</a:t>
            </a:r>
            <a:endParaRPr lang="es-E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8-44B7-BE3E-7C7A17EC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E-415C-B932-D021A3FE9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6-406E-9035-587A6CBEE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7-4562-946B-A6D7C01A1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9E-4640-9488-363BB0DE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40CB-8517-20AE102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Polinomial grado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89-4979-B1E6-3D5451A0C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6-4433-BC33-73F04281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</a:t>
            </a:r>
            <a:r>
              <a:rPr lang="es-ES" baseline="0"/>
              <a:t> 4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C5-4095-AB2F-49CCCF322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2-4BBC-A902-3D545425A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</a:t>
            </a:r>
            <a:r>
              <a:rPr lang="es-ES" sz="1800" baseline="0"/>
              <a:t> Lineal</a:t>
            </a:r>
            <a:endParaRPr lang="es-E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D-45F3-BCF6-C1374FBB2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2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9-430C-B0F0-1193518D3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3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8-4E59-A0AE-5D291B9B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4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1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C-4AD9-AC26-D0FE00E59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B-4948-893E-802B7106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Anomalía Temperatura</a:t>
            </a:r>
            <a:r>
              <a:rPr lang="es-ES" baseline="0"/>
              <a:t> (</a:t>
            </a:r>
            <a:r>
              <a:rPr lang="es-ES" baseline="0">
                <a:latin typeface="Times New Roman" panose="02020603050405020304" pitchFamily="18" charset="0"/>
                <a:ea typeface="Cambria Math" panose="02040503050406030204" pitchFamily="18" charset="0"/>
                <a:cs typeface="Times New Roman" panose="02020603050405020304" pitchFamily="18" charset="0"/>
              </a:rPr>
              <a:t>°</a:t>
            </a:r>
            <a:r>
              <a:rPr lang="es-ES" baseline="0"/>
              <a:t>C)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'Previsión Temperatura'!$A$178:$A$208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'Previsión Temperatura'!$B$178:$B$208</c:f>
              <c:numCache>
                <c:formatCode>General</c:formatCode>
                <c:ptCount val="31"/>
                <c:pt idx="0">
                  <c:v>0.90927528750762576</c:v>
                </c:pt>
                <c:pt idx="1">
                  <c:v>0.93918511601077626</c:v>
                </c:pt>
                <c:pt idx="2">
                  <c:v>0.96973452467500465</c:v>
                </c:pt>
                <c:pt idx="3">
                  <c:v>1.0009335459399153</c:v>
                </c:pt>
                <c:pt idx="4">
                  <c:v>1.0327922890792252</c:v>
                </c:pt>
                <c:pt idx="5">
                  <c:v>1.0653209400552441</c:v>
                </c:pt>
                <c:pt idx="6">
                  <c:v>1.0985297616061871</c:v>
                </c:pt>
                <c:pt idx="7">
                  <c:v>1.1324290931006544</c:v>
                </c:pt>
                <c:pt idx="8">
                  <c:v>1.1670293508286704</c:v>
                </c:pt>
                <c:pt idx="9">
                  <c:v>1.2023410276524373</c:v>
                </c:pt>
                <c:pt idx="10">
                  <c:v>1.2383746932391659</c:v>
                </c:pt>
                <c:pt idx="11">
                  <c:v>1.275140994002868</c:v>
                </c:pt>
                <c:pt idx="12">
                  <c:v>1.3126506530170445</c:v>
                </c:pt>
                <c:pt idx="13">
                  <c:v>1.3509144701019977</c:v>
                </c:pt>
                <c:pt idx="14">
                  <c:v>1.3899433219703496</c:v>
                </c:pt>
                <c:pt idx="15">
                  <c:v>1.4297481619069004</c:v>
                </c:pt>
                <c:pt idx="16">
                  <c:v>1.4703400199723546</c:v>
                </c:pt>
                <c:pt idx="17">
                  <c:v>1.5117300028869067</c:v>
                </c:pt>
                <c:pt idx="18">
                  <c:v>1.5539292942630709</c:v>
                </c:pt>
                <c:pt idx="19">
                  <c:v>1.5969491544601624</c:v>
                </c:pt>
                <c:pt idx="20">
                  <c:v>1.6408009203223628</c:v>
                </c:pt>
                <c:pt idx="21">
                  <c:v>1.6854960056443815</c:v>
                </c:pt>
                <c:pt idx="22">
                  <c:v>1.731045900938625</c:v>
                </c:pt>
                <c:pt idx="23">
                  <c:v>1.7774621733478853</c:v>
                </c:pt>
                <c:pt idx="24">
                  <c:v>1.8247564668781706</c:v>
                </c:pt>
                <c:pt idx="25">
                  <c:v>1.8729405021949788</c:v>
                </c:pt>
                <c:pt idx="26">
                  <c:v>1.9220260767106083</c:v>
                </c:pt>
                <c:pt idx="27">
                  <c:v>1.9720250646132627</c:v>
                </c:pt>
                <c:pt idx="28">
                  <c:v>2.0229494166924269</c:v>
                </c:pt>
                <c:pt idx="29">
                  <c:v>2.0748111606881139</c:v>
                </c:pt>
                <c:pt idx="30">
                  <c:v>2.1276224008543068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19-4E88-9EC8-FE70E61D780E}"/>
            </c:ext>
          </c:extLst>
        </c:ser>
        <c:ser>
          <c:idx val="0"/>
          <c:order val="1"/>
          <c:xVal>
            <c:numRef>
              <c:f>'Previsión Temperatura'!$A$4:$A$173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'Previsión Temperatura'!$B$4:$B$173</c:f>
              <c:numCache>
                <c:formatCode>General</c:formatCode>
                <c:ptCount val="170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  <c:pt idx="169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19-4E88-9EC8-FE70E61D7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815792"/>
        <c:axId val="1195754112"/>
      </c:scatterChart>
      <c:valAx>
        <c:axId val="1201815792"/>
        <c:scaling>
          <c:orientation val="minMax"/>
          <c:max val="205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ysClr val="windowText" lastClr="000000"/>
                    </a:solidFill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5754112"/>
        <c:crosses val="autoZero"/>
        <c:crossBetween val="midCat"/>
        <c:majorUnit val="25"/>
      </c:valAx>
      <c:valAx>
        <c:axId val="119575411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815792"/>
        <c:crosses val="autoZero"/>
        <c:crossBetween val="midCat"/>
        <c:majorUnit val="0.4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387276</xdr:colOff>
      <xdr:row>1</xdr:row>
      <xdr:rowOff>36308</xdr:rowOff>
    </xdr:from>
    <xdr:to>
      <xdr:col>19</xdr:col>
      <xdr:colOff>16026</xdr:colOff>
      <xdr:row>36</xdr:row>
      <xdr:rowOff>77546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218E3-0D76-4E99-B49D-E29B70B11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451150</xdr:colOff>
      <xdr:row>2</xdr:row>
      <xdr:rowOff>75640</xdr:rowOff>
    </xdr:from>
    <xdr:to>
      <xdr:col>20</xdr:col>
      <xdr:colOff>387724</xdr:colOff>
      <xdr:row>35</xdr:row>
      <xdr:rowOff>64658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4AE7B9-9C23-4716-B1B7-2939C998E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176102</xdr:colOff>
      <xdr:row>1</xdr:row>
      <xdr:rowOff>11429</xdr:rowOff>
    </xdr:from>
    <xdr:to>
      <xdr:col>18</xdr:col>
      <xdr:colOff>553236</xdr:colOff>
      <xdr:row>32</xdr:row>
      <xdr:rowOff>87853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1D9A6-41D1-48A2-B08D-5D450965D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446288</xdr:colOff>
      <xdr:row>0</xdr:row>
      <xdr:rowOff>165214</xdr:rowOff>
    </xdr:from>
    <xdr:to>
      <xdr:col>26</xdr:col>
      <xdr:colOff>155864</xdr:colOff>
      <xdr:row>32</xdr:row>
      <xdr:rowOff>121227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917A2-A20C-46B5-9358-0D3C8AA49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473306</xdr:colOff>
      <xdr:row>34</xdr:row>
      <xdr:rowOff>130927</xdr:rowOff>
    </xdr:from>
    <xdr:to>
      <xdr:col>26</xdr:col>
      <xdr:colOff>138546</xdr:colOff>
      <xdr:row>66</xdr:row>
      <xdr:rowOff>155864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437B7-4E96-40EB-AE38-6189F7445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534958</xdr:colOff>
      <xdr:row>69</xdr:row>
      <xdr:rowOff>17319</xdr:rowOff>
    </xdr:from>
    <xdr:to>
      <xdr:col>26</xdr:col>
      <xdr:colOff>190673</xdr:colOff>
      <xdr:row>101</xdr:row>
      <xdr:rowOff>38446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1FE776-9638-4762-8F7C-55823FF8E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519545</xdr:colOff>
      <xdr:row>103</xdr:row>
      <xdr:rowOff>17318</xdr:rowOff>
    </xdr:from>
    <xdr:to>
      <xdr:col>26</xdr:col>
      <xdr:colOff>175260</xdr:colOff>
      <xdr:row>135</xdr:row>
      <xdr:rowOff>34635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FB4D5C-AAD9-456A-9155-ABBF50A1B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519545</xdr:colOff>
      <xdr:row>137</xdr:row>
      <xdr:rowOff>51955</xdr:rowOff>
    </xdr:from>
    <xdr:to>
      <xdr:col>26</xdr:col>
      <xdr:colOff>175260</xdr:colOff>
      <xdr:row>169</xdr:row>
      <xdr:rowOff>69272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E964EB-83E2-43DB-B29D-A96D8ED33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26</xdr:col>
      <xdr:colOff>608928</xdr:colOff>
      <xdr:row>35</xdr:row>
      <xdr:rowOff>88191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6BD13E-E785-4EA2-8A76-011A7C48C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26</xdr:col>
      <xdr:colOff>608928</xdr:colOff>
      <xdr:row>72</xdr:row>
      <xdr:rowOff>57365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0F8ACA-4A5B-4CF4-A330-A807C4A89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75</xdr:row>
      <xdr:rowOff>0</xdr:rowOff>
    </xdr:from>
    <xdr:to>
      <xdr:col>26</xdr:col>
      <xdr:colOff>608928</xdr:colOff>
      <xdr:row>107</xdr:row>
      <xdr:rowOff>57365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D443FC-3276-4E60-9250-0E916B55B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110</xdr:row>
      <xdr:rowOff>0</xdr:rowOff>
    </xdr:from>
    <xdr:to>
      <xdr:col>26</xdr:col>
      <xdr:colOff>608928</xdr:colOff>
      <xdr:row>142</xdr:row>
      <xdr:rowOff>57364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CE3D63-59EE-447F-AD25-D6AAFF7B8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145</xdr:row>
      <xdr:rowOff>0</xdr:rowOff>
    </xdr:from>
    <xdr:to>
      <xdr:col>26</xdr:col>
      <xdr:colOff>608928</xdr:colOff>
      <xdr:row>177</xdr:row>
      <xdr:rowOff>57365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723E94-49A2-4396-B259-B70E6E9E7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26</xdr:col>
      <xdr:colOff>608928</xdr:colOff>
      <xdr:row>35</xdr:row>
      <xdr:rowOff>88191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D3A8B-E48E-4759-86DF-AABF0C47D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26</xdr:col>
      <xdr:colOff>608928</xdr:colOff>
      <xdr:row>70</xdr:row>
      <xdr:rowOff>57365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CC30C9-35DA-41DF-AD48-45CA65EA7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73</xdr:row>
      <xdr:rowOff>0</xdr:rowOff>
    </xdr:from>
    <xdr:to>
      <xdr:col>26</xdr:col>
      <xdr:colOff>608928</xdr:colOff>
      <xdr:row>105</xdr:row>
      <xdr:rowOff>57365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CB5BEB-BF69-4EEE-9D14-7A784BDE1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109</xdr:row>
      <xdr:rowOff>0</xdr:rowOff>
    </xdr:from>
    <xdr:to>
      <xdr:col>26</xdr:col>
      <xdr:colOff>608928</xdr:colOff>
      <xdr:row>141</xdr:row>
      <xdr:rowOff>57365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4070B5-655B-4CEA-ACAA-6A17FA9FB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145</xdr:row>
      <xdr:rowOff>0</xdr:rowOff>
    </xdr:from>
    <xdr:to>
      <xdr:col>26</xdr:col>
      <xdr:colOff>608928</xdr:colOff>
      <xdr:row>177</xdr:row>
      <xdr:rowOff>57365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2569B9-D435-43FD-B740-710616842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681991</xdr:colOff>
      <xdr:row>3</xdr:row>
      <xdr:rowOff>100964</xdr:rowOff>
    </xdr:from>
    <xdr:to>
      <xdr:col>7</xdr:col>
      <xdr:colOff>632461</xdr:colOff>
      <xdr:row>41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CC3BA-A42E-442C-890C-0A687CF3C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8C3EE-AE4A-4ACD-A28E-EAB30E3A3CBC}" name="Table1" displayName="Table1" ref="A3:D10" totalsRowShown="0">
  <tableColumns count="4">
    <tableColumn id="1" xr3:uid="{9E1C6254-7ABC-4FA7-A485-21CA3C480786}" name=" " dataDxfId="3" dataCellStyle="60% - Accent5"/>
    <tableColumn id="2" xr3:uid="{4462570D-976E-43AD-80A3-D3D25F9D5DB1}" name="conc. CO2 - anomalía Tª" dataDxfId="2"/>
    <tableColumn id="3" xr3:uid="{8F663E23-5B9B-4C6A-8CD8-60F68E65AA4B}" name="conc. CH4 - anomalía Tª" dataDxfId="1"/>
    <tableColumn id="4" xr3:uid="{48E63F02-017B-4541-B14E-8A47E344D5BE}" name="conc. N2O - anomalía Tª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3038-F651-4672-B632-CC7257A10487}">
  <dimension ref="A1:D39"/>
  <sheetViews>
    <sheetView tabSelected="1" workbookViewId="0">
      <selection activeCell="A38" sqref="A38"/>
    </sheetView>
  </sheetViews>
  <sheetFormatPr defaultRowHeight="13.8" x14ac:dyDescent="0.25"/>
  <cols>
    <col min="1" max="1" width="10" customWidth="1"/>
    <col min="2" max="2" width="22.796875" customWidth="1"/>
    <col min="3" max="3" width="22.5" customWidth="1"/>
    <col min="4" max="4" width="22.59765625" customWidth="1"/>
    <col min="12" max="12" width="11.8984375" bestFit="1" customWidth="1"/>
    <col min="13" max="13" width="12.5" bestFit="1" customWidth="1"/>
    <col min="14" max="14" width="11.8984375" bestFit="1" customWidth="1"/>
    <col min="15" max="15" width="12.5" bestFit="1" customWidth="1"/>
    <col min="16" max="16" width="11.8984375" bestFit="1" customWidth="1"/>
  </cols>
  <sheetData>
    <row r="1" spans="1:4" x14ac:dyDescent="0.25">
      <c r="A1" s="3" t="s">
        <v>32</v>
      </c>
    </row>
    <row r="3" spans="1:4" ht="16.2" x14ac:dyDescent="0.35">
      <c r="A3" t="s">
        <v>27</v>
      </c>
      <c r="B3" t="s">
        <v>26</v>
      </c>
      <c r="C3" t="s">
        <v>28</v>
      </c>
      <c r="D3" t="s">
        <v>29</v>
      </c>
    </row>
    <row r="4" spans="1:4" ht="16.2" x14ac:dyDescent="0.35">
      <c r="A4" s="72" t="s">
        <v>74</v>
      </c>
      <c r="B4" s="5">
        <v>1893.377568054826</v>
      </c>
      <c r="C4" s="5">
        <v>18872.750894269921</v>
      </c>
      <c r="D4" s="5">
        <v>855.07130299816208</v>
      </c>
    </row>
    <row r="5" spans="1:4" ht="16.2" x14ac:dyDescent="0.25">
      <c r="A5" s="72" t="s">
        <v>75</v>
      </c>
      <c r="B5" s="5">
        <v>183652.67967657745</v>
      </c>
      <c r="C5" s="5">
        <v>20406541.606538296</v>
      </c>
      <c r="D5" s="5">
        <v>39378.114796619862</v>
      </c>
    </row>
    <row r="6" spans="1:4" ht="16.2" x14ac:dyDescent="0.35">
      <c r="A6" s="72" t="s">
        <v>76</v>
      </c>
      <c r="B6" s="5">
        <v>428.54717322201236</v>
      </c>
      <c r="C6" s="5">
        <v>4517.3600262253058</v>
      </c>
      <c r="D6" s="5">
        <v>198.43919672438673</v>
      </c>
    </row>
    <row r="7" spans="1:4" ht="16.2" x14ac:dyDescent="0.35">
      <c r="A7" s="72" t="s">
        <v>77</v>
      </c>
      <c r="B7" s="5">
        <v>4.7066612676328523</v>
      </c>
      <c r="C7" s="5">
        <v>4.6029874477112118</v>
      </c>
      <c r="D7" s="5">
        <v>4.6029874477112118</v>
      </c>
    </row>
    <row r="8" spans="1:4" x14ac:dyDescent="0.25">
      <c r="A8" s="72" t="s">
        <v>25</v>
      </c>
      <c r="B8" s="5">
        <v>1.0309555904053068E-2</v>
      </c>
      <c r="C8" s="5">
        <v>9.248382826526105E-4</v>
      </c>
      <c r="D8" s="5">
        <v>2.1714378847601908E-2</v>
      </c>
    </row>
    <row r="9" spans="1:4" x14ac:dyDescent="0.25">
      <c r="A9" s="72" t="s">
        <v>14</v>
      </c>
      <c r="B9" s="5">
        <v>-3.3624031754034327</v>
      </c>
      <c r="C9" s="5">
        <v>-1.1978294736377935</v>
      </c>
      <c r="D9" s="5">
        <v>-6.4024109988987412</v>
      </c>
    </row>
    <row r="10" spans="1:4" x14ac:dyDescent="0.25">
      <c r="A10" s="72" t="s">
        <v>15</v>
      </c>
      <c r="B10" s="5">
        <v>0.93869747335318354</v>
      </c>
      <c r="C10" s="5">
        <v>0.90763390868144678</v>
      </c>
      <c r="D10" s="5">
        <v>0.93612766596392427</v>
      </c>
    </row>
    <row r="12" spans="1:4" x14ac:dyDescent="0.25">
      <c r="A12" s="3" t="s">
        <v>78</v>
      </c>
      <c r="B12" s="3"/>
      <c r="C12" s="3"/>
      <c r="D12" s="3"/>
    </row>
    <row r="14" spans="1:4" x14ac:dyDescent="0.25">
      <c r="B14" s="46" t="s">
        <v>90</v>
      </c>
    </row>
    <row r="16" spans="1:4" x14ac:dyDescent="0.25">
      <c r="B16" t="s">
        <v>82</v>
      </c>
    </row>
    <row r="17" spans="1:3" ht="16.2" x14ac:dyDescent="0.35">
      <c r="B17" t="s">
        <v>79</v>
      </c>
    </row>
    <row r="18" spans="1:3" ht="16.2" x14ac:dyDescent="0.35">
      <c r="B18" t="s">
        <v>80</v>
      </c>
    </row>
    <row r="19" spans="1:3" ht="16.2" x14ac:dyDescent="0.35">
      <c r="B19" t="s">
        <v>81</v>
      </c>
    </row>
    <row r="21" spans="1:3" ht="16.8" thickBot="1" x14ac:dyDescent="0.4">
      <c r="B21" t="s">
        <v>83</v>
      </c>
    </row>
    <row r="22" spans="1:3" ht="16.2" x14ac:dyDescent="0.35">
      <c r="B22" s="75" t="s">
        <v>84</v>
      </c>
      <c r="C22" s="73">
        <v>0.87776425875933917</v>
      </c>
    </row>
    <row r="23" spans="1:3" ht="16.8" thickBot="1" x14ac:dyDescent="0.4">
      <c r="B23" s="76" t="s">
        <v>85</v>
      </c>
      <c r="C23" s="74">
        <v>0.76629682293633827</v>
      </c>
    </row>
    <row r="25" spans="1:3" x14ac:dyDescent="0.25">
      <c r="A25" s="3" t="s">
        <v>86</v>
      </c>
    </row>
    <row r="27" spans="1:3" ht="16.2" x14ac:dyDescent="0.35">
      <c r="B27" t="s">
        <v>87</v>
      </c>
    </row>
    <row r="28" spans="1:3" ht="17.399999999999999" x14ac:dyDescent="0.35">
      <c r="B28" t="s">
        <v>94</v>
      </c>
    </row>
    <row r="30" spans="1:3" ht="16.2" x14ac:dyDescent="0.35">
      <c r="B30" t="s">
        <v>88</v>
      </c>
    </row>
    <row r="31" spans="1:3" ht="17.399999999999999" x14ac:dyDescent="0.35">
      <c r="B31" t="s">
        <v>95</v>
      </c>
    </row>
    <row r="33" spans="1:2" ht="16.2" x14ac:dyDescent="0.35">
      <c r="B33" t="s">
        <v>89</v>
      </c>
    </row>
    <row r="34" spans="1:2" ht="17.399999999999999" x14ac:dyDescent="0.35">
      <c r="B34" t="s">
        <v>96</v>
      </c>
    </row>
    <row r="37" spans="1:2" x14ac:dyDescent="0.25">
      <c r="A37" s="3" t="s">
        <v>99</v>
      </c>
    </row>
    <row r="39" spans="1:2" ht="16.2" x14ac:dyDescent="0.25">
      <c r="B39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4A62-BA83-45B1-ABBE-9FB90FCB5ED1}">
  <dimension ref="A1:J191"/>
  <sheetViews>
    <sheetView topLeftCell="A156" zoomScale="70" zoomScaleNormal="70" workbookViewId="0">
      <selection activeCell="G174" sqref="G174:J175"/>
    </sheetView>
  </sheetViews>
  <sheetFormatPr defaultRowHeight="13.8" x14ac:dyDescent="0.25"/>
  <cols>
    <col min="2" max="2" width="23.3984375" bestFit="1" customWidth="1"/>
    <col min="3" max="3" width="13.8984375" customWidth="1"/>
    <col min="4" max="4" width="11.8984375" customWidth="1"/>
    <col min="5" max="5" width="12.69921875" bestFit="1" customWidth="1"/>
    <col min="7" max="7" width="10.8984375" bestFit="1" customWidth="1"/>
  </cols>
  <sheetData>
    <row r="1" spans="1:6" ht="43.8" x14ac:dyDescent="0.35">
      <c r="A1" s="77" t="s">
        <v>0</v>
      </c>
      <c r="B1" s="79" t="s">
        <v>104</v>
      </c>
      <c r="C1" s="79" t="s">
        <v>105</v>
      </c>
      <c r="D1" s="77" t="s">
        <v>100</v>
      </c>
      <c r="E1" s="77" t="s">
        <v>101</v>
      </c>
      <c r="F1" s="77" t="s">
        <v>102</v>
      </c>
    </row>
    <row r="2" spans="1:6" x14ac:dyDescent="0.25">
      <c r="A2" s="81">
        <v>1850</v>
      </c>
      <c r="B2" s="81">
        <v>-0.52900000000000003</v>
      </c>
      <c r="C2" s="81">
        <v>284.31699985478582</v>
      </c>
      <c r="D2" s="81">
        <f>C2*B2</f>
        <v>-150.40369292318169</v>
      </c>
      <c r="E2" s="81">
        <f>C2*C2</f>
        <v>80836.156406426278</v>
      </c>
      <c r="F2" s="81">
        <f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284.45099984933194</v>
      </c>
      <c r="D3" s="81">
        <f t="shared" ref="D3:D66" si="0">C3*B3</f>
        <v>-113.49594893988345</v>
      </c>
      <c r="E3" s="81">
        <f t="shared" ref="E3:E66" si="1">C3*C3</f>
        <v>80912.371315284632</v>
      </c>
      <c r="F3" s="81">
        <f t="shared" ref="F3:F65" si="2">B3*B3</f>
        <v>0.15920100000000001</v>
      </c>
    </row>
    <row r="4" spans="1:6" x14ac:dyDescent="0.25">
      <c r="A4" s="81">
        <v>1852</v>
      </c>
      <c r="B4" s="81">
        <v>-0.39600000000000002</v>
      </c>
      <c r="C4" s="81">
        <v>284.59799984050301</v>
      </c>
      <c r="D4" s="81">
        <f t="shared" si="0"/>
        <v>-112.7008079368392</v>
      </c>
      <c r="E4" s="81">
        <f t="shared" si="1"/>
        <v>80996.021513214946</v>
      </c>
      <c r="F4" s="81">
        <f t="shared" si="2"/>
        <v>0.15681600000000001</v>
      </c>
    </row>
    <row r="5" spans="1:6" x14ac:dyDescent="0.25">
      <c r="A5" s="81">
        <v>1853</v>
      </c>
      <c r="B5" s="81">
        <v>-0.42199999999999999</v>
      </c>
      <c r="C5" s="81">
        <v>284.73099982856837</v>
      </c>
      <c r="D5" s="81">
        <f t="shared" si="0"/>
        <v>-120.15648192765585</v>
      </c>
      <c r="E5" s="81">
        <f t="shared" si="1"/>
        <v>81071.742263376203</v>
      </c>
      <c r="F5" s="81">
        <f t="shared" si="2"/>
        <v>0.17808399999999999</v>
      </c>
    </row>
    <row r="6" spans="1:6" x14ac:dyDescent="0.25">
      <c r="A6" s="81">
        <v>1854</v>
      </c>
      <c r="B6" s="81">
        <v>-0.371</v>
      </c>
      <c r="C6" s="81">
        <v>284.84599980594913</v>
      </c>
      <c r="D6" s="81">
        <f t="shared" si="0"/>
        <v>-105.67786592800712</v>
      </c>
      <c r="E6" s="81">
        <f t="shared" si="1"/>
        <v>81137.243605450771</v>
      </c>
      <c r="F6" s="81">
        <f t="shared" si="2"/>
        <v>0.13764099999999999</v>
      </c>
    </row>
    <row r="7" spans="1:6" x14ac:dyDescent="0.25">
      <c r="A7" s="81">
        <v>1855</v>
      </c>
      <c r="B7" s="81">
        <v>-0.34599999999999997</v>
      </c>
      <c r="C7" s="81">
        <v>284.94099979565135</v>
      </c>
      <c r="D7" s="81">
        <f t="shared" si="0"/>
        <v>-98.589585929295353</v>
      </c>
      <c r="E7" s="81">
        <f t="shared" si="1"/>
        <v>81191.37336454539</v>
      </c>
      <c r="F7" s="81">
        <f t="shared" si="2"/>
        <v>0.11971599999999999</v>
      </c>
    </row>
    <row r="8" spans="1:6" x14ac:dyDescent="0.25">
      <c r="A8" s="81">
        <v>1856</v>
      </c>
      <c r="B8" s="81">
        <v>-0.46899999999999997</v>
      </c>
      <c r="C8" s="81">
        <v>285.04899978258481</v>
      </c>
      <c r="D8" s="81">
        <f t="shared" si="0"/>
        <v>-133.68798089803227</v>
      </c>
      <c r="E8" s="81">
        <f t="shared" si="1"/>
        <v>81252.932277052038</v>
      </c>
      <c r="F8" s="81">
        <f t="shared" si="2"/>
        <v>0.21996099999999996</v>
      </c>
    </row>
    <row r="9" spans="1:6" x14ac:dyDescent="0.25">
      <c r="A9" s="81">
        <v>1857</v>
      </c>
      <c r="B9" s="81">
        <v>-0.61399999999999999</v>
      </c>
      <c r="C9" s="81">
        <v>285.20399977284018</v>
      </c>
      <c r="D9" s="81">
        <f t="shared" si="0"/>
        <v>-175.11525586052386</v>
      </c>
      <c r="E9" s="81">
        <f t="shared" si="1"/>
        <v>81341.321486426226</v>
      </c>
      <c r="F9" s="81">
        <f t="shared" si="2"/>
        <v>0.376996</v>
      </c>
    </row>
    <row r="10" spans="1:6" x14ac:dyDescent="0.25">
      <c r="A10" s="81">
        <v>1858</v>
      </c>
      <c r="B10" s="81">
        <v>-0.46400000000000002</v>
      </c>
      <c r="C10" s="81">
        <v>285.36899976532408</v>
      </c>
      <c r="D10" s="81">
        <f t="shared" si="0"/>
        <v>-132.41121589111037</v>
      </c>
      <c r="E10" s="81">
        <f t="shared" si="1"/>
        <v>81435.466027061528</v>
      </c>
      <c r="F10" s="81">
        <f t="shared" si="2"/>
        <v>0.21529600000000002</v>
      </c>
    </row>
    <row r="11" spans="1:6" x14ac:dyDescent="0.25">
      <c r="A11" s="81">
        <v>1859</v>
      </c>
      <c r="B11" s="81">
        <v>-0.39700000000000002</v>
      </c>
      <c r="C11" s="81">
        <v>285.54499975017956</v>
      </c>
      <c r="D11" s="81">
        <f t="shared" si="0"/>
        <v>-113.36136490082129</v>
      </c>
      <c r="E11" s="81">
        <f t="shared" si="1"/>
        <v>81535.946882330041</v>
      </c>
      <c r="F11" s="81">
        <f t="shared" si="2"/>
        <v>0.15760900000000003</v>
      </c>
    </row>
    <row r="12" spans="1:6" x14ac:dyDescent="0.25">
      <c r="A12" s="81">
        <v>1860</v>
      </c>
      <c r="B12" s="81">
        <v>-0.44700000000000001</v>
      </c>
      <c r="C12" s="81">
        <v>285.73899972727025</v>
      </c>
      <c r="D12" s="81">
        <f t="shared" si="0"/>
        <v>-127.7253328780898</v>
      </c>
      <c r="E12" s="81">
        <f t="shared" si="1"/>
        <v>81646.775965140943</v>
      </c>
      <c r="F12" s="81">
        <f t="shared" si="2"/>
        <v>0.19980900000000001</v>
      </c>
    </row>
    <row r="13" spans="1:6" x14ac:dyDescent="0.25">
      <c r="A13" s="81">
        <v>1861</v>
      </c>
      <c r="B13" s="81">
        <v>-0.56499999999999995</v>
      </c>
      <c r="C13" s="81">
        <v>285.93299971209461</v>
      </c>
      <c r="D13" s="81">
        <f t="shared" si="0"/>
        <v>-161.55214483733343</v>
      </c>
      <c r="E13" s="81">
        <f t="shared" si="1"/>
        <v>81757.680324356697</v>
      </c>
      <c r="F13" s="81">
        <f t="shared" si="2"/>
        <v>0.31922499999999993</v>
      </c>
    </row>
    <row r="14" spans="1:6" x14ac:dyDescent="0.25">
      <c r="A14" s="81">
        <v>1862</v>
      </c>
      <c r="B14" s="81">
        <v>-0.65600000000000003</v>
      </c>
      <c r="C14" s="81">
        <v>286.09999970202233</v>
      </c>
      <c r="D14" s="81">
        <f t="shared" si="0"/>
        <v>-187.68159980452666</v>
      </c>
      <c r="E14" s="81">
        <f t="shared" si="1"/>
        <v>81853.20982949718</v>
      </c>
      <c r="F14" s="81">
        <f t="shared" si="2"/>
        <v>0.43033600000000005</v>
      </c>
    </row>
    <row r="15" spans="1:6" x14ac:dyDescent="0.25">
      <c r="A15" s="81">
        <v>1863</v>
      </c>
      <c r="B15" s="81">
        <v>-0.42199999999999999</v>
      </c>
      <c r="C15" s="81">
        <v>286.27099968397471</v>
      </c>
      <c r="D15" s="81">
        <f t="shared" si="0"/>
        <v>-120.80636186663732</v>
      </c>
      <c r="E15" s="81">
        <f t="shared" si="1"/>
        <v>81951.085260062246</v>
      </c>
      <c r="F15" s="81">
        <f t="shared" si="2"/>
        <v>0.17808399999999999</v>
      </c>
    </row>
    <row r="16" spans="1:6" x14ac:dyDescent="0.25">
      <c r="A16" s="81">
        <v>1864</v>
      </c>
      <c r="B16" s="81">
        <v>-0.45100000000000001</v>
      </c>
      <c r="C16" s="81">
        <v>286.44199966236818</v>
      </c>
      <c r="D16" s="81">
        <f t="shared" si="0"/>
        <v>-129.18534184772804</v>
      </c>
      <c r="E16" s="81">
        <f t="shared" si="1"/>
        <v>82049.019170576124</v>
      </c>
      <c r="F16" s="81">
        <f t="shared" si="2"/>
        <v>0.203401</v>
      </c>
    </row>
    <row r="17" spans="1:6" x14ac:dyDescent="0.25">
      <c r="A17" s="81">
        <v>1865</v>
      </c>
      <c r="B17" s="81">
        <v>-0.33700000000000002</v>
      </c>
      <c r="C17" s="81">
        <v>286.61399964322328</v>
      </c>
      <c r="D17" s="81">
        <f t="shared" si="0"/>
        <v>-96.588917879766257</v>
      </c>
      <c r="E17" s="81">
        <f t="shared" si="1"/>
        <v>82147.584791485599</v>
      </c>
      <c r="F17" s="81">
        <f t="shared" si="2"/>
        <v>0.11356900000000002</v>
      </c>
    </row>
    <row r="18" spans="1:6" x14ac:dyDescent="0.25">
      <c r="A18" s="81">
        <v>1866</v>
      </c>
      <c r="B18" s="81">
        <v>-0.27900000000000003</v>
      </c>
      <c r="C18" s="81">
        <v>286.78099962778214</v>
      </c>
      <c r="D18" s="81">
        <f t="shared" si="0"/>
        <v>-80.011898896151223</v>
      </c>
      <c r="E18" s="81">
        <f t="shared" si="1"/>
        <v>82243.341747509985</v>
      </c>
      <c r="F18" s="81">
        <f t="shared" si="2"/>
        <v>7.7841000000000021E-2</v>
      </c>
    </row>
    <row r="19" spans="1:6" x14ac:dyDescent="0.25">
      <c r="A19" s="81">
        <v>1867</v>
      </c>
      <c r="B19" s="81">
        <v>-0.26500000000000001</v>
      </c>
      <c r="C19" s="81">
        <v>286.95499960609095</v>
      </c>
      <c r="D19" s="81">
        <f t="shared" si="0"/>
        <v>-76.043074895614112</v>
      </c>
      <c r="E19" s="81">
        <f t="shared" si="1"/>
        <v>82343.171798931653</v>
      </c>
      <c r="F19" s="81">
        <f t="shared" si="2"/>
        <v>7.022500000000001E-2</v>
      </c>
    </row>
    <row r="20" spans="1:6" x14ac:dyDescent="0.25">
      <c r="A20" s="81">
        <v>1868</v>
      </c>
      <c r="B20" s="81">
        <v>-0.26700000000000002</v>
      </c>
      <c r="C20" s="81">
        <v>287.10499958973872</v>
      </c>
      <c r="D20" s="81">
        <f t="shared" si="0"/>
        <v>-76.657034890460238</v>
      </c>
      <c r="E20" s="81">
        <f t="shared" si="1"/>
        <v>82429.280789423879</v>
      </c>
      <c r="F20" s="81">
        <f t="shared" si="2"/>
        <v>7.1289000000000005E-2</v>
      </c>
    </row>
    <row r="21" spans="1:6" x14ac:dyDescent="0.25">
      <c r="A21" s="81">
        <v>1869</v>
      </c>
      <c r="B21" s="81">
        <v>-0.26800000000000002</v>
      </c>
      <c r="C21" s="81">
        <v>287.22499956904676</v>
      </c>
      <c r="D21" s="81">
        <f t="shared" si="0"/>
        <v>-76.976299884504542</v>
      </c>
      <c r="E21" s="81">
        <f t="shared" si="1"/>
        <v>82498.200377438916</v>
      </c>
      <c r="F21" s="81">
        <f t="shared" si="2"/>
        <v>7.1824000000000013E-2</v>
      </c>
    </row>
    <row r="22" spans="1:6" x14ac:dyDescent="0.25">
      <c r="A22" s="81">
        <v>1870</v>
      </c>
      <c r="B22" s="81">
        <v>-0.35199999999999998</v>
      </c>
      <c r="C22" s="81">
        <v>287.35499955429816</v>
      </c>
      <c r="D22" s="81">
        <f t="shared" si="0"/>
        <v>-101.14895984311295</v>
      </c>
      <c r="E22" s="81">
        <f t="shared" si="1"/>
        <v>82572.895768850693</v>
      </c>
      <c r="F22" s="81">
        <f t="shared" si="2"/>
        <v>0.12390399999999999</v>
      </c>
    </row>
    <row r="23" spans="1:6" x14ac:dyDescent="0.25">
      <c r="A23" s="81">
        <v>1871</v>
      </c>
      <c r="B23" s="81">
        <v>-0.36799999999999999</v>
      </c>
      <c r="C23" s="81">
        <v>287.49399952879088</v>
      </c>
      <c r="D23" s="81">
        <f t="shared" si="0"/>
        <v>-105.79779182659504</v>
      </c>
      <c r="E23" s="81">
        <f t="shared" si="1"/>
        <v>82652.799765060408</v>
      </c>
      <c r="F23" s="81">
        <f t="shared" si="2"/>
        <v>0.13542399999999999</v>
      </c>
    </row>
    <row r="24" spans="1:6" x14ac:dyDescent="0.25">
      <c r="A24" s="81">
        <v>1872</v>
      </c>
      <c r="B24" s="81">
        <v>-0.34</v>
      </c>
      <c r="C24" s="81">
        <v>287.6639994906144</v>
      </c>
      <c r="D24" s="81">
        <f t="shared" si="0"/>
        <v>-97.805759826808909</v>
      </c>
      <c r="E24" s="81">
        <f t="shared" si="1"/>
        <v>82750.576602936198</v>
      </c>
      <c r="F24" s="81">
        <f t="shared" si="2"/>
        <v>0.11560000000000002</v>
      </c>
    </row>
    <row r="25" spans="1:6" x14ac:dyDescent="0.25">
      <c r="A25" s="81">
        <v>1873</v>
      </c>
      <c r="B25" s="81">
        <v>-0.309</v>
      </c>
      <c r="C25" s="81">
        <v>287.85999946655244</v>
      </c>
      <c r="D25" s="81">
        <f t="shared" si="0"/>
        <v>-88.948739835164702</v>
      </c>
      <c r="E25" s="81">
        <f t="shared" si="1"/>
        <v>82863.379292883576</v>
      </c>
      <c r="F25" s="81">
        <f t="shared" si="2"/>
        <v>9.5480999999999996E-2</v>
      </c>
    </row>
    <row r="26" spans="1:6" x14ac:dyDescent="0.25">
      <c r="A26" s="81">
        <v>1874</v>
      </c>
      <c r="B26" s="81">
        <v>-0.375</v>
      </c>
      <c r="C26" s="81">
        <v>288.06099947476667</v>
      </c>
      <c r="D26" s="81">
        <f t="shared" si="0"/>
        <v>-108.0228748030375</v>
      </c>
      <c r="E26" s="81">
        <f t="shared" si="1"/>
        <v>82979.139418401523</v>
      </c>
      <c r="F26" s="81">
        <f t="shared" si="2"/>
        <v>0.140625</v>
      </c>
    </row>
    <row r="27" spans="1:6" x14ac:dyDescent="0.25">
      <c r="A27" s="81">
        <v>1875</v>
      </c>
      <c r="B27" s="81">
        <v>-0.41799999999999998</v>
      </c>
      <c r="C27" s="81">
        <v>288.29099944872956</v>
      </c>
      <c r="D27" s="81">
        <f t="shared" si="0"/>
        <v>-120.50563776956895</v>
      </c>
      <c r="E27" s="81">
        <f t="shared" si="1"/>
        <v>83111.700363147393</v>
      </c>
      <c r="F27" s="81">
        <f t="shared" si="2"/>
        <v>0.17472399999999999</v>
      </c>
    </row>
    <row r="28" spans="1:6" x14ac:dyDescent="0.25">
      <c r="A28" s="81">
        <v>1876</v>
      </c>
      <c r="B28" s="81">
        <v>-0.42199999999999999</v>
      </c>
      <c r="C28" s="81">
        <v>288.51999943516995</v>
      </c>
      <c r="D28" s="81">
        <f t="shared" si="0"/>
        <v>-121.75543976164171</v>
      </c>
      <c r="E28" s="81">
        <f t="shared" si="1"/>
        <v>83243.790074070464</v>
      </c>
      <c r="F28" s="81">
        <f t="shared" si="2"/>
        <v>0.17808399999999999</v>
      </c>
    </row>
    <row r="29" spans="1:6" x14ac:dyDescent="0.25">
      <c r="A29" s="81">
        <v>1877</v>
      </c>
      <c r="B29" s="81">
        <v>-4.2000000000000003E-2</v>
      </c>
      <c r="C29" s="81">
        <v>288.75199942348434</v>
      </c>
      <c r="D29" s="81">
        <f t="shared" si="0"/>
        <v>-12.127583975786342</v>
      </c>
      <c r="E29" s="81">
        <f t="shared" si="1"/>
        <v>83377.717171059892</v>
      </c>
      <c r="F29" s="81">
        <f t="shared" si="2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288.99299941266867</v>
      </c>
      <c r="D30" s="81">
        <f t="shared" si="0"/>
        <v>15.605621968284108</v>
      </c>
      <c r="E30" s="81">
        <f t="shared" si="1"/>
        <v>83516.953709530717</v>
      </c>
      <c r="F30" s="81">
        <f t="shared" si="2"/>
        <v>2.9159999999999998E-3</v>
      </c>
    </row>
    <row r="31" spans="1:6" x14ac:dyDescent="0.25">
      <c r="A31" s="81">
        <v>1879</v>
      </c>
      <c r="B31" s="81">
        <v>-0.29099999999999998</v>
      </c>
      <c r="C31" s="81">
        <v>289.22099937678291</v>
      </c>
      <c r="D31" s="81">
        <f t="shared" si="0"/>
        <v>-84.163310818643822</v>
      </c>
      <c r="E31" s="81">
        <f t="shared" si="1"/>
        <v>83648.786480505063</v>
      </c>
      <c r="F31" s="81">
        <f t="shared" si="2"/>
        <v>8.4680999999999992E-2</v>
      </c>
    </row>
    <row r="32" spans="1:6" x14ac:dyDescent="0.25">
      <c r="A32" s="81">
        <v>1880</v>
      </c>
      <c r="B32" s="81">
        <v>-0.34799999999999998</v>
      </c>
      <c r="C32" s="81">
        <v>289.46999932019799</v>
      </c>
      <c r="D32" s="81">
        <f t="shared" si="0"/>
        <v>-100.7355597634289</v>
      </c>
      <c r="E32" s="81">
        <f t="shared" si="1"/>
        <v>83792.880506435424</v>
      </c>
      <c r="F32" s="81">
        <f t="shared" si="2"/>
        <v>0.12110399999999999</v>
      </c>
    </row>
    <row r="33" spans="1:6" x14ac:dyDescent="0.25">
      <c r="A33" s="81">
        <v>1881</v>
      </c>
      <c r="B33" s="81">
        <v>-0.254</v>
      </c>
      <c r="C33" s="81">
        <v>289.73699929109762</v>
      </c>
      <c r="D33" s="81">
        <f t="shared" si="0"/>
        <v>-73.593197819938794</v>
      </c>
      <c r="E33" s="81">
        <f t="shared" si="1"/>
        <v>83947.528758209504</v>
      </c>
      <c r="F33" s="81">
        <f t="shared" si="2"/>
        <v>6.4516000000000004E-2</v>
      </c>
    </row>
    <row r="34" spans="1:6" x14ac:dyDescent="0.25">
      <c r="A34" s="81">
        <v>1882</v>
      </c>
      <c r="B34" s="81">
        <v>-0.315</v>
      </c>
      <c r="C34" s="81">
        <v>290.01899925659364</v>
      </c>
      <c r="D34" s="81">
        <f t="shared" si="0"/>
        <v>-91.355984765827003</v>
      </c>
      <c r="E34" s="81">
        <f t="shared" si="1"/>
        <v>84111.019929796064</v>
      </c>
      <c r="F34" s="81">
        <f t="shared" si="2"/>
        <v>9.9225000000000008E-2</v>
      </c>
    </row>
    <row r="35" spans="1:6" x14ac:dyDescent="0.25">
      <c r="A35" s="81">
        <v>1883</v>
      </c>
      <c r="B35" s="81">
        <v>-0.36799999999999999</v>
      </c>
      <c r="C35" s="81">
        <v>290.26299921984815</v>
      </c>
      <c r="D35" s="81">
        <f t="shared" si="0"/>
        <v>-106.81678371290413</v>
      </c>
      <c r="E35" s="81">
        <f t="shared" si="1"/>
        <v>84252.608716101575</v>
      </c>
      <c r="F35" s="81">
        <f t="shared" si="2"/>
        <v>0.13542399999999999</v>
      </c>
    </row>
    <row r="36" spans="1:6" x14ac:dyDescent="0.25">
      <c r="A36" s="81">
        <v>1884</v>
      </c>
      <c r="B36" s="81">
        <v>-0.52900000000000003</v>
      </c>
      <c r="C36" s="81">
        <v>290.51199920470657</v>
      </c>
      <c r="D36" s="81">
        <f t="shared" si="0"/>
        <v>-153.68084757928978</v>
      </c>
      <c r="E36" s="81">
        <f t="shared" si="1"/>
        <v>84397.221681915427</v>
      </c>
      <c r="F36" s="81">
        <f t="shared" si="2"/>
        <v>0.27984100000000001</v>
      </c>
    </row>
    <row r="37" spans="1:6" x14ac:dyDescent="0.25">
      <c r="A37" s="81">
        <v>1885</v>
      </c>
      <c r="B37" s="81">
        <v>-0.502</v>
      </c>
      <c r="C37" s="81">
        <v>290.79699919439662</v>
      </c>
      <c r="D37" s="81">
        <f t="shared" si="0"/>
        <v>-145.98009359558711</v>
      </c>
      <c r="E37" s="81">
        <f t="shared" si="1"/>
        <v>84562.894740465912</v>
      </c>
      <c r="F37" s="81">
        <f t="shared" si="2"/>
        <v>0.25200400000000001</v>
      </c>
    </row>
    <row r="38" spans="1:6" x14ac:dyDescent="0.25">
      <c r="A38" s="81">
        <v>1886</v>
      </c>
      <c r="B38" s="81">
        <v>-0.53800000000000003</v>
      </c>
      <c r="C38" s="81">
        <v>291.09999917728572</v>
      </c>
      <c r="D38" s="81">
        <f t="shared" si="0"/>
        <v>-156.61179955737973</v>
      </c>
      <c r="E38" s="81">
        <f t="shared" si="1"/>
        <v>84739.209521015742</v>
      </c>
      <c r="F38" s="81">
        <f t="shared" si="2"/>
        <v>0.28944400000000003</v>
      </c>
    </row>
    <row r="39" spans="1:6" x14ac:dyDescent="0.25">
      <c r="A39" s="81">
        <v>1887</v>
      </c>
      <c r="B39" s="81">
        <v>-0.55900000000000005</v>
      </c>
      <c r="C39" s="81">
        <v>291.41399913878035</v>
      </c>
      <c r="D39" s="81">
        <f t="shared" si="0"/>
        <v>-162.90042551857823</v>
      </c>
      <c r="E39" s="81">
        <f t="shared" si="1"/>
        <v>84922.118894057072</v>
      </c>
      <c r="F39" s="81">
        <f t="shared" si="2"/>
        <v>0.31248100000000006</v>
      </c>
    </row>
    <row r="40" spans="1:6" x14ac:dyDescent="0.25">
      <c r="A40" s="81">
        <v>1888</v>
      </c>
      <c r="B40" s="81">
        <v>-0.36399999999999999</v>
      </c>
      <c r="C40" s="81">
        <v>291.76299907622638</v>
      </c>
      <c r="D40" s="81">
        <f t="shared" si="0"/>
        <v>-106.2017316637464</v>
      </c>
      <c r="E40" s="81">
        <f t="shared" si="1"/>
        <v>85125.647629954081</v>
      </c>
      <c r="F40" s="81">
        <f t="shared" si="2"/>
        <v>0.132496</v>
      </c>
    </row>
    <row r="41" spans="1:6" x14ac:dyDescent="0.25">
      <c r="A41" s="81">
        <v>1889</v>
      </c>
      <c r="B41" s="81">
        <v>-0.23300000000000001</v>
      </c>
      <c r="C41" s="81">
        <v>292.11299905472004</v>
      </c>
      <c r="D41" s="81">
        <f t="shared" si="0"/>
        <v>-68.062328779749777</v>
      </c>
      <c r="E41" s="81">
        <f t="shared" si="1"/>
        <v>85330.004216742862</v>
      </c>
      <c r="F41" s="81">
        <f t="shared" si="2"/>
        <v>5.4289000000000004E-2</v>
      </c>
    </row>
    <row r="42" spans="1:6" x14ac:dyDescent="0.25">
      <c r="A42" s="81">
        <v>1890</v>
      </c>
      <c r="B42" s="81">
        <v>-0.52100000000000002</v>
      </c>
      <c r="C42" s="81">
        <v>292.45799899467517</v>
      </c>
      <c r="D42" s="81">
        <f t="shared" si="0"/>
        <v>-152.37061747622576</v>
      </c>
      <c r="E42" s="81">
        <f t="shared" si="1"/>
        <v>85531.681175969425</v>
      </c>
      <c r="F42" s="81">
        <f t="shared" si="2"/>
        <v>0.27144100000000004</v>
      </c>
    </row>
    <row r="43" spans="1:6" x14ac:dyDescent="0.25">
      <c r="A43" s="81">
        <v>1891</v>
      </c>
      <c r="B43" s="81">
        <v>-0.41099999999999998</v>
      </c>
      <c r="C43" s="81">
        <v>292.81599895276145</v>
      </c>
      <c r="D43" s="81">
        <f t="shared" si="0"/>
        <v>-120.34737556958495</v>
      </c>
      <c r="E43" s="81">
        <f t="shared" si="1"/>
        <v>85741.209242703597</v>
      </c>
      <c r="F43" s="81">
        <f t="shared" si="2"/>
        <v>0.16892099999999999</v>
      </c>
    </row>
    <row r="44" spans="1:6" x14ac:dyDescent="0.25">
      <c r="A44" s="81">
        <v>1892</v>
      </c>
      <c r="B44" s="81">
        <v>-0.45400000000000001</v>
      </c>
      <c r="C44" s="81">
        <v>293.16699893936811</v>
      </c>
      <c r="D44" s="81">
        <f t="shared" si="0"/>
        <v>-133.09781751847314</v>
      </c>
      <c r="E44" s="81">
        <f t="shared" si="1"/>
        <v>85946.889267115461</v>
      </c>
      <c r="F44" s="81">
        <f t="shared" si="2"/>
        <v>0.20611600000000002</v>
      </c>
    </row>
    <row r="45" spans="1:6" x14ac:dyDescent="0.25">
      <c r="A45" s="81">
        <v>1893</v>
      </c>
      <c r="B45" s="81">
        <v>-0.44400000000000001</v>
      </c>
      <c r="C45" s="81">
        <v>293.47699893819015</v>
      </c>
      <c r="D45" s="81">
        <f t="shared" si="0"/>
        <v>-130.30378752855643</v>
      </c>
      <c r="E45" s="81">
        <f t="shared" si="1"/>
        <v>86128.748905766464</v>
      </c>
      <c r="F45" s="81">
        <f t="shared" si="2"/>
        <v>0.19713600000000001</v>
      </c>
    </row>
    <row r="46" spans="1:6" x14ac:dyDescent="0.25">
      <c r="A46" s="81">
        <v>1894</v>
      </c>
      <c r="B46" s="81">
        <v>-0.437</v>
      </c>
      <c r="C46" s="81">
        <v>293.79099890627157</v>
      </c>
      <c r="D46" s="81">
        <f t="shared" si="0"/>
        <v>-128.38666652204068</v>
      </c>
      <c r="E46" s="81">
        <f t="shared" si="1"/>
        <v>86313.151038344862</v>
      </c>
      <c r="F46" s="81">
        <f t="shared" si="2"/>
        <v>0.190969</v>
      </c>
    </row>
    <row r="47" spans="1:6" x14ac:dyDescent="0.25">
      <c r="A47" s="81">
        <v>1895</v>
      </c>
      <c r="B47" s="81">
        <v>-0.372</v>
      </c>
      <c r="C47" s="81">
        <v>294.07899885430999</v>
      </c>
      <c r="D47" s="81">
        <f t="shared" si="0"/>
        <v>-109.39738757380331</v>
      </c>
      <c r="E47" s="81">
        <f t="shared" si="1"/>
        <v>86482.457567153251</v>
      </c>
      <c r="F47" s="81">
        <f t="shared" si="2"/>
        <v>0.13838400000000001</v>
      </c>
    </row>
    <row r="48" spans="1:6" x14ac:dyDescent="0.25">
      <c r="A48" s="81">
        <v>1896</v>
      </c>
      <c r="B48" s="81">
        <v>-0.26900000000000002</v>
      </c>
      <c r="C48" s="81">
        <v>294.36499881472389</v>
      </c>
      <c r="D48" s="81">
        <f t="shared" si="0"/>
        <v>-79.18418468116073</v>
      </c>
      <c r="E48" s="81">
        <f t="shared" si="1"/>
        <v>86650.752527192395</v>
      </c>
      <c r="F48" s="81">
        <f t="shared" si="2"/>
        <v>7.2361000000000009E-2</v>
      </c>
    </row>
    <row r="49" spans="1:6" x14ac:dyDescent="0.25">
      <c r="A49" s="81">
        <v>1897</v>
      </c>
      <c r="B49" s="81">
        <v>-0.249</v>
      </c>
      <c r="C49" s="81">
        <v>294.64599876560305</v>
      </c>
      <c r="D49" s="81">
        <f t="shared" si="0"/>
        <v>-73.366853692635161</v>
      </c>
      <c r="E49" s="81">
        <f t="shared" si="1"/>
        <v>86816.264588579754</v>
      </c>
      <c r="F49" s="81">
        <f t="shared" si="2"/>
        <v>6.2001000000000001E-2</v>
      </c>
    </row>
    <row r="50" spans="1:6" x14ac:dyDescent="0.25">
      <c r="A50" s="81">
        <v>1898</v>
      </c>
      <c r="B50" s="81">
        <v>-0.44900000000000001</v>
      </c>
      <c r="C50" s="81">
        <v>294.95399869752913</v>
      </c>
      <c r="D50" s="81">
        <f t="shared" si="0"/>
        <v>-132.43434541519059</v>
      </c>
      <c r="E50" s="81">
        <f t="shared" si="1"/>
        <v>86997.861347662008</v>
      </c>
      <c r="F50" s="81">
        <f t="shared" si="2"/>
        <v>0.201601</v>
      </c>
    </row>
    <row r="51" spans="1:6" x14ac:dyDescent="0.25">
      <c r="A51" s="81">
        <v>1899</v>
      </c>
      <c r="B51" s="81">
        <v>-0.28299999999999997</v>
      </c>
      <c r="C51" s="81">
        <v>295.29999857843973</v>
      </c>
      <c r="D51" s="81">
        <f t="shared" si="0"/>
        <v>-83.569899597698438</v>
      </c>
      <c r="E51" s="81">
        <f t="shared" si="1"/>
        <v>87202.089160426505</v>
      </c>
      <c r="F51" s="81">
        <f t="shared" si="2"/>
        <v>8.008899999999998E-2</v>
      </c>
    </row>
    <row r="52" spans="1:6" x14ac:dyDescent="0.25">
      <c r="A52" s="81">
        <v>1900</v>
      </c>
      <c r="B52" s="81">
        <v>-0.17100000000000001</v>
      </c>
      <c r="C52" s="81">
        <v>295.67499844167355</v>
      </c>
      <c r="D52" s="81">
        <f t="shared" si="0"/>
        <v>-50.560424733526183</v>
      </c>
      <c r="E52" s="81">
        <f t="shared" si="1"/>
        <v>87423.704703483658</v>
      </c>
      <c r="F52" s="81">
        <f t="shared" si="2"/>
        <v>2.9241000000000003E-2</v>
      </c>
    </row>
    <row r="53" spans="1:6" x14ac:dyDescent="0.25">
      <c r="A53" s="81">
        <v>1901</v>
      </c>
      <c r="B53" s="81">
        <v>-0.24399999999999999</v>
      </c>
      <c r="C53" s="81">
        <v>296.00699796646978</v>
      </c>
      <c r="D53" s="81">
        <f t="shared" si="0"/>
        <v>-72.225707503818626</v>
      </c>
      <c r="E53" s="81">
        <f t="shared" si="1"/>
        <v>87620.142845121649</v>
      </c>
      <c r="F53" s="81">
        <f t="shared" si="2"/>
        <v>5.9535999999999999E-2</v>
      </c>
    </row>
    <row r="54" spans="1:6" x14ac:dyDescent="0.25">
      <c r="A54" s="81">
        <v>1902</v>
      </c>
      <c r="B54" s="81">
        <v>-0.38400000000000001</v>
      </c>
      <c r="C54" s="81">
        <v>296.32499742696638</v>
      </c>
      <c r="D54" s="81">
        <f t="shared" si="0"/>
        <v>-113.78879901195509</v>
      </c>
      <c r="E54" s="81">
        <f t="shared" si="1"/>
        <v>87808.504100091624</v>
      </c>
      <c r="F54" s="81">
        <f t="shared" si="2"/>
        <v>0.147456</v>
      </c>
    </row>
    <row r="55" spans="1:6" x14ac:dyDescent="0.25">
      <c r="A55" s="81">
        <v>1903</v>
      </c>
      <c r="B55" s="81">
        <v>-0.48</v>
      </c>
      <c r="C55" s="81">
        <v>296.6539968372104</v>
      </c>
      <c r="D55" s="81">
        <f t="shared" si="0"/>
        <v>-142.39391848186099</v>
      </c>
      <c r="E55" s="81">
        <f t="shared" si="1"/>
        <v>88003.593839491645</v>
      </c>
      <c r="F55" s="81">
        <f t="shared" si="2"/>
        <v>0.23039999999999999</v>
      </c>
    </row>
    <row r="56" spans="1:6" x14ac:dyDescent="0.25">
      <c r="A56" s="81">
        <v>1904</v>
      </c>
      <c r="B56" s="81">
        <v>-0.52600000000000002</v>
      </c>
      <c r="C56" s="81">
        <v>296.95399630481552</v>
      </c>
      <c r="D56" s="81">
        <f t="shared" si="0"/>
        <v>-156.19780205633296</v>
      </c>
      <c r="E56" s="81">
        <f t="shared" si="1"/>
        <v>88181.675921400383</v>
      </c>
      <c r="F56" s="81">
        <f t="shared" si="2"/>
        <v>0.27667600000000003</v>
      </c>
    </row>
    <row r="57" spans="1:6" x14ac:dyDescent="0.25">
      <c r="A57" s="81">
        <v>1905</v>
      </c>
      <c r="B57" s="81">
        <v>-0.36199999999999999</v>
      </c>
      <c r="C57" s="81">
        <v>297.2889957278777</v>
      </c>
      <c r="D57" s="81">
        <f t="shared" si="0"/>
        <v>-107.61861645349173</v>
      </c>
      <c r="E57" s="81">
        <f t="shared" si="1"/>
        <v>88380.746980890093</v>
      </c>
      <c r="F57" s="81">
        <f t="shared" si="2"/>
        <v>0.13104399999999999</v>
      </c>
    </row>
    <row r="58" spans="1:6" x14ac:dyDescent="0.25">
      <c r="A58" s="81">
        <v>1906</v>
      </c>
      <c r="B58" s="81">
        <v>-0.29199999999999998</v>
      </c>
      <c r="C58" s="81">
        <v>297.66199513688377</v>
      </c>
      <c r="D58" s="81">
        <f t="shared" si="0"/>
        <v>-86.917302579970055</v>
      </c>
      <c r="E58" s="81">
        <f t="shared" si="1"/>
        <v>88602.663348870221</v>
      </c>
      <c r="F58" s="81">
        <f t="shared" si="2"/>
        <v>8.5263999999999993E-2</v>
      </c>
    </row>
    <row r="59" spans="1:6" x14ac:dyDescent="0.25">
      <c r="A59" s="81">
        <v>1907</v>
      </c>
      <c r="B59" s="81">
        <v>-0.46800000000000003</v>
      </c>
      <c r="C59" s="81">
        <v>298.09799448445773</v>
      </c>
      <c r="D59" s="81">
        <f t="shared" si="0"/>
        <v>-139.50986141872622</v>
      </c>
      <c r="E59" s="81">
        <f t="shared" si="1"/>
        <v>88862.414315655784</v>
      </c>
      <c r="F59" s="81">
        <f t="shared" si="2"/>
        <v>0.21902400000000002</v>
      </c>
    </row>
    <row r="60" spans="1:6" x14ac:dyDescent="0.25">
      <c r="A60" s="81">
        <v>1908</v>
      </c>
      <c r="B60" s="81">
        <v>-0.48499999999999999</v>
      </c>
      <c r="C60" s="81">
        <v>298.51799400601698</v>
      </c>
      <c r="D60" s="81">
        <f t="shared" si="0"/>
        <v>-144.78122709291824</v>
      </c>
      <c r="E60" s="81">
        <f t="shared" si="1"/>
        <v>89112.992745376381</v>
      </c>
      <c r="F60" s="81">
        <f t="shared" si="2"/>
        <v>0.23522499999999999</v>
      </c>
    </row>
    <row r="61" spans="1:6" x14ac:dyDescent="0.25">
      <c r="A61" s="81">
        <v>1909</v>
      </c>
      <c r="B61" s="81">
        <v>-0.54200000000000004</v>
      </c>
      <c r="C61" s="81">
        <v>298.93599345540412</v>
      </c>
      <c r="D61" s="81">
        <f t="shared" si="0"/>
        <v>-162.02330845282904</v>
      </c>
      <c r="E61" s="81">
        <f t="shared" si="1"/>
        <v>89362.728183169413</v>
      </c>
      <c r="F61" s="81">
        <f t="shared" si="2"/>
        <v>0.29376400000000003</v>
      </c>
    </row>
    <row r="62" spans="1:6" x14ac:dyDescent="0.25">
      <c r="A62" s="81">
        <v>1910</v>
      </c>
      <c r="B62" s="81">
        <v>-0.51500000000000001</v>
      </c>
      <c r="C62" s="81">
        <v>299.37699288037339</v>
      </c>
      <c r="D62" s="81">
        <f t="shared" si="0"/>
        <v>-154.1791513333923</v>
      </c>
      <c r="E62" s="81">
        <f t="shared" si="1"/>
        <v>89626.583866095141</v>
      </c>
      <c r="F62" s="81">
        <f t="shared" si="2"/>
        <v>0.26522499999999999</v>
      </c>
    </row>
    <row r="63" spans="1:6" x14ac:dyDescent="0.25">
      <c r="A63" s="81">
        <v>1911</v>
      </c>
      <c r="B63" s="81">
        <v>-0.52900000000000003</v>
      </c>
      <c r="C63" s="81">
        <v>299.82899233728108</v>
      </c>
      <c r="D63" s="81">
        <f t="shared" si="0"/>
        <v>-158.60953694642168</v>
      </c>
      <c r="E63" s="81">
        <f t="shared" si="1"/>
        <v>89897.424645989362</v>
      </c>
      <c r="F63" s="81">
        <f t="shared" si="2"/>
        <v>0.27984100000000001</v>
      </c>
    </row>
    <row r="64" spans="1:6" x14ac:dyDescent="0.25">
      <c r="A64" s="81">
        <v>1912</v>
      </c>
      <c r="B64" s="81">
        <v>-0.46700000000000003</v>
      </c>
      <c r="C64" s="81">
        <v>300.35299174867805</v>
      </c>
      <c r="D64" s="81">
        <f t="shared" si="0"/>
        <v>-140.26484714663266</v>
      </c>
      <c r="E64" s="81">
        <f t="shared" si="1"/>
        <v>90211.919652381461</v>
      </c>
      <c r="F64" s="81">
        <f t="shared" si="2"/>
        <v>0.21808900000000003</v>
      </c>
    </row>
    <row r="65" spans="1:6" x14ac:dyDescent="0.25">
      <c r="A65" s="81">
        <v>1913</v>
      </c>
      <c r="B65" s="81">
        <v>-0.41899999999999998</v>
      </c>
      <c r="C65" s="81">
        <v>300.90999114380628</v>
      </c>
      <c r="D65" s="81">
        <f t="shared" si="0"/>
        <v>-126.08128628925482</v>
      </c>
      <c r="E65" s="81">
        <f t="shared" si="1"/>
        <v>90546.822770165571</v>
      </c>
      <c r="F65" s="81">
        <f t="shared" si="2"/>
        <v>0.17556099999999999</v>
      </c>
    </row>
    <row r="66" spans="1:6" x14ac:dyDescent="0.25">
      <c r="A66" s="81">
        <v>1914</v>
      </c>
      <c r="B66" s="81">
        <v>-0.25</v>
      </c>
      <c r="C66" s="81">
        <v>301.41899077886382</v>
      </c>
      <c r="D66" s="81">
        <f t="shared" si="0"/>
        <v>-75.354747694715954</v>
      </c>
      <c r="E66" s="81">
        <f t="shared" si="1"/>
        <v>90853.40800214879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301.9369903068968</v>
      </c>
      <c r="D67" s="81">
        <f t="shared" ref="D67:D130" si="4">C67*B67</f>
        <v>-55.556406216469014</v>
      </c>
      <c r="E67" s="81">
        <f t="shared" ref="E67:E130" si="5">C67*C67</f>
        <v>91165.946115587096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302.48498968641667</v>
      </c>
      <c r="D68" s="81">
        <f t="shared" si="4"/>
        <v>-130.06854556515916</v>
      </c>
      <c r="E68" s="81">
        <f t="shared" si="5"/>
        <v>91497.168985591605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303.01098910113365</v>
      </c>
      <c r="D69" s="81">
        <f t="shared" si="4"/>
        <v>-162.71690114730879</v>
      </c>
      <c r="E69" s="81">
        <f t="shared" si="5"/>
        <v>91815.659516047337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303.44898864914416</v>
      </c>
      <c r="D70" s="81">
        <f t="shared" si="4"/>
        <v>-120.46924849371024</v>
      </c>
      <c r="E70" s="81">
        <f t="shared" si="5"/>
        <v>92081.288712188412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303.81398833474168</v>
      </c>
      <c r="D71" s="81">
        <f t="shared" si="4"/>
        <v>-96.005220313778366</v>
      </c>
      <c r="E71" s="81">
        <f t="shared" si="5"/>
        <v>92302.939507862553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304.24598768073457</v>
      </c>
      <c r="D72" s="81">
        <f t="shared" si="4"/>
        <v>-89.144074390455231</v>
      </c>
      <c r="E72" s="81">
        <f t="shared" si="5"/>
        <v>92565.621019825689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304.59998733939761</v>
      </c>
      <c r="D73" s="81">
        <f t="shared" si="4"/>
        <v>-65.793597265309884</v>
      </c>
      <c r="E73" s="81">
        <f t="shared" si="5"/>
        <v>92781.152287161181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304.94498676960228</v>
      </c>
      <c r="D74" s="81">
        <f t="shared" si="4"/>
        <v>-93.618110938267904</v>
      </c>
      <c r="E74" s="81">
        <f t="shared" si="5"/>
        <v>92991.444955912913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305.27098605184841</v>
      </c>
      <c r="D75" s="81">
        <f t="shared" si="4"/>
        <v>-87.307502010828642</v>
      </c>
      <c r="E75" s="81">
        <f t="shared" si="5"/>
        <v>93190.374925067823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305.62998551836387</v>
      </c>
      <c r="D76" s="81">
        <f t="shared" si="4"/>
        <v>-83.742616032031705</v>
      </c>
      <c r="E76" s="81">
        <f t="shared" si="5"/>
        <v>93409.688047955307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305.81298501445457</v>
      </c>
      <c r="D77" s="81">
        <f t="shared" si="4"/>
        <v>-71.560238493382371</v>
      </c>
      <c r="E77" s="81">
        <f t="shared" si="5"/>
        <v>93521.581803451016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305.95398452087915</v>
      </c>
      <c r="D78" s="81">
        <f t="shared" si="4"/>
        <v>-27.229904622358244</v>
      </c>
      <c r="E78" s="81">
        <f t="shared" si="5"/>
        <v>93607.840644202355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306.1769838719398</v>
      </c>
      <c r="D79" s="81">
        <f t="shared" si="4"/>
        <v>-63.072458677619593</v>
      </c>
      <c r="E79" s="81">
        <f t="shared" si="5"/>
        <v>93744.345452918089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306.3289833241098</v>
      </c>
      <c r="D80" s="81">
        <f t="shared" si="4"/>
        <v>-56.364532931636205</v>
      </c>
      <c r="E80" s="81">
        <f t="shared" si="5"/>
        <v>93837.446024382734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306.49498271638004</v>
      </c>
      <c r="D81" s="81">
        <f t="shared" si="4"/>
        <v>-114.62912353592613</v>
      </c>
      <c r="E81" s="81">
        <f t="shared" si="5"/>
        <v>93939.174430314102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306.61998238495102</v>
      </c>
      <c r="D82" s="81">
        <f t="shared" si="4"/>
        <v>-43.54003749866304</v>
      </c>
      <c r="E82" s="81">
        <f t="shared" si="5"/>
        <v>94015.813597747678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306.82198213699218</v>
      </c>
      <c r="D83" s="81">
        <f t="shared" si="4"/>
        <v>-26.079868481644336</v>
      </c>
      <c r="E83" s="81">
        <f t="shared" si="5"/>
        <v>94139.728722472748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307.09298182319202</v>
      </c>
      <c r="D84" s="81">
        <f t="shared" si="4"/>
        <v>-40.229180618838157</v>
      </c>
      <c r="E84" s="81">
        <f t="shared" si="5"/>
        <v>94306.099485059342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307.40198125278948</v>
      </c>
      <c r="D85" s="81">
        <f t="shared" si="4"/>
        <v>-97.753830038387051</v>
      </c>
      <c r="E85" s="81">
        <f t="shared" si="5"/>
        <v>94495.978078140339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307.78498059363369</v>
      </c>
      <c r="D86" s="81">
        <f t="shared" si="4"/>
        <v>-55.093511526260428</v>
      </c>
      <c r="E86" s="81">
        <f t="shared" si="5"/>
        <v>94731.594279023469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308.22697996210127</v>
      </c>
      <c r="D87" s="81">
        <f t="shared" si="4"/>
        <v>-68.426389551586482</v>
      </c>
      <c r="E87" s="81">
        <f t="shared" si="5"/>
        <v>95003.871176557572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309.01197925404398</v>
      </c>
      <c r="D88" s="81">
        <f t="shared" si="4"/>
        <v>-52.223024493933437</v>
      </c>
      <c r="E88" s="81">
        <f t="shared" si="5"/>
        <v>95488.403322501705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309.76397861585536</v>
      </c>
      <c r="D89" s="81">
        <f t="shared" si="4"/>
        <v>0</v>
      </c>
      <c r="E89" s="81">
        <f t="shared" si="5"/>
        <v>95953.722447924098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310.2939782047456</v>
      </c>
      <c r="D90" s="81">
        <f t="shared" si="4"/>
        <v>0.93088193461423685</v>
      </c>
      <c r="E90" s="81">
        <f t="shared" si="5"/>
        <v>96282.352910127142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310.85097758435154</v>
      </c>
      <c r="D91" s="81">
        <f t="shared" si="4"/>
        <v>-7.7712744396087885</v>
      </c>
      <c r="E91" s="81">
        <f t="shared" si="5"/>
        <v>96628.330265147029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311.35697686861346</v>
      </c>
      <c r="D92" s="81">
        <f t="shared" si="4"/>
        <v>23.663130242014621</v>
      </c>
      <c r="E92" s="81">
        <f t="shared" si="5"/>
        <v>96943.167044762289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311.81097627738842</v>
      </c>
      <c r="D93" s="81">
        <f t="shared" si="4"/>
        <v>14.655115885037256</v>
      </c>
      <c r="E93" s="81">
        <f t="shared" si="5"/>
        <v>97226.08492705808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312.17197573958202</v>
      </c>
      <c r="D94" s="81">
        <f t="shared" si="4"/>
        <v>1.8730318544374922</v>
      </c>
      <c r="E94" s="81">
        <f t="shared" si="5"/>
        <v>97451.342437154191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312.38997517567122</v>
      </c>
      <c r="D95" s="81">
        <f t="shared" si="4"/>
        <v>13.745158907729532</v>
      </c>
      <c r="E95" s="81">
        <f t="shared" si="5"/>
        <v>97587.496590256487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312.41297475170353</v>
      </c>
      <c r="D96" s="81">
        <f t="shared" si="4"/>
        <v>43.112990515735092</v>
      </c>
      <c r="E96" s="81">
        <f t="shared" si="5"/>
        <v>97601.866793208552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312.38497460847424</v>
      </c>
      <c r="D97" s="81">
        <f t="shared" si="4"/>
        <v>4.0610046699101652</v>
      </c>
      <c r="E97" s="81">
        <f t="shared" si="5"/>
        <v>97584.372361137095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312.38997396451458</v>
      </c>
      <c r="D98" s="81">
        <f t="shared" si="4"/>
        <v>-18.118618489941845</v>
      </c>
      <c r="E98" s="81">
        <f t="shared" si="5"/>
        <v>97587.4958335501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312.4859731842821</v>
      </c>
      <c r="D99" s="81">
        <f t="shared" si="4"/>
        <v>12.499438927371285</v>
      </c>
      <c r="E99" s="81">
        <f t="shared" si="5"/>
        <v>97647.483436927869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312.52097253414843</v>
      </c>
      <c r="D100" s="81">
        <f t="shared" si="4"/>
        <v>-21.251426132322095</v>
      </c>
      <c r="E100" s="81">
        <f t="shared" si="5"/>
        <v>97669.358273689955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312.63197205531281</v>
      </c>
      <c r="D101" s="81">
        <f t="shared" si="4"/>
        <v>-32.826357065807848</v>
      </c>
      <c r="E101" s="81">
        <f t="shared" si="5"/>
        <v>97738.749951193895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312.82097134137496</v>
      </c>
      <c r="D102" s="81">
        <f t="shared" si="4"/>
        <v>-55.056490956081987</v>
      </c>
      <c r="E102" s="81">
        <f t="shared" si="5"/>
        <v>97856.960110961329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313.01397060638436</v>
      </c>
      <c r="D103" s="81">
        <f t="shared" si="4"/>
        <v>-1.5650698530319218</v>
      </c>
      <c r="E103" s="81">
        <f t="shared" si="5"/>
        <v>97977.745794774455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313.34197002156651</v>
      </c>
      <c r="D104" s="81">
        <f t="shared" si="4"/>
        <v>21.62059593148809</v>
      </c>
      <c r="E104" s="81">
        <f t="shared" si="5"/>
        <v>98183.190176996286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313.72996942762325</v>
      </c>
      <c r="D105" s="81">
        <f t="shared" si="4"/>
        <v>41.41235596444627</v>
      </c>
      <c r="E105" s="81">
        <f t="shared" si="5"/>
        <v>98426.493717057412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314.09496881292915</v>
      </c>
      <c r="D106" s="81">
        <f t="shared" si="4"/>
        <v>-21.044362910466255</v>
      </c>
      <c r="E106" s="81">
        <f t="shared" si="5"/>
        <v>98655.649433594939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314.41496797205656</v>
      </c>
      <c r="D107" s="81">
        <f t="shared" si="4"/>
        <v>-35.843306348814451</v>
      </c>
      <c r="E107" s="81">
        <f t="shared" si="5"/>
        <v>98856.772084869357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314.69796718671785</v>
      </c>
      <c r="D108" s="81">
        <f t="shared" si="4"/>
        <v>-57.275030027982645</v>
      </c>
      <c r="E108" s="81">
        <f t="shared" si="5"/>
        <v>99034.810551452538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314.9919665239882</v>
      </c>
      <c r="D109" s="81">
        <f t="shared" si="4"/>
        <v>20.789469790583222</v>
      </c>
      <c r="E109" s="81">
        <f t="shared" si="5"/>
        <v>99219.938974649296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315.34496586914389</v>
      </c>
      <c r="D110" s="81">
        <f t="shared" si="4"/>
        <v>20.497422781494354</v>
      </c>
      <c r="E110" s="81">
        <f t="shared" si="5"/>
        <v>99442.447499011527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315.80696512316518</v>
      </c>
      <c r="D111" s="81">
        <f t="shared" si="4"/>
        <v>11.369050744433945</v>
      </c>
      <c r="E111" s="81">
        <f t="shared" si="5"/>
        <v>99734.039220304068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316.62496438675623</v>
      </c>
      <c r="D112" s="81">
        <f t="shared" si="4"/>
        <v>-3.799499572641075</v>
      </c>
      <c r="E112" s="81">
        <f t="shared" si="5"/>
        <v>100251.36807291466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317.29896380951226</v>
      </c>
      <c r="D113" s="81">
        <f t="shared" si="4"/>
        <v>22.845525394284881</v>
      </c>
      <c r="E113" s="81">
        <f t="shared" si="5"/>
        <v>100678.63243459017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318.04396307863993</v>
      </c>
      <c r="D114" s="81">
        <f t="shared" si="4"/>
        <v>7.951099076965999</v>
      </c>
      <c r="E114" s="81">
        <f t="shared" si="5"/>
        <v>101151.96245076729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318.64996223987413</v>
      </c>
      <c r="D115" s="81">
        <f t="shared" si="4"/>
        <v>20.712247545591818</v>
      </c>
      <c r="E115" s="81">
        <f t="shared" si="5"/>
        <v>101537.7984354732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319.33296136961536</v>
      </c>
      <c r="D116" s="81">
        <f t="shared" si="4"/>
        <v>-64.505258196662311</v>
      </c>
      <c r="E116" s="81">
        <f t="shared" si="5"/>
        <v>101973.54021708826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319.81596053690959</v>
      </c>
      <c r="D117" s="81">
        <f t="shared" si="4"/>
        <v>-32.941043935301686</v>
      </c>
      <c r="E117" s="81">
        <f t="shared" si="5"/>
        <v>102282.24861414611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320.87995968666513</v>
      </c>
      <c r="D118" s="81">
        <f t="shared" si="4"/>
        <v>-11.551678548719943</v>
      </c>
      <c r="E118" s="81">
        <f t="shared" si="5"/>
        <v>102963.94852851584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321.4799589051604</v>
      </c>
      <c r="D119" s="81">
        <f t="shared" si="4"/>
        <v>2.250359712336123</v>
      </c>
      <c r="E119" s="81">
        <f t="shared" si="5"/>
        <v>103349.36397766363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322.38895800370011</v>
      </c>
      <c r="D120" s="81">
        <f t="shared" si="4"/>
        <v>-18.053781648207206</v>
      </c>
      <c r="E120" s="81">
        <f t="shared" si="5"/>
        <v>103934.64024271151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323.25095698920194</v>
      </c>
      <c r="D121" s="81">
        <f t="shared" si="4"/>
        <v>28.769335172038971</v>
      </c>
      <c r="E121" s="81">
        <f t="shared" si="5"/>
        <v>104491.18119443489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324.78295589074747</v>
      </c>
      <c r="D122" s="81">
        <f t="shared" si="4"/>
        <v>8.4443568531594337</v>
      </c>
      <c r="E122" s="81">
        <f t="shared" si="5"/>
        <v>105483.96843713122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325.39995498502975</v>
      </c>
      <c r="D123" s="81">
        <f t="shared" si="4"/>
        <v>-32.214595543517945</v>
      </c>
      <c r="E123" s="81">
        <f t="shared" si="5"/>
        <v>105885.13070425938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327.34895407019906</v>
      </c>
      <c r="D124" s="81">
        <f t="shared" si="4"/>
        <v>-2.6187916325615923</v>
      </c>
      <c r="E124" s="81">
        <f t="shared" si="5"/>
        <v>107157.33773085329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329.90895309357347</v>
      </c>
      <c r="D125" s="81">
        <f t="shared" si="4"/>
        <v>36.28998484029308</v>
      </c>
      <c r="E125" s="81">
        <f t="shared" si="5"/>
        <v>108839.91733129766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330.75595252301474</v>
      </c>
      <c r="D126" s="81">
        <f t="shared" si="4"/>
        <v>-37.375422635100669</v>
      </c>
      <c r="E126" s="81">
        <f t="shared" si="5"/>
        <v>109399.50012940678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330.82695199787048</v>
      </c>
      <c r="D127" s="81">
        <f t="shared" si="4"/>
        <v>-18.526309311880748</v>
      </c>
      <c r="E127" s="81">
        <f t="shared" si="5"/>
        <v>109446.4721682013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331.54495097942532</v>
      </c>
      <c r="D128" s="81">
        <f t="shared" si="4"/>
        <v>-53.710282058666905</v>
      </c>
      <c r="E128" s="81">
        <f t="shared" si="5"/>
        <v>109922.05451994954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333.35295009492103</v>
      </c>
      <c r="D129" s="81">
        <f t="shared" si="4"/>
        <v>45.00264826281434</v>
      </c>
      <c r="E129" s="81">
        <f t="shared" si="5"/>
        <v>111124.18933698691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335.00994935919158</v>
      </c>
      <c r="D130" s="81">
        <f t="shared" si="4"/>
        <v>3.0150895442327239</v>
      </c>
      <c r="E130" s="81">
        <f t="shared" si="5"/>
        <v>112231.6661696481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336.60494835469893</v>
      </c>
      <c r="D131" s="81">
        <f t="shared" ref="D131:D171" si="7">C131*B131</f>
        <v>32.314075042051101</v>
      </c>
      <c r="E131" s="81">
        <f t="shared" ref="E131:E171" si="8">C131*C131</f>
        <v>113302.89125686954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338.70494792988069</v>
      </c>
      <c r="D132" s="81">
        <f t="shared" si="7"/>
        <v>72.144153909064585</v>
      </c>
      <c r="E132" s="81">
        <f t="shared" si="8"/>
        <v>114721.04175218318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340.0589477632048</v>
      </c>
      <c r="D133" s="81">
        <f t="shared" si="7"/>
        <v>87.735208522906845</v>
      </c>
      <c r="E133" s="81">
        <f t="shared" si="8"/>
        <v>115640.08795381805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340.64394740016502</v>
      </c>
      <c r="D134" s="81">
        <f t="shared" si="7"/>
        <v>14.988333685607261</v>
      </c>
      <c r="E134" s="81">
        <f t="shared" si="8"/>
        <v>116038.2989003664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342.26594726360037</v>
      </c>
      <c r="D135" s="81">
        <f t="shared" si="7"/>
        <v>81.80156139600048</v>
      </c>
      <c r="E135" s="81">
        <f t="shared" si="8"/>
        <v>117145.97865624967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344.00794954789279</v>
      </c>
      <c r="D136" s="81">
        <f t="shared" si="7"/>
        <v>24.080556468352498</v>
      </c>
      <c r="E136" s="81">
        <f t="shared" si="8"/>
        <v>118341.46935214555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345.45895376519616</v>
      </c>
      <c r="D137" s="81">
        <f t="shared" si="7"/>
        <v>19.691160364616181</v>
      </c>
      <c r="E137" s="81">
        <f t="shared" si="8"/>
        <v>119341.88873654393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346.9029481062766</v>
      </c>
      <c r="D138" s="81">
        <f t="shared" si="7"/>
        <v>38.159324291690425</v>
      </c>
      <c r="E138" s="81">
        <f t="shared" si="8"/>
        <v>120341.65540482603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348.77494737274583</v>
      </c>
      <c r="D139" s="81">
        <f t="shared" si="7"/>
        <v>85.10108715894998</v>
      </c>
      <c r="E139" s="81">
        <f t="shared" si="8"/>
        <v>121643.96391486163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351.27593294683976</v>
      </c>
      <c r="D140" s="81">
        <f t="shared" si="7"/>
        <v>101.87002055458352</v>
      </c>
      <c r="E140" s="81">
        <f t="shared" si="8"/>
        <v>123394.78106767267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352.8939213981439</v>
      </c>
      <c r="D141" s="81">
        <f t="shared" si="7"/>
        <v>60.344860559082612</v>
      </c>
      <c r="E141" s="81">
        <f t="shared" si="8"/>
        <v>124534.11975975937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354.07293005866376</v>
      </c>
      <c r="D142" s="81">
        <f t="shared" si="7"/>
        <v>129.23661947141227</v>
      </c>
      <c r="E142" s="81">
        <f t="shared" si="8"/>
        <v>125367.63980032739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355.35293485141329</v>
      </c>
      <c r="D143" s="81">
        <f t="shared" si="7"/>
        <v>123.3074683934404</v>
      </c>
      <c r="E143" s="81">
        <f t="shared" si="8"/>
        <v>126275.70830751279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356.22894892415064</v>
      </c>
      <c r="D144" s="81">
        <f t="shared" si="7"/>
        <v>58.421547623560706</v>
      </c>
      <c r="E144" s="81">
        <f t="shared" si="8"/>
        <v>126899.06405160512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356.92495886281773</v>
      </c>
      <c r="D145" s="81">
        <f t="shared" si="7"/>
        <v>68.17266714279819</v>
      </c>
      <c r="E145" s="81">
        <f t="shared" si="8"/>
        <v>127395.42625922413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358.25396220439524</v>
      </c>
      <c r="D146" s="81">
        <f t="shared" si="7"/>
        <v>87.413966777872432</v>
      </c>
      <c r="E146" s="81">
        <f t="shared" si="8"/>
        <v>128345.90143514825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360.23895644984162</v>
      </c>
      <c r="D147" s="81">
        <f t="shared" si="7"/>
        <v>140.49319301543824</v>
      </c>
      <c r="E147" s="81">
        <f t="shared" si="8"/>
        <v>129772.10574407088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362.00496145970465</v>
      </c>
      <c r="D148" s="81">
        <f t="shared" si="7"/>
        <v>105.70544874623376</v>
      </c>
      <c r="E148" s="81">
        <f t="shared" si="8"/>
        <v>131047.59212144224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363.25196181039632</v>
      </c>
      <c r="D149" s="81">
        <f t="shared" si="7"/>
        <v>158.01460338752241</v>
      </c>
      <c r="E149" s="81">
        <f t="shared" si="8"/>
        <v>131951.98775910164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365.93295801973136</v>
      </c>
      <c r="D150" s="81">
        <f t="shared" si="7"/>
        <v>214.43671339956256</v>
      </c>
      <c r="E150" s="81">
        <f t="shared" si="8"/>
        <v>133906.92976507047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367.84497478487577</v>
      </c>
      <c r="D151" s="81">
        <f t="shared" si="7"/>
        <v>128.74574117470652</v>
      </c>
      <c r="E151" s="81">
        <f t="shared" si="8"/>
        <v>135309.92547448591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369.12498003173897</v>
      </c>
      <c r="D152" s="81">
        <f t="shared" si="7"/>
        <v>134.73061771158473</v>
      </c>
      <c r="E152" s="81">
        <f t="shared" si="8"/>
        <v>136253.2508834317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370.67299009863126</v>
      </c>
      <c r="D153" s="81">
        <f t="shared" si="7"/>
        <v>187.93120598000604</v>
      </c>
      <c r="E153" s="81">
        <f t="shared" si="8"/>
        <v>137398.46558865998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372.83499428411278</v>
      </c>
      <c r="D154" s="81">
        <f t="shared" si="7"/>
        <v>218.48130665049007</v>
      </c>
      <c r="E154" s="81">
        <f t="shared" si="8"/>
        <v>139005.9329628344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375.4109950339527</v>
      </c>
      <c r="D155" s="81">
        <f t="shared" si="7"/>
        <v>214.35967816438696</v>
      </c>
      <c r="E155" s="81">
        <f t="shared" si="8"/>
        <v>140933.41519238247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376.98700249873838</v>
      </c>
      <c r="D156" s="81">
        <f t="shared" si="7"/>
        <v>179.06882618690071</v>
      </c>
      <c r="E156" s="81">
        <f t="shared" si="8"/>
        <v>142119.20005298377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378.90700497815942</v>
      </c>
      <c r="D157" s="81">
        <f t="shared" si="7"/>
        <v>248.56299526567258</v>
      </c>
      <c r="E157" s="81">
        <f t="shared" si="8"/>
        <v>143570.51842151894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381.01000695977427</v>
      </c>
      <c r="D158" s="81">
        <f t="shared" si="7"/>
        <v>230.89206421762321</v>
      </c>
      <c r="E158" s="81">
        <f t="shared" si="8"/>
        <v>145168.62540348724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382.60302468386629</v>
      </c>
      <c r="D159" s="81">
        <f t="shared" si="7"/>
        <v>234.53565413121004</v>
      </c>
      <c r="E159" s="81">
        <f t="shared" si="8"/>
        <v>146385.07449724321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384.73901862777961</v>
      </c>
      <c r="D160" s="81">
        <f t="shared" si="7"/>
        <v>185.05946795996198</v>
      </c>
      <c r="E160" s="81">
        <f t="shared" si="8"/>
        <v>148024.11245466696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386.28001904393039</v>
      </c>
      <c r="D161" s="81">
        <f t="shared" si="7"/>
        <v>237.17593169297325</v>
      </c>
      <c r="E161" s="81">
        <f t="shared" si="8"/>
        <v>149212.25311257923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388.71702927848315</v>
      </c>
      <c r="D162" s="81">
        <f t="shared" si="7"/>
        <v>267.04859911431794</v>
      </c>
      <c r="E162" s="81">
        <f t="shared" si="8"/>
        <v>151100.92885108912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390.94401469132589</v>
      </c>
      <c r="D163" s="81">
        <f t="shared" si="7"/>
        <v>222.83808837405573</v>
      </c>
      <c r="E163" s="81">
        <f t="shared" si="8"/>
        <v>152837.22262297163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393.01599271585275</v>
      </c>
      <c r="D164" s="81">
        <f t="shared" si="7"/>
        <v>229.91435573877385</v>
      </c>
      <c r="E164" s="81">
        <f t="shared" si="8"/>
        <v>154461.57053042721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395.72497934409745</v>
      </c>
      <c r="D165" s="81">
        <f t="shared" si="7"/>
        <v>241.39223739989944</v>
      </c>
      <c r="E165" s="81">
        <f t="shared" si="8"/>
        <v>156598.25927688635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397.54697693162257</v>
      </c>
      <c r="D166" s="81">
        <f t="shared" si="7"/>
        <v>267.94666245191365</v>
      </c>
      <c r="E166" s="81">
        <f t="shared" si="8"/>
        <v>158043.59886747206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400.83</v>
      </c>
      <c r="D167" s="81">
        <f t="shared" si="7"/>
        <v>325.87478999999996</v>
      </c>
      <c r="E167" s="81">
        <f t="shared" si="8"/>
        <v>160664.68889999998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404.24</v>
      </c>
      <c r="D168" s="81">
        <f t="shared" si="7"/>
        <v>384.02799999999996</v>
      </c>
      <c r="E168" s="81">
        <f t="shared" si="8"/>
        <v>163409.97760000001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406.55</v>
      </c>
      <c r="D169" s="81">
        <f t="shared" si="7"/>
        <v>339.87579999999997</v>
      </c>
      <c r="E169" s="81">
        <f t="shared" si="8"/>
        <v>165282.9025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408.52</v>
      </c>
      <c r="D170" s="81">
        <f t="shared" si="7"/>
        <v>314.15188000000001</v>
      </c>
      <c r="E170" s="81">
        <f t="shared" si="8"/>
        <v>166888.59039999999</v>
      </c>
      <c r="F170" s="81">
        <f t="shared" si="6"/>
        <v>0.59136100000000003</v>
      </c>
    </row>
    <row r="171" spans="1:10" x14ac:dyDescent="0.25">
      <c r="A171" s="81">
        <v>2019</v>
      </c>
      <c r="B171" s="81">
        <v>0.90200000000000002</v>
      </c>
      <c r="C171" s="81">
        <v>411.44</v>
      </c>
      <c r="D171" s="81">
        <f t="shared" si="7"/>
        <v>371.11887999999999</v>
      </c>
      <c r="E171" s="81">
        <f t="shared" si="8"/>
        <v>169282.87359999999</v>
      </c>
      <c r="F171" s="81">
        <f>B171*B171</f>
        <v>0.81360399999999999</v>
      </c>
    </row>
    <row r="173" spans="1:10" x14ac:dyDescent="0.25">
      <c r="A173" s="3" t="s">
        <v>18</v>
      </c>
    </row>
    <row r="174" spans="1:10" x14ac:dyDescent="0.25">
      <c r="B174" s="1" t="s">
        <v>3</v>
      </c>
      <c r="C174" s="2" t="s">
        <v>2</v>
      </c>
      <c r="D174" s="2" t="s">
        <v>4</v>
      </c>
      <c r="E174" s="2" t="s">
        <v>5</v>
      </c>
      <c r="F174" s="1" t="s">
        <v>10</v>
      </c>
      <c r="G174" s="2" t="s">
        <v>11</v>
      </c>
      <c r="H174" s="2" t="s">
        <v>12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SUM(B2:B171)</f>
        <v>-13.180999999999996</v>
      </c>
      <c r="C175">
        <f>SUM(C2:C171)</f>
        <v>54166.013067453765</v>
      </c>
      <c r="D175">
        <f>SUM(D2:D171)</f>
        <v>-2306.4001863105141</v>
      </c>
      <c r="E175">
        <f>SUM(E2:E171)</f>
        <v>17442223.100991707</v>
      </c>
      <c r="F175">
        <f>SUM(F2:F171)</f>
        <v>23.174652999999996</v>
      </c>
      <c r="G175">
        <f>C175*C175</f>
        <v>2933956971.6235719</v>
      </c>
      <c r="H175">
        <f>B175*B175</f>
        <v>173.7387609999999</v>
      </c>
      <c r="I175">
        <f>C175/COUNT(C2:C171)</f>
        <v>318.62360627913978</v>
      </c>
      <c r="J175">
        <f>B175/COUNT(B2:B171)</f>
        <v>-7.7535294117647036E-2</v>
      </c>
    </row>
    <row r="177" spans="1:2" ht="16.2" x14ac:dyDescent="0.35">
      <c r="A177" t="s">
        <v>6</v>
      </c>
      <c r="B177">
        <f>D175-(C175*B175)/COUNT(B2:B171)</f>
        <v>1893.377568054826</v>
      </c>
    </row>
    <row r="179" spans="1:2" ht="17.399999999999999" x14ac:dyDescent="0.35">
      <c r="A179" t="s">
        <v>7</v>
      </c>
      <c r="B179">
        <f>E175-G175/COUNT(B2:B171)</f>
        <v>183652.67967657745</v>
      </c>
    </row>
    <row r="181" spans="1:2" ht="16.2" x14ac:dyDescent="0.35">
      <c r="A181" t="s">
        <v>9</v>
      </c>
      <c r="B181">
        <f>SQRT(E175-G175/COUNT(B2:B171))</f>
        <v>428.54717322201236</v>
      </c>
    </row>
    <row r="183" spans="1:2" ht="16.2" x14ac:dyDescent="0.35">
      <c r="A183" t="s">
        <v>13</v>
      </c>
      <c r="B183">
        <f>SQRT(F175-H175/COUNT(B2:B171))</f>
        <v>4.7066612676328523</v>
      </c>
    </row>
    <row r="185" spans="1:2" x14ac:dyDescent="0.25">
      <c r="A185" t="s">
        <v>25</v>
      </c>
      <c r="B185">
        <f>B177/B179</f>
        <v>1.0309555904053068E-2</v>
      </c>
    </row>
    <row r="187" spans="1:2" x14ac:dyDescent="0.25">
      <c r="A187" t="s">
        <v>8</v>
      </c>
      <c r="B187">
        <f>(-1)*B185*I175+J175</f>
        <v>-3.3624031754034327</v>
      </c>
    </row>
    <row r="189" spans="1:2" x14ac:dyDescent="0.25">
      <c r="A189" t="s">
        <v>15</v>
      </c>
      <c r="B189">
        <f>B177/(B181*B183)</f>
        <v>0.93869747335318354</v>
      </c>
    </row>
    <row r="191" spans="1:2" ht="16.2" x14ac:dyDescent="0.25">
      <c r="A191" t="s">
        <v>16</v>
      </c>
      <c r="B191">
        <f>B189^2</f>
        <v>0.8811529464796507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5C8-23EF-47AD-8B0B-C8D8622E4149}">
  <dimension ref="A1:J191"/>
  <sheetViews>
    <sheetView topLeftCell="A2" zoomScaleNormal="100" workbookViewId="0">
      <selection activeCell="G174" sqref="G174:J175"/>
    </sheetView>
  </sheetViews>
  <sheetFormatPr defaultRowHeight="13.8" x14ac:dyDescent="0.25"/>
  <cols>
    <col min="2" max="2" width="22.8984375" bestFit="1" customWidth="1"/>
    <col min="3" max="3" width="13" customWidth="1"/>
    <col min="4" max="4" width="12.796875" customWidth="1"/>
    <col min="5" max="5" width="12.69921875" bestFit="1" customWidth="1"/>
    <col min="6" max="6" width="10.59765625" bestFit="1" customWidth="1"/>
    <col min="7" max="7" width="12.69921875" bestFit="1" customWidth="1"/>
  </cols>
  <sheetData>
    <row r="1" spans="1:6" ht="57.6" x14ac:dyDescent="0.25">
      <c r="A1" s="77" t="s">
        <v>0</v>
      </c>
      <c r="B1" s="79" t="s">
        <v>108</v>
      </c>
      <c r="C1" s="79" t="s">
        <v>109</v>
      </c>
      <c r="D1" s="77" t="s">
        <v>100</v>
      </c>
      <c r="E1" s="77" t="s">
        <v>106</v>
      </c>
      <c r="F1" s="77" t="s">
        <v>107</v>
      </c>
    </row>
    <row r="2" spans="1:6" x14ac:dyDescent="0.25">
      <c r="A2" s="81">
        <v>1850</v>
      </c>
      <c r="B2" s="81">
        <v>-0.52900000000000003</v>
      </c>
      <c r="C2" s="81">
        <v>808.24902686680491</v>
      </c>
      <c r="D2" s="81">
        <f>C2*B2</f>
        <v>-427.56373521253983</v>
      </c>
      <c r="E2" s="81">
        <f>C2*C2</f>
        <v>653266.4894311371</v>
      </c>
      <c r="F2" s="81">
        <f t="shared" ref="F2:F65" si="0"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808.41410525840126</v>
      </c>
      <c r="D3" s="81">
        <f t="shared" ref="D3:D66" si="1">C3*B3</f>
        <v>-322.55722799810212</v>
      </c>
      <c r="E3" s="81">
        <f t="shared" ref="E3:E66" si="2">C3*C3</f>
        <v>653533.36558074143</v>
      </c>
      <c r="F3" s="81">
        <f t="shared" si="0"/>
        <v>0.15920100000000001</v>
      </c>
    </row>
    <row r="4" spans="1:6" x14ac:dyDescent="0.25">
      <c r="A4" s="81">
        <v>1852</v>
      </c>
      <c r="B4" s="81">
        <v>-0.39600000000000002</v>
      </c>
      <c r="C4" s="81">
        <v>809.1631280597403</v>
      </c>
      <c r="D4" s="81">
        <f t="shared" si="1"/>
        <v>-320.42859871165717</v>
      </c>
      <c r="E4" s="81">
        <f t="shared" si="2"/>
        <v>654744.9678114237</v>
      </c>
      <c r="F4" s="81">
        <f t="shared" si="0"/>
        <v>0.15681600000000001</v>
      </c>
    </row>
    <row r="5" spans="1:6" x14ac:dyDescent="0.25">
      <c r="A5" s="81">
        <v>1853</v>
      </c>
      <c r="B5" s="81">
        <v>-0.42199999999999999</v>
      </c>
      <c r="C5" s="81">
        <v>810.40405956289635</v>
      </c>
      <c r="D5" s="81">
        <f t="shared" si="1"/>
        <v>-341.99051313554224</v>
      </c>
      <c r="E5" s="81">
        <f t="shared" si="2"/>
        <v>656754.73975602246</v>
      </c>
      <c r="F5" s="81">
        <f t="shared" si="0"/>
        <v>0.17808399999999999</v>
      </c>
    </row>
    <row r="6" spans="1:6" x14ac:dyDescent="0.25">
      <c r="A6" s="81">
        <v>1854</v>
      </c>
      <c r="B6" s="81">
        <v>-0.371</v>
      </c>
      <c r="C6" s="81">
        <v>811.73214329579616</v>
      </c>
      <c r="D6" s="81">
        <f t="shared" si="1"/>
        <v>-301.15262516274038</v>
      </c>
      <c r="E6" s="81">
        <f t="shared" si="2"/>
        <v>658909.07245958701</v>
      </c>
      <c r="F6" s="81">
        <f t="shared" si="0"/>
        <v>0.13764099999999999</v>
      </c>
    </row>
    <row r="7" spans="1:6" x14ac:dyDescent="0.25">
      <c r="A7" s="81">
        <v>1855</v>
      </c>
      <c r="B7" s="81">
        <v>-0.34599999999999997</v>
      </c>
      <c r="C7" s="81">
        <v>813.33204415914645</v>
      </c>
      <c r="D7" s="81">
        <f t="shared" si="1"/>
        <v>-281.41288727906465</v>
      </c>
      <c r="E7" s="81">
        <f t="shared" si="2"/>
        <v>661509.01405609574</v>
      </c>
      <c r="F7" s="81">
        <f t="shared" si="0"/>
        <v>0.11971599999999999</v>
      </c>
    </row>
    <row r="8" spans="1:6" x14ac:dyDescent="0.25">
      <c r="A8" s="81">
        <v>1856</v>
      </c>
      <c r="B8" s="81">
        <v>-0.46899999999999997</v>
      </c>
      <c r="C8" s="81">
        <v>814.79612289912484</v>
      </c>
      <c r="D8" s="81">
        <f t="shared" si="1"/>
        <v>-382.13938163968953</v>
      </c>
      <c r="E8" s="81">
        <f t="shared" si="2"/>
        <v>663892.72189144581</v>
      </c>
      <c r="F8" s="81">
        <f t="shared" si="0"/>
        <v>0.21996099999999996</v>
      </c>
    </row>
    <row r="9" spans="1:6" x14ac:dyDescent="0.25">
      <c r="A9" s="81">
        <v>1857</v>
      </c>
      <c r="B9" s="81">
        <v>-0.61399999999999999</v>
      </c>
      <c r="C9" s="81">
        <v>816.45211908323597</v>
      </c>
      <c r="D9" s="81">
        <f t="shared" si="1"/>
        <v>-501.30160111710688</v>
      </c>
      <c r="E9" s="81">
        <f t="shared" si="2"/>
        <v>666594.06275550649</v>
      </c>
      <c r="F9" s="81">
        <f t="shared" si="0"/>
        <v>0.376996</v>
      </c>
    </row>
    <row r="10" spans="1:6" x14ac:dyDescent="0.25">
      <c r="A10" s="81">
        <v>1858</v>
      </c>
      <c r="B10" s="81">
        <v>-0.46400000000000002</v>
      </c>
      <c r="C10" s="81">
        <v>818.35513298211606</v>
      </c>
      <c r="D10" s="81">
        <f t="shared" si="1"/>
        <v>-379.71678170370188</v>
      </c>
      <c r="E10" s="81">
        <f t="shared" si="2"/>
        <v>669705.1236781769</v>
      </c>
      <c r="F10" s="81">
        <f t="shared" si="0"/>
        <v>0.21529600000000002</v>
      </c>
    </row>
    <row r="11" spans="1:6" x14ac:dyDescent="0.25">
      <c r="A11" s="81">
        <v>1859</v>
      </c>
      <c r="B11" s="81">
        <v>-0.39700000000000002</v>
      </c>
      <c r="C11" s="81">
        <v>820.39608028565692</v>
      </c>
      <c r="D11" s="81">
        <f t="shared" si="1"/>
        <v>-325.6972438734058</v>
      </c>
      <c r="E11" s="81">
        <f t="shared" si="2"/>
        <v>673049.72854807007</v>
      </c>
      <c r="F11" s="81">
        <f t="shared" si="0"/>
        <v>0.15760900000000003</v>
      </c>
    </row>
    <row r="12" spans="1:6" x14ac:dyDescent="0.25">
      <c r="A12" s="81">
        <v>1860</v>
      </c>
      <c r="B12" s="81">
        <v>-0.44700000000000001</v>
      </c>
      <c r="C12" s="81">
        <v>822.3121234894561</v>
      </c>
      <c r="D12" s="81">
        <f t="shared" si="1"/>
        <v>-367.57351919978686</v>
      </c>
      <c r="E12" s="81">
        <f t="shared" si="2"/>
        <v>676197.22843773849</v>
      </c>
      <c r="F12" s="81">
        <f t="shared" si="0"/>
        <v>0.19980900000000001</v>
      </c>
    </row>
    <row r="13" spans="1:6" x14ac:dyDescent="0.25">
      <c r="A13" s="81">
        <v>1861</v>
      </c>
      <c r="B13" s="81">
        <v>-0.56499999999999995</v>
      </c>
      <c r="C13" s="81">
        <v>824.39918665521361</v>
      </c>
      <c r="D13" s="81">
        <f t="shared" si="1"/>
        <v>-465.78554046019565</v>
      </c>
      <c r="E13" s="81">
        <f t="shared" si="2"/>
        <v>679634.01895777776</v>
      </c>
      <c r="F13" s="81">
        <f t="shared" si="0"/>
        <v>0.31922499999999993</v>
      </c>
    </row>
    <row r="14" spans="1:6" x14ac:dyDescent="0.25">
      <c r="A14" s="81">
        <v>1862</v>
      </c>
      <c r="B14" s="81">
        <v>-0.65600000000000003</v>
      </c>
      <c r="C14" s="81">
        <v>827.02919769199718</v>
      </c>
      <c r="D14" s="81">
        <f t="shared" si="1"/>
        <v>-542.53115368595013</v>
      </c>
      <c r="E14" s="81">
        <f t="shared" si="2"/>
        <v>683977.29383506859</v>
      </c>
      <c r="F14" s="81">
        <f t="shared" si="0"/>
        <v>0.43033600000000005</v>
      </c>
    </row>
    <row r="15" spans="1:6" x14ac:dyDescent="0.25">
      <c r="A15" s="81">
        <v>1863</v>
      </c>
      <c r="B15" s="81">
        <v>-0.42199999999999999</v>
      </c>
      <c r="C15" s="81">
        <v>830.16621273012345</v>
      </c>
      <c r="D15" s="81">
        <f t="shared" si="1"/>
        <v>-350.33014177211209</v>
      </c>
      <c r="E15" s="81">
        <f t="shared" si="2"/>
        <v>689175.94075867662</v>
      </c>
      <c r="F15" s="81">
        <f t="shared" si="0"/>
        <v>0.17808399999999999</v>
      </c>
    </row>
    <row r="16" spans="1:6" x14ac:dyDescent="0.25">
      <c r="A16" s="81">
        <v>1864</v>
      </c>
      <c r="B16" s="81">
        <v>-0.45100000000000001</v>
      </c>
      <c r="C16" s="81">
        <v>833.60413276078691</v>
      </c>
      <c r="D16" s="81">
        <f t="shared" si="1"/>
        <v>-375.9554638751149</v>
      </c>
      <c r="E16" s="81">
        <f t="shared" si="2"/>
        <v>694895.85015586368</v>
      </c>
      <c r="F16" s="81">
        <f t="shared" si="0"/>
        <v>0.203401</v>
      </c>
    </row>
    <row r="17" spans="1:6" x14ac:dyDescent="0.25">
      <c r="A17" s="81">
        <v>1865</v>
      </c>
      <c r="B17" s="81">
        <v>-0.33700000000000002</v>
      </c>
      <c r="C17" s="81">
        <v>836.89419872268411</v>
      </c>
      <c r="D17" s="81">
        <f t="shared" si="1"/>
        <v>-282.03334496954454</v>
      </c>
      <c r="E17" s="81">
        <f t="shared" si="2"/>
        <v>700391.89985568344</v>
      </c>
      <c r="F17" s="81">
        <f t="shared" si="0"/>
        <v>0.11356900000000002</v>
      </c>
    </row>
    <row r="18" spans="1:6" x14ac:dyDescent="0.25">
      <c r="A18" s="81">
        <v>1866</v>
      </c>
      <c r="B18" s="81">
        <v>-0.27900000000000003</v>
      </c>
      <c r="C18" s="81">
        <v>840.36220901718025</v>
      </c>
      <c r="D18" s="81">
        <f t="shared" si="1"/>
        <v>-234.46105631579331</v>
      </c>
      <c r="E18" s="81">
        <f t="shared" si="2"/>
        <v>706208.64234423498</v>
      </c>
      <c r="F18" s="81">
        <f t="shared" si="0"/>
        <v>7.7841000000000021E-2</v>
      </c>
    </row>
    <row r="19" spans="1:6" x14ac:dyDescent="0.25">
      <c r="A19" s="81">
        <v>1867</v>
      </c>
      <c r="B19" s="81">
        <v>-0.26500000000000001</v>
      </c>
      <c r="C19" s="81">
        <v>843.99512184115645</v>
      </c>
      <c r="D19" s="81">
        <f t="shared" si="1"/>
        <v>-223.65870728790648</v>
      </c>
      <c r="E19" s="81">
        <f t="shared" si="2"/>
        <v>712327.76569166849</v>
      </c>
      <c r="F19" s="81">
        <f t="shared" si="0"/>
        <v>7.022500000000001E-2</v>
      </c>
    </row>
    <row r="20" spans="1:6" x14ac:dyDescent="0.25">
      <c r="A20" s="81">
        <v>1868</v>
      </c>
      <c r="B20" s="81">
        <v>-0.26700000000000002</v>
      </c>
      <c r="C20" s="81">
        <v>847.24913064057148</v>
      </c>
      <c r="D20" s="81">
        <f t="shared" si="1"/>
        <v>-226.21551788103261</v>
      </c>
      <c r="E20" s="81">
        <f t="shared" si="2"/>
        <v>717831.08937120414</v>
      </c>
      <c r="F20" s="81">
        <f t="shared" si="0"/>
        <v>7.1289000000000005E-2</v>
      </c>
    </row>
    <row r="21" spans="1:6" x14ac:dyDescent="0.25">
      <c r="A21" s="81">
        <v>1869</v>
      </c>
      <c r="B21" s="81">
        <v>-0.26800000000000002</v>
      </c>
      <c r="C21" s="81">
        <v>850.13008029865102</v>
      </c>
      <c r="D21" s="81">
        <f t="shared" si="1"/>
        <v>-227.83486152003849</v>
      </c>
      <c r="E21" s="81">
        <f t="shared" si="2"/>
        <v>722721.15342859086</v>
      </c>
      <c r="F21" s="81">
        <f t="shared" si="0"/>
        <v>7.1824000000000013E-2</v>
      </c>
    </row>
    <row r="22" spans="1:6" x14ac:dyDescent="0.25">
      <c r="A22" s="81">
        <v>1870</v>
      </c>
      <c r="B22" s="81">
        <v>-0.35199999999999998</v>
      </c>
      <c r="C22" s="81">
        <v>852.43501313733429</v>
      </c>
      <c r="D22" s="81">
        <f t="shared" si="1"/>
        <v>-300.05712462434167</v>
      </c>
      <c r="E22" s="81">
        <f t="shared" si="2"/>
        <v>726645.45162244735</v>
      </c>
      <c r="F22" s="81">
        <f t="shared" si="0"/>
        <v>0.12390399999999999</v>
      </c>
    </row>
    <row r="23" spans="1:6" x14ac:dyDescent="0.25">
      <c r="A23" s="81">
        <v>1871</v>
      </c>
      <c r="B23" s="81">
        <v>-0.36799999999999999</v>
      </c>
      <c r="C23" s="81">
        <v>853.99307223418964</v>
      </c>
      <c r="D23" s="81">
        <f t="shared" si="1"/>
        <v>-314.26945058218178</v>
      </c>
      <c r="E23" s="81">
        <f t="shared" si="2"/>
        <v>729304.16742398986</v>
      </c>
      <c r="F23" s="81">
        <f t="shared" si="0"/>
        <v>0.13542399999999999</v>
      </c>
    </row>
    <row r="24" spans="1:6" x14ac:dyDescent="0.25">
      <c r="A24" s="81">
        <v>1872</v>
      </c>
      <c r="B24" s="81">
        <v>-0.34</v>
      </c>
      <c r="C24" s="81">
        <v>855.23299180966251</v>
      </c>
      <c r="D24" s="81">
        <f t="shared" si="1"/>
        <v>-290.77921721528526</v>
      </c>
      <c r="E24" s="81">
        <f t="shared" si="2"/>
        <v>731423.47027970629</v>
      </c>
      <c r="F24" s="81">
        <f t="shared" si="0"/>
        <v>0.11560000000000002</v>
      </c>
    </row>
    <row r="25" spans="1:6" x14ac:dyDescent="0.25">
      <c r="A25" s="81">
        <v>1873</v>
      </c>
      <c r="B25" s="81">
        <v>-0.309</v>
      </c>
      <c r="C25" s="81">
        <v>856.16820092809758</v>
      </c>
      <c r="D25" s="81">
        <f t="shared" si="1"/>
        <v>-264.55597408678216</v>
      </c>
      <c r="E25" s="81">
        <f t="shared" si="2"/>
        <v>733023.98828045523</v>
      </c>
      <c r="F25" s="81">
        <f t="shared" si="0"/>
        <v>9.5480999999999996E-2</v>
      </c>
    </row>
    <row r="26" spans="1:6" x14ac:dyDescent="0.25">
      <c r="A26" s="81">
        <v>1874</v>
      </c>
      <c r="B26" s="81">
        <v>-0.375</v>
      </c>
      <c r="C26" s="81">
        <v>857.82007016943965</v>
      </c>
      <c r="D26" s="81">
        <f t="shared" si="1"/>
        <v>-321.68252631353988</v>
      </c>
      <c r="E26" s="81">
        <f t="shared" si="2"/>
        <v>735855.27278550237</v>
      </c>
      <c r="F26" s="81">
        <f t="shared" si="0"/>
        <v>0.140625</v>
      </c>
    </row>
    <row r="27" spans="1:6" x14ac:dyDescent="0.25">
      <c r="A27" s="81">
        <v>1875</v>
      </c>
      <c r="B27" s="81">
        <v>-0.41799999999999998</v>
      </c>
      <c r="C27" s="81">
        <v>859.46906031608148</v>
      </c>
      <c r="D27" s="81">
        <f t="shared" si="1"/>
        <v>-359.25806721212206</v>
      </c>
      <c r="E27" s="81">
        <f t="shared" si="2"/>
        <v>738687.06564060808</v>
      </c>
      <c r="F27" s="81">
        <f t="shared" si="0"/>
        <v>0.17472399999999999</v>
      </c>
    </row>
    <row r="28" spans="1:6" x14ac:dyDescent="0.25">
      <c r="A28" s="81">
        <v>1876</v>
      </c>
      <c r="B28" s="81">
        <v>-0.42199999999999999</v>
      </c>
      <c r="C28" s="81">
        <v>860.8591008221174</v>
      </c>
      <c r="D28" s="81">
        <f t="shared" si="1"/>
        <v>-363.28254054693355</v>
      </c>
      <c r="E28" s="81">
        <f t="shared" si="2"/>
        <v>741078.39146826451</v>
      </c>
      <c r="F28" s="81">
        <f t="shared" si="0"/>
        <v>0.17808399999999999</v>
      </c>
    </row>
    <row r="29" spans="1:6" x14ac:dyDescent="0.25">
      <c r="A29" s="81">
        <v>1877</v>
      </c>
      <c r="B29" s="81">
        <v>-4.2000000000000003E-2</v>
      </c>
      <c r="C29" s="81">
        <v>862.3791145747814</v>
      </c>
      <c r="D29" s="81">
        <f t="shared" si="1"/>
        <v>-36.219922812140823</v>
      </c>
      <c r="E29" s="81">
        <f t="shared" si="2"/>
        <v>743697.73725478398</v>
      </c>
      <c r="F29" s="81">
        <f t="shared" si="0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864.13915146324314</v>
      </c>
      <c r="D30" s="81">
        <f t="shared" si="1"/>
        <v>46.663514179015131</v>
      </c>
      <c r="E30" s="81">
        <f t="shared" si="2"/>
        <v>746736.47309161385</v>
      </c>
      <c r="F30" s="81">
        <f t="shared" si="0"/>
        <v>2.9159999999999998E-3</v>
      </c>
    </row>
    <row r="31" spans="1:6" x14ac:dyDescent="0.25">
      <c r="A31" s="81">
        <v>1879</v>
      </c>
      <c r="B31" s="81">
        <v>-0.29099999999999998</v>
      </c>
      <c r="C31" s="81">
        <v>866.28315923141611</v>
      </c>
      <c r="D31" s="81">
        <f t="shared" si="1"/>
        <v>-252.08839933634206</v>
      </c>
      <c r="E31" s="81">
        <f t="shared" si="2"/>
        <v>750446.51196796307</v>
      </c>
      <c r="F31" s="81">
        <f t="shared" si="0"/>
        <v>8.4680999999999992E-2</v>
      </c>
    </row>
    <row r="32" spans="1:6" x14ac:dyDescent="0.25">
      <c r="A32" s="81">
        <v>1880</v>
      </c>
      <c r="B32" s="81">
        <v>-0.34799999999999998</v>
      </c>
      <c r="C32" s="81">
        <v>868.69610630735906</v>
      </c>
      <c r="D32" s="81">
        <f t="shared" si="1"/>
        <v>-302.30624499496093</v>
      </c>
      <c r="E32" s="81">
        <f t="shared" si="2"/>
        <v>754632.92511356645</v>
      </c>
      <c r="F32" s="81">
        <f t="shared" si="0"/>
        <v>0.12110399999999999</v>
      </c>
    </row>
    <row r="33" spans="1:6" x14ac:dyDescent="0.25">
      <c r="A33" s="81">
        <v>1881</v>
      </c>
      <c r="B33" s="81">
        <v>-0.254</v>
      </c>
      <c r="C33" s="81">
        <v>870.98412665099022</v>
      </c>
      <c r="D33" s="81">
        <f t="shared" si="1"/>
        <v>-221.22996816935151</v>
      </c>
      <c r="E33" s="81">
        <f t="shared" si="2"/>
        <v>758613.34887798817</v>
      </c>
      <c r="F33" s="81">
        <f t="shared" si="0"/>
        <v>6.4516000000000004E-2</v>
      </c>
    </row>
    <row r="34" spans="1:6" x14ac:dyDescent="0.25">
      <c r="A34" s="81">
        <v>1882</v>
      </c>
      <c r="B34" s="81">
        <v>-0.315</v>
      </c>
      <c r="C34" s="81">
        <v>873.2501343602795</v>
      </c>
      <c r="D34" s="81">
        <f t="shared" si="1"/>
        <v>-275.07379232348802</v>
      </c>
      <c r="E34" s="81">
        <f t="shared" si="2"/>
        <v>762565.79716024618</v>
      </c>
      <c r="F34" s="81">
        <f t="shared" si="0"/>
        <v>9.9225000000000008E-2</v>
      </c>
    </row>
    <row r="35" spans="1:6" x14ac:dyDescent="0.25">
      <c r="A35" s="81">
        <v>1883</v>
      </c>
      <c r="B35" s="81">
        <v>-0.36799999999999999</v>
      </c>
      <c r="C35" s="81">
        <v>875.60315054868306</v>
      </c>
      <c r="D35" s="81">
        <f t="shared" si="1"/>
        <v>-322.22195940191534</v>
      </c>
      <c r="E35" s="81">
        <f t="shared" si="2"/>
        <v>766680.87725077977</v>
      </c>
      <c r="F35" s="81">
        <f t="shared" si="0"/>
        <v>0.13542399999999999</v>
      </c>
    </row>
    <row r="36" spans="1:6" x14ac:dyDescent="0.25">
      <c r="A36" s="81">
        <v>1884</v>
      </c>
      <c r="B36" s="81">
        <v>-0.52900000000000003</v>
      </c>
      <c r="C36" s="81">
        <v>878.14819513245595</v>
      </c>
      <c r="D36" s="81">
        <f t="shared" si="1"/>
        <v>-464.54039522506923</v>
      </c>
      <c r="E36" s="81">
        <f t="shared" si="2"/>
        <v>771144.25261438999</v>
      </c>
      <c r="F36" s="81">
        <f t="shared" si="0"/>
        <v>0.27984100000000001</v>
      </c>
    </row>
    <row r="37" spans="1:6" x14ac:dyDescent="0.25">
      <c r="A37" s="81">
        <v>1885</v>
      </c>
      <c r="B37" s="81">
        <v>-0.502</v>
      </c>
      <c r="C37" s="81">
        <v>881.02512769463647</v>
      </c>
      <c r="D37" s="81">
        <f t="shared" si="1"/>
        <v>-442.27461410270752</v>
      </c>
      <c r="E37" s="81">
        <f t="shared" si="2"/>
        <v>776205.27562935045</v>
      </c>
      <c r="F37" s="81">
        <f t="shared" si="0"/>
        <v>0.25200400000000001</v>
      </c>
    </row>
    <row r="38" spans="1:6" x14ac:dyDescent="0.25">
      <c r="A38" s="81">
        <v>1886</v>
      </c>
      <c r="B38" s="81">
        <v>-0.53800000000000003</v>
      </c>
      <c r="C38" s="81">
        <v>883.83921105422121</v>
      </c>
      <c r="D38" s="81">
        <f t="shared" si="1"/>
        <v>-475.50549554717105</v>
      </c>
      <c r="E38" s="81">
        <f t="shared" si="2"/>
        <v>781171.75099694822</v>
      </c>
      <c r="F38" s="81">
        <f t="shared" si="0"/>
        <v>0.28944400000000003</v>
      </c>
    </row>
    <row r="39" spans="1:6" x14ac:dyDescent="0.25">
      <c r="A39" s="81">
        <v>1887</v>
      </c>
      <c r="B39" s="81">
        <v>-0.55900000000000005</v>
      </c>
      <c r="C39" s="81">
        <v>886.93313119861057</v>
      </c>
      <c r="D39" s="81">
        <f t="shared" si="1"/>
        <v>-495.79562034002333</v>
      </c>
      <c r="E39" s="81">
        <f t="shared" si="2"/>
        <v>786650.3792177717</v>
      </c>
      <c r="F39" s="81">
        <f t="shared" si="0"/>
        <v>0.31248100000000006</v>
      </c>
    </row>
    <row r="40" spans="1:6" x14ac:dyDescent="0.25">
      <c r="A40" s="81">
        <v>1888</v>
      </c>
      <c r="B40" s="81">
        <v>-0.36399999999999999</v>
      </c>
      <c r="C40" s="81">
        <v>889.92621150941102</v>
      </c>
      <c r="D40" s="81">
        <f t="shared" si="1"/>
        <v>-323.93314098942562</v>
      </c>
      <c r="E40" s="81">
        <f t="shared" si="2"/>
        <v>791968.66193149297</v>
      </c>
      <c r="F40" s="81">
        <f t="shared" si="0"/>
        <v>0.132496</v>
      </c>
    </row>
    <row r="41" spans="1:6" x14ac:dyDescent="0.25">
      <c r="A41" s="81">
        <v>1889</v>
      </c>
      <c r="B41" s="81">
        <v>-0.23300000000000001</v>
      </c>
      <c r="C41" s="81">
        <v>893.15616287231978</v>
      </c>
      <c r="D41" s="81">
        <f t="shared" si="1"/>
        <v>-208.10538594925052</v>
      </c>
      <c r="E41" s="81">
        <f t="shared" si="2"/>
        <v>797727.93127680582</v>
      </c>
      <c r="F41" s="81">
        <f t="shared" si="0"/>
        <v>5.4289000000000004E-2</v>
      </c>
    </row>
    <row r="42" spans="1:6" x14ac:dyDescent="0.25">
      <c r="A42" s="81">
        <v>1890</v>
      </c>
      <c r="B42" s="81">
        <v>-0.52100000000000002</v>
      </c>
      <c r="C42" s="81">
        <v>896.38317414868459</v>
      </c>
      <c r="D42" s="81">
        <f t="shared" si="1"/>
        <v>-467.01563373146467</v>
      </c>
      <c r="E42" s="81">
        <f t="shared" si="2"/>
        <v>803502.79489687097</v>
      </c>
      <c r="F42" s="81">
        <f t="shared" si="0"/>
        <v>0.27144100000000004</v>
      </c>
    </row>
    <row r="43" spans="1:6" x14ac:dyDescent="0.25">
      <c r="A43" s="81">
        <v>1891</v>
      </c>
      <c r="B43" s="81">
        <v>-0.41099999999999998</v>
      </c>
      <c r="C43" s="81">
        <v>899.66626795791569</v>
      </c>
      <c r="D43" s="81">
        <f t="shared" si="1"/>
        <v>-369.76283613070331</v>
      </c>
      <c r="E43" s="81">
        <f t="shared" si="2"/>
        <v>809399.39370132412</v>
      </c>
      <c r="F43" s="81">
        <f t="shared" si="0"/>
        <v>0.16892099999999999</v>
      </c>
    </row>
    <row r="44" spans="1:6" x14ac:dyDescent="0.25">
      <c r="A44" s="81">
        <v>1892</v>
      </c>
      <c r="B44" s="81">
        <v>-0.45400000000000001</v>
      </c>
      <c r="C44" s="81">
        <v>903.53418620847697</v>
      </c>
      <c r="D44" s="81">
        <f t="shared" si="1"/>
        <v>-410.20452053864858</v>
      </c>
      <c r="E44" s="81">
        <f t="shared" si="2"/>
        <v>816374.02564741473</v>
      </c>
      <c r="F44" s="81">
        <f t="shared" si="0"/>
        <v>0.20611600000000002</v>
      </c>
    </row>
    <row r="45" spans="1:6" x14ac:dyDescent="0.25">
      <c r="A45" s="81">
        <v>1893</v>
      </c>
      <c r="B45" s="81">
        <v>-0.44400000000000001</v>
      </c>
      <c r="C45" s="81">
        <v>907.27412838273403</v>
      </c>
      <c r="D45" s="81">
        <f t="shared" si="1"/>
        <v>-402.8297130019339</v>
      </c>
      <c r="E45" s="81">
        <f t="shared" si="2"/>
        <v>823146.34403264977</v>
      </c>
      <c r="F45" s="81">
        <f t="shared" si="0"/>
        <v>0.19713600000000001</v>
      </c>
    </row>
    <row r="46" spans="1:6" x14ac:dyDescent="0.25">
      <c r="A46" s="81">
        <v>1894</v>
      </c>
      <c r="B46" s="81">
        <v>-0.437</v>
      </c>
      <c r="C46" s="81">
        <v>910.47813915137021</v>
      </c>
      <c r="D46" s="81">
        <f t="shared" si="1"/>
        <v>-397.87894680914877</v>
      </c>
      <c r="E46" s="81">
        <f t="shared" si="2"/>
        <v>828970.44187254191</v>
      </c>
      <c r="F46" s="81">
        <f t="shared" si="0"/>
        <v>0.190969</v>
      </c>
    </row>
    <row r="47" spans="1:6" x14ac:dyDescent="0.25">
      <c r="A47" s="81">
        <v>1895</v>
      </c>
      <c r="B47" s="81">
        <v>-0.372</v>
      </c>
      <c r="C47" s="81">
        <v>913.22597792675924</v>
      </c>
      <c r="D47" s="81">
        <f t="shared" si="1"/>
        <v>-339.72006378875443</v>
      </c>
      <c r="E47" s="81">
        <f t="shared" si="2"/>
        <v>833981.68676028575</v>
      </c>
      <c r="F47" s="81">
        <f t="shared" si="0"/>
        <v>0.13838400000000001</v>
      </c>
    </row>
    <row r="48" spans="1:6" x14ac:dyDescent="0.25">
      <c r="A48" s="81">
        <v>1896</v>
      </c>
      <c r="B48" s="81">
        <v>-0.26900000000000002</v>
      </c>
      <c r="C48" s="81">
        <v>914.77108733564955</v>
      </c>
      <c r="D48" s="81">
        <f t="shared" si="1"/>
        <v>-246.07342249328974</v>
      </c>
      <c r="E48" s="81">
        <f t="shared" si="2"/>
        <v>836806.14222524653</v>
      </c>
      <c r="F48" s="81">
        <f t="shared" si="0"/>
        <v>7.2361000000000009E-2</v>
      </c>
    </row>
    <row r="49" spans="1:6" x14ac:dyDescent="0.25">
      <c r="A49" s="81">
        <v>1897</v>
      </c>
      <c r="B49" s="81">
        <v>-0.249</v>
      </c>
      <c r="C49" s="81">
        <v>916.27427138491294</v>
      </c>
      <c r="D49" s="81">
        <f t="shared" si="1"/>
        <v>-228.15229357484333</v>
      </c>
      <c r="E49" s="81">
        <f t="shared" si="2"/>
        <v>839558.54040195304</v>
      </c>
      <c r="F49" s="81">
        <f t="shared" si="0"/>
        <v>6.2001000000000001E-2</v>
      </c>
    </row>
    <row r="50" spans="1:6" x14ac:dyDescent="0.25">
      <c r="A50" s="81">
        <v>1898</v>
      </c>
      <c r="B50" s="81">
        <v>-0.44900000000000001</v>
      </c>
      <c r="C50" s="81">
        <v>919.01722108795366</v>
      </c>
      <c r="D50" s="81">
        <f t="shared" si="1"/>
        <v>-412.6387322684912</v>
      </c>
      <c r="E50" s="81">
        <f t="shared" si="2"/>
        <v>844592.65265622467</v>
      </c>
      <c r="F50" s="81">
        <f t="shared" si="0"/>
        <v>0.201601</v>
      </c>
    </row>
    <row r="51" spans="1:6" x14ac:dyDescent="0.25">
      <c r="A51" s="81">
        <v>1899</v>
      </c>
      <c r="B51" s="81">
        <v>-0.28299999999999997</v>
      </c>
      <c r="C51" s="81">
        <v>922.28118212780009</v>
      </c>
      <c r="D51" s="81">
        <f t="shared" si="1"/>
        <v>-261.00557454216738</v>
      </c>
      <c r="E51" s="81">
        <f t="shared" si="2"/>
        <v>850602.5789070524</v>
      </c>
      <c r="F51" s="81">
        <f t="shared" si="0"/>
        <v>8.008899999999998E-2</v>
      </c>
    </row>
    <row r="52" spans="1:6" x14ac:dyDescent="0.25">
      <c r="A52" s="81">
        <v>1900</v>
      </c>
      <c r="B52" s="81">
        <v>-0.17100000000000001</v>
      </c>
      <c r="C52" s="81">
        <v>925.55211407157537</v>
      </c>
      <c r="D52" s="81">
        <f t="shared" si="1"/>
        <v>-158.26941150623941</v>
      </c>
      <c r="E52" s="81">
        <f t="shared" si="2"/>
        <v>856646.71586236253</v>
      </c>
      <c r="F52" s="81">
        <f t="shared" si="0"/>
        <v>2.9241000000000003E-2</v>
      </c>
    </row>
    <row r="53" spans="1:6" x14ac:dyDescent="0.25">
      <c r="A53" s="81">
        <v>1901</v>
      </c>
      <c r="B53" s="81">
        <v>-0.24399999999999999</v>
      </c>
      <c r="C53" s="81">
        <v>928.80033634666677</v>
      </c>
      <c r="D53" s="81">
        <f t="shared" si="1"/>
        <v>-226.62728206858668</v>
      </c>
      <c r="E53" s="81">
        <f t="shared" si="2"/>
        <v>862670.06479768129</v>
      </c>
      <c r="F53" s="81">
        <f t="shared" si="0"/>
        <v>5.9535999999999999E-2</v>
      </c>
    </row>
    <row r="54" spans="1:6" x14ac:dyDescent="0.25">
      <c r="A54" s="81">
        <v>1902</v>
      </c>
      <c r="B54" s="81">
        <v>-0.38400000000000001</v>
      </c>
      <c r="C54" s="81">
        <v>932.73115804750989</v>
      </c>
      <c r="D54" s="81">
        <f t="shared" si="1"/>
        <v>-358.16876469024379</v>
      </c>
      <c r="E54" s="81">
        <f t="shared" si="2"/>
        <v>869987.41319264891</v>
      </c>
      <c r="F54" s="81">
        <f t="shared" si="0"/>
        <v>0.147456</v>
      </c>
    </row>
    <row r="55" spans="1:6" x14ac:dyDescent="0.25">
      <c r="A55" s="81">
        <v>1903</v>
      </c>
      <c r="B55" s="81">
        <v>-0.48</v>
      </c>
      <c r="C55" s="81">
        <v>936.78342936935417</v>
      </c>
      <c r="D55" s="81">
        <f t="shared" si="1"/>
        <v>-449.65604609728996</v>
      </c>
      <c r="E55" s="81">
        <f t="shared" si="2"/>
        <v>877563.19354100781</v>
      </c>
      <c r="F55" s="81">
        <f t="shared" si="0"/>
        <v>0.23039999999999999</v>
      </c>
    </row>
    <row r="56" spans="1:6" x14ac:dyDescent="0.25">
      <c r="A56" s="81">
        <v>1904</v>
      </c>
      <c r="B56" s="81">
        <v>-0.52600000000000002</v>
      </c>
      <c r="C56" s="81">
        <v>942.11427331410675</v>
      </c>
      <c r="D56" s="81">
        <f t="shared" si="1"/>
        <v>-495.55210776322019</v>
      </c>
      <c r="E56" s="81">
        <f t="shared" si="2"/>
        <v>887579.30398216739</v>
      </c>
      <c r="F56" s="81">
        <f t="shared" si="0"/>
        <v>0.27667600000000003</v>
      </c>
    </row>
    <row r="57" spans="1:6" x14ac:dyDescent="0.25">
      <c r="A57" s="81">
        <v>1905</v>
      </c>
      <c r="B57" s="81">
        <v>-0.36199999999999999</v>
      </c>
      <c r="C57" s="81">
        <v>947.44327919094951</v>
      </c>
      <c r="D57" s="81">
        <f t="shared" si="1"/>
        <v>-342.97446706712373</v>
      </c>
      <c r="E57" s="81">
        <f t="shared" si="2"/>
        <v>897648.76728409948</v>
      </c>
      <c r="F57" s="81">
        <f t="shared" si="0"/>
        <v>0.13104399999999999</v>
      </c>
    </row>
    <row r="58" spans="1:6" x14ac:dyDescent="0.25">
      <c r="A58" s="81">
        <v>1906</v>
      </c>
      <c r="B58" s="81">
        <v>-0.29199999999999998</v>
      </c>
      <c r="C58" s="81">
        <v>953.09241793858621</v>
      </c>
      <c r="D58" s="81">
        <f t="shared" si="1"/>
        <v>-278.30298603806716</v>
      </c>
      <c r="E58" s="81">
        <f t="shared" si="2"/>
        <v>908385.15713202069</v>
      </c>
      <c r="F58" s="81">
        <f t="shared" si="0"/>
        <v>8.5263999999999993E-2</v>
      </c>
    </row>
    <row r="59" spans="1:6" x14ac:dyDescent="0.25">
      <c r="A59" s="81">
        <v>1907</v>
      </c>
      <c r="B59" s="81">
        <v>-0.46800000000000003</v>
      </c>
      <c r="C59" s="81">
        <v>959.1561175087603</v>
      </c>
      <c r="D59" s="81">
        <f t="shared" si="1"/>
        <v>-448.88506299409983</v>
      </c>
      <c r="E59" s="81">
        <f t="shared" si="2"/>
        <v>919980.45775447879</v>
      </c>
      <c r="F59" s="81">
        <f t="shared" si="0"/>
        <v>0.21902400000000002</v>
      </c>
    </row>
    <row r="60" spans="1:6" x14ac:dyDescent="0.25">
      <c r="A60" s="81">
        <v>1908</v>
      </c>
      <c r="B60" s="81">
        <v>-0.48499999999999999</v>
      </c>
      <c r="C60" s="81">
        <v>964.08529722662945</v>
      </c>
      <c r="D60" s="81">
        <f t="shared" si="1"/>
        <v>-467.58136915491525</v>
      </c>
      <c r="E60" s="81">
        <f t="shared" si="2"/>
        <v>929460.46032855846</v>
      </c>
      <c r="F60" s="81">
        <f t="shared" si="0"/>
        <v>0.23522499999999999</v>
      </c>
    </row>
    <row r="61" spans="1:6" x14ac:dyDescent="0.25">
      <c r="A61" s="81">
        <v>1909</v>
      </c>
      <c r="B61" s="81">
        <v>-0.54200000000000004</v>
      </c>
      <c r="C61" s="81">
        <v>969.39836718603283</v>
      </c>
      <c r="D61" s="81">
        <f t="shared" si="1"/>
        <v>-525.41391501482985</v>
      </c>
      <c r="E61" s="81">
        <f t="shared" si="2"/>
        <v>939733.19430294656</v>
      </c>
      <c r="F61" s="81">
        <f t="shared" si="0"/>
        <v>0.29376400000000003</v>
      </c>
    </row>
    <row r="62" spans="1:6" x14ac:dyDescent="0.25">
      <c r="A62" s="81">
        <v>1910</v>
      </c>
      <c r="B62" s="81">
        <v>-0.51500000000000001</v>
      </c>
      <c r="C62" s="81">
        <v>974.78708809341799</v>
      </c>
      <c r="D62" s="81">
        <f t="shared" si="1"/>
        <v>-502.01535036811026</v>
      </c>
      <c r="E62" s="81">
        <f t="shared" si="2"/>
        <v>950209.86711364507</v>
      </c>
      <c r="F62" s="81">
        <f t="shared" si="0"/>
        <v>0.26522499999999999</v>
      </c>
    </row>
    <row r="63" spans="1:6" x14ac:dyDescent="0.25">
      <c r="A63" s="81">
        <v>1911</v>
      </c>
      <c r="B63" s="81">
        <v>-0.52900000000000003</v>
      </c>
      <c r="C63" s="81">
        <v>979.46532739991687</v>
      </c>
      <c r="D63" s="81">
        <f t="shared" si="1"/>
        <v>-518.13715819455604</v>
      </c>
      <c r="E63" s="81">
        <f t="shared" si="2"/>
        <v>959352.32757862634</v>
      </c>
      <c r="F63" s="81">
        <f t="shared" si="0"/>
        <v>0.27984100000000001</v>
      </c>
    </row>
    <row r="64" spans="1:6" x14ac:dyDescent="0.25">
      <c r="A64" s="81">
        <v>1912</v>
      </c>
      <c r="B64" s="81">
        <v>-0.46700000000000003</v>
      </c>
      <c r="C64" s="81">
        <v>983.60586023718076</v>
      </c>
      <c r="D64" s="81">
        <f t="shared" si="1"/>
        <v>-459.34393673076346</v>
      </c>
      <c r="E64" s="81">
        <f t="shared" si="2"/>
        <v>967480.48829292436</v>
      </c>
      <c r="F64" s="81">
        <f t="shared" si="0"/>
        <v>0.21808900000000003</v>
      </c>
    </row>
    <row r="65" spans="1:6" x14ac:dyDescent="0.25">
      <c r="A65" s="81">
        <v>1913</v>
      </c>
      <c r="B65" s="81">
        <v>-0.41899999999999998</v>
      </c>
      <c r="C65" s="81">
        <v>986.24232705143902</v>
      </c>
      <c r="D65" s="81">
        <f t="shared" si="1"/>
        <v>-413.23553503455292</v>
      </c>
      <c r="E65" s="81">
        <f t="shared" si="2"/>
        <v>972673.92766783759</v>
      </c>
      <c r="F65" s="81">
        <f t="shared" si="0"/>
        <v>0.17556099999999999</v>
      </c>
    </row>
    <row r="66" spans="1:6" x14ac:dyDescent="0.25">
      <c r="A66" s="81">
        <v>1914</v>
      </c>
      <c r="B66" s="81">
        <v>-0.25</v>
      </c>
      <c r="C66" s="81">
        <v>988.61087275428179</v>
      </c>
      <c r="D66" s="81">
        <f t="shared" si="1"/>
        <v>-247.15271818857045</v>
      </c>
      <c r="E66" s="81">
        <f t="shared" si="2"/>
        <v>977351.45772798278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991.46108519372467</v>
      </c>
      <c r="D67" s="81">
        <f t="shared" ref="D67:D130" si="4">C67*B67</f>
        <v>-182.42883967564535</v>
      </c>
      <c r="E67" s="81">
        <f t="shared" ref="E67:E130" si="5">C67*C67</f>
        <v>982995.08345351822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998.45382735439091</v>
      </c>
      <c r="D68" s="81">
        <f t="shared" si="4"/>
        <v>-429.33514576238809</v>
      </c>
      <c r="E68" s="81">
        <f t="shared" si="5"/>
        <v>996910.04535863188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1003.5705561134047</v>
      </c>
      <c r="D69" s="81">
        <f t="shared" si="4"/>
        <v>-538.91738863289834</v>
      </c>
      <c r="E69" s="81">
        <f t="shared" si="5"/>
        <v>1007153.8610977683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1010.1304479973454</v>
      </c>
      <c r="D70" s="81">
        <f t="shared" si="4"/>
        <v>-401.02178785494613</v>
      </c>
      <c r="E70" s="81">
        <f t="shared" si="5"/>
        <v>1020363.5219713177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1017.6303643750462</v>
      </c>
      <c r="D71" s="81">
        <f t="shared" si="4"/>
        <v>-321.57119514251457</v>
      </c>
      <c r="E71" s="81">
        <f t="shared" si="5"/>
        <v>1035571.5584980892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1025.0703236736274</v>
      </c>
      <c r="D72" s="81">
        <f t="shared" si="4"/>
        <v>-300.34560483637279</v>
      </c>
      <c r="E72" s="81">
        <f t="shared" si="5"/>
        <v>1050769.1684763553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1032.2003387088657</v>
      </c>
      <c r="D73" s="81">
        <f t="shared" si="4"/>
        <v>-222.955273161115</v>
      </c>
      <c r="E73" s="81">
        <f t="shared" si="5"/>
        <v>1065437.5392306971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1039.1002618684895</v>
      </c>
      <c r="D74" s="81">
        <f t="shared" si="4"/>
        <v>-319.00378039362624</v>
      </c>
      <c r="E74" s="81">
        <f t="shared" si="5"/>
        <v>1079729.3542151635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1045.1300753792891</v>
      </c>
      <c r="D75" s="81">
        <f t="shared" si="4"/>
        <v>-298.90720155847669</v>
      </c>
      <c r="E75" s="81">
        <f t="shared" si="5"/>
        <v>1092296.8744623186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1049.450038407143</v>
      </c>
      <c r="D76" s="81">
        <f t="shared" si="4"/>
        <v>-287.54931052355721</v>
      </c>
      <c r="E76" s="81">
        <f t="shared" si="5"/>
        <v>1101345.383112754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1052.159978172712</v>
      </c>
      <c r="D77" s="81">
        <f t="shared" si="4"/>
        <v>-246.20543489241464</v>
      </c>
      <c r="E77" s="81">
        <f t="shared" si="5"/>
        <v>1107040.6196684018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1053.6001237895682</v>
      </c>
      <c r="D78" s="81">
        <f t="shared" si="4"/>
        <v>-93.77041101727157</v>
      </c>
      <c r="E78" s="81">
        <f t="shared" si="5"/>
        <v>1110073.2208493934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1055.7705621619934</v>
      </c>
      <c r="D79" s="81">
        <f t="shared" si="4"/>
        <v>-217.48873580537062</v>
      </c>
      <c r="E79" s="81">
        <f t="shared" si="5"/>
        <v>1114651.4799278516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1060.6403636417526</v>
      </c>
      <c r="D80" s="81">
        <f t="shared" si="4"/>
        <v>-195.15782691008249</v>
      </c>
      <c r="E80" s="81">
        <f t="shared" si="5"/>
        <v>1124957.9809861092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1066.660342289756</v>
      </c>
      <c r="D81" s="81">
        <f t="shared" si="4"/>
        <v>-398.93096801636875</v>
      </c>
      <c r="E81" s="81">
        <f t="shared" si="5"/>
        <v>1137764.2858136995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1072.6401089097405</v>
      </c>
      <c r="D82" s="81">
        <f t="shared" si="4"/>
        <v>-152.31489546518316</v>
      </c>
      <c r="E82" s="81">
        <f t="shared" si="5"/>
        <v>1150556.8032419002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1077.490222375794</v>
      </c>
      <c r="D83" s="81">
        <f t="shared" si="4"/>
        <v>-91.586668901942502</v>
      </c>
      <c r="E83" s="81">
        <f t="shared" si="5"/>
        <v>1160985.179315438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1081.960228887566</v>
      </c>
      <c r="D84" s="81">
        <f t="shared" si="4"/>
        <v>-141.73678998427116</v>
      </c>
      <c r="E84" s="81">
        <f t="shared" si="5"/>
        <v>1170637.9368944343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1086.540334355934</v>
      </c>
      <c r="D85" s="81">
        <f t="shared" si="4"/>
        <v>-345.51982632518701</v>
      </c>
      <c r="E85" s="81">
        <f t="shared" si="5"/>
        <v>1180569.8981823048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1091.7703094913102</v>
      </c>
      <c r="D86" s="81">
        <f t="shared" si="4"/>
        <v>-195.42688539894451</v>
      </c>
      <c r="E86" s="81">
        <f t="shared" si="5"/>
        <v>1191962.4086867513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1097.0801365727675</v>
      </c>
      <c r="D87" s="81">
        <f t="shared" si="4"/>
        <v>-243.55179031915438</v>
      </c>
      <c r="E87" s="81">
        <f t="shared" si="5"/>
        <v>1203584.8260625221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1101.8303141836411</v>
      </c>
      <c r="D88" s="81">
        <f t="shared" si="4"/>
        <v>-186.20932309703537</v>
      </c>
      <c r="E88" s="81">
        <f t="shared" si="5"/>
        <v>1214030.0412540212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1106.3200004124226</v>
      </c>
      <c r="D89" s="81">
        <f t="shared" si="4"/>
        <v>0</v>
      </c>
      <c r="E89" s="81">
        <f t="shared" si="5"/>
        <v>1223943.9433125427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1110.6307975005279</v>
      </c>
      <c r="D90" s="81">
        <f t="shared" si="4"/>
        <v>3.331892392501584</v>
      </c>
      <c r="E90" s="81">
        <f t="shared" si="5"/>
        <v>1233500.7683566588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1116.9096799987735</v>
      </c>
      <c r="D91" s="81">
        <f t="shared" si="4"/>
        <v>-27.92274199996934</v>
      </c>
      <c r="E91" s="81">
        <f t="shared" si="5"/>
        <v>1247487.2332749628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1120.1201839144849</v>
      </c>
      <c r="D92" s="81">
        <f t="shared" si="4"/>
        <v>85.129133977500842</v>
      </c>
      <c r="E92" s="81">
        <f t="shared" si="5"/>
        <v>1254669.2264126195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1123.2405121162499</v>
      </c>
      <c r="D93" s="81">
        <f t="shared" si="4"/>
        <v>52.792304069463746</v>
      </c>
      <c r="E93" s="81">
        <f t="shared" si="5"/>
        <v>1261669.2480591752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1128.1901304333987</v>
      </c>
      <c r="D94" s="81">
        <f t="shared" si="4"/>
        <v>6.7691407826003926</v>
      </c>
      <c r="E94" s="81">
        <f t="shared" si="5"/>
        <v>1272812.9704073293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1132.6601539368896</v>
      </c>
      <c r="D95" s="81">
        <f t="shared" si="4"/>
        <v>49.837046773223143</v>
      </c>
      <c r="E95" s="81">
        <f t="shared" si="5"/>
        <v>1282919.0243163386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1136.2700633914933</v>
      </c>
      <c r="D96" s="81">
        <f t="shared" si="4"/>
        <v>156.80526874802609</v>
      </c>
      <c r="E96" s="81">
        <f t="shared" si="5"/>
        <v>1291109.6569597081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1139.3203471739023</v>
      </c>
      <c r="D97" s="81">
        <f t="shared" si="4"/>
        <v>14.81116451326073</v>
      </c>
      <c r="E97" s="81">
        <f t="shared" si="5"/>
        <v>1298050.8534844613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1143.6604799274162</v>
      </c>
      <c r="D98" s="81">
        <f t="shared" si="4"/>
        <v>-66.332307835790147</v>
      </c>
      <c r="E98" s="81">
        <f t="shared" si="5"/>
        <v>1307959.2933478078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1149.6402893403181</v>
      </c>
      <c r="D99" s="81">
        <f t="shared" si="4"/>
        <v>45.985611573612722</v>
      </c>
      <c r="E99" s="81">
        <f t="shared" si="5"/>
        <v>1321672.7948744902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1155.6301779691464</v>
      </c>
      <c r="D100" s="81">
        <f t="shared" si="4"/>
        <v>-78.582852101901963</v>
      </c>
      <c r="E100" s="81">
        <f t="shared" si="5"/>
        <v>1335481.1082330011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1160.3499455395743</v>
      </c>
      <c r="D101" s="81">
        <f t="shared" si="4"/>
        <v>-121.8367442816553</v>
      </c>
      <c r="E101" s="81">
        <f t="shared" si="5"/>
        <v>1346411.9961136929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1163.8205577210169</v>
      </c>
      <c r="D102" s="81">
        <f t="shared" si="4"/>
        <v>-204.83241815889897</v>
      </c>
      <c r="E102" s="81">
        <f t="shared" si="5"/>
        <v>1354478.2905740589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1168.810107873491</v>
      </c>
      <c r="D103" s="81">
        <f t="shared" si="4"/>
        <v>-5.8440505393674549</v>
      </c>
      <c r="E103" s="81">
        <f t="shared" si="5"/>
        <v>1366117.0682672416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1174.3108833350448</v>
      </c>
      <c r="D104" s="81">
        <f t="shared" si="4"/>
        <v>81.027450950118094</v>
      </c>
      <c r="E104" s="81">
        <f t="shared" si="5"/>
        <v>1379006.0507191331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1183.3606479982134</v>
      </c>
      <c r="D105" s="81">
        <f t="shared" si="4"/>
        <v>156.20360553576418</v>
      </c>
      <c r="E105" s="81">
        <f t="shared" si="5"/>
        <v>1400342.4232307514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1194.4306222546909</v>
      </c>
      <c r="D106" s="81">
        <f t="shared" si="4"/>
        <v>-80.026851691064294</v>
      </c>
      <c r="E106" s="81">
        <f t="shared" si="5"/>
        <v>1426664.5113797281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1206.6509180413605</v>
      </c>
      <c r="D107" s="81">
        <f t="shared" si="4"/>
        <v>-137.55820465671511</v>
      </c>
      <c r="E107" s="81">
        <f t="shared" si="5"/>
        <v>1456006.4380100579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1221.1007979758153</v>
      </c>
      <c r="D108" s="81">
        <f t="shared" si="4"/>
        <v>-222.24034523159838</v>
      </c>
      <c r="E108" s="81">
        <f t="shared" si="5"/>
        <v>1491087.158817173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1235.8001706154535</v>
      </c>
      <c r="D109" s="81">
        <f t="shared" si="4"/>
        <v>81.562811260619938</v>
      </c>
      <c r="E109" s="81">
        <f t="shared" si="5"/>
        <v>1527202.0616931838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1247.4204608470179</v>
      </c>
      <c r="D110" s="81">
        <f t="shared" si="4"/>
        <v>81.082329955056167</v>
      </c>
      <c r="E110" s="81">
        <f t="shared" si="5"/>
        <v>1556057.8061397865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1257.3200746140494</v>
      </c>
      <c r="D111" s="81">
        <f t="shared" si="4"/>
        <v>45.263522686105773</v>
      </c>
      <c r="E111" s="81">
        <f t="shared" si="5"/>
        <v>1580853.7700274787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1264.1198630386928</v>
      </c>
      <c r="D112" s="81">
        <f t="shared" si="4"/>
        <v>-15.169438356464314</v>
      </c>
      <c r="E112" s="81">
        <f t="shared" si="5"/>
        <v>1597999.0281289634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1269.4615125216601</v>
      </c>
      <c r="D113" s="81">
        <f t="shared" si="4"/>
        <v>91.40122890155952</v>
      </c>
      <c r="E113" s="81">
        <f t="shared" si="5"/>
        <v>1611532.5317737809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1282.5713089932208</v>
      </c>
      <c r="D114" s="81">
        <f t="shared" si="4"/>
        <v>32.06428272483052</v>
      </c>
      <c r="E114" s="81">
        <f t="shared" si="5"/>
        <v>1644989.1626525838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1300.7905707395553</v>
      </c>
      <c r="D115" s="81">
        <f t="shared" si="4"/>
        <v>84.551387098071089</v>
      </c>
      <c r="E115" s="81">
        <f t="shared" si="5"/>
        <v>1692056.1089249379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1317.3704437933877</v>
      </c>
      <c r="D116" s="81">
        <f t="shared" si="4"/>
        <v>-266.10882964626433</v>
      </c>
      <c r="E116" s="81">
        <f t="shared" si="5"/>
        <v>1735464.8861803873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1331.0602831617048</v>
      </c>
      <c r="D117" s="81">
        <f t="shared" si="4"/>
        <v>-137.09920916565559</v>
      </c>
      <c r="E117" s="81">
        <f t="shared" si="5"/>
        <v>1771721.4774105176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1342.2405083385559</v>
      </c>
      <c r="D118" s="81">
        <f t="shared" si="4"/>
        <v>-48.320658300188008</v>
      </c>
      <c r="E118" s="81">
        <f t="shared" si="5"/>
        <v>1801609.5822249448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1354.2715558150142</v>
      </c>
      <c r="D119" s="81">
        <f t="shared" si="4"/>
        <v>9.4799008907050997</v>
      </c>
      <c r="E119" s="81">
        <f t="shared" si="5"/>
        <v>1834051.4468896191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1371.6504714934774</v>
      </c>
      <c r="D120" s="81">
        <f t="shared" si="4"/>
        <v>-76.812426403634731</v>
      </c>
      <c r="E120" s="81">
        <f t="shared" si="5"/>
        <v>1881425.0159482788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1389.3417371479975</v>
      </c>
      <c r="D121" s="81">
        <f t="shared" si="4"/>
        <v>123.65141460617177</v>
      </c>
      <c r="E121" s="81">
        <f t="shared" si="5"/>
        <v>1930270.4625814154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1411.1005121906292</v>
      </c>
      <c r="D122" s="81">
        <f t="shared" si="4"/>
        <v>36.688613316956356</v>
      </c>
      <c r="E122" s="81">
        <f t="shared" si="5"/>
        <v>1991204.655504656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1431.120952676496</v>
      </c>
      <c r="D123" s="81">
        <f t="shared" si="4"/>
        <v>-141.6809743149731</v>
      </c>
      <c r="E123" s="81">
        <f t="shared" si="5"/>
        <v>2048107.1811896816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1449.2900279404223</v>
      </c>
      <c r="D124" s="81">
        <f t="shared" si="4"/>
        <v>-11.594320223523379</v>
      </c>
      <c r="E124" s="81">
        <f t="shared" si="5"/>
        <v>2100441.5850875499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1462.86070221712</v>
      </c>
      <c r="D125" s="81">
        <f t="shared" si="4"/>
        <v>160.9146772438832</v>
      </c>
      <c r="E125" s="81">
        <f t="shared" si="5"/>
        <v>2139961.4340911652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1476.1409105124521</v>
      </c>
      <c r="D126" s="81">
        <f t="shared" si="4"/>
        <v>-166.80392288790711</v>
      </c>
      <c r="E126" s="81">
        <f t="shared" si="5"/>
        <v>2178991.9876885312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1491.7409648519358</v>
      </c>
      <c r="D127" s="81">
        <f t="shared" si="4"/>
        <v>-83.537494031708405</v>
      </c>
      <c r="E127" s="81">
        <f t="shared" si="5"/>
        <v>2225291.1062173843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1509.1109619418578</v>
      </c>
      <c r="D128" s="81">
        <f t="shared" si="4"/>
        <v>-244.47597583458096</v>
      </c>
      <c r="E128" s="81">
        <f t="shared" si="5"/>
        <v>2277415.8954530791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1527.6809550919827</v>
      </c>
      <c r="D129" s="81">
        <f t="shared" si="4"/>
        <v>206.23692893741767</v>
      </c>
      <c r="E129" s="81">
        <f t="shared" si="5"/>
        <v>2333809.1005507526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1546.8909078525528</v>
      </c>
      <c r="D130" s="81">
        <f t="shared" si="4"/>
        <v>13.922018170672974</v>
      </c>
      <c r="E130" s="81">
        <f t="shared" si="5"/>
        <v>2392871.480796895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1566.1608470081183</v>
      </c>
      <c r="D131" s="81">
        <f t="shared" ref="D131:D170" si="7">C131*B131</f>
        <v>150.35144131277934</v>
      </c>
      <c r="E131" s="81">
        <f t="shared" ref="E131:E170" si="8">C131*C131</f>
        <v>2452859.7987011862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1584.9407533384765</v>
      </c>
      <c r="D132" s="81">
        <f t="shared" si="7"/>
        <v>337.5923804610955</v>
      </c>
      <c r="E132" s="81">
        <f t="shared" si="8"/>
        <v>2512037.1915931376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1602.6506293856985</v>
      </c>
      <c r="D133" s="81">
        <f t="shared" si="7"/>
        <v>413.48386238151022</v>
      </c>
      <c r="E133" s="81">
        <f t="shared" si="8"/>
        <v>2568489.0398703753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1618.7305322214304</v>
      </c>
      <c r="D134" s="81">
        <f t="shared" si="7"/>
        <v>71.224143417742937</v>
      </c>
      <c r="E134" s="81">
        <f t="shared" si="8"/>
        <v>2620288.5359458751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1632.6201426768187</v>
      </c>
      <c r="D135" s="81">
        <f t="shared" si="7"/>
        <v>390.19621409975963</v>
      </c>
      <c r="E135" s="81">
        <f t="shared" si="8"/>
        <v>2665448.5302740759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1643.5008612876618</v>
      </c>
      <c r="D136" s="81">
        <f t="shared" si="7"/>
        <v>115.04506029013633</v>
      </c>
      <c r="E136" s="81">
        <f t="shared" si="8"/>
        <v>2701095.0810532863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1655.9104924853884</v>
      </c>
      <c r="D137" s="81">
        <f t="shared" si="7"/>
        <v>94.386898071667147</v>
      </c>
      <c r="E137" s="81">
        <f t="shared" si="8"/>
        <v>2742039.5591232018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1668.7911547506744</v>
      </c>
      <c r="D138" s="81">
        <f t="shared" si="7"/>
        <v>183.56702702257419</v>
      </c>
      <c r="E138" s="81">
        <f t="shared" si="8"/>
        <v>2784863.9181740894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1683.749783890652</v>
      </c>
      <c r="D139" s="81">
        <f t="shared" si="7"/>
        <v>410.83494726931906</v>
      </c>
      <c r="E139" s="81">
        <f t="shared" si="8"/>
        <v>2835013.3347518174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1693.9409252709854</v>
      </c>
      <c r="D140" s="81">
        <f t="shared" si="7"/>
        <v>491.24286832858576</v>
      </c>
      <c r="E140" s="81">
        <f t="shared" si="8"/>
        <v>2869435.8583079223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1705.6304292869788</v>
      </c>
      <c r="D141" s="81">
        <f t="shared" si="7"/>
        <v>291.66280340807339</v>
      </c>
      <c r="E141" s="81">
        <f t="shared" si="8"/>
        <v>2909175.1613096837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1717.4006676308579</v>
      </c>
      <c r="D142" s="81">
        <f t="shared" si="7"/>
        <v>626.85124368526317</v>
      </c>
      <c r="E142" s="81">
        <f t="shared" si="8"/>
        <v>2949465.0531789167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1729.3305595936345</v>
      </c>
      <c r="D143" s="81">
        <f t="shared" si="7"/>
        <v>600.0777041789911</v>
      </c>
      <c r="E143" s="81">
        <f t="shared" si="8"/>
        <v>2990584.1843444328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1740.1392614551003</v>
      </c>
      <c r="D144" s="81">
        <f t="shared" si="7"/>
        <v>285.38283887863645</v>
      </c>
      <c r="E144" s="81">
        <f t="shared" si="8"/>
        <v>3028084.6492575016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1743.100661126281</v>
      </c>
      <c r="D145" s="81">
        <f t="shared" si="7"/>
        <v>332.93222627511966</v>
      </c>
      <c r="E145" s="81">
        <f t="shared" si="8"/>
        <v>3038399.9148188778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1748.6203803449314</v>
      </c>
      <c r="D146" s="81">
        <f t="shared" si="7"/>
        <v>426.66337280416326</v>
      </c>
      <c r="E146" s="81">
        <f t="shared" si="8"/>
        <v>3057673.2345576524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1755.2296372056551</v>
      </c>
      <c r="D147" s="81">
        <f t="shared" si="7"/>
        <v>684.53955851020555</v>
      </c>
      <c r="E147" s="81">
        <f t="shared" si="8"/>
        <v>3080831.0793250958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1757.19059743038</v>
      </c>
      <c r="D148" s="81">
        <f t="shared" si="7"/>
        <v>513.09965444967088</v>
      </c>
      <c r="E148" s="81">
        <f t="shared" si="8"/>
        <v>3087718.7956977356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1761.5010691346272</v>
      </c>
      <c r="D149" s="81">
        <f t="shared" si="7"/>
        <v>766.25296507356279</v>
      </c>
      <c r="E149" s="81">
        <f t="shared" si="8"/>
        <v>3102886.0165624348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1770.2906917676119</v>
      </c>
      <c r="D150" s="81">
        <f t="shared" si="7"/>
        <v>1037.3903453758205</v>
      </c>
      <c r="E150" s="81">
        <f t="shared" si="8"/>
        <v>3133929.1333590499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1778.1995084330199</v>
      </c>
      <c r="D151" s="81">
        <f t="shared" si="7"/>
        <v>622.36982795155689</v>
      </c>
      <c r="E151" s="81">
        <f t="shared" si="8"/>
        <v>3161993.4917914337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1778.0101325717426</v>
      </c>
      <c r="D152" s="81">
        <f t="shared" si="7"/>
        <v>648.97369838868599</v>
      </c>
      <c r="E152" s="81">
        <f t="shared" si="8"/>
        <v>3161320.0315277856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1776.530733991747</v>
      </c>
      <c r="D153" s="81">
        <f t="shared" si="7"/>
        <v>900.7010821338157</v>
      </c>
      <c r="E153" s="81">
        <f t="shared" si="8"/>
        <v>3156061.448817255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1778.9609277480606</v>
      </c>
      <c r="D154" s="81">
        <f t="shared" si="7"/>
        <v>1042.4711036603635</v>
      </c>
      <c r="E154" s="81">
        <f t="shared" si="8"/>
        <v>3164701.9824542403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1783.5898218275397</v>
      </c>
      <c r="D155" s="81">
        <f t="shared" si="7"/>
        <v>1018.4297882635251</v>
      </c>
      <c r="E155" s="81">
        <f t="shared" si="8"/>
        <v>3181192.6525267949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1784.2302782703098</v>
      </c>
      <c r="D156" s="81">
        <f t="shared" si="7"/>
        <v>847.50938217839712</v>
      </c>
      <c r="E156" s="81">
        <f t="shared" si="8"/>
        <v>3183477.685896547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1783.3604149609464</v>
      </c>
      <c r="D157" s="81">
        <f t="shared" si="7"/>
        <v>1169.8844322143809</v>
      </c>
      <c r="E157" s="81">
        <f t="shared" si="8"/>
        <v>3180374.3696496789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1783.4212323675667</v>
      </c>
      <c r="D158" s="81">
        <f t="shared" si="7"/>
        <v>1080.7532668147455</v>
      </c>
      <c r="E158" s="81">
        <f t="shared" si="8"/>
        <v>3180591.2920594504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1788.9513113100427</v>
      </c>
      <c r="D159" s="81">
        <f t="shared" si="7"/>
        <v>1096.6271538330561</v>
      </c>
      <c r="E159" s="81">
        <f t="shared" si="8"/>
        <v>3200346.7942379215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1798.4196480475584</v>
      </c>
      <c r="D160" s="81">
        <f t="shared" si="7"/>
        <v>865.03985071087561</v>
      </c>
      <c r="E160" s="81">
        <f t="shared" si="8"/>
        <v>3234313.230483504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1802.1011798398904</v>
      </c>
      <c r="D161" s="81">
        <f t="shared" si="7"/>
        <v>1106.4901244216926</v>
      </c>
      <c r="E161" s="81">
        <f t="shared" si="8"/>
        <v>3247568.6623803251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1807.8506784875419</v>
      </c>
      <c r="D162" s="81">
        <f t="shared" si="7"/>
        <v>1241.9934161209414</v>
      </c>
      <c r="E162" s="81">
        <f t="shared" si="8"/>
        <v>3268324.0757078659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1813.0702046650822</v>
      </c>
      <c r="D163" s="81">
        <f t="shared" si="7"/>
        <v>1033.4500166590967</v>
      </c>
      <c r="E163" s="81">
        <f t="shared" si="8"/>
        <v>3287223.5670442833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1815.2612343039291</v>
      </c>
      <c r="D164" s="81">
        <f t="shared" si="7"/>
        <v>1061.9278220677984</v>
      </c>
      <c r="E164" s="81">
        <f t="shared" si="8"/>
        <v>3295173.348766624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1822.5808485149728</v>
      </c>
      <c r="D165" s="81">
        <f t="shared" si="7"/>
        <v>1111.7743175941334</v>
      </c>
      <c r="E165" s="81">
        <f t="shared" si="8"/>
        <v>3321800.9493735582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1831.471004730897</v>
      </c>
      <c r="D166" s="81">
        <f t="shared" si="7"/>
        <v>1234.4114571886246</v>
      </c>
      <c r="E166" s="81">
        <f t="shared" si="8"/>
        <v>3354286.0411700015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1834.23</v>
      </c>
      <c r="D167" s="81">
        <f t="shared" si="7"/>
        <v>1491.2289899999998</v>
      </c>
      <c r="E167" s="81">
        <f t="shared" si="8"/>
        <v>3364399.6929000001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1843.13</v>
      </c>
      <c r="D168" s="81">
        <f t="shared" si="7"/>
        <v>1750.9735000000001</v>
      </c>
      <c r="E168" s="81">
        <f t="shared" si="8"/>
        <v>3397128.1969000003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1849.65</v>
      </c>
      <c r="D169" s="81">
        <f t="shared" si="7"/>
        <v>1546.3073999999999</v>
      </c>
      <c r="E169" s="81">
        <f t="shared" si="8"/>
        <v>3421205.1225000005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1857.3</v>
      </c>
      <c r="D170" s="81">
        <f t="shared" si="7"/>
        <v>1428.2637</v>
      </c>
      <c r="E170" s="81">
        <f t="shared" si="8"/>
        <v>3449563.29</v>
      </c>
      <c r="F170" s="81">
        <f t="shared" si="6"/>
        <v>0.59136100000000003</v>
      </c>
    </row>
    <row r="173" spans="1:10" x14ac:dyDescent="0.25">
      <c r="A173" s="3" t="s">
        <v>18</v>
      </c>
    </row>
    <row r="174" spans="1:10" x14ac:dyDescent="0.25">
      <c r="B174" s="1" t="s">
        <v>3</v>
      </c>
      <c r="C174" s="2" t="s">
        <v>2</v>
      </c>
      <c r="D174" s="2" t="s">
        <v>4</v>
      </c>
      <c r="E174" s="2" t="s">
        <v>5</v>
      </c>
      <c r="F174" s="1" t="s">
        <v>10</v>
      </c>
      <c r="G174" s="2" t="s">
        <v>11</v>
      </c>
      <c r="H174" s="2" t="s">
        <v>12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SUM(B2:B170)</f>
        <v>-14.082999999999995</v>
      </c>
      <c r="C175">
        <f>SUM(C2:C170)</f>
        <v>203657.42268428084</v>
      </c>
      <c r="D175">
        <f>SUM(D2:D170)</f>
        <v>1901.7006950821913</v>
      </c>
      <c r="E175">
        <f>SUM(E2:E170)</f>
        <v>265828706.18880948</v>
      </c>
      <c r="F175">
        <f>SUM(F2:F170)</f>
        <v>22.361048999999994</v>
      </c>
      <c r="G175">
        <f>C175*C175</f>
        <v>41476345814.403831</v>
      </c>
      <c r="H175">
        <f>B175*B175</f>
        <v>198.33088899999984</v>
      </c>
      <c r="I175">
        <f>C175/COUNT(C2:C170)</f>
        <v>1205.0735070075789</v>
      </c>
      <c r="J175">
        <f>B175/COUNT(B2:B170)</f>
        <v>-8.3331360946745536E-2</v>
      </c>
    </row>
    <row r="177" spans="1:2" ht="16.2" x14ac:dyDescent="0.35">
      <c r="A177" t="s">
        <v>6</v>
      </c>
      <c r="B177">
        <f>D175-(C175*B175)/COUNT(B2:B171)</f>
        <v>18872.750894269921</v>
      </c>
    </row>
    <row r="179" spans="1:2" ht="17.399999999999999" x14ac:dyDescent="0.35">
      <c r="A179" t="s">
        <v>7</v>
      </c>
      <c r="B179">
        <f>E175-G175/COUNT(B2:B171)</f>
        <v>20406541.606538296</v>
      </c>
    </row>
    <row r="181" spans="1:2" ht="16.2" x14ac:dyDescent="0.35">
      <c r="A181" t="s">
        <v>9</v>
      </c>
      <c r="B181">
        <f>SQRT(E175-G175/COUNT(B2:B171))</f>
        <v>4517.3600262253058</v>
      </c>
    </row>
    <row r="183" spans="1:2" ht="16.2" x14ac:dyDescent="0.35">
      <c r="A183" t="s">
        <v>13</v>
      </c>
      <c r="B183">
        <f>SQRT(F175-H175/COUNT(B2:B171))</f>
        <v>4.6029874477112118</v>
      </c>
    </row>
    <row r="185" spans="1:2" x14ac:dyDescent="0.25">
      <c r="A185" t="s">
        <v>25</v>
      </c>
      <c r="B185">
        <f>B177/B179</f>
        <v>9.248382826526105E-4</v>
      </c>
    </row>
    <row r="187" spans="1:2" x14ac:dyDescent="0.25">
      <c r="A187" t="s">
        <v>8</v>
      </c>
      <c r="B187">
        <f>(-1)*B185*I175+J175</f>
        <v>-1.1978294736377935</v>
      </c>
    </row>
    <row r="189" spans="1:2" x14ac:dyDescent="0.25">
      <c r="A189" t="s">
        <v>15</v>
      </c>
      <c r="B189">
        <f>B177/(B181*B183)</f>
        <v>0.90763390868144678</v>
      </c>
    </row>
    <row r="191" spans="1:2" ht="16.2" x14ac:dyDescent="0.25">
      <c r="A191" t="s">
        <v>16</v>
      </c>
      <c r="B191">
        <f>B189*B189</f>
        <v>0.82379931218836089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6BDF-5EBF-432D-A27C-C4C859ACB3A7}">
  <dimension ref="A1:J191"/>
  <sheetViews>
    <sheetView topLeftCell="D1" zoomScaleNormal="100" workbookViewId="0">
      <selection activeCell="G174" sqref="G174:J175"/>
    </sheetView>
  </sheetViews>
  <sheetFormatPr defaultRowHeight="13.8" x14ac:dyDescent="0.25"/>
  <cols>
    <col min="2" max="2" width="22.5" customWidth="1"/>
    <col min="3" max="3" width="20.19921875" bestFit="1" customWidth="1"/>
    <col min="4" max="4" width="12.8984375" bestFit="1" customWidth="1"/>
  </cols>
  <sheetData>
    <row r="1" spans="1:6" ht="41.4" x14ac:dyDescent="0.25">
      <c r="A1" s="77" t="s">
        <v>0</v>
      </c>
      <c r="B1" s="79" t="s">
        <v>108</v>
      </c>
      <c r="C1" s="79" t="s">
        <v>110</v>
      </c>
      <c r="D1" s="77" t="s">
        <v>100</v>
      </c>
      <c r="E1" s="77" t="s">
        <v>106</v>
      </c>
      <c r="F1" s="77" t="s">
        <v>107</v>
      </c>
    </row>
    <row r="2" spans="1:6" x14ac:dyDescent="0.25">
      <c r="A2" s="81">
        <v>1850</v>
      </c>
      <c r="B2" s="81">
        <v>-0.52900000000000003</v>
      </c>
      <c r="C2" s="81">
        <v>273.02104900748219</v>
      </c>
      <c r="D2" s="81">
        <f>C2*B2</f>
        <v>-144.42813492495807</v>
      </c>
      <c r="E2" s="81">
        <f>C2*C2</f>
        <v>74540.49320114599</v>
      </c>
      <c r="F2" s="81">
        <f t="shared" ref="F2:F65" si="0"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273.094048702186</v>
      </c>
      <c r="D3" s="81">
        <f t="shared" ref="D3:D66" si="1">C3*B3</f>
        <v>-108.96452543217222</v>
      </c>
      <c r="E3" s="81">
        <f t="shared" ref="E3:E66" si="2">C3*C3</f>
        <v>74580.359436551938</v>
      </c>
      <c r="F3" s="81">
        <f t="shared" si="0"/>
        <v>0.15920100000000001</v>
      </c>
    </row>
    <row r="4" spans="1:6" x14ac:dyDescent="0.25">
      <c r="A4" s="81">
        <v>1852</v>
      </c>
      <c r="B4" s="81">
        <v>-0.39600000000000002</v>
      </c>
      <c r="C4" s="81">
        <v>273.16804906846687</v>
      </c>
      <c r="D4" s="81">
        <f t="shared" si="1"/>
        <v>-108.17454743111288</v>
      </c>
      <c r="E4" s="81">
        <f t="shared" si="2"/>
        <v>74620.783031872328</v>
      </c>
      <c r="F4" s="81">
        <f t="shared" si="0"/>
        <v>0.15681600000000001</v>
      </c>
    </row>
    <row r="5" spans="1:6" x14ac:dyDescent="0.25">
      <c r="A5" s="81">
        <v>1853</v>
      </c>
      <c r="B5" s="81">
        <v>-0.42199999999999999</v>
      </c>
      <c r="C5" s="81">
        <v>273.26404821393925</v>
      </c>
      <c r="D5" s="81">
        <f t="shared" si="1"/>
        <v>-115.31742834628236</v>
      </c>
      <c r="E5" s="81">
        <f t="shared" si="2"/>
        <v>74673.240046270119</v>
      </c>
      <c r="F5" s="81">
        <f t="shared" si="0"/>
        <v>0.17808399999999999</v>
      </c>
    </row>
    <row r="6" spans="1:6" x14ac:dyDescent="0.25">
      <c r="A6" s="81">
        <v>1854</v>
      </c>
      <c r="B6" s="81">
        <v>-0.371</v>
      </c>
      <c r="C6" s="81">
        <v>273.36304850559111</v>
      </c>
      <c r="D6" s="81">
        <f t="shared" si="1"/>
        <v>-101.4176909955743</v>
      </c>
      <c r="E6" s="81">
        <f t="shared" si="2"/>
        <v>74727.356288270152</v>
      </c>
      <c r="F6" s="81">
        <f t="shared" si="0"/>
        <v>0.13764099999999999</v>
      </c>
    </row>
    <row r="7" spans="1:6" x14ac:dyDescent="0.25">
      <c r="A7" s="81">
        <v>1855</v>
      </c>
      <c r="B7" s="81">
        <v>-0.34599999999999997</v>
      </c>
      <c r="C7" s="81">
        <v>273.47004813718553</v>
      </c>
      <c r="D7" s="81">
        <f t="shared" si="1"/>
        <v>-94.620636655466186</v>
      </c>
      <c r="E7" s="81">
        <f t="shared" si="2"/>
        <v>74785.867228154573</v>
      </c>
      <c r="F7" s="81">
        <f t="shared" si="0"/>
        <v>0.11971599999999999</v>
      </c>
    </row>
    <row r="8" spans="1:6" x14ac:dyDescent="0.25">
      <c r="A8" s="81">
        <v>1856</v>
      </c>
      <c r="B8" s="81">
        <v>-0.46899999999999997</v>
      </c>
      <c r="C8" s="81">
        <v>273.5780481931136</v>
      </c>
      <c r="D8" s="81">
        <f t="shared" si="1"/>
        <v>-128.30810460257027</v>
      </c>
      <c r="E8" s="81">
        <f t="shared" si="2"/>
        <v>74844.948453153585</v>
      </c>
      <c r="F8" s="81">
        <f t="shared" si="0"/>
        <v>0.21996099999999996</v>
      </c>
    </row>
    <row r="9" spans="1:6" x14ac:dyDescent="0.25">
      <c r="A9" s="81">
        <v>1857</v>
      </c>
      <c r="B9" s="81">
        <v>-0.61399999999999999</v>
      </c>
      <c r="C9" s="81">
        <v>273.67504813023157</v>
      </c>
      <c r="D9" s="81">
        <f t="shared" si="1"/>
        <v>-168.03647955196217</v>
      </c>
      <c r="E9" s="81">
        <f t="shared" si="2"/>
        <v>74898.031969084564</v>
      </c>
      <c r="F9" s="81">
        <f t="shared" si="0"/>
        <v>0.376996</v>
      </c>
    </row>
    <row r="10" spans="1:6" x14ac:dyDescent="0.25">
      <c r="A10" s="81">
        <v>1858</v>
      </c>
      <c r="B10" s="81">
        <v>-0.46400000000000002</v>
      </c>
      <c r="C10" s="81">
        <v>273.75604947623236</v>
      </c>
      <c r="D10" s="81">
        <f t="shared" si="1"/>
        <v>-127.02280695697182</v>
      </c>
      <c r="E10" s="81">
        <f t="shared" si="2"/>
        <v>74942.374624833377</v>
      </c>
      <c r="F10" s="81">
        <f t="shared" si="0"/>
        <v>0.21529600000000002</v>
      </c>
    </row>
    <row r="11" spans="1:6" x14ac:dyDescent="0.25">
      <c r="A11" s="81">
        <v>1859</v>
      </c>
      <c r="B11" s="81">
        <v>-0.39700000000000002</v>
      </c>
      <c r="C11" s="81">
        <v>273.89504723471561</v>
      </c>
      <c r="D11" s="81">
        <f t="shared" si="1"/>
        <v>-108.73633375218211</v>
      </c>
      <c r="E11" s="81">
        <f t="shared" si="2"/>
        <v>75018.496899707097</v>
      </c>
      <c r="F11" s="81">
        <f t="shared" si="0"/>
        <v>0.15760900000000003</v>
      </c>
    </row>
    <row r="12" spans="1:6" x14ac:dyDescent="0.25">
      <c r="A12" s="81">
        <v>1860</v>
      </c>
      <c r="B12" s="81">
        <v>-0.44700000000000001</v>
      </c>
      <c r="C12" s="81">
        <v>274.05604762435826</v>
      </c>
      <c r="D12" s="81">
        <f t="shared" si="1"/>
        <v>-122.50305328808814</v>
      </c>
      <c r="E12" s="81">
        <f t="shared" si="2"/>
        <v>75106.717239484526</v>
      </c>
      <c r="F12" s="81">
        <f t="shared" si="0"/>
        <v>0.19980900000000001</v>
      </c>
    </row>
    <row r="13" spans="1:6" x14ac:dyDescent="0.25">
      <c r="A13" s="81">
        <v>1861</v>
      </c>
      <c r="B13" s="81">
        <v>-0.56499999999999995</v>
      </c>
      <c r="C13" s="81">
        <v>274.24004658389106</v>
      </c>
      <c r="D13" s="81">
        <f t="shared" si="1"/>
        <v>-154.94562631989842</v>
      </c>
      <c r="E13" s="81">
        <f t="shared" si="2"/>
        <v>75207.603150334733</v>
      </c>
      <c r="F13" s="81">
        <f t="shared" si="0"/>
        <v>0.31922499999999993</v>
      </c>
    </row>
    <row r="14" spans="1:6" x14ac:dyDescent="0.25">
      <c r="A14" s="81">
        <v>1862</v>
      </c>
      <c r="B14" s="81">
        <v>-0.65600000000000003</v>
      </c>
      <c r="C14" s="81">
        <v>274.41604697502629</v>
      </c>
      <c r="D14" s="81">
        <f t="shared" si="1"/>
        <v>-180.01692681561727</v>
      </c>
      <c r="E14" s="81">
        <f t="shared" si="2"/>
        <v>75304.16683739984</v>
      </c>
      <c r="F14" s="81">
        <f t="shared" si="0"/>
        <v>0.43033600000000005</v>
      </c>
    </row>
    <row r="15" spans="1:6" x14ac:dyDescent="0.25">
      <c r="A15" s="81">
        <v>1863</v>
      </c>
      <c r="B15" s="81">
        <v>-0.42199999999999999</v>
      </c>
      <c r="C15" s="81">
        <v>274.57104742407716</v>
      </c>
      <c r="D15" s="81">
        <f t="shared" si="1"/>
        <v>-115.86898201296056</v>
      </c>
      <c r="E15" s="81">
        <f t="shared" si="2"/>
        <v>75389.260083554836</v>
      </c>
      <c r="F15" s="81">
        <f t="shared" si="0"/>
        <v>0.17808399999999999</v>
      </c>
    </row>
    <row r="16" spans="1:6" x14ac:dyDescent="0.25">
      <c r="A16" s="81">
        <v>1864</v>
      </c>
      <c r="B16" s="81">
        <v>-0.45100000000000001</v>
      </c>
      <c r="C16" s="81">
        <v>274.72004760892202</v>
      </c>
      <c r="D16" s="81">
        <f t="shared" si="1"/>
        <v>-123.89874147162384</v>
      </c>
      <c r="E16" s="81">
        <f t="shared" si="2"/>
        <v>75471.104558248378</v>
      </c>
      <c r="F16" s="81">
        <f t="shared" si="0"/>
        <v>0.203401</v>
      </c>
    </row>
    <row r="17" spans="1:6" x14ac:dyDescent="0.25">
      <c r="A17" s="81">
        <v>1865</v>
      </c>
      <c r="B17" s="81">
        <v>-0.33700000000000002</v>
      </c>
      <c r="C17" s="81">
        <v>274.88004730543366</v>
      </c>
      <c r="D17" s="81">
        <f t="shared" si="1"/>
        <v>-92.634575941931146</v>
      </c>
      <c r="E17" s="81">
        <f t="shared" si="2"/>
        <v>75559.040406637447</v>
      </c>
      <c r="F17" s="81">
        <f t="shared" si="0"/>
        <v>0.11356900000000002</v>
      </c>
    </row>
    <row r="18" spans="1:6" x14ac:dyDescent="0.25">
      <c r="A18" s="81">
        <v>1866</v>
      </c>
      <c r="B18" s="81">
        <v>-0.27900000000000003</v>
      </c>
      <c r="C18" s="81">
        <v>275.04804705045427</v>
      </c>
      <c r="D18" s="81">
        <f t="shared" si="1"/>
        <v>-76.738405127076746</v>
      </c>
      <c r="E18" s="81">
        <f t="shared" si="2"/>
        <v>75651.428186268909</v>
      </c>
      <c r="F18" s="81">
        <f t="shared" si="0"/>
        <v>7.7841000000000021E-2</v>
      </c>
    </row>
    <row r="19" spans="1:6" x14ac:dyDescent="0.25">
      <c r="A19" s="81">
        <v>1867</v>
      </c>
      <c r="B19" s="81">
        <v>-0.26500000000000001</v>
      </c>
      <c r="C19" s="81">
        <v>275.2130474422919</v>
      </c>
      <c r="D19" s="81">
        <f t="shared" si="1"/>
        <v>-72.93145757220735</v>
      </c>
      <c r="E19" s="81">
        <f t="shared" si="2"/>
        <v>75742.221482473207</v>
      </c>
      <c r="F19" s="81">
        <f t="shared" si="0"/>
        <v>7.022500000000001E-2</v>
      </c>
    </row>
    <row r="20" spans="1:6" x14ac:dyDescent="0.25">
      <c r="A20" s="81">
        <v>1868</v>
      </c>
      <c r="B20" s="81">
        <v>-0.26700000000000002</v>
      </c>
      <c r="C20" s="81">
        <v>275.39104677088329</v>
      </c>
      <c r="D20" s="81">
        <f t="shared" si="1"/>
        <v>-73.529409487825845</v>
      </c>
      <c r="E20" s="81">
        <f t="shared" si="2"/>
        <v>75840.228641562833</v>
      </c>
      <c r="F20" s="81">
        <f t="shared" si="0"/>
        <v>7.1289000000000005E-2</v>
      </c>
    </row>
    <row r="21" spans="1:6" x14ac:dyDescent="0.25">
      <c r="A21" s="81">
        <v>1869</v>
      </c>
      <c r="B21" s="81">
        <v>-0.26800000000000002</v>
      </c>
      <c r="C21" s="81">
        <v>275.5610470783127</v>
      </c>
      <c r="D21" s="81">
        <f t="shared" si="1"/>
        <v>-73.850360616987814</v>
      </c>
      <c r="E21" s="81">
        <f t="shared" si="2"/>
        <v>75933.89066689607</v>
      </c>
      <c r="F21" s="81">
        <f t="shared" si="0"/>
        <v>7.1824000000000013E-2</v>
      </c>
    </row>
    <row r="22" spans="1:6" x14ac:dyDescent="0.25">
      <c r="A22" s="81">
        <v>1870</v>
      </c>
      <c r="B22" s="81">
        <v>-0.35199999999999998</v>
      </c>
      <c r="C22" s="81">
        <v>275.72004769791369</v>
      </c>
      <c r="D22" s="81">
        <f t="shared" si="1"/>
        <v>-97.053456789665617</v>
      </c>
      <c r="E22" s="81">
        <f t="shared" si="2"/>
        <v>76021.544702539803</v>
      </c>
      <c r="F22" s="81">
        <f t="shared" si="0"/>
        <v>0.12390399999999999</v>
      </c>
    </row>
    <row r="23" spans="1:6" x14ac:dyDescent="0.25">
      <c r="A23" s="81">
        <v>1871</v>
      </c>
      <c r="B23" s="81">
        <v>-0.36799999999999999</v>
      </c>
      <c r="C23" s="81">
        <v>275.90304650859167</v>
      </c>
      <c r="D23" s="81">
        <f t="shared" si="1"/>
        <v>-101.53232111516174</v>
      </c>
      <c r="E23" s="81">
        <f t="shared" si="2"/>
        <v>76122.491072722099</v>
      </c>
      <c r="F23" s="81">
        <f t="shared" si="0"/>
        <v>0.13542399999999999</v>
      </c>
    </row>
    <row r="24" spans="1:6" x14ac:dyDescent="0.25">
      <c r="A24" s="81">
        <v>1872</v>
      </c>
      <c r="B24" s="81">
        <v>-0.34</v>
      </c>
      <c r="C24" s="81">
        <v>276.07804726163903</v>
      </c>
      <c r="D24" s="81">
        <f t="shared" si="1"/>
        <v>-93.866536068957274</v>
      </c>
      <c r="E24" s="81">
        <f t="shared" si="2"/>
        <v>76219.088179799786</v>
      </c>
      <c r="F24" s="81">
        <f t="shared" si="0"/>
        <v>0.11560000000000002</v>
      </c>
    </row>
    <row r="25" spans="1:6" x14ac:dyDescent="0.25">
      <c r="A25" s="81">
        <v>1873</v>
      </c>
      <c r="B25" s="81">
        <v>-0.309</v>
      </c>
      <c r="C25" s="81">
        <v>276.25004691178646</v>
      </c>
      <c r="D25" s="81">
        <f t="shared" si="1"/>
        <v>-85.36126449574202</v>
      </c>
      <c r="E25" s="81">
        <f t="shared" si="2"/>
        <v>76314.088418764222</v>
      </c>
      <c r="F25" s="81">
        <f t="shared" si="0"/>
        <v>9.5480999999999996E-2</v>
      </c>
    </row>
    <row r="26" spans="1:6" x14ac:dyDescent="0.25">
      <c r="A26" s="81">
        <v>1874</v>
      </c>
      <c r="B26" s="81">
        <v>-0.375</v>
      </c>
      <c r="C26" s="81">
        <v>276.41604739074597</v>
      </c>
      <c r="D26" s="81">
        <f t="shared" si="1"/>
        <v>-103.65601777152975</v>
      </c>
      <c r="E26" s="81">
        <f t="shared" si="2"/>
        <v>76405.831255123121</v>
      </c>
      <c r="F26" s="81">
        <f t="shared" si="0"/>
        <v>0.140625</v>
      </c>
    </row>
    <row r="27" spans="1:6" x14ac:dyDescent="0.25">
      <c r="A27" s="81">
        <v>1875</v>
      </c>
      <c r="B27" s="81">
        <v>-0.41799999999999998</v>
      </c>
      <c r="C27" s="81">
        <v>276.58504686605301</v>
      </c>
      <c r="D27" s="81">
        <f t="shared" si="1"/>
        <v>-115.61254959001015</v>
      </c>
      <c r="E27" s="81">
        <f t="shared" si="2"/>
        <v>76499.288149896733</v>
      </c>
      <c r="F27" s="81">
        <f t="shared" si="0"/>
        <v>0.17472399999999999</v>
      </c>
    </row>
    <row r="28" spans="1:6" x14ac:dyDescent="0.25">
      <c r="A28" s="81">
        <v>1876</v>
      </c>
      <c r="B28" s="81">
        <v>-0.42199999999999999</v>
      </c>
      <c r="C28" s="81">
        <v>276.73504744571159</v>
      </c>
      <c r="D28" s="81">
        <f t="shared" si="1"/>
        <v>-116.78219002209029</v>
      </c>
      <c r="E28" s="81">
        <f t="shared" si="2"/>
        <v>76582.286484780241</v>
      </c>
      <c r="F28" s="81">
        <f t="shared" si="0"/>
        <v>0.17808399999999999</v>
      </c>
    </row>
    <row r="29" spans="1:6" x14ac:dyDescent="0.25">
      <c r="A29" s="81">
        <v>1877</v>
      </c>
      <c r="B29" s="81">
        <v>-4.2000000000000003E-2</v>
      </c>
      <c r="C29" s="81">
        <v>276.86404808281452</v>
      </c>
      <c r="D29" s="81">
        <f t="shared" si="1"/>
        <v>-11.628290019478211</v>
      </c>
      <c r="E29" s="81">
        <f t="shared" si="2"/>
        <v>76653.701120803031</v>
      </c>
      <c r="F29" s="81">
        <f t="shared" si="0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277.00204741392469</v>
      </c>
      <c r="D30" s="81">
        <f t="shared" si="1"/>
        <v>14.958110560351933</v>
      </c>
      <c r="E30" s="81">
        <f t="shared" si="2"/>
        <v>76730.134271506176</v>
      </c>
      <c r="F30" s="81">
        <f t="shared" si="0"/>
        <v>2.9159999999999998E-3</v>
      </c>
    </row>
    <row r="31" spans="1:6" x14ac:dyDescent="0.25">
      <c r="A31" s="81">
        <v>1879</v>
      </c>
      <c r="B31" s="81">
        <v>-0.29099999999999998</v>
      </c>
      <c r="C31" s="81">
        <v>277.13304805373815</v>
      </c>
      <c r="D31" s="81">
        <f t="shared" si="1"/>
        <v>-80.645716983637797</v>
      </c>
      <c r="E31" s="81">
        <f t="shared" si="2"/>
        <v>76802.726323555544</v>
      </c>
      <c r="F31" s="81">
        <f t="shared" si="0"/>
        <v>8.4680999999999992E-2</v>
      </c>
    </row>
    <row r="32" spans="1:6" x14ac:dyDescent="0.25">
      <c r="A32" s="81">
        <v>1880</v>
      </c>
      <c r="B32" s="81">
        <v>-0.34799999999999998</v>
      </c>
      <c r="C32" s="81">
        <v>277.26504736543609</v>
      </c>
      <c r="D32" s="81">
        <f t="shared" si="1"/>
        <v>-96.488236483171747</v>
      </c>
      <c r="E32" s="81">
        <f t="shared" si="2"/>
        <v>76875.906490557521</v>
      </c>
      <c r="F32" s="81">
        <f t="shared" si="0"/>
        <v>0.12110399999999999</v>
      </c>
    </row>
    <row r="33" spans="1:6" x14ac:dyDescent="0.25">
      <c r="A33" s="81">
        <v>1881</v>
      </c>
      <c r="B33" s="81">
        <v>-0.254</v>
      </c>
      <c r="C33" s="81">
        <v>277.3740485862657</v>
      </c>
      <c r="D33" s="81">
        <f t="shared" si="1"/>
        <v>-70.453008340911495</v>
      </c>
      <c r="E33" s="81">
        <f t="shared" si="2"/>
        <v>76936.36282913608</v>
      </c>
      <c r="F33" s="81">
        <f t="shared" si="0"/>
        <v>6.4516000000000004E-2</v>
      </c>
    </row>
    <row r="34" spans="1:6" x14ac:dyDescent="0.25">
      <c r="A34" s="81">
        <v>1882</v>
      </c>
      <c r="B34" s="81">
        <v>-0.315</v>
      </c>
      <c r="C34" s="81">
        <v>277.48604781092735</v>
      </c>
      <c r="D34" s="81">
        <f t="shared" si="1"/>
        <v>-87.408105060442111</v>
      </c>
      <c r="E34" s="81">
        <f t="shared" si="2"/>
        <v>76998.506729728251</v>
      </c>
      <c r="F34" s="81">
        <f t="shared" si="0"/>
        <v>9.9225000000000008E-2</v>
      </c>
    </row>
    <row r="35" spans="1:6" x14ac:dyDescent="0.25">
      <c r="A35" s="81">
        <v>1883</v>
      </c>
      <c r="B35" s="81">
        <v>-0.36799999999999999</v>
      </c>
      <c r="C35" s="81">
        <v>277.59104846959008</v>
      </c>
      <c r="D35" s="81">
        <f t="shared" si="1"/>
        <v>-102.15350583680915</v>
      </c>
      <c r="E35" s="81">
        <f t="shared" si="2"/>
        <v>77056.790190446307</v>
      </c>
      <c r="F35" s="81">
        <f t="shared" si="0"/>
        <v>0.13542399999999999</v>
      </c>
    </row>
    <row r="36" spans="1:6" x14ac:dyDescent="0.25">
      <c r="A36" s="81">
        <v>1884</v>
      </c>
      <c r="B36" s="81">
        <v>-0.52900000000000003</v>
      </c>
      <c r="C36" s="81">
        <v>277.69504813483826</v>
      </c>
      <c r="D36" s="81">
        <f t="shared" si="1"/>
        <v>-146.90068046332945</v>
      </c>
      <c r="E36" s="81">
        <f t="shared" si="2"/>
        <v>77114.539758610132</v>
      </c>
      <c r="F36" s="81">
        <f t="shared" si="0"/>
        <v>0.27984100000000001</v>
      </c>
    </row>
    <row r="37" spans="1:6" x14ac:dyDescent="0.25">
      <c r="A37" s="81">
        <v>1885</v>
      </c>
      <c r="B37" s="81">
        <v>-0.502</v>
      </c>
      <c r="C37" s="81">
        <v>277.79504827574357</v>
      </c>
      <c r="D37" s="81">
        <f t="shared" si="1"/>
        <v>-139.45311423442328</v>
      </c>
      <c r="E37" s="81">
        <f t="shared" si="2"/>
        <v>77170.088846522704</v>
      </c>
      <c r="F37" s="81">
        <f t="shared" si="0"/>
        <v>0.25200400000000001</v>
      </c>
    </row>
    <row r="38" spans="1:6" x14ac:dyDescent="0.25">
      <c r="A38" s="81">
        <v>1886</v>
      </c>
      <c r="B38" s="81">
        <v>-0.53800000000000003</v>
      </c>
      <c r="C38" s="81">
        <v>277.8850488939525</v>
      </c>
      <c r="D38" s="81">
        <f t="shared" si="1"/>
        <v>-149.50215630494645</v>
      </c>
      <c r="E38" s="81">
        <f t="shared" si="2"/>
        <v>77220.10039879437</v>
      </c>
      <c r="F38" s="81">
        <f t="shared" si="0"/>
        <v>0.28944400000000003</v>
      </c>
    </row>
    <row r="39" spans="1:6" x14ac:dyDescent="0.25">
      <c r="A39" s="81">
        <v>1887</v>
      </c>
      <c r="B39" s="81">
        <v>-0.55900000000000005</v>
      </c>
      <c r="C39" s="81">
        <v>277.99504749632223</v>
      </c>
      <c r="D39" s="81">
        <f t="shared" si="1"/>
        <v>-155.39923155044414</v>
      </c>
      <c r="E39" s="81">
        <f t="shared" si="2"/>
        <v>77281.246432482454</v>
      </c>
      <c r="F39" s="81">
        <f t="shared" si="0"/>
        <v>0.31248100000000006</v>
      </c>
    </row>
    <row r="40" spans="1:6" x14ac:dyDescent="0.25">
      <c r="A40" s="81">
        <v>1888</v>
      </c>
      <c r="B40" s="81">
        <v>-0.36399999999999999</v>
      </c>
      <c r="C40" s="81">
        <v>278.08004948493294</v>
      </c>
      <c r="D40" s="81">
        <f t="shared" si="1"/>
        <v>-101.22113801251558</v>
      </c>
      <c r="E40" s="81">
        <f t="shared" si="2"/>
        <v>77328.513921542748</v>
      </c>
      <c r="F40" s="81">
        <f t="shared" si="0"/>
        <v>0.132496</v>
      </c>
    </row>
    <row r="41" spans="1:6" x14ac:dyDescent="0.25">
      <c r="A41" s="81">
        <v>1889</v>
      </c>
      <c r="B41" s="81">
        <v>-0.23300000000000001</v>
      </c>
      <c r="C41" s="81">
        <v>278.19104716576703</v>
      </c>
      <c r="D41" s="81">
        <f t="shared" si="1"/>
        <v>-64.818513989623725</v>
      </c>
      <c r="E41" s="81">
        <f t="shared" si="2"/>
        <v>77390.258723186023</v>
      </c>
      <c r="F41" s="81">
        <f t="shared" si="0"/>
        <v>5.4289000000000004E-2</v>
      </c>
    </row>
    <row r="42" spans="1:6" x14ac:dyDescent="0.25">
      <c r="A42" s="81">
        <v>1890</v>
      </c>
      <c r="B42" s="81">
        <v>-0.52100000000000002</v>
      </c>
      <c r="C42" s="81">
        <v>278.27304929161522</v>
      </c>
      <c r="D42" s="81">
        <f t="shared" si="1"/>
        <v>-144.98025868093154</v>
      </c>
      <c r="E42" s="81">
        <f t="shared" si="2"/>
        <v>77435.889962053712</v>
      </c>
      <c r="F42" s="81">
        <f t="shared" si="0"/>
        <v>0.27144100000000004</v>
      </c>
    </row>
    <row r="43" spans="1:6" x14ac:dyDescent="0.25">
      <c r="A43" s="81">
        <v>1891</v>
      </c>
      <c r="B43" s="81">
        <v>-0.41099999999999998</v>
      </c>
      <c r="C43" s="81">
        <v>278.3470486211059</v>
      </c>
      <c r="D43" s="81">
        <f t="shared" si="1"/>
        <v>-114.40063698327452</v>
      </c>
      <c r="E43" s="81">
        <f t="shared" si="2"/>
        <v>77477.079476080296</v>
      </c>
      <c r="F43" s="81">
        <f t="shared" si="0"/>
        <v>0.16892099999999999</v>
      </c>
    </row>
    <row r="44" spans="1:6" x14ac:dyDescent="0.25">
      <c r="A44" s="81">
        <v>1892</v>
      </c>
      <c r="B44" s="81">
        <v>-0.45400000000000001</v>
      </c>
      <c r="C44" s="81">
        <v>278.44204861488447</v>
      </c>
      <c r="D44" s="81">
        <f t="shared" si="1"/>
        <v>-126.41269007115756</v>
      </c>
      <c r="E44" s="81">
        <f t="shared" si="2"/>
        <v>77529.974436853692</v>
      </c>
      <c r="F44" s="81">
        <f t="shared" si="0"/>
        <v>0.20611600000000002</v>
      </c>
    </row>
    <row r="45" spans="1:6" x14ac:dyDescent="0.25">
      <c r="A45" s="81">
        <v>1893</v>
      </c>
      <c r="B45" s="81">
        <v>-0.44400000000000001</v>
      </c>
      <c r="C45" s="81">
        <v>278.55404816276183</v>
      </c>
      <c r="D45" s="81">
        <f t="shared" si="1"/>
        <v>-123.67799738426625</v>
      </c>
      <c r="E45" s="81">
        <f t="shared" si="2"/>
        <v>77592.357747862232</v>
      </c>
      <c r="F45" s="81">
        <f t="shared" si="0"/>
        <v>0.19713600000000001</v>
      </c>
    </row>
    <row r="46" spans="1:6" x14ac:dyDescent="0.25">
      <c r="A46" s="81">
        <v>1894</v>
      </c>
      <c r="B46" s="81">
        <v>-0.437</v>
      </c>
      <c r="C46" s="81">
        <v>278.6890477557381</v>
      </c>
      <c r="D46" s="81">
        <f t="shared" si="1"/>
        <v>-121.78711386925755</v>
      </c>
      <c r="E46" s="81">
        <f t="shared" si="2"/>
        <v>77667.58533900007</v>
      </c>
      <c r="F46" s="81">
        <f t="shared" si="0"/>
        <v>0.190969</v>
      </c>
    </row>
    <row r="47" spans="1:6" x14ac:dyDescent="0.25">
      <c r="A47" s="81">
        <v>1895</v>
      </c>
      <c r="B47" s="81">
        <v>-0.372</v>
      </c>
      <c r="C47" s="81">
        <v>278.8310471739631</v>
      </c>
      <c r="D47" s="81">
        <f t="shared" si="1"/>
        <v>-103.72514954871427</v>
      </c>
      <c r="E47" s="81">
        <f t="shared" si="2"/>
        <v>77746.752868128839</v>
      </c>
      <c r="F47" s="81">
        <f t="shared" si="0"/>
        <v>0.13838400000000001</v>
      </c>
    </row>
    <row r="48" spans="1:6" x14ac:dyDescent="0.25">
      <c r="A48" s="81">
        <v>1896</v>
      </c>
      <c r="B48" s="81">
        <v>-0.26900000000000002</v>
      </c>
      <c r="C48" s="81">
        <v>278.93904870161862</v>
      </c>
      <c r="D48" s="81">
        <f t="shared" si="1"/>
        <v>-75.034604100735407</v>
      </c>
      <c r="E48" s="81">
        <f t="shared" si="2"/>
        <v>77806.992890563968</v>
      </c>
      <c r="F48" s="81">
        <f t="shared" si="0"/>
        <v>7.2361000000000009E-2</v>
      </c>
    </row>
    <row r="49" spans="1:6" x14ac:dyDescent="0.25">
      <c r="A49" s="81">
        <v>1897</v>
      </c>
      <c r="B49" s="81">
        <v>-0.249</v>
      </c>
      <c r="C49" s="81">
        <v>279.05104771775603</v>
      </c>
      <c r="D49" s="81">
        <f t="shared" si="1"/>
        <v>-69.483710881721251</v>
      </c>
      <c r="E49" s="81">
        <f t="shared" si="2"/>
        <v>77869.48723237736</v>
      </c>
      <c r="F49" s="81">
        <f t="shared" si="0"/>
        <v>6.2001000000000001E-2</v>
      </c>
    </row>
    <row r="50" spans="1:6" x14ac:dyDescent="0.25">
      <c r="A50" s="81">
        <v>1898</v>
      </c>
      <c r="B50" s="81">
        <v>-0.44900000000000001</v>
      </c>
      <c r="C50" s="81">
        <v>279.16304880309127</v>
      </c>
      <c r="D50" s="81">
        <f t="shared" si="1"/>
        <v>-125.34420891258799</v>
      </c>
      <c r="E50" s="81">
        <f t="shared" si="2"/>
        <v>77932.007817037113</v>
      </c>
      <c r="F50" s="81">
        <f t="shared" si="0"/>
        <v>0.201601</v>
      </c>
    </row>
    <row r="51" spans="1:6" x14ac:dyDescent="0.25">
      <c r="A51" s="81">
        <v>1899</v>
      </c>
      <c r="B51" s="81">
        <v>-0.28299999999999997</v>
      </c>
      <c r="C51" s="81">
        <v>279.30804694571594</v>
      </c>
      <c r="D51" s="81">
        <f t="shared" si="1"/>
        <v>-79.044177285637602</v>
      </c>
      <c r="E51" s="81">
        <f t="shared" si="2"/>
        <v>78012.985088630259</v>
      </c>
      <c r="F51" s="81">
        <f t="shared" si="0"/>
        <v>8.008899999999998E-2</v>
      </c>
    </row>
    <row r="52" spans="1:6" x14ac:dyDescent="0.25">
      <c r="A52" s="81">
        <v>1900</v>
      </c>
      <c r="B52" s="81">
        <v>-0.17100000000000001</v>
      </c>
      <c r="C52" s="81">
        <v>279.45404775120949</v>
      </c>
      <c r="D52" s="81">
        <f t="shared" si="1"/>
        <v>-47.786642165456826</v>
      </c>
      <c r="E52" s="81">
        <f t="shared" si="2"/>
        <v>78094.564804535272</v>
      </c>
      <c r="F52" s="81">
        <f t="shared" si="0"/>
        <v>2.9241000000000003E-2</v>
      </c>
    </row>
    <row r="53" spans="1:6" x14ac:dyDescent="0.25">
      <c r="A53" s="81">
        <v>1901</v>
      </c>
      <c r="B53" s="81">
        <v>-0.24399999999999999</v>
      </c>
      <c r="C53" s="81">
        <v>279.61304787607781</v>
      </c>
      <c r="D53" s="81">
        <f t="shared" si="1"/>
        <v>-68.225583681762984</v>
      </c>
      <c r="E53" s="81">
        <f t="shared" si="2"/>
        <v>78183.456542549786</v>
      </c>
      <c r="F53" s="81">
        <f t="shared" si="0"/>
        <v>5.9535999999999999E-2</v>
      </c>
    </row>
    <row r="54" spans="1:6" x14ac:dyDescent="0.25">
      <c r="A54" s="81">
        <v>1902</v>
      </c>
      <c r="B54" s="81">
        <v>-0.38400000000000001</v>
      </c>
      <c r="C54" s="81">
        <v>279.86104559197133</v>
      </c>
      <c r="D54" s="81">
        <f t="shared" si="1"/>
        <v>-107.46664150731699</v>
      </c>
      <c r="E54" s="81">
        <f t="shared" si="2"/>
        <v>78322.204839831451</v>
      </c>
      <c r="F54" s="81">
        <f t="shared" si="0"/>
        <v>0.147456</v>
      </c>
    </row>
    <row r="55" spans="1:6" x14ac:dyDescent="0.25">
      <c r="A55" s="81">
        <v>1903</v>
      </c>
      <c r="B55" s="81">
        <v>-0.48</v>
      </c>
      <c r="C55" s="81">
        <v>280.15604479805677</v>
      </c>
      <c r="D55" s="81">
        <f t="shared" si="1"/>
        <v>-134.47490150306726</v>
      </c>
      <c r="E55" s="81">
        <f t="shared" si="2"/>
        <v>78487.409436890797</v>
      </c>
      <c r="F55" s="81">
        <f t="shared" si="0"/>
        <v>0.23039999999999999</v>
      </c>
    </row>
    <row r="56" spans="1:6" x14ac:dyDescent="0.25">
      <c r="A56" s="81">
        <v>1904</v>
      </c>
      <c r="B56" s="81">
        <v>-0.52600000000000002</v>
      </c>
      <c r="C56" s="81">
        <v>280.43204531653743</v>
      </c>
      <c r="D56" s="81">
        <f t="shared" si="1"/>
        <v>-147.5072558364987</v>
      </c>
      <c r="E56" s="81">
        <f t="shared" si="2"/>
        <v>78642.132040416502</v>
      </c>
      <c r="F56" s="81">
        <f t="shared" si="0"/>
        <v>0.27667600000000003</v>
      </c>
    </row>
    <row r="57" spans="1:6" x14ac:dyDescent="0.25">
      <c r="A57" s="81">
        <v>1905</v>
      </c>
      <c r="B57" s="81">
        <v>-0.36199999999999999</v>
      </c>
      <c r="C57" s="81">
        <v>280.70504540581857</v>
      </c>
      <c r="D57" s="81">
        <f t="shared" si="1"/>
        <v>-101.61522643690631</v>
      </c>
      <c r="E57" s="81">
        <f t="shared" si="2"/>
        <v>78795.322516282657</v>
      </c>
      <c r="F57" s="81">
        <f t="shared" si="0"/>
        <v>0.13104399999999999</v>
      </c>
    </row>
    <row r="58" spans="1:6" x14ac:dyDescent="0.25">
      <c r="A58" s="81">
        <v>1906</v>
      </c>
      <c r="B58" s="81">
        <v>-0.29199999999999998</v>
      </c>
      <c r="C58" s="81">
        <v>280.98004539363694</v>
      </c>
      <c r="D58" s="81">
        <f t="shared" si="1"/>
        <v>-82.046173254941976</v>
      </c>
      <c r="E58" s="81">
        <f t="shared" si="2"/>
        <v>78949.785909410275</v>
      </c>
      <c r="F58" s="81">
        <f t="shared" si="0"/>
        <v>8.5263999999999993E-2</v>
      </c>
    </row>
    <row r="59" spans="1:6" x14ac:dyDescent="0.25">
      <c r="A59" s="81">
        <v>1907</v>
      </c>
      <c r="B59" s="81">
        <v>-0.46800000000000003</v>
      </c>
      <c r="C59" s="81">
        <v>281.27604521561977</v>
      </c>
      <c r="D59" s="81">
        <f t="shared" si="1"/>
        <v>-131.63718916091005</v>
      </c>
      <c r="E59" s="81">
        <f t="shared" si="2"/>
        <v>79116.213612139385</v>
      </c>
      <c r="F59" s="81">
        <f t="shared" si="0"/>
        <v>0.21902400000000002</v>
      </c>
    </row>
    <row r="60" spans="1:6" x14ac:dyDescent="0.25">
      <c r="A60" s="81">
        <v>1908</v>
      </c>
      <c r="B60" s="81">
        <v>-0.48499999999999999</v>
      </c>
      <c r="C60" s="81">
        <v>281.61104394782683</v>
      </c>
      <c r="D60" s="81">
        <f t="shared" si="1"/>
        <v>-136.581356314696</v>
      </c>
      <c r="E60" s="81">
        <f t="shared" si="2"/>
        <v>79304.780073384856</v>
      </c>
      <c r="F60" s="81">
        <f t="shared" si="0"/>
        <v>0.23522499999999999</v>
      </c>
    </row>
    <row r="61" spans="1:6" x14ac:dyDescent="0.25">
      <c r="A61" s="81">
        <v>1909</v>
      </c>
      <c r="B61" s="81">
        <v>-0.54200000000000004</v>
      </c>
      <c r="C61" s="81">
        <v>281.95004468354068</v>
      </c>
      <c r="D61" s="81">
        <f t="shared" si="1"/>
        <v>-152.81692421847907</v>
      </c>
      <c r="E61" s="81">
        <f t="shared" si="2"/>
        <v>79495.827697050583</v>
      </c>
      <c r="F61" s="81">
        <f t="shared" si="0"/>
        <v>0.29376400000000003</v>
      </c>
    </row>
    <row r="62" spans="1:6" x14ac:dyDescent="0.25">
      <c r="A62" s="81">
        <v>1910</v>
      </c>
      <c r="B62" s="81">
        <v>-0.51500000000000001</v>
      </c>
      <c r="C62" s="81">
        <v>282.31404360246773</v>
      </c>
      <c r="D62" s="81">
        <f t="shared" si="1"/>
        <v>-145.3917324552709</v>
      </c>
      <c r="E62" s="81">
        <f t="shared" si="2"/>
        <v>79701.219215176054</v>
      </c>
      <c r="F62" s="81">
        <f t="shared" si="0"/>
        <v>0.26522499999999999</v>
      </c>
    </row>
    <row r="63" spans="1:6" x14ac:dyDescent="0.25">
      <c r="A63" s="81">
        <v>1911</v>
      </c>
      <c r="B63" s="81">
        <v>-0.52900000000000003</v>
      </c>
      <c r="C63" s="81">
        <v>282.72104234890833</v>
      </c>
      <c r="D63" s="81">
        <f t="shared" si="1"/>
        <v>-149.5594314025725</v>
      </c>
      <c r="E63" s="81">
        <f t="shared" si="2"/>
        <v>79931.187786853217</v>
      </c>
      <c r="F63" s="81">
        <f t="shared" si="0"/>
        <v>0.27984100000000001</v>
      </c>
    </row>
    <row r="64" spans="1:6" x14ac:dyDescent="0.25">
      <c r="A64" s="81">
        <v>1912</v>
      </c>
      <c r="B64" s="81">
        <v>-0.46700000000000003</v>
      </c>
      <c r="C64" s="81">
        <v>283.01904562366542</v>
      </c>
      <c r="D64" s="81">
        <f t="shared" si="1"/>
        <v>-132.16989430625176</v>
      </c>
      <c r="E64" s="81">
        <f t="shared" si="2"/>
        <v>80099.780185730415</v>
      </c>
      <c r="F64" s="81">
        <f t="shared" si="0"/>
        <v>0.21808900000000003</v>
      </c>
    </row>
    <row r="65" spans="1:6" x14ac:dyDescent="0.25">
      <c r="A65" s="81">
        <v>1913</v>
      </c>
      <c r="B65" s="81">
        <v>-0.41899999999999998</v>
      </c>
      <c r="C65" s="81">
        <v>283.36204399148869</v>
      </c>
      <c r="D65" s="81">
        <f t="shared" si="1"/>
        <v>-118.72869643243375</v>
      </c>
      <c r="E65" s="81">
        <f t="shared" si="2"/>
        <v>80294.047975034366</v>
      </c>
      <c r="F65" s="81">
        <f t="shared" si="0"/>
        <v>0.17556099999999999</v>
      </c>
    </row>
    <row r="66" spans="1:6" x14ac:dyDescent="0.25">
      <c r="A66" s="81">
        <v>1914</v>
      </c>
      <c r="B66" s="81">
        <v>-0.25</v>
      </c>
      <c r="C66" s="81">
        <v>283.71604367491801</v>
      </c>
      <c r="D66" s="81">
        <f t="shared" si="1"/>
        <v>-70.929010918729503</v>
      </c>
      <c r="E66" s="81">
        <f t="shared" si="2"/>
        <v>80494.793438547989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284.04704407707789</v>
      </c>
      <c r="D67" s="81">
        <f t="shared" ref="D67:D130" si="4">C67*B67</f>
        <v>-52.264656110182329</v>
      </c>
      <c r="E67" s="81">
        <f t="shared" ref="E67:E130" si="5">C67*C67</f>
        <v>80682.723248925424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284.31204602018221</v>
      </c>
      <c r="D68" s="81">
        <f t="shared" si="4"/>
        <v>-122.25417978867834</v>
      </c>
      <c r="E68" s="81">
        <f t="shared" si="5"/>
        <v>80833.33951218221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284.61504374750956</v>
      </c>
      <c r="D69" s="81">
        <f t="shared" si="4"/>
        <v>-152.83827849241266</v>
      </c>
      <c r="E69" s="81">
        <f t="shared" si="5"/>
        <v>81005.723127396777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284.80504634601874</v>
      </c>
      <c r="D70" s="81">
        <f t="shared" si="4"/>
        <v>-113.06760339936945</v>
      </c>
      <c r="E70" s="81">
        <f t="shared" si="5"/>
        <v>81113.914424157891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284.85105013689014</v>
      </c>
      <c r="D71" s="81">
        <f t="shared" si="4"/>
        <v>-90.012931843257277</v>
      </c>
      <c r="E71" s="81">
        <f t="shared" si="5"/>
        <v>81140.120764089093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284.92904863103098</v>
      </c>
      <c r="D72" s="81">
        <f t="shared" si="4"/>
        <v>-83.484211248892066</v>
      </c>
      <c r="E72" s="81">
        <f t="shared" si="5"/>
        <v>81184.562753784412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285.03904820682311</v>
      </c>
      <c r="D73" s="81">
        <f t="shared" si="4"/>
        <v>-61.568434412673788</v>
      </c>
      <c r="E73" s="81">
        <f t="shared" si="5"/>
        <v>81247.259002651626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285.17004905156341</v>
      </c>
      <c r="D74" s="81">
        <f t="shared" si="4"/>
        <v>-87.54720505882996</v>
      </c>
      <c r="E74" s="81">
        <f t="shared" si="5"/>
        <v>81321.956876071083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285.46704281518174</v>
      </c>
      <c r="D75" s="81">
        <f t="shared" si="4"/>
        <v>-81.643574245141977</v>
      </c>
      <c r="E75" s="81">
        <f t="shared" si="5"/>
        <v>81491.432533644809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285.60504804142448</v>
      </c>
      <c r="D76" s="81">
        <f t="shared" si="4"/>
        <v>-78.255783163350316</v>
      </c>
      <c r="E76" s="81">
        <f t="shared" si="5"/>
        <v>81570.243466744389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285.65204946977389</v>
      </c>
      <c r="D77" s="81">
        <f t="shared" si="4"/>
        <v>-66.84257957592709</v>
      </c>
      <c r="E77" s="81">
        <f t="shared" si="5"/>
        <v>81597.093366282148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285.69204939399975</v>
      </c>
      <c r="D78" s="81">
        <f t="shared" si="4"/>
        <v>-25.426592396065978</v>
      </c>
      <c r="E78" s="81">
        <f t="shared" si="5"/>
        <v>81619.94708694359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285.74004958178767</v>
      </c>
      <c r="D79" s="81">
        <f t="shared" si="4"/>
        <v>-58.862450213848255</v>
      </c>
      <c r="E79" s="81">
        <f t="shared" si="5"/>
        <v>81647.375935002477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285.83304799644634</v>
      </c>
      <c r="D80" s="81">
        <f t="shared" si="4"/>
        <v>-52.593280831346128</v>
      </c>
      <c r="E80" s="81">
        <f t="shared" si="5"/>
        <v>81700.531326938799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285.89104901123164</v>
      </c>
      <c r="D81" s="81">
        <f t="shared" si="4"/>
        <v>-106.92325233020064</v>
      </c>
      <c r="E81" s="81">
        <f t="shared" si="5"/>
        <v>81733.69190474246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285.93805070267496</v>
      </c>
      <c r="D82" s="81">
        <f t="shared" si="4"/>
        <v>-40.603203199779841</v>
      </c>
      <c r="E82" s="81">
        <f t="shared" si="5"/>
        <v>81760.568839645508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286.12404501101315</v>
      </c>
      <c r="D83" s="81">
        <f t="shared" si="4"/>
        <v>-24.32054382593612</v>
      </c>
      <c r="E83" s="81">
        <f t="shared" si="5"/>
        <v>81866.969133464285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286.22204977892494</v>
      </c>
      <c r="D84" s="81">
        <f t="shared" si="4"/>
        <v>-37.495088521039172</v>
      </c>
      <c r="E84" s="81">
        <f t="shared" si="5"/>
        <v>81923.06177964939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286.37104639275589</v>
      </c>
      <c r="D85" s="81">
        <f t="shared" si="4"/>
        <v>-91.065992752896378</v>
      </c>
      <c r="E85" s="81">
        <f t="shared" si="5"/>
        <v>82008.376212081945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286.46704911129763</v>
      </c>
      <c r="D86" s="81">
        <f t="shared" si="4"/>
        <v>-51.277601790922276</v>
      </c>
      <c r="E86" s="81">
        <f t="shared" si="5"/>
        <v>82063.370226534607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286.58704803808274</v>
      </c>
      <c r="D87" s="81">
        <f t="shared" si="4"/>
        <v>-63.622324664454368</v>
      </c>
      <c r="E87" s="81">
        <f t="shared" si="5"/>
        <v>82132.136103182347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286.7470474428431</v>
      </c>
      <c r="D88" s="81">
        <f t="shared" si="4"/>
        <v>-48.460251017840484</v>
      </c>
      <c r="E88" s="81">
        <f t="shared" si="5"/>
        <v>82223.869217188112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286.95104673520137</v>
      </c>
      <c r="D89" s="81">
        <f t="shared" si="4"/>
        <v>0</v>
      </c>
      <c r="E89" s="81">
        <f t="shared" si="5"/>
        <v>82340.903222427718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287.19104526954237</v>
      </c>
      <c r="D90" s="81">
        <f t="shared" si="4"/>
        <v>0.86157313580862716</v>
      </c>
      <c r="E90" s="81">
        <f t="shared" si="5"/>
        <v>82478.696483012332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287.38704724628559</v>
      </c>
      <c r="D91" s="81">
        <f t="shared" si="4"/>
        <v>-7.1846761811571405</v>
      </c>
      <c r="E91" s="81">
        <f t="shared" si="5"/>
        <v>82591.314924938779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287.61904622628771</v>
      </c>
      <c r="D92" s="81">
        <f t="shared" si="4"/>
        <v>21.859047513197865</v>
      </c>
      <c r="E92" s="81">
        <f t="shared" si="5"/>
        <v>82724.715752119431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287.86404487534514</v>
      </c>
      <c r="D93" s="81">
        <f t="shared" si="4"/>
        <v>13.529610109141222</v>
      </c>
      <c r="E93" s="81">
        <f t="shared" si="5"/>
        <v>82865.708331994727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288.13805019236128</v>
      </c>
      <c r="D94" s="81">
        <f t="shared" si="4"/>
        <v>1.7288283011541676</v>
      </c>
      <c r="E94" s="81">
        <f t="shared" si="5"/>
        <v>83023.535968655706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288.78103130141079</v>
      </c>
      <c r="D95" s="81">
        <f t="shared" si="4"/>
        <v>12.706365377262074</v>
      </c>
      <c r="E95" s="81">
        <f t="shared" si="5"/>
        <v>83394.484039506395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289.00005077585485</v>
      </c>
      <c r="D96" s="81">
        <f t="shared" si="4"/>
        <v>39.882007007067969</v>
      </c>
      <c r="E96" s="81">
        <f t="shared" si="5"/>
        <v>83521.029348446682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289.22704458625566</v>
      </c>
      <c r="D97" s="81">
        <f t="shared" si="4"/>
        <v>3.7599515796213234</v>
      </c>
      <c r="E97" s="81">
        <f t="shared" si="5"/>
        <v>83652.283320099916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289.4270460896135</v>
      </c>
      <c r="D98" s="81">
        <f t="shared" si="4"/>
        <v>-16.786768673197585</v>
      </c>
      <c r="E98" s="81">
        <f t="shared" si="5"/>
        <v>83768.015008159258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289.51104902478079</v>
      </c>
      <c r="D99" s="81">
        <f t="shared" si="4"/>
        <v>11.580441960991232</v>
      </c>
      <c r="E99" s="81">
        <f t="shared" si="5"/>
        <v>83816.647507429021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289.55604905463605</v>
      </c>
      <c r="D100" s="81">
        <f t="shared" si="4"/>
        <v>-19.689811335715252</v>
      </c>
      <c r="E100" s="81">
        <f t="shared" si="5"/>
        <v>83842.705544130804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289.59805054916148</v>
      </c>
      <c r="D101" s="81">
        <f t="shared" si="4"/>
        <v>-30.407795307661956</v>
      </c>
      <c r="E101" s="81">
        <f t="shared" si="5"/>
        <v>83867.030881874685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289.73904655546028</v>
      </c>
      <c r="D102" s="81">
        <f t="shared" si="4"/>
        <v>-50.994072193761006</v>
      </c>
      <c r="E102" s="81">
        <f t="shared" si="5"/>
        <v>83948.715098867178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289.86004848080569</v>
      </c>
      <c r="D103" s="81">
        <f t="shared" si="4"/>
        <v>-1.4493002424040284</v>
      </c>
      <c r="E103" s="81">
        <f t="shared" si="5"/>
        <v>84018.847705295018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290.02504870229745</v>
      </c>
      <c r="D104" s="81">
        <f t="shared" si="4"/>
        <v>20.011728360458527</v>
      </c>
      <c r="E104" s="81">
        <f t="shared" si="5"/>
        <v>84114.528874770011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290.33404223660699</v>
      </c>
      <c r="D105" s="81">
        <f t="shared" si="4"/>
        <v>38.324093575232126</v>
      </c>
      <c r="E105" s="81">
        <f t="shared" si="5"/>
        <v>84293.856081447899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290.54804856321738</v>
      </c>
      <c r="D106" s="81">
        <f t="shared" si="4"/>
        <v>-19.466719253735565</v>
      </c>
      <c r="E106" s="81">
        <f t="shared" si="5"/>
        <v>84418.168523893721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290.84404422990082</v>
      </c>
      <c r="D107" s="81">
        <f t="shared" si="4"/>
        <v>-33.156221042208692</v>
      </c>
      <c r="E107" s="81">
        <f t="shared" si="5"/>
        <v>84590.258064004505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291.18704409285618</v>
      </c>
      <c r="D108" s="81">
        <f t="shared" si="4"/>
        <v>-52.996042024899822</v>
      </c>
      <c r="E108" s="81">
        <f t="shared" si="5"/>
        <v>84789.894647534966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291.51204398982986</v>
      </c>
      <c r="D109" s="81">
        <f t="shared" si="4"/>
        <v>19.239794903328772</v>
      </c>
      <c r="E109" s="81">
        <f t="shared" si="5"/>
        <v>84979.2717911285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291.77204536574237</v>
      </c>
      <c r="D110" s="81">
        <f t="shared" si="4"/>
        <v>18.965182948773254</v>
      </c>
      <c r="E110" s="81">
        <f t="shared" si="5"/>
        <v>85130.926456908826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291.98704752708886</v>
      </c>
      <c r="D111" s="81">
        <f t="shared" si="4"/>
        <v>10.511533710975199</v>
      </c>
      <c r="E111" s="81">
        <f t="shared" si="5"/>
        <v>85256.435923586454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292.28304428549421</v>
      </c>
      <c r="D112" s="81">
        <f t="shared" si="4"/>
        <v>-3.5073965314259308</v>
      </c>
      <c r="E112" s="81">
        <f t="shared" si="5"/>
        <v>85429.377976796168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292.6020448666423</v>
      </c>
      <c r="D113" s="81">
        <f t="shared" si="4"/>
        <v>21.067347230398244</v>
      </c>
      <c r="E113" s="81">
        <f t="shared" si="5"/>
        <v>85615.956660140553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292.94504437486347</v>
      </c>
      <c r="D114" s="81">
        <f t="shared" si="4"/>
        <v>7.3236261093715873</v>
      </c>
      <c r="E114" s="81">
        <f t="shared" si="5"/>
        <v>85816.799023790722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293.32704290660473</v>
      </c>
      <c r="D115" s="81">
        <f t="shared" si="4"/>
        <v>19.06625778892931</v>
      </c>
      <c r="E115" s="81">
        <f t="shared" si="5"/>
        <v>86040.754100333128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293.68504412809369</v>
      </c>
      <c r="D116" s="81">
        <f t="shared" si="4"/>
        <v>-59.324378913874931</v>
      </c>
      <c r="E116" s="81">
        <f t="shared" si="5"/>
        <v>86250.905144520337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294.04504426986773</v>
      </c>
      <c r="D117" s="81">
        <f t="shared" si="4"/>
        <v>-30.286639559796374</v>
      </c>
      <c r="E117" s="81">
        <f t="shared" si="5"/>
        <v>86462.488059668467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294.45304255128946</v>
      </c>
      <c r="D118" s="81">
        <f t="shared" si="4"/>
        <v>-10.60030953184642</v>
      </c>
      <c r="E118" s="81">
        <f t="shared" si="5"/>
        <v>86702.59426771148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294.8600432527769</v>
      </c>
      <c r="D119" s="81">
        <f t="shared" si="4"/>
        <v>2.0640203027694382</v>
      </c>
      <c r="E119" s="81">
        <f t="shared" si="5"/>
        <v>86942.44510702946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295.26904289260654</v>
      </c>
      <c r="D120" s="81">
        <f t="shared" si="4"/>
        <v>-16.535066401985965</v>
      </c>
      <c r="E120" s="81">
        <f t="shared" si="5"/>
        <v>87183.807690715912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295.68104301011209</v>
      </c>
      <c r="D121" s="81">
        <f t="shared" si="4"/>
        <v>26.315612827899976</v>
      </c>
      <c r="E121" s="81">
        <f t="shared" si="5"/>
        <v>87427.279195547759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296.09804285062052</v>
      </c>
      <c r="D122" s="81">
        <f t="shared" si="4"/>
        <v>7.6985491141161333</v>
      </c>
      <c r="E122" s="81">
        <f t="shared" si="5"/>
        <v>87674.050979967898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296.52204277369799</v>
      </c>
      <c r="D123" s="81">
        <f t="shared" si="4"/>
        <v>-29.355682234596102</v>
      </c>
      <c r="E123" s="81">
        <f t="shared" si="5"/>
        <v>87925.321850686785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296.95504260780427</v>
      </c>
      <c r="D124" s="81">
        <f t="shared" si="4"/>
        <v>-2.375640340862434</v>
      </c>
      <c r="E124" s="81">
        <f t="shared" si="5"/>
        <v>88182.297330202855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297.39904241770341</v>
      </c>
      <c r="D125" s="81">
        <f t="shared" si="4"/>
        <v>32.713894665947379</v>
      </c>
      <c r="E125" s="81">
        <f t="shared" si="5"/>
        <v>88446.190430966948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297.85504223397578</v>
      </c>
      <c r="D126" s="81">
        <f t="shared" si="4"/>
        <v>-33.657619772439261</v>
      </c>
      <c r="E126" s="81">
        <f t="shared" si="5"/>
        <v>88717.626184203502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298.32604197214135</v>
      </c>
      <c r="D127" s="81">
        <f t="shared" si="4"/>
        <v>-16.706258350439917</v>
      </c>
      <c r="E127" s="81">
        <f t="shared" si="5"/>
        <v>88998.427318763846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298.81404165912767</v>
      </c>
      <c r="D128" s="81">
        <f t="shared" si="4"/>
        <v>-48.407874748778681</v>
      </c>
      <c r="E128" s="81">
        <f t="shared" si="5"/>
        <v>89289.831492662881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299.31904141940748</v>
      </c>
      <c r="D129" s="81">
        <f t="shared" si="4"/>
        <v>40.40807059162001</v>
      </c>
      <c r="E129" s="81">
        <f t="shared" si="5"/>
        <v>89591.888556232967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299.84504101348961</v>
      </c>
      <c r="D130" s="81">
        <f t="shared" si="4"/>
        <v>2.6986053691214065</v>
      </c>
      <c r="E130" s="81">
        <f t="shared" si="5"/>
        <v>89907.048620381262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300.39304067237578</v>
      </c>
      <c r="D131" s="81">
        <f t="shared" ref="D131:D170" si="7">C131*B131</f>
        <v>28.837731904548075</v>
      </c>
      <c r="E131" s="81">
        <f t="shared" ref="E131:E170" si="8">C131*C131</f>
        <v>90235.978884395605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300.96504022985545</v>
      </c>
      <c r="D132" s="81">
        <f t="shared" si="7"/>
        <v>64.105553568959209</v>
      </c>
      <c r="E132" s="81">
        <f t="shared" si="8"/>
        <v>90579.955440558508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301.5620398373693</v>
      </c>
      <c r="D133" s="81">
        <f t="shared" si="7"/>
        <v>77.803006278041281</v>
      </c>
      <c r="E133" s="81">
        <f t="shared" si="8"/>
        <v>90939.663870875112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302.18703933609282</v>
      </c>
      <c r="D134" s="81">
        <f t="shared" si="7"/>
        <v>13.296229730788083</v>
      </c>
      <c r="E134" s="81">
        <f t="shared" si="8"/>
        <v>91317.006742713318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302.84203882300795</v>
      </c>
      <c r="D135" s="81">
        <f t="shared" si="7"/>
        <v>72.379247278698898</v>
      </c>
      <c r="E135" s="81">
        <f t="shared" si="8"/>
        <v>91713.30047847626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303.52803829958771</v>
      </c>
      <c r="D136" s="81">
        <f t="shared" si="7"/>
        <v>21.246962680971141</v>
      </c>
      <c r="E136" s="81">
        <f t="shared" si="8"/>
        <v>92129.270033995985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304.24703771226694</v>
      </c>
      <c r="D137" s="81">
        <f t="shared" si="7"/>
        <v>17.342081149599217</v>
      </c>
      <c r="E137" s="81">
        <f t="shared" si="8"/>
        <v>92566.259956689581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305.00203725357488</v>
      </c>
      <c r="D138" s="81">
        <f t="shared" si="7"/>
        <v>33.550224097893235</v>
      </c>
      <c r="E138" s="81">
        <f t="shared" si="8"/>
        <v>93026.242728831086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305.79303561874332</v>
      </c>
      <c r="D139" s="81">
        <f t="shared" si="7"/>
        <v>74.613500690973368</v>
      </c>
      <c r="E139" s="81">
        <f t="shared" si="8"/>
        <v>93509.380632926026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306.62404085622939</v>
      </c>
      <c r="D140" s="81">
        <f t="shared" si="7"/>
        <v>88.920971848306522</v>
      </c>
      <c r="E140" s="81">
        <f t="shared" si="8"/>
        <v>94018.302431002623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307.83102070516549</v>
      </c>
      <c r="D141" s="81">
        <f t="shared" si="7"/>
        <v>52.639104540583304</v>
      </c>
      <c r="E141" s="81">
        <f t="shared" si="8"/>
        <v>94759.937308384018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308.68303889052851</v>
      </c>
      <c r="D142" s="81">
        <f t="shared" si="7"/>
        <v>112.6693091950429</v>
      </c>
      <c r="E142" s="81">
        <f t="shared" si="8"/>
        <v>95285.218498691538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309.23303922537895</v>
      </c>
      <c r="D143" s="81">
        <f t="shared" si="7"/>
        <v>107.30386461120649</v>
      </c>
      <c r="E143" s="81">
        <f t="shared" si="8"/>
        <v>95625.072548564756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309.72504075987581</v>
      </c>
      <c r="D144" s="81">
        <f t="shared" si="7"/>
        <v>50.794906684619633</v>
      </c>
      <c r="E144" s="81">
        <f t="shared" si="8"/>
        <v>95929.600873706731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310.09904898352852</v>
      </c>
      <c r="D145" s="81">
        <f t="shared" si="7"/>
        <v>59.228918355853949</v>
      </c>
      <c r="E145" s="81">
        <f t="shared" si="8"/>
        <v>96161.420180488814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310.80802907057006</v>
      </c>
      <c r="D146" s="81">
        <f t="shared" si="7"/>
        <v>75.837159093219086</v>
      </c>
      <c r="E146" s="81">
        <f t="shared" si="8"/>
        <v>96601.630934732326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311.27905518389338</v>
      </c>
      <c r="D147" s="81">
        <f t="shared" si="7"/>
        <v>121.39883152171842</v>
      </c>
      <c r="E147" s="81">
        <f t="shared" si="8"/>
        <v>96894.650196177332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312.29801929891045</v>
      </c>
      <c r="D148" s="81">
        <f t="shared" si="7"/>
        <v>91.191021635281842</v>
      </c>
      <c r="E148" s="81">
        <f t="shared" si="8"/>
        <v>97530.052858022638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313.18303783954769</v>
      </c>
      <c r="D149" s="81">
        <f t="shared" si="7"/>
        <v>136.23462146020324</v>
      </c>
      <c r="E149" s="81">
        <f t="shared" si="8"/>
        <v>98083.615190407567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313.90700861941667</v>
      </c>
      <c r="D150" s="81">
        <f t="shared" si="7"/>
        <v>183.94950705097816</v>
      </c>
      <c r="E150" s="81">
        <f t="shared" si="8"/>
        <v>98537.610060390536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314.70898638695144</v>
      </c>
      <c r="D151" s="81">
        <f t="shared" si="7"/>
        <v>110.14814523543299</v>
      </c>
      <c r="E151" s="81">
        <f t="shared" si="8"/>
        <v>99041.746112702385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315.75899474029961</v>
      </c>
      <c r="D152" s="81">
        <f t="shared" si="7"/>
        <v>115.25203308020936</v>
      </c>
      <c r="E152" s="81">
        <f t="shared" si="8"/>
        <v>99703.742759404558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316.49301279140531</v>
      </c>
      <c r="D153" s="81">
        <f t="shared" si="7"/>
        <v>160.46195748524249</v>
      </c>
      <c r="E153" s="81">
        <f t="shared" si="8"/>
        <v>100167.82714578064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317.10101632720517</v>
      </c>
      <c r="D154" s="81">
        <f t="shared" si="7"/>
        <v>185.82119556774222</v>
      </c>
      <c r="E154" s="81">
        <f t="shared" si="8"/>
        <v>100553.05455574644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317.73000648997595</v>
      </c>
      <c r="D155" s="81">
        <f t="shared" si="7"/>
        <v>181.42383370577625</v>
      </c>
      <c r="E155" s="81">
        <f t="shared" si="8"/>
        <v>100952.35702412015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318.35701415176658</v>
      </c>
      <c r="D156" s="81">
        <f t="shared" si="7"/>
        <v>151.21958172208912</v>
      </c>
      <c r="E156" s="81">
        <f t="shared" si="8"/>
        <v>101351.1884596281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319.130004053096</v>
      </c>
      <c r="D157" s="81">
        <f t="shared" si="7"/>
        <v>209.34928265883099</v>
      </c>
      <c r="E157" s="81">
        <f t="shared" si="8"/>
        <v>101843.95948692907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319.93300088971523</v>
      </c>
      <c r="D158" s="81">
        <f t="shared" si="7"/>
        <v>193.87939853916743</v>
      </c>
      <c r="E158" s="81">
        <f t="shared" si="8"/>
        <v>102357.12505829852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320.64601366271069</v>
      </c>
      <c r="D159" s="81">
        <f t="shared" si="7"/>
        <v>196.55600637524165</v>
      </c>
      <c r="E159" s="81">
        <f t="shared" si="8"/>
        <v>102813.86607778724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321.57499125378541</v>
      </c>
      <c r="D160" s="81">
        <f t="shared" si="7"/>
        <v>154.67757079307077</v>
      </c>
      <c r="E160" s="81">
        <f t="shared" si="8"/>
        <v>103410.47499987217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322.27500672799493</v>
      </c>
      <c r="D161" s="81">
        <f t="shared" si="7"/>
        <v>197.87685413098887</v>
      </c>
      <c r="E161" s="81">
        <f t="shared" si="8"/>
        <v>103861.17996152918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323.14099180193648</v>
      </c>
      <c r="D162" s="81">
        <f t="shared" si="7"/>
        <v>221.99786136793037</v>
      </c>
      <c r="E162" s="81">
        <f t="shared" si="8"/>
        <v>104420.10058273918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324.15898017779682</v>
      </c>
      <c r="D163" s="81">
        <f t="shared" si="7"/>
        <v>184.77061870134418</v>
      </c>
      <c r="E163" s="81">
        <f t="shared" si="8"/>
        <v>105079.04442990928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325.00499112960682</v>
      </c>
      <c r="D164" s="81">
        <f t="shared" si="7"/>
        <v>190.12791981081998</v>
      </c>
      <c r="E164" s="81">
        <f t="shared" si="8"/>
        <v>105628.24425915581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325.91899317338181</v>
      </c>
      <c r="D165" s="81">
        <f t="shared" si="7"/>
        <v>198.81058583576291</v>
      </c>
      <c r="E165" s="81">
        <f t="shared" si="8"/>
        <v>106223.19011115089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326.98799296808301</v>
      </c>
      <c r="D166" s="81">
        <f t="shared" si="7"/>
        <v>220.38990726048797</v>
      </c>
      <c r="E166" s="81">
        <f t="shared" si="8"/>
        <v>106921.1475452951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328.18</v>
      </c>
      <c r="D167" s="81">
        <f t="shared" si="7"/>
        <v>266.81034</v>
      </c>
      <c r="E167" s="81">
        <f t="shared" si="8"/>
        <v>107702.1124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328.95</v>
      </c>
      <c r="D168" s="81">
        <f t="shared" si="7"/>
        <v>312.5025</v>
      </c>
      <c r="E168" s="81">
        <f t="shared" si="8"/>
        <v>108208.10249999999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329.74</v>
      </c>
      <c r="D169" s="81">
        <f t="shared" si="7"/>
        <v>275.66264000000001</v>
      </c>
      <c r="E169" s="81">
        <f t="shared" si="8"/>
        <v>108728.4676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330.9</v>
      </c>
      <c r="D170" s="81">
        <f t="shared" si="7"/>
        <v>254.46209999999999</v>
      </c>
      <c r="E170" s="81">
        <f t="shared" si="8"/>
        <v>109494.80999999998</v>
      </c>
      <c r="F170" s="81">
        <f t="shared" si="6"/>
        <v>0.59136100000000003</v>
      </c>
    </row>
    <row r="173" spans="1:10" x14ac:dyDescent="0.25">
      <c r="A173" s="3" t="s">
        <v>18</v>
      </c>
    </row>
    <row r="174" spans="1:10" x14ac:dyDescent="0.25">
      <c r="B174" s="4" t="s">
        <v>3</v>
      </c>
      <c r="C174" s="4" t="s">
        <v>19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SUM(B2:B170)</f>
        <v>-14.082999999999995</v>
      </c>
      <c r="C175">
        <f>SUM(C2:C170)</f>
        <v>49180.520718962529</v>
      </c>
      <c r="D175">
        <f>SUM(D2:D170)</f>
        <v>-3243.2084205826009</v>
      </c>
      <c r="E175">
        <f>SUM(E2:E170)</f>
        <v>14351352.186916754</v>
      </c>
      <c r="F175">
        <f>SUM(F2:F170)</f>
        <v>22.361048999999994</v>
      </c>
      <c r="G175">
        <f>C175*C175</f>
        <v>2418723618.1883025</v>
      </c>
      <c r="H175">
        <f>B175*B175</f>
        <v>198.33088899999984</v>
      </c>
      <c r="I175">
        <f>C175/COUNT(C2:C170)</f>
        <v>291.00899833705637</v>
      </c>
      <c r="J175">
        <f>B175/COUNT(B2:B170)</f>
        <v>-8.3331360946745536E-2</v>
      </c>
    </row>
    <row r="177" spans="1:2" ht="16.2" x14ac:dyDescent="0.35">
      <c r="A177" t="s">
        <v>6</v>
      </c>
      <c r="B177">
        <f>D175-(C175*B175)/COUNT(B2:B171)</f>
        <v>855.07130299816208</v>
      </c>
    </row>
    <row r="179" spans="1:2" ht="17.399999999999999" x14ac:dyDescent="0.35">
      <c r="A179" t="s">
        <v>7</v>
      </c>
      <c r="B179">
        <f>E175-G175/COUNT(B2:B171)</f>
        <v>39378.114796619862</v>
      </c>
    </row>
    <row r="181" spans="1:2" ht="16.2" x14ac:dyDescent="0.35">
      <c r="A181" t="s">
        <v>9</v>
      </c>
      <c r="B181">
        <f>SQRT(E175-G175/COUNT(B2:B171))</f>
        <v>198.43919672438673</v>
      </c>
    </row>
    <row r="183" spans="1:2" ht="16.2" x14ac:dyDescent="0.35">
      <c r="A183" t="s">
        <v>13</v>
      </c>
      <c r="B183">
        <f>SQRT(F175-H175/COUNT(B2:B171))</f>
        <v>4.6029874477112118</v>
      </c>
    </row>
    <row r="185" spans="1:2" x14ac:dyDescent="0.25">
      <c r="A185" t="s">
        <v>25</v>
      </c>
      <c r="B185">
        <f>B177/B179</f>
        <v>2.1714378847601908E-2</v>
      </c>
    </row>
    <row r="187" spans="1:2" x14ac:dyDescent="0.25">
      <c r="A187" t="s">
        <v>8</v>
      </c>
      <c r="B187">
        <f>(-1)*B185*I175+J175</f>
        <v>-6.4024109988987412</v>
      </c>
    </row>
    <row r="189" spans="1:2" x14ac:dyDescent="0.25">
      <c r="A189" t="s">
        <v>15</v>
      </c>
      <c r="B189">
        <f>B177/(B181*B183)</f>
        <v>0.93612766596392427</v>
      </c>
    </row>
    <row r="191" spans="1:2" ht="16.2" x14ac:dyDescent="0.25">
      <c r="A191" t="s">
        <v>16</v>
      </c>
      <c r="B191">
        <f>B189*B189</f>
        <v>0.87633500698306455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D87E-FCC0-4420-8719-A4A49B99D4B0}">
  <dimension ref="A1:I346"/>
  <sheetViews>
    <sheetView topLeftCell="A144" zoomScale="70" zoomScaleNormal="70" workbookViewId="0">
      <selection activeCell="B180" sqref="B180"/>
    </sheetView>
  </sheetViews>
  <sheetFormatPr defaultRowHeight="13.8" x14ac:dyDescent="0.25"/>
  <cols>
    <col min="1" max="1" width="7.19921875" customWidth="1"/>
    <col min="2" max="2" width="23.3984375" bestFit="1" customWidth="1"/>
    <col min="3" max="3" width="19.69921875" bestFit="1" customWidth="1"/>
    <col min="4" max="4" width="19.5" bestFit="1" customWidth="1"/>
    <col min="5" max="5" width="22.19921875" customWidth="1"/>
  </cols>
  <sheetData>
    <row r="1" spans="1:5" ht="43.8" x14ac:dyDescent="0.25">
      <c r="A1" s="77" t="s">
        <v>0</v>
      </c>
      <c r="B1" s="79" t="s">
        <v>111</v>
      </c>
      <c r="C1" s="79" t="s">
        <v>112</v>
      </c>
      <c r="D1" s="79" t="s">
        <v>113</v>
      </c>
      <c r="E1" s="79" t="s">
        <v>108</v>
      </c>
    </row>
    <row r="2" spans="1:5" x14ac:dyDescent="0.25">
      <c r="A2" s="81">
        <v>1850</v>
      </c>
      <c r="B2" s="81">
        <v>284.31699985478582</v>
      </c>
      <c r="C2" s="81">
        <v>808.24902686680491</v>
      </c>
      <c r="D2" s="81">
        <v>273.02104900748219</v>
      </c>
      <c r="E2" s="81">
        <v>-0.52900000000000003</v>
      </c>
    </row>
    <row r="3" spans="1:5" x14ac:dyDescent="0.25">
      <c r="A3" s="81">
        <v>1851</v>
      </c>
      <c r="B3" s="81">
        <v>284.45099984933194</v>
      </c>
      <c r="C3" s="81">
        <v>808.41410525840126</v>
      </c>
      <c r="D3" s="81">
        <v>273.094048702186</v>
      </c>
      <c r="E3" s="81">
        <v>-0.39900000000000002</v>
      </c>
    </row>
    <row r="4" spans="1:5" x14ac:dyDescent="0.25">
      <c r="A4" s="81">
        <v>1852</v>
      </c>
      <c r="B4" s="81">
        <v>284.59799984050301</v>
      </c>
      <c r="C4" s="81">
        <v>809.1631280597403</v>
      </c>
      <c r="D4" s="81">
        <v>273.16804906846687</v>
      </c>
      <c r="E4" s="81">
        <v>-0.39600000000000002</v>
      </c>
    </row>
    <row r="5" spans="1:5" x14ac:dyDescent="0.25">
      <c r="A5" s="81">
        <v>1853</v>
      </c>
      <c r="B5" s="81">
        <v>284.73099982856837</v>
      </c>
      <c r="C5" s="81">
        <v>810.40405956289635</v>
      </c>
      <c r="D5" s="81">
        <v>273.26404821393925</v>
      </c>
      <c r="E5" s="81">
        <v>-0.42199999999999999</v>
      </c>
    </row>
    <row r="6" spans="1:5" x14ac:dyDescent="0.25">
      <c r="A6" s="81">
        <v>1854</v>
      </c>
      <c r="B6" s="81">
        <v>284.84599980594913</v>
      </c>
      <c r="C6" s="81">
        <v>811.73214329579616</v>
      </c>
      <c r="D6" s="81">
        <v>273.36304850559111</v>
      </c>
      <c r="E6" s="81">
        <v>-0.371</v>
      </c>
    </row>
    <row r="7" spans="1:5" x14ac:dyDescent="0.25">
      <c r="A7" s="81">
        <v>1855</v>
      </c>
      <c r="B7" s="81">
        <v>284.94099979565135</v>
      </c>
      <c r="C7" s="81">
        <v>813.33204415914645</v>
      </c>
      <c r="D7" s="81">
        <v>273.47004813718553</v>
      </c>
      <c r="E7" s="81">
        <v>-0.34599999999999997</v>
      </c>
    </row>
    <row r="8" spans="1:5" x14ac:dyDescent="0.25">
      <c r="A8" s="81">
        <v>1856</v>
      </c>
      <c r="B8" s="81">
        <v>285.04899978258481</v>
      </c>
      <c r="C8" s="81">
        <v>814.79612289912484</v>
      </c>
      <c r="D8" s="81">
        <v>273.5780481931136</v>
      </c>
      <c r="E8" s="81">
        <v>-0.46899999999999997</v>
      </c>
    </row>
    <row r="9" spans="1:5" x14ac:dyDescent="0.25">
      <c r="A9" s="81">
        <v>1857</v>
      </c>
      <c r="B9" s="81">
        <v>285.20399977284018</v>
      </c>
      <c r="C9" s="81">
        <v>816.45211908323597</v>
      </c>
      <c r="D9" s="81">
        <v>273.67504813023157</v>
      </c>
      <c r="E9" s="81">
        <v>-0.61399999999999999</v>
      </c>
    </row>
    <row r="10" spans="1:5" x14ac:dyDescent="0.25">
      <c r="A10" s="81">
        <v>1858</v>
      </c>
      <c r="B10" s="81">
        <v>285.36899976532408</v>
      </c>
      <c r="C10" s="81">
        <v>818.35513298211606</v>
      </c>
      <c r="D10" s="81">
        <v>273.75604947623236</v>
      </c>
      <c r="E10" s="81">
        <v>-0.46400000000000002</v>
      </c>
    </row>
    <row r="11" spans="1:5" x14ac:dyDescent="0.25">
      <c r="A11" s="81">
        <v>1859</v>
      </c>
      <c r="B11" s="81">
        <v>285.54499975017956</v>
      </c>
      <c r="C11" s="81">
        <v>820.39608028565692</v>
      </c>
      <c r="D11" s="81">
        <v>273.89504723471561</v>
      </c>
      <c r="E11" s="81">
        <v>-0.39700000000000002</v>
      </c>
    </row>
    <row r="12" spans="1:5" x14ac:dyDescent="0.25">
      <c r="A12" s="81">
        <v>1860</v>
      </c>
      <c r="B12" s="81">
        <v>285.73899972727025</v>
      </c>
      <c r="C12" s="81">
        <v>822.3121234894561</v>
      </c>
      <c r="D12" s="81">
        <v>274.05604762435826</v>
      </c>
      <c r="E12" s="81">
        <v>-0.44700000000000001</v>
      </c>
    </row>
    <row r="13" spans="1:5" x14ac:dyDescent="0.25">
      <c r="A13" s="81">
        <v>1861</v>
      </c>
      <c r="B13" s="81">
        <v>285.93299971209461</v>
      </c>
      <c r="C13" s="81">
        <v>824.39918665521361</v>
      </c>
      <c r="D13" s="81">
        <v>274.24004658389106</v>
      </c>
      <c r="E13" s="81">
        <v>-0.56499999999999995</v>
      </c>
    </row>
    <row r="14" spans="1:5" x14ac:dyDescent="0.25">
      <c r="A14" s="81">
        <v>1862</v>
      </c>
      <c r="B14" s="81">
        <v>286.09999970202233</v>
      </c>
      <c r="C14" s="81">
        <v>827.02919769199718</v>
      </c>
      <c r="D14" s="81">
        <v>274.41604697502629</v>
      </c>
      <c r="E14" s="81">
        <v>-0.65600000000000003</v>
      </c>
    </row>
    <row r="15" spans="1:5" x14ac:dyDescent="0.25">
      <c r="A15" s="81">
        <v>1863</v>
      </c>
      <c r="B15" s="81">
        <v>286.27099968397471</v>
      </c>
      <c r="C15" s="81">
        <v>830.16621273012345</v>
      </c>
      <c r="D15" s="81">
        <v>274.57104742407716</v>
      </c>
      <c r="E15" s="81">
        <v>-0.42199999999999999</v>
      </c>
    </row>
    <row r="16" spans="1:5" x14ac:dyDescent="0.25">
      <c r="A16" s="81">
        <v>1864</v>
      </c>
      <c r="B16" s="81">
        <v>286.44199966236818</v>
      </c>
      <c r="C16" s="81">
        <v>833.60413276078691</v>
      </c>
      <c r="D16" s="81">
        <v>274.72004760892202</v>
      </c>
      <c r="E16" s="81">
        <v>-0.45100000000000001</v>
      </c>
    </row>
    <row r="17" spans="1:5" x14ac:dyDescent="0.25">
      <c r="A17" s="81">
        <v>1865</v>
      </c>
      <c r="B17" s="81">
        <v>286.61399964322328</v>
      </c>
      <c r="C17" s="81">
        <v>836.89419872268411</v>
      </c>
      <c r="D17" s="81">
        <v>274.88004730543366</v>
      </c>
      <c r="E17" s="81">
        <v>-0.33700000000000002</v>
      </c>
    </row>
    <row r="18" spans="1:5" x14ac:dyDescent="0.25">
      <c r="A18" s="81">
        <v>1866</v>
      </c>
      <c r="B18" s="81">
        <v>286.78099962778214</v>
      </c>
      <c r="C18" s="81">
        <v>840.36220901718025</v>
      </c>
      <c r="D18" s="81">
        <v>275.04804705045427</v>
      </c>
      <c r="E18" s="81">
        <v>-0.27900000000000003</v>
      </c>
    </row>
    <row r="19" spans="1:5" x14ac:dyDescent="0.25">
      <c r="A19" s="81">
        <v>1867</v>
      </c>
      <c r="B19" s="81">
        <v>286.95499960609095</v>
      </c>
      <c r="C19" s="81">
        <v>843.99512184115645</v>
      </c>
      <c r="D19" s="81">
        <v>275.2130474422919</v>
      </c>
      <c r="E19" s="81">
        <v>-0.26500000000000001</v>
      </c>
    </row>
    <row r="20" spans="1:5" x14ac:dyDescent="0.25">
      <c r="A20" s="81">
        <v>1868</v>
      </c>
      <c r="B20" s="81">
        <v>287.10499958973872</v>
      </c>
      <c r="C20" s="81">
        <v>847.24913064057148</v>
      </c>
      <c r="D20" s="81">
        <v>275.39104677088329</v>
      </c>
      <c r="E20" s="81">
        <v>-0.26700000000000002</v>
      </c>
    </row>
    <row r="21" spans="1:5" x14ac:dyDescent="0.25">
      <c r="A21" s="81">
        <v>1869</v>
      </c>
      <c r="B21" s="81">
        <v>287.22499956904676</v>
      </c>
      <c r="C21" s="81">
        <v>850.13008029865102</v>
      </c>
      <c r="D21" s="81">
        <v>275.5610470783127</v>
      </c>
      <c r="E21" s="81">
        <v>-0.26800000000000002</v>
      </c>
    </row>
    <row r="22" spans="1:5" x14ac:dyDescent="0.25">
      <c r="A22" s="81">
        <v>1870</v>
      </c>
      <c r="B22" s="81">
        <v>287.35499955429816</v>
      </c>
      <c r="C22" s="81">
        <v>852.43501313733429</v>
      </c>
      <c r="D22" s="81">
        <v>275.72004769791369</v>
      </c>
      <c r="E22" s="81">
        <v>-0.35199999999999998</v>
      </c>
    </row>
    <row r="23" spans="1:5" x14ac:dyDescent="0.25">
      <c r="A23" s="81">
        <v>1871</v>
      </c>
      <c r="B23" s="81">
        <v>287.49399952879088</v>
      </c>
      <c r="C23" s="81">
        <v>853.99307223418964</v>
      </c>
      <c r="D23" s="81">
        <v>275.90304650859167</v>
      </c>
      <c r="E23" s="81">
        <v>-0.36799999999999999</v>
      </c>
    </row>
    <row r="24" spans="1:5" x14ac:dyDescent="0.25">
      <c r="A24" s="81">
        <v>1872</v>
      </c>
      <c r="B24" s="81">
        <v>287.6639994906144</v>
      </c>
      <c r="C24" s="81">
        <v>855.23299180966251</v>
      </c>
      <c r="D24" s="81">
        <v>276.07804726163903</v>
      </c>
      <c r="E24" s="81">
        <v>-0.34</v>
      </c>
    </row>
    <row r="25" spans="1:5" x14ac:dyDescent="0.25">
      <c r="A25" s="81">
        <v>1873</v>
      </c>
      <c r="B25" s="81">
        <v>287.85999946655244</v>
      </c>
      <c r="C25" s="81">
        <v>856.16820092809758</v>
      </c>
      <c r="D25" s="81">
        <v>276.25004691178646</v>
      </c>
      <c r="E25" s="81">
        <v>-0.309</v>
      </c>
    </row>
    <row r="26" spans="1:5" x14ac:dyDescent="0.25">
      <c r="A26" s="81">
        <v>1874</v>
      </c>
      <c r="B26" s="81">
        <v>288.06099947476667</v>
      </c>
      <c r="C26" s="81">
        <v>857.82007016943965</v>
      </c>
      <c r="D26" s="81">
        <v>276.41604739074597</v>
      </c>
      <c r="E26" s="81">
        <v>-0.375</v>
      </c>
    </row>
    <row r="27" spans="1:5" x14ac:dyDescent="0.25">
      <c r="A27" s="81">
        <v>1875</v>
      </c>
      <c r="B27" s="81">
        <v>288.29099944872956</v>
      </c>
      <c r="C27" s="81">
        <v>859.46906031608148</v>
      </c>
      <c r="D27" s="81">
        <v>276.58504686605301</v>
      </c>
      <c r="E27" s="81">
        <v>-0.41799999999999998</v>
      </c>
    </row>
    <row r="28" spans="1:5" x14ac:dyDescent="0.25">
      <c r="A28" s="81">
        <v>1876</v>
      </c>
      <c r="B28" s="81">
        <v>288.51999943516995</v>
      </c>
      <c r="C28" s="81">
        <v>860.8591008221174</v>
      </c>
      <c r="D28" s="81">
        <v>276.73504744571159</v>
      </c>
      <c r="E28" s="81">
        <v>-0.42199999999999999</v>
      </c>
    </row>
    <row r="29" spans="1:5" x14ac:dyDescent="0.25">
      <c r="A29" s="81">
        <v>1877</v>
      </c>
      <c r="B29" s="81">
        <v>288.75199942348434</v>
      </c>
      <c r="C29" s="81">
        <v>862.3791145747814</v>
      </c>
      <c r="D29" s="81">
        <v>276.86404808281452</v>
      </c>
      <c r="E29" s="81">
        <v>-4.2000000000000003E-2</v>
      </c>
    </row>
    <row r="30" spans="1:5" x14ac:dyDescent="0.25">
      <c r="A30" s="81">
        <v>1878</v>
      </c>
      <c r="B30" s="81">
        <v>288.99299941266867</v>
      </c>
      <c r="C30" s="81">
        <v>864.13915146324314</v>
      </c>
      <c r="D30" s="81">
        <v>277.00204741392469</v>
      </c>
      <c r="E30" s="81">
        <v>5.3999999999999999E-2</v>
      </c>
    </row>
    <row r="31" spans="1:5" x14ac:dyDescent="0.25">
      <c r="A31" s="81">
        <v>1879</v>
      </c>
      <c r="B31" s="81">
        <v>289.22099937678291</v>
      </c>
      <c r="C31" s="81">
        <v>866.28315923141611</v>
      </c>
      <c r="D31" s="81">
        <v>277.13304805373815</v>
      </c>
      <c r="E31" s="81">
        <v>-0.29099999999999998</v>
      </c>
    </row>
    <row r="32" spans="1:5" x14ac:dyDescent="0.25">
      <c r="A32" s="81">
        <v>1880</v>
      </c>
      <c r="B32" s="81">
        <v>289.46999932019799</v>
      </c>
      <c r="C32" s="81">
        <v>868.69610630735906</v>
      </c>
      <c r="D32" s="81">
        <v>277.26504736543609</v>
      </c>
      <c r="E32" s="81">
        <v>-0.34799999999999998</v>
      </c>
    </row>
    <row r="33" spans="1:5" x14ac:dyDescent="0.25">
      <c r="A33" s="81">
        <v>1881</v>
      </c>
      <c r="B33" s="81">
        <v>289.73699929109762</v>
      </c>
      <c r="C33" s="81">
        <v>870.98412665099022</v>
      </c>
      <c r="D33" s="81">
        <v>277.3740485862657</v>
      </c>
      <c r="E33" s="81">
        <v>-0.254</v>
      </c>
    </row>
    <row r="34" spans="1:5" x14ac:dyDescent="0.25">
      <c r="A34" s="81">
        <v>1882</v>
      </c>
      <c r="B34" s="81">
        <v>290.01899925659364</v>
      </c>
      <c r="C34" s="81">
        <v>873.2501343602795</v>
      </c>
      <c r="D34" s="81">
        <v>277.48604781092735</v>
      </c>
      <c r="E34" s="81">
        <v>-0.315</v>
      </c>
    </row>
    <row r="35" spans="1:5" x14ac:dyDescent="0.25">
      <c r="A35" s="81">
        <v>1883</v>
      </c>
      <c r="B35" s="81">
        <v>290.26299921984815</v>
      </c>
      <c r="C35" s="81">
        <v>875.60315054868306</v>
      </c>
      <c r="D35" s="81">
        <v>277.59104846959008</v>
      </c>
      <c r="E35" s="81">
        <v>-0.36799999999999999</v>
      </c>
    </row>
    <row r="36" spans="1:5" x14ac:dyDescent="0.25">
      <c r="A36" s="81">
        <v>1884</v>
      </c>
      <c r="B36" s="81">
        <v>290.51199920470657</v>
      </c>
      <c r="C36" s="81">
        <v>878.14819513245595</v>
      </c>
      <c r="D36" s="81">
        <v>277.69504813483826</v>
      </c>
      <c r="E36" s="81">
        <v>-0.52900000000000003</v>
      </c>
    </row>
    <row r="37" spans="1:5" x14ac:dyDescent="0.25">
      <c r="A37" s="81">
        <v>1885</v>
      </c>
      <c r="B37" s="81">
        <v>290.79699919439662</v>
      </c>
      <c r="C37" s="81">
        <v>881.02512769463647</v>
      </c>
      <c r="D37" s="81">
        <v>277.79504827574357</v>
      </c>
      <c r="E37" s="81">
        <v>-0.502</v>
      </c>
    </row>
    <row r="38" spans="1:5" x14ac:dyDescent="0.25">
      <c r="A38" s="81">
        <v>1886</v>
      </c>
      <c r="B38" s="81">
        <v>291.09999917728572</v>
      </c>
      <c r="C38" s="81">
        <v>883.83921105422121</v>
      </c>
      <c r="D38" s="81">
        <v>277.8850488939525</v>
      </c>
      <c r="E38" s="81">
        <v>-0.53800000000000003</v>
      </c>
    </row>
    <row r="39" spans="1:5" x14ac:dyDescent="0.25">
      <c r="A39" s="81">
        <v>1887</v>
      </c>
      <c r="B39" s="81">
        <v>291.41399913878035</v>
      </c>
      <c r="C39" s="81">
        <v>886.93313119861057</v>
      </c>
      <c r="D39" s="81">
        <v>277.99504749632223</v>
      </c>
      <c r="E39" s="81">
        <v>-0.55900000000000005</v>
      </c>
    </row>
    <row r="40" spans="1:5" x14ac:dyDescent="0.25">
      <c r="A40" s="81">
        <v>1888</v>
      </c>
      <c r="B40" s="81">
        <v>291.76299907622638</v>
      </c>
      <c r="C40" s="81">
        <v>889.92621150941102</v>
      </c>
      <c r="D40" s="81">
        <v>278.08004948493294</v>
      </c>
      <c r="E40" s="81">
        <v>-0.36399999999999999</v>
      </c>
    </row>
    <row r="41" spans="1:5" x14ac:dyDescent="0.25">
      <c r="A41" s="81">
        <v>1889</v>
      </c>
      <c r="B41" s="81">
        <v>292.11299905472004</v>
      </c>
      <c r="C41" s="81">
        <v>893.15616287231978</v>
      </c>
      <c r="D41" s="81">
        <v>278.19104716576703</v>
      </c>
      <c r="E41" s="81">
        <v>-0.23300000000000001</v>
      </c>
    </row>
    <row r="42" spans="1:5" x14ac:dyDescent="0.25">
      <c r="A42" s="81">
        <v>1890</v>
      </c>
      <c r="B42" s="81">
        <v>292.45799899467517</v>
      </c>
      <c r="C42" s="81">
        <v>896.38317414868459</v>
      </c>
      <c r="D42" s="81">
        <v>278.27304929161522</v>
      </c>
      <c r="E42" s="81">
        <v>-0.52100000000000002</v>
      </c>
    </row>
    <row r="43" spans="1:5" x14ac:dyDescent="0.25">
      <c r="A43" s="81">
        <v>1891</v>
      </c>
      <c r="B43" s="81">
        <v>292.81599895276145</v>
      </c>
      <c r="C43" s="81">
        <v>899.66626795791569</v>
      </c>
      <c r="D43" s="81">
        <v>278.3470486211059</v>
      </c>
      <c r="E43" s="81">
        <v>-0.41099999999999998</v>
      </c>
    </row>
    <row r="44" spans="1:5" x14ac:dyDescent="0.25">
      <c r="A44" s="81">
        <v>1892</v>
      </c>
      <c r="B44" s="81">
        <v>293.16699893936811</v>
      </c>
      <c r="C44" s="81">
        <v>903.53418620847697</v>
      </c>
      <c r="D44" s="81">
        <v>278.44204861488447</v>
      </c>
      <c r="E44" s="81">
        <v>-0.45400000000000001</v>
      </c>
    </row>
    <row r="45" spans="1:5" x14ac:dyDescent="0.25">
      <c r="A45" s="81">
        <v>1893</v>
      </c>
      <c r="B45" s="81">
        <v>293.47699893819015</v>
      </c>
      <c r="C45" s="81">
        <v>907.27412838273403</v>
      </c>
      <c r="D45" s="81">
        <v>278.55404816276183</v>
      </c>
      <c r="E45" s="81">
        <v>-0.44400000000000001</v>
      </c>
    </row>
    <row r="46" spans="1:5" x14ac:dyDescent="0.25">
      <c r="A46" s="81">
        <v>1894</v>
      </c>
      <c r="B46" s="81">
        <v>293.79099890627157</v>
      </c>
      <c r="C46" s="81">
        <v>910.47813915137021</v>
      </c>
      <c r="D46" s="81">
        <v>278.6890477557381</v>
      </c>
      <c r="E46" s="81">
        <v>-0.437</v>
      </c>
    </row>
    <row r="47" spans="1:5" x14ac:dyDescent="0.25">
      <c r="A47" s="81">
        <v>1895</v>
      </c>
      <c r="B47" s="81">
        <v>294.07899885430999</v>
      </c>
      <c r="C47" s="81">
        <v>913.22597792675924</v>
      </c>
      <c r="D47" s="81">
        <v>278.8310471739631</v>
      </c>
      <c r="E47" s="81">
        <v>-0.372</v>
      </c>
    </row>
    <row r="48" spans="1:5" x14ac:dyDescent="0.25">
      <c r="A48" s="81">
        <v>1896</v>
      </c>
      <c r="B48" s="81">
        <v>294.36499881472389</v>
      </c>
      <c r="C48" s="81">
        <v>914.77108733564955</v>
      </c>
      <c r="D48" s="81">
        <v>278.93904870161862</v>
      </c>
      <c r="E48" s="81">
        <v>-0.26900000000000002</v>
      </c>
    </row>
    <row r="49" spans="1:5" x14ac:dyDescent="0.25">
      <c r="A49" s="81">
        <v>1897</v>
      </c>
      <c r="B49" s="81">
        <v>294.64599876560305</v>
      </c>
      <c r="C49" s="81">
        <v>916.27427138491294</v>
      </c>
      <c r="D49" s="81">
        <v>279.05104771775603</v>
      </c>
      <c r="E49" s="81">
        <v>-0.249</v>
      </c>
    </row>
    <row r="50" spans="1:5" x14ac:dyDescent="0.25">
      <c r="A50" s="81">
        <v>1898</v>
      </c>
      <c r="B50" s="81">
        <v>294.95399869752913</v>
      </c>
      <c r="C50" s="81">
        <v>919.01722108795366</v>
      </c>
      <c r="D50" s="81">
        <v>279.16304880309127</v>
      </c>
      <c r="E50" s="81">
        <v>-0.44900000000000001</v>
      </c>
    </row>
    <row r="51" spans="1:5" x14ac:dyDescent="0.25">
      <c r="A51" s="81">
        <v>1899</v>
      </c>
      <c r="B51" s="81">
        <v>295.29999857843973</v>
      </c>
      <c r="C51" s="81">
        <v>922.28118212780009</v>
      </c>
      <c r="D51" s="81">
        <v>279.30804694571594</v>
      </c>
      <c r="E51" s="81">
        <v>-0.28299999999999997</v>
      </c>
    </row>
    <row r="52" spans="1:5" x14ac:dyDescent="0.25">
      <c r="A52" s="81">
        <v>1900</v>
      </c>
      <c r="B52" s="81">
        <v>295.67499844167355</v>
      </c>
      <c r="C52" s="81">
        <v>925.55211407157537</v>
      </c>
      <c r="D52" s="81">
        <v>279.45404775120949</v>
      </c>
      <c r="E52" s="81">
        <v>-0.17100000000000001</v>
      </c>
    </row>
    <row r="53" spans="1:5" x14ac:dyDescent="0.25">
      <c r="A53" s="81">
        <v>1901</v>
      </c>
      <c r="B53" s="81">
        <v>296.00699796646978</v>
      </c>
      <c r="C53" s="81">
        <v>928.80033634666677</v>
      </c>
      <c r="D53" s="81">
        <v>279.61304787607781</v>
      </c>
      <c r="E53" s="81">
        <v>-0.24399999999999999</v>
      </c>
    </row>
    <row r="54" spans="1:5" x14ac:dyDescent="0.25">
      <c r="A54" s="81">
        <v>1902</v>
      </c>
      <c r="B54" s="81">
        <v>296.32499742696638</v>
      </c>
      <c r="C54" s="81">
        <v>932.73115804750989</v>
      </c>
      <c r="D54" s="81">
        <v>279.86104559197133</v>
      </c>
      <c r="E54" s="81">
        <v>-0.38400000000000001</v>
      </c>
    </row>
    <row r="55" spans="1:5" x14ac:dyDescent="0.25">
      <c r="A55" s="81">
        <v>1903</v>
      </c>
      <c r="B55" s="81">
        <v>296.6539968372104</v>
      </c>
      <c r="C55" s="81">
        <v>936.78342936935417</v>
      </c>
      <c r="D55" s="81">
        <v>280.15604479805677</v>
      </c>
      <c r="E55" s="81">
        <v>-0.48</v>
      </c>
    </row>
    <row r="56" spans="1:5" x14ac:dyDescent="0.25">
      <c r="A56" s="81">
        <v>1904</v>
      </c>
      <c r="B56" s="81">
        <v>296.95399630481552</v>
      </c>
      <c r="C56" s="81">
        <v>942.11427331410675</v>
      </c>
      <c r="D56" s="81">
        <v>280.43204531653743</v>
      </c>
      <c r="E56" s="81">
        <v>-0.52600000000000002</v>
      </c>
    </row>
    <row r="57" spans="1:5" x14ac:dyDescent="0.25">
      <c r="A57" s="81">
        <v>1905</v>
      </c>
      <c r="B57" s="81">
        <v>297.2889957278777</v>
      </c>
      <c r="C57" s="81">
        <v>947.44327919094951</v>
      </c>
      <c r="D57" s="81">
        <v>280.70504540581857</v>
      </c>
      <c r="E57" s="81">
        <v>-0.36199999999999999</v>
      </c>
    </row>
    <row r="58" spans="1:5" x14ac:dyDescent="0.25">
      <c r="A58" s="81">
        <v>1906</v>
      </c>
      <c r="B58" s="81">
        <v>297.66199513688377</v>
      </c>
      <c r="C58" s="81">
        <v>953.09241793858621</v>
      </c>
      <c r="D58" s="81">
        <v>280.98004539363694</v>
      </c>
      <c r="E58" s="81">
        <v>-0.29199999999999998</v>
      </c>
    </row>
    <row r="59" spans="1:5" x14ac:dyDescent="0.25">
      <c r="A59" s="81">
        <v>1907</v>
      </c>
      <c r="B59" s="81">
        <v>298.09799448445773</v>
      </c>
      <c r="C59" s="81">
        <v>959.1561175087603</v>
      </c>
      <c r="D59" s="81">
        <v>281.27604521561977</v>
      </c>
      <c r="E59" s="81">
        <v>-0.46800000000000003</v>
      </c>
    </row>
    <row r="60" spans="1:5" x14ac:dyDescent="0.25">
      <c r="A60" s="81">
        <v>1908</v>
      </c>
      <c r="B60" s="81">
        <v>298.51799400601698</v>
      </c>
      <c r="C60" s="81">
        <v>964.08529722662945</v>
      </c>
      <c r="D60" s="81">
        <v>281.61104394782683</v>
      </c>
      <c r="E60" s="81">
        <v>-0.48499999999999999</v>
      </c>
    </row>
    <row r="61" spans="1:5" x14ac:dyDescent="0.25">
      <c r="A61" s="81">
        <v>1909</v>
      </c>
      <c r="B61" s="81">
        <v>298.93599345540412</v>
      </c>
      <c r="C61" s="81">
        <v>969.39836718603283</v>
      </c>
      <c r="D61" s="81">
        <v>281.95004468354068</v>
      </c>
      <c r="E61" s="81">
        <v>-0.54200000000000004</v>
      </c>
    </row>
    <row r="62" spans="1:5" x14ac:dyDescent="0.25">
      <c r="A62" s="81">
        <v>1910</v>
      </c>
      <c r="B62" s="81">
        <v>299.37699288037339</v>
      </c>
      <c r="C62" s="81">
        <v>974.78708809341799</v>
      </c>
      <c r="D62" s="81">
        <v>282.31404360246773</v>
      </c>
      <c r="E62" s="81">
        <v>-0.51500000000000001</v>
      </c>
    </row>
    <row r="63" spans="1:5" x14ac:dyDescent="0.25">
      <c r="A63" s="81">
        <v>1911</v>
      </c>
      <c r="B63" s="81">
        <v>299.82899233728108</v>
      </c>
      <c r="C63" s="81">
        <v>979.46532739991687</v>
      </c>
      <c r="D63" s="81">
        <v>282.72104234890833</v>
      </c>
      <c r="E63" s="81">
        <v>-0.52900000000000003</v>
      </c>
    </row>
    <row r="64" spans="1:5" x14ac:dyDescent="0.25">
      <c r="A64" s="81">
        <v>1912</v>
      </c>
      <c r="B64" s="81">
        <v>300.35299174867805</v>
      </c>
      <c r="C64" s="81">
        <v>983.60586023718076</v>
      </c>
      <c r="D64" s="81">
        <v>283.01904562366542</v>
      </c>
      <c r="E64" s="81">
        <v>-0.46700000000000003</v>
      </c>
    </row>
    <row r="65" spans="1:5" x14ac:dyDescent="0.25">
      <c r="A65" s="81">
        <v>1913</v>
      </c>
      <c r="B65" s="81">
        <v>300.90999114380628</v>
      </c>
      <c r="C65" s="81">
        <v>986.24232705143902</v>
      </c>
      <c r="D65" s="81">
        <v>283.36204399148869</v>
      </c>
      <c r="E65" s="81">
        <v>-0.41899999999999998</v>
      </c>
    </row>
    <row r="66" spans="1:5" x14ac:dyDescent="0.25">
      <c r="A66" s="81">
        <v>1914</v>
      </c>
      <c r="B66" s="81">
        <v>301.41899077886382</v>
      </c>
      <c r="C66" s="81">
        <v>988.61087275428179</v>
      </c>
      <c r="D66" s="81">
        <v>283.71604367491801</v>
      </c>
      <c r="E66" s="81">
        <v>-0.25</v>
      </c>
    </row>
    <row r="67" spans="1:5" x14ac:dyDescent="0.25">
      <c r="A67" s="81">
        <v>1915</v>
      </c>
      <c r="B67" s="81">
        <v>301.9369903068968</v>
      </c>
      <c r="C67" s="81">
        <v>991.46108519372467</v>
      </c>
      <c r="D67" s="81">
        <v>284.04704407707789</v>
      </c>
      <c r="E67" s="81">
        <v>-0.184</v>
      </c>
    </row>
    <row r="68" spans="1:5" x14ac:dyDescent="0.25">
      <c r="A68" s="81">
        <v>1916</v>
      </c>
      <c r="B68" s="81">
        <v>302.48498968641667</v>
      </c>
      <c r="C68" s="81">
        <v>998.45382735439091</v>
      </c>
      <c r="D68" s="81">
        <v>284.31204602018221</v>
      </c>
      <c r="E68" s="81">
        <v>-0.43</v>
      </c>
    </row>
    <row r="69" spans="1:5" x14ac:dyDescent="0.25">
      <c r="A69" s="81">
        <v>1917</v>
      </c>
      <c r="B69" s="81">
        <v>303.01098910113365</v>
      </c>
      <c r="C69" s="81">
        <v>1003.5705561134047</v>
      </c>
      <c r="D69" s="81">
        <v>284.61504374750956</v>
      </c>
      <c r="E69" s="81">
        <v>-0.53700000000000003</v>
      </c>
    </row>
    <row r="70" spans="1:5" x14ac:dyDescent="0.25">
      <c r="A70" s="81">
        <v>1918</v>
      </c>
      <c r="B70" s="81">
        <v>303.44898864914416</v>
      </c>
      <c r="C70" s="81">
        <v>1010.1304479973454</v>
      </c>
      <c r="D70" s="81">
        <v>284.80504634601874</v>
      </c>
      <c r="E70" s="81">
        <v>-0.39700000000000002</v>
      </c>
    </row>
    <row r="71" spans="1:5" x14ac:dyDescent="0.25">
      <c r="A71" s="81">
        <v>1919</v>
      </c>
      <c r="B71" s="81">
        <v>303.81398833474168</v>
      </c>
      <c r="C71" s="81">
        <v>1017.6303643750462</v>
      </c>
      <c r="D71" s="81">
        <v>284.85105013689014</v>
      </c>
      <c r="E71" s="81">
        <v>-0.316</v>
      </c>
    </row>
    <row r="72" spans="1:5" x14ac:dyDescent="0.25">
      <c r="A72" s="81">
        <v>1920</v>
      </c>
      <c r="B72" s="81">
        <v>304.24598768073457</v>
      </c>
      <c r="C72" s="81">
        <v>1025.0703236736274</v>
      </c>
      <c r="D72" s="81">
        <v>284.92904863103098</v>
      </c>
      <c r="E72" s="81">
        <v>-0.29299999999999998</v>
      </c>
    </row>
    <row r="73" spans="1:5" x14ac:dyDescent="0.25">
      <c r="A73" s="81">
        <v>1921</v>
      </c>
      <c r="B73" s="81">
        <v>304.59998733939761</v>
      </c>
      <c r="C73" s="81">
        <v>1032.2003387088657</v>
      </c>
      <c r="D73" s="81">
        <v>285.03904820682311</v>
      </c>
      <c r="E73" s="81">
        <v>-0.216</v>
      </c>
    </row>
    <row r="74" spans="1:5" x14ac:dyDescent="0.25">
      <c r="A74" s="81">
        <v>1922</v>
      </c>
      <c r="B74" s="81">
        <v>304.94498676960228</v>
      </c>
      <c r="C74" s="81">
        <v>1039.1002618684895</v>
      </c>
      <c r="D74" s="81">
        <v>285.17004905156341</v>
      </c>
      <c r="E74" s="81">
        <v>-0.307</v>
      </c>
    </row>
    <row r="75" spans="1:5" x14ac:dyDescent="0.25">
      <c r="A75" s="81">
        <v>1923</v>
      </c>
      <c r="B75" s="81">
        <v>305.27098605184841</v>
      </c>
      <c r="C75" s="81">
        <v>1045.1300753792891</v>
      </c>
      <c r="D75" s="81">
        <v>285.46704281518174</v>
      </c>
      <c r="E75" s="81">
        <v>-0.28599999999999998</v>
      </c>
    </row>
    <row r="76" spans="1:5" x14ac:dyDescent="0.25">
      <c r="A76" s="81">
        <v>1924</v>
      </c>
      <c r="B76" s="81">
        <v>305.62998551836387</v>
      </c>
      <c r="C76" s="81">
        <v>1049.450038407143</v>
      </c>
      <c r="D76" s="81">
        <v>285.60504804142448</v>
      </c>
      <c r="E76" s="81">
        <v>-0.27400000000000002</v>
      </c>
    </row>
    <row r="77" spans="1:5" x14ac:dyDescent="0.25">
      <c r="A77" s="81">
        <v>1925</v>
      </c>
      <c r="B77" s="81">
        <v>305.81298501445457</v>
      </c>
      <c r="C77" s="81">
        <v>1052.159978172712</v>
      </c>
      <c r="D77" s="81">
        <v>285.65204946977389</v>
      </c>
      <c r="E77" s="81">
        <v>-0.23400000000000001</v>
      </c>
    </row>
    <row r="78" spans="1:5" x14ac:dyDescent="0.25">
      <c r="A78" s="81">
        <v>1926</v>
      </c>
      <c r="B78" s="81">
        <v>305.95398452087915</v>
      </c>
      <c r="C78" s="81">
        <v>1053.6001237895682</v>
      </c>
      <c r="D78" s="81">
        <v>285.69204939399975</v>
      </c>
      <c r="E78" s="81">
        <v>-8.8999999999999996E-2</v>
      </c>
    </row>
    <row r="79" spans="1:5" x14ac:dyDescent="0.25">
      <c r="A79" s="81">
        <v>1927</v>
      </c>
      <c r="B79" s="81">
        <v>306.1769838719398</v>
      </c>
      <c r="C79" s="81">
        <v>1055.7705621619934</v>
      </c>
      <c r="D79" s="81">
        <v>285.74004958178767</v>
      </c>
      <c r="E79" s="81">
        <v>-0.20599999999999999</v>
      </c>
    </row>
    <row r="80" spans="1:5" x14ac:dyDescent="0.25">
      <c r="A80" s="81">
        <v>1928</v>
      </c>
      <c r="B80" s="81">
        <v>306.3289833241098</v>
      </c>
      <c r="C80" s="81">
        <v>1060.6403636417526</v>
      </c>
      <c r="D80" s="81">
        <v>285.83304799644634</v>
      </c>
      <c r="E80" s="81">
        <v>-0.184</v>
      </c>
    </row>
    <row r="81" spans="1:5" x14ac:dyDescent="0.25">
      <c r="A81" s="81">
        <v>1929</v>
      </c>
      <c r="B81" s="81">
        <v>306.49498271638004</v>
      </c>
      <c r="C81" s="81">
        <v>1066.660342289756</v>
      </c>
      <c r="D81" s="81">
        <v>285.89104901123164</v>
      </c>
      <c r="E81" s="81">
        <v>-0.374</v>
      </c>
    </row>
    <row r="82" spans="1:5" x14ac:dyDescent="0.25">
      <c r="A82" s="81">
        <v>1930</v>
      </c>
      <c r="B82" s="81">
        <v>306.61998238495102</v>
      </c>
      <c r="C82" s="81">
        <v>1072.6401089097405</v>
      </c>
      <c r="D82" s="81">
        <v>285.93805070267496</v>
      </c>
      <c r="E82" s="81">
        <v>-0.14199999999999999</v>
      </c>
    </row>
    <row r="83" spans="1:5" x14ac:dyDescent="0.25">
      <c r="A83" s="81">
        <v>1931</v>
      </c>
      <c r="B83" s="81">
        <v>306.82198213699218</v>
      </c>
      <c r="C83" s="81">
        <v>1077.490222375794</v>
      </c>
      <c r="D83" s="81">
        <v>286.12404501101315</v>
      </c>
      <c r="E83" s="81">
        <v>-8.5000000000000006E-2</v>
      </c>
    </row>
    <row r="84" spans="1:5" x14ac:dyDescent="0.25">
      <c r="A84" s="81">
        <v>1932</v>
      </c>
      <c r="B84" s="81">
        <v>307.09298182319202</v>
      </c>
      <c r="C84" s="81">
        <v>1081.960228887566</v>
      </c>
      <c r="D84" s="81">
        <v>286.22204977892494</v>
      </c>
      <c r="E84" s="81">
        <v>-0.13100000000000001</v>
      </c>
    </row>
    <row r="85" spans="1:5" x14ac:dyDescent="0.25">
      <c r="A85" s="81">
        <v>1933</v>
      </c>
      <c r="B85" s="81">
        <v>307.40198125278948</v>
      </c>
      <c r="C85" s="81">
        <v>1086.540334355934</v>
      </c>
      <c r="D85" s="81">
        <v>286.37104639275589</v>
      </c>
      <c r="E85" s="81">
        <v>-0.318</v>
      </c>
    </row>
    <row r="86" spans="1:5" x14ac:dyDescent="0.25">
      <c r="A86" s="81">
        <v>1934</v>
      </c>
      <c r="B86" s="81">
        <v>307.78498059363369</v>
      </c>
      <c r="C86" s="81">
        <v>1091.7703094913102</v>
      </c>
      <c r="D86" s="81">
        <v>286.46704911129763</v>
      </c>
      <c r="E86" s="81">
        <v>-0.17899999999999999</v>
      </c>
    </row>
    <row r="87" spans="1:5" x14ac:dyDescent="0.25">
      <c r="A87" s="81">
        <v>1935</v>
      </c>
      <c r="B87" s="81">
        <v>308.22697996210127</v>
      </c>
      <c r="C87" s="81">
        <v>1097.0801365727675</v>
      </c>
      <c r="D87" s="81">
        <v>286.58704803808274</v>
      </c>
      <c r="E87" s="81">
        <v>-0.222</v>
      </c>
    </row>
    <row r="88" spans="1:5" x14ac:dyDescent="0.25">
      <c r="A88" s="81">
        <v>1936</v>
      </c>
      <c r="B88" s="81">
        <v>309.01197925404398</v>
      </c>
      <c r="C88" s="81">
        <v>1101.8303141836411</v>
      </c>
      <c r="D88" s="81">
        <v>286.7470474428431</v>
      </c>
      <c r="E88" s="81">
        <v>-0.16900000000000001</v>
      </c>
    </row>
    <row r="89" spans="1:5" x14ac:dyDescent="0.25">
      <c r="A89" s="81">
        <v>1937</v>
      </c>
      <c r="B89" s="81">
        <v>309.76397861585536</v>
      </c>
      <c r="C89" s="81">
        <v>1106.3200004124226</v>
      </c>
      <c r="D89" s="81">
        <v>286.95104673520137</v>
      </c>
      <c r="E89" s="81">
        <v>0</v>
      </c>
    </row>
    <row r="90" spans="1:5" x14ac:dyDescent="0.25">
      <c r="A90" s="81">
        <v>1938</v>
      </c>
      <c r="B90" s="81">
        <v>310.2939782047456</v>
      </c>
      <c r="C90" s="81">
        <v>1110.6307975005279</v>
      </c>
      <c r="D90" s="81">
        <v>287.19104526954237</v>
      </c>
      <c r="E90" s="81">
        <v>3.0000000000000001E-3</v>
      </c>
    </row>
    <row r="91" spans="1:5" x14ac:dyDescent="0.25">
      <c r="A91" s="81">
        <v>1939</v>
      </c>
      <c r="B91" s="81">
        <v>310.85097758435154</v>
      </c>
      <c r="C91" s="81">
        <v>1116.9096799987735</v>
      </c>
      <c r="D91" s="81">
        <v>287.38704724628559</v>
      </c>
      <c r="E91" s="81">
        <v>-2.5000000000000001E-2</v>
      </c>
    </row>
    <row r="92" spans="1:5" x14ac:dyDescent="0.25">
      <c r="A92" s="81">
        <v>1940</v>
      </c>
      <c r="B92" s="81">
        <v>311.35697686861346</v>
      </c>
      <c r="C92" s="81">
        <v>1120.1201839144849</v>
      </c>
      <c r="D92" s="81">
        <v>287.61904622628771</v>
      </c>
      <c r="E92" s="81">
        <v>7.5999999999999998E-2</v>
      </c>
    </row>
    <row r="93" spans="1:5" x14ac:dyDescent="0.25">
      <c r="A93" s="81">
        <v>1941</v>
      </c>
      <c r="B93" s="81">
        <v>311.81097627738842</v>
      </c>
      <c r="C93" s="81">
        <v>1123.2405121162499</v>
      </c>
      <c r="D93" s="81">
        <v>287.86404487534514</v>
      </c>
      <c r="E93" s="81">
        <v>4.7E-2</v>
      </c>
    </row>
    <row r="94" spans="1:5" x14ac:dyDescent="0.25">
      <c r="A94" s="81">
        <v>1942</v>
      </c>
      <c r="B94" s="81">
        <v>312.17197573958202</v>
      </c>
      <c r="C94" s="81">
        <v>1128.1901304333987</v>
      </c>
      <c r="D94" s="81">
        <v>288.13805019236128</v>
      </c>
      <c r="E94" s="81">
        <v>6.0000000000000001E-3</v>
      </c>
    </row>
    <row r="95" spans="1:5" x14ac:dyDescent="0.25">
      <c r="A95" s="81">
        <v>1943</v>
      </c>
      <c r="B95" s="81">
        <v>312.38997517567122</v>
      </c>
      <c r="C95" s="81">
        <v>1132.6601539368896</v>
      </c>
      <c r="D95" s="81">
        <v>288.78103130141079</v>
      </c>
      <c r="E95" s="81">
        <v>4.3999999999999997E-2</v>
      </c>
    </row>
    <row r="96" spans="1:5" x14ac:dyDescent="0.25">
      <c r="A96" s="81">
        <v>1944</v>
      </c>
      <c r="B96" s="81">
        <v>312.41297475170353</v>
      </c>
      <c r="C96" s="81">
        <v>1136.2700633914933</v>
      </c>
      <c r="D96" s="81">
        <v>289.00005077585485</v>
      </c>
      <c r="E96" s="81">
        <v>0.13800000000000001</v>
      </c>
    </row>
    <row r="97" spans="1:5" x14ac:dyDescent="0.25">
      <c r="A97" s="81">
        <v>1945</v>
      </c>
      <c r="B97" s="81">
        <v>312.38497460847424</v>
      </c>
      <c r="C97" s="81">
        <v>1139.3203471739023</v>
      </c>
      <c r="D97" s="81">
        <v>289.22704458625566</v>
      </c>
      <c r="E97" s="81">
        <v>1.2999999999999999E-2</v>
      </c>
    </row>
    <row r="98" spans="1:5" x14ac:dyDescent="0.25">
      <c r="A98" s="81">
        <v>1946</v>
      </c>
      <c r="B98" s="81">
        <v>312.38997396451458</v>
      </c>
      <c r="C98" s="81">
        <v>1143.6604799274162</v>
      </c>
      <c r="D98" s="81">
        <v>289.4270460896135</v>
      </c>
      <c r="E98" s="81">
        <v>-5.8000000000000003E-2</v>
      </c>
    </row>
    <row r="99" spans="1:5" x14ac:dyDescent="0.25">
      <c r="A99" s="81">
        <v>1947</v>
      </c>
      <c r="B99" s="81">
        <v>312.4859731842821</v>
      </c>
      <c r="C99" s="81">
        <v>1149.6402893403181</v>
      </c>
      <c r="D99" s="81">
        <v>289.51104902478079</v>
      </c>
      <c r="E99" s="81">
        <v>0.04</v>
      </c>
    </row>
    <row r="100" spans="1:5" x14ac:dyDescent="0.25">
      <c r="A100" s="81">
        <v>1948</v>
      </c>
      <c r="B100" s="81">
        <v>312.52097253414843</v>
      </c>
      <c r="C100" s="81">
        <v>1155.6301779691464</v>
      </c>
      <c r="D100" s="81">
        <v>289.55604905463605</v>
      </c>
      <c r="E100" s="81">
        <v>-6.8000000000000005E-2</v>
      </c>
    </row>
    <row r="101" spans="1:5" x14ac:dyDescent="0.25">
      <c r="A101" s="81">
        <v>1949</v>
      </c>
      <c r="B101" s="81">
        <v>312.63197205531281</v>
      </c>
      <c r="C101" s="81">
        <v>1160.3499455395743</v>
      </c>
      <c r="D101" s="81">
        <v>289.59805054916148</v>
      </c>
      <c r="E101" s="81">
        <v>-0.105</v>
      </c>
    </row>
    <row r="102" spans="1:5" x14ac:dyDescent="0.25">
      <c r="A102" s="81">
        <v>1950</v>
      </c>
      <c r="B102" s="81">
        <v>312.82097134137496</v>
      </c>
      <c r="C102" s="81">
        <v>1163.8205577210169</v>
      </c>
      <c r="D102" s="81">
        <v>289.73904655546028</v>
      </c>
      <c r="E102" s="81">
        <v>-0.17599999999999999</v>
      </c>
    </row>
    <row r="103" spans="1:5" x14ac:dyDescent="0.25">
      <c r="A103" s="81">
        <v>1951</v>
      </c>
      <c r="B103" s="81">
        <v>313.01397060638436</v>
      </c>
      <c r="C103" s="81">
        <v>1168.810107873491</v>
      </c>
      <c r="D103" s="81">
        <v>289.86004848080569</v>
      </c>
      <c r="E103" s="81">
        <v>-5.0000000000000001E-3</v>
      </c>
    </row>
    <row r="104" spans="1:5" x14ac:dyDescent="0.25">
      <c r="A104" s="81">
        <v>1952</v>
      </c>
      <c r="B104" s="81">
        <v>313.34197002156651</v>
      </c>
      <c r="C104" s="81">
        <v>1174.3108833350448</v>
      </c>
      <c r="D104" s="81">
        <v>290.02504870229745</v>
      </c>
      <c r="E104" s="81">
        <v>6.9000000000000006E-2</v>
      </c>
    </row>
    <row r="105" spans="1:5" x14ac:dyDescent="0.25">
      <c r="A105" s="81">
        <v>1953</v>
      </c>
      <c r="B105" s="81">
        <v>313.72996942762325</v>
      </c>
      <c r="C105" s="81">
        <v>1183.3606479982134</v>
      </c>
      <c r="D105" s="81">
        <v>290.33404223660699</v>
      </c>
      <c r="E105" s="81">
        <v>0.13200000000000001</v>
      </c>
    </row>
    <row r="106" spans="1:5" x14ac:dyDescent="0.25">
      <c r="A106" s="81">
        <v>1954</v>
      </c>
      <c r="B106" s="81">
        <v>314.09496881292915</v>
      </c>
      <c r="C106" s="81">
        <v>1194.4306222546909</v>
      </c>
      <c r="D106" s="81">
        <v>290.54804856321738</v>
      </c>
      <c r="E106" s="81">
        <v>-6.7000000000000004E-2</v>
      </c>
    </row>
    <row r="107" spans="1:5" x14ac:dyDescent="0.25">
      <c r="A107" s="81">
        <v>1955</v>
      </c>
      <c r="B107" s="81">
        <v>314.41496797205656</v>
      </c>
      <c r="C107" s="81">
        <v>1206.6509180413605</v>
      </c>
      <c r="D107" s="81">
        <v>290.84404422990082</v>
      </c>
      <c r="E107" s="81">
        <v>-0.114</v>
      </c>
    </row>
    <row r="108" spans="1:5" x14ac:dyDescent="0.25">
      <c r="A108" s="81">
        <v>1956</v>
      </c>
      <c r="B108" s="81">
        <v>314.69796718671785</v>
      </c>
      <c r="C108" s="81">
        <v>1221.1007979758153</v>
      </c>
      <c r="D108" s="81">
        <v>291.18704409285618</v>
      </c>
      <c r="E108" s="81">
        <v>-0.182</v>
      </c>
    </row>
    <row r="109" spans="1:5" x14ac:dyDescent="0.25">
      <c r="A109" s="81">
        <v>1957</v>
      </c>
      <c r="B109" s="81">
        <v>314.9919665239882</v>
      </c>
      <c r="C109" s="81">
        <v>1235.8001706154535</v>
      </c>
      <c r="D109" s="81">
        <v>291.51204398982986</v>
      </c>
      <c r="E109" s="81">
        <v>6.6000000000000003E-2</v>
      </c>
    </row>
    <row r="110" spans="1:5" x14ac:dyDescent="0.25">
      <c r="A110" s="81">
        <v>1958</v>
      </c>
      <c r="B110" s="81">
        <v>315.34496586914389</v>
      </c>
      <c r="C110" s="81">
        <v>1247.4204608470179</v>
      </c>
      <c r="D110" s="81">
        <v>291.77204536574237</v>
      </c>
      <c r="E110" s="81">
        <v>6.5000000000000002E-2</v>
      </c>
    </row>
    <row r="111" spans="1:5" x14ac:dyDescent="0.25">
      <c r="A111" s="81">
        <v>1959</v>
      </c>
      <c r="B111" s="81">
        <v>315.80696512316518</v>
      </c>
      <c r="C111" s="81">
        <v>1257.3200746140494</v>
      </c>
      <c r="D111" s="81">
        <v>291.98704752708886</v>
      </c>
      <c r="E111" s="81">
        <v>3.5999999999999997E-2</v>
      </c>
    </row>
    <row r="112" spans="1:5" x14ac:dyDescent="0.25">
      <c r="A112" s="81">
        <v>1960</v>
      </c>
      <c r="B112" s="81">
        <v>316.62496438675623</v>
      </c>
      <c r="C112" s="81">
        <v>1264.1198630386928</v>
      </c>
      <c r="D112" s="81">
        <v>292.28304428549421</v>
      </c>
      <c r="E112" s="81">
        <v>-1.2E-2</v>
      </c>
    </row>
    <row r="113" spans="1:5" x14ac:dyDescent="0.25">
      <c r="A113" s="81">
        <v>1961</v>
      </c>
      <c r="B113" s="81">
        <v>317.29896380951226</v>
      </c>
      <c r="C113" s="81">
        <v>1269.4615125216601</v>
      </c>
      <c r="D113" s="81">
        <v>292.6020448666423</v>
      </c>
      <c r="E113" s="81">
        <v>7.1999999999999995E-2</v>
      </c>
    </row>
    <row r="114" spans="1:5" x14ac:dyDescent="0.25">
      <c r="A114" s="81">
        <v>1962</v>
      </c>
      <c r="B114" s="81">
        <v>318.04396307863993</v>
      </c>
      <c r="C114" s="81">
        <v>1282.5713089932208</v>
      </c>
      <c r="D114" s="81">
        <v>292.94504437486347</v>
      </c>
      <c r="E114" s="81">
        <v>2.5000000000000001E-2</v>
      </c>
    </row>
    <row r="115" spans="1:5" x14ac:dyDescent="0.25">
      <c r="A115" s="81">
        <v>1963</v>
      </c>
      <c r="B115" s="81">
        <v>318.64996223987413</v>
      </c>
      <c r="C115" s="81">
        <v>1300.7905707395553</v>
      </c>
      <c r="D115" s="81">
        <v>293.32704290660473</v>
      </c>
      <c r="E115" s="81">
        <v>6.5000000000000002E-2</v>
      </c>
    </row>
    <row r="116" spans="1:5" x14ac:dyDescent="0.25">
      <c r="A116" s="81">
        <v>1964</v>
      </c>
      <c r="B116" s="81">
        <v>319.33296136961536</v>
      </c>
      <c r="C116" s="81">
        <v>1317.3704437933877</v>
      </c>
      <c r="D116" s="81">
        <v>293.68504412809369</v>
      </c>
      <c r="E116" s="81">
        <v>-0.20200000000000001</v>
      </c>
    </row>
    <row r="117" spans="1:5" x14ac:dyDescent="0.25">
      <c r="A117" s="81">
        <v>1965</v>
      </c>
      <c r="B117" s="81">
        <v>319.81596053690959</v>
      </c>
      <c r="C117" s="81">
        <v>1331.0602831617048</v>
      </c>
      <c r="D117" s="81">
        <v>294.04504426986773</v>
      </c>
      <c r="E117" s="81">
        <v>-0.10299999999999999</v>
      </c>
    </row>
    <row r="118" spans="1:5" x14ac:dyDescent="0.25">
      <c r="A118" s="81">
        <v>1966</v>
      </c>
      <c r="B118" s="81">
        <v>320.87995968666513</v>
      </c>
      <c r="C118" s="81">
        <v>1342.2405083385559</v>
      </c>
      <c r="D118" s="81">
        <v>294.45304255128946</v>
      </c>
      <c r="E118" s="81">
        <v>-3.5999999999999997E-2</v>
      </c>
    </row>
    <row r="119" spans="1:5" x14ac:dyDescent="0.25">
      <c r="A119" s="81">
        <v>1967</v>
      </c>
      <c r="B119" s="81">
        <v>321.4799589051604</v>
      </c>
      <c r="C119" s="81">
        <v>1354.2715558150142</v>
      </c>
      <c r="D119" s="81">
        <v>294.8600432527769</v>
      </c>
      <c r="E119" s="81">
        <v>7.0000000000000001E-3</v>
      </c>
    </row>
    <row r="120" spans="1:5" x14ac:dyDescent="0.25">
      <c r="A120" s="81">
        <v>1968</v>
      </c>
      <c r="B120" s="81">
        <v>322.38895800370011</v>
      </c>
      <c r="C120" s="81">
        <v>1371.6504714934774</v>
      </c>
      <c r="D120" s="81">
        <v>295.26904289260654</v>
      </c>
      <c r="E120" s="81">
        <v>-5.6000000000000001E-2</v>
      </c>
    </row>
    <row r="121" spans="1:5" x14ac:dyDescent="0.25">
      <c r="A121" s="81">
        <v>1969</v>
      </c>
      <c r="B121" s="81">
        <v>323.25095698920194</v>
      </c>
      <c r="C121" s="81">
        <v>1389.3417371479975</v>
      </c>
      <c r="D121" s="81">
        <v>295.68104301011209</v>
      </c>
      <c r="E121" s="81">
        <v>8.8999999999999996E-2</v>
      </c>
    </row>
    <row r="122" spans="1:5" x14ac:dyDescent="0.25">
      <c r="A122" s="81">
        <v>1970</v>
      </c>
      <c r="B122" s="81">
        <v>324.78295589074747</v>
      </c>
      <c r="C122" s="81">
        <v>1411.1005121906292</v>
      </c>
      <c r="D122" s="81">
        <v>296.09804285062052</v>
      </c>
      <c r="E122" s="81">
        <v>2.5999999999999999E-2</v>
      </c>
    </row>
    <row r="123" spans="1:5" x14ac:dyDescent="0.25">
      <c r="A123" s="81">
        <v>1971</v>
      </c>
      <c r="B123" s="81">
        <v>325.39995498502975</v>
      </c>
      <c r="C123" s="81">
        <v>1431.120952676496</v>
      </c>
      <c r="D123" s="81">
        <v>296.52204277369799</v>
      </c>
      <c r="E123" s="81">
        <v>-9.9000000000000005E-2</v>
      </c>
    </row>
    <row r="124" spans="1:5" x14ac:dyDescent="0.25">
      <c r="A124" s="81">
        <v>1972</v>
      </c>
      <c r="B124" s="81">
        <v>327.34895407019906</v>
      </c>
      <c r="C124" s="81">
        <v>1449.2900279404223</v>
      </c>
      <c r="D124" s="81">
        <v>296.95504260780427</v>
      </c>
      <c r="E124" s="81">
        <v>-8.0000000000000002E-3</v>
      </c>
    </row>
    <row r="125" spans="1:5" x14ac:dyDescent="0.25">
      <c r="A125" s="81">
        <v>1973</v>
      </c>
      <c r="B125" s="81">
        <v>329.90895309357347</v>
      </c>
      <c r="C125" s="81">
        <v>1462.86070221712</v>
      </c>
      <c r="D125" s="81">
        <v>297.39904241770341</v>
      </c>
      <c r="E125" s="81">
        <v>0.11</v>
      </c>
    </row>
    <row r="126" spans="1:5" x14ac:dyDescent="0.25">
      <c r="A126" s="81">
        <v>1974</v>
      </c>
      <c r="B126" s="81">
        <v>330.75595252301474</v>
      </c>
      <c r="C126" s="81">
        <v>1476.1409105124521</v>
      </c>
      <c r="D126" s="81">
        <v>297.85504223397578</v>
      </c>
      <c r="E126" s="81">
        <v>-0.113</v>
      </c>
    </row>
    <row r="127" spans="1:5" x14ac:dyDescent="0.25">
      <c r="A127" s="81">
        <v>1975</v>
      </c>
      <c r="B127" s="81">
        <v>330.82695199787048</v>
      </c>
      <c r="C127" s="81">
        <v>1491.7409648519358</v>
      </c>
      <c r="D127" s="81">
        <v>298.32604197214135</v>
      </c>
      <c r="E127" s="81">
        <v>-5.6000000000000001E-2</v>
      </c>
    </row>
    <row r="128" spans="1:5" x14ac:dyDescent="0.25">
      <c r="A128" s="81">
        <v>1976</v>
      </c>
      <c r="B128" s="81">
        <v>331.54495097942532</v>
      </c>
      <c r="C128" s="81">
        <v>1509.1109619418578</v>
      </c>
      <c r="D128" s="81">
        <v>298.81404165912767</v>
      </c>
      <c r="E128" s="81">
        <v>-0.16200000000000001</v>
      </c>
    </row>
    <row r="129" spans="1:5" x14ac:dyDescent="0.25">
      <c r="A129" s="81">
        <v>1977</v>
      </c>
      <c r="B129" s="81">
        <v>333.35295009492103</v>
      </c>
      <c r="C129" s="81">
        <v>1527.6809550919827</v>
      </c>
      <c r="D129" s="81">
        <v>299.31904141940748</v>
      </c>
      <c r="E129" s="81">
        <v>0.13500000000000001</v>
      </c>
    </row>
    <row r="130" spans="1:5" x14ac:dyDescent="0.25">
      <c r="A130" s="81">
        <v>1978</v>
      </c>
      <c r="B130" s="81">
        <v>335.00994935919158</v>
      </c>
      <c r="C130" s="81">
        <v>1546.8909078525528</v>
      </c>
      <c r="D130" s="81">
        <v>299.84504101348961</v>
      </c>
      <c r="E130" s="81">
        <v>8.9999999999999993E-3</v>
      </c>
    </row>
    <row r="131" spans="1:5" x14ac:dyDescent="0.25">
      <c r="A131" s="81">
        <v>1979</v>
      </c>
      <c r="B131" s="81">
        <v>336.60494835469893</v>
      </c>
      <c r="C131" s="81">
        <v>1566.1608470081183</v>
      </c>
      <c r="D131" s="81">
        <v>300.39304067237578</v>
      </c>
      <c r="E131" s="81">
        <v>9.6000000000000002E-2</v>
      </c>
    </row>
    <row r="132" spans="1:5" x14ac:dyDescent="0.25">
      <c r="A132" s="81">
        <v>1980</v>
      </c>
      <c r="B132" s="81">
        <v>338.70494792988069</v>
      </c>
      <c r="C132" s="81">
        <v>1584.9407533384765</v>
      </c>
      <c r="D132" s="81">
        <v>300.96504022985545</v>
      </c>
      <c r="E132" s="81">
        <v>0.21299999999999999</v>
      </c>
    </row>
    <row r="133" spans="1:5" x14ac:dyDescent="0.25">
      <c r="A133" s="81">
        <v>1981</v>
      </c>
      <c r="B133" s="81">
        <v>340.0589477632048</v>
      </c>
      <c r="C133" s="81">
        <v>1602.6506293856985</v>
      </c>
      <c r="D133" s="81">
        <v>301.5620398373693</v>
      </c>
      <c r="E133" s="81">
        <v>0.25800000000000001</v>
      </c>
    </row>
    <row r="134" spans="1:5" x14ac:dyDescent="0.25">
      <c r="A134" s="81">
        <v>1982</v>
      </c>
      <c r="B134" s="81">
        <v>340.64394740016502</v>
      </c>
      <c r="C134" s="81">
        <v>1618.7305322214304</v>
      </c>
      <c r="D134" s="81">
        <v>302.18703933609282</v>
      </c>
      <c r="E134" s="81">
        <v>4.3999999999999997E-2</v>
      </c>
    </row>
    <row r="135" spans="1:5" x14ac:dyDescent="0.25">
      <c r="A135" s="81">
        <v>1983</v>
      </c>
      <c r="B135" s="81">
        <v>342.26594726360037</v>
      </c>
      <c r="C135" s="81">
        <v>1632.6201426768187</v>
      </c>
      <c r="D135" s="81">
        <v>302.84203882300795</v>
      </c>
      <c r="E135" s="81">
        <v>0.23899999999999999</v>
      </c>
    </row>
    <row r="136" spans="1:5" x14ac:dyDescent="0.25">
      <c r="A136" s="81">
        <v>1984</v>
      </c>
      <c r="B136" s="81">
        <v>344.00794954789279</v>
      </c>
      <c r="C136" s="81">
        <v>1643.5008612876618</v>
      </c>
      <c r="D136" s="81">
        <v>303.52803829958771</v>
      </c>
      <c r="E136" s="81">
        <v>7.0000000000000007E-2</v>
      </c>
    </row>
    <row r="137" spans="1:5" x14ac:dyDescent="0.25">
      <c r="A137" s="81">
        <v>1985</v>
      </c>
      <c r="B137" s="81">
        <v>345.45895376519616</v>
      </c>
      <c r="C137" s="81">
        <v>1655.9104924853884</v>
      </c>
      <c r="D137" s="81">
        <v>304.24703771226694</v>
      </c>
      <c r="E137" s="81">
        <v>5.7000000000000002E-2</v>
      </c>
    </row>
    <row r="138" spans="1:5" x14ac:dyDescent="0.25">
      <c r="A138" s="81">
        <v>1986</v>
      </c>
      <c r="B138" s="81">
        <v>346.9029481062766</v>
      </c>
      <c r="C138" s="81">
        <v>1668.7911547506744</v>
      </c>
      <c r="D138" s="81">
        <v>305.00203725357488</v>
      </c>
      <c r="E138" s="81">
        <v>0.11</v>
      </c>
    </row>
    <row r="139" spans="1:5" x14ac:dyDescent="0.25">
      <c r="A139" s="81">
        <v>1987</v>
      </c>
      <c r="B139" s="81">
        <v>348.77494737274583</v>
      </c>
      <c r="C139" s="81">
        <v>1683.749783890652</v>
      </c>
      <c r="D139" s="81">
        <v>305.79303561874332</v>
      </c>
      <c r="E139" s="81">
        <v>0.24399999999999999</v>
      </c>
    </row>
    <row r="140" spans="1:5" x14ac:dyDescent="0.25">
      <c r="A140" s="81">
        <v>1988</v>
      </c>
      <c r="B140" s="81">
        <v>351.27593294683976</v>
      </c>
      <c r="C140" s="81">
        <v>1693.9409252709854</v>
      </c>
      <c r="D140" s="81">
        <v>306.62404085622939</v>
      </c>
      <c r="E140" s="81">
        <v>0.28999999999999998</v>
      </c>
    </row>
    <row r="141" spans="1:5" x14ac:dyDescent="0.25">
      <c r="A141" s="81">
        <v>1989</v>
      </c>
      <c r="B141" s="81">
        <v>352.8939213981439</v>
      </c>
      <c r="C141" s="81">
        <v>1705.6304292869788</v>
      </c>
      <c r="D141" s="81">
        <v>307.83102070516549</v>
      </c>
      <c r="E141" s="81">
        <v>0.17100000000000001</v>
      </c>
    </row>
    <row r="142" spans="1:5" x14ac:dyDescent="0.25">
      <c r="A142" s="81">
        <v>1990</v>
      </c>
      <c r="B142" s="81">
        <v>354.07293005866376</v>
      </c>
      <c r="C142" s="81">
        <v>1717.4006676308579</v>
      </c>
      <c r="D142" s="81">
        <v>308.68303889052851</v>
      </c>
      <c r="E142" s="81">
        <v>0.36499999999999999</v>
      </c>
    </row>
    <row r="143" spans="1:5" x14ac:dyDescent="0.25">
      <c r="A143" s="81">
        <v>1991</v>
      </c>
      <c r="B143" s="81">
        <v>355.35293485141329</v>
      </c>
      <c r="C143" s="81">
        <v>1729.3305595936345</v>
      </c>
      <c r="D143" s="81">
        <v>309.23303922537895</v>
      </c>
      <c r="E143" s="81">
        <v>0.34699999999999998</v>
      </c>
    </row>
    <row r="144" spans="1:5" x14ac:dyDescent="0.25">
      <c r="A144" s="81">
        <v>1992</v>
      </c>
      <c r="B144" s="81">
        <v>356.22894892415064</v>
      </c>
      <c r="C144" s="81">
        <v>1740.1392614551003</v>
      </c>
      <c r="D144" s="81">
        <v>309.72504075987581</v>
      </c>
      <c r="E144" s="81">
        <v>0.16400000000000001</v>
      </c>
    </row>
    <row r="145" spans="1:5" x14ac:dyDescent="0.25">
      <c r="A145" s="81">
        <v>1993</v>
      </c>
      <c r="B145" s="81">
        <v>356.92495886281773</v>
      </c>
      <c r="C145" s="81">
        <v>1743.100661126281</v>
      </c>
      <c r="D145" s="81">
        <v>310.09904898352852</v>
      </c>
      <c r="E145" s="81">
        <v>0.191</v>
      </c>
    </row>
    <row r="146" spans="1:5" x14ac:dyDescent="0.25">
      <c r="A146" s="81">
        <v>1994</v>
      </c>
      <c r="B146" s="81">
        <v>358.25396220439524</v>
      </c>
      <c r="C146" s="81">
        <v>1748.6203803449314</v>
      </c>
      <c r="D146" s="81">
        <v>310.80802907057006</v>
      </c>
      <c r="E146" s="81">
        <v>0.24399999999999999</v>
      </c>
    </row>
    <row r="147" spans="1:5" x14ac:dyDescent="0.25">
      <c r="A147" s="81">
        <v>1995</v>
      </c>
      <c r="B147" s="81">
        <v>360.23895644984162</v>
      </c>
      <c r="C147" s="81">
        <v>1755.2296372056551</v>
      </c>
      <c r="D147" s="81">
        <v>311.27905518389338</v>
      </c>
      <c r="E147" s="81">
        <v>0.39</v>
      </c>
    </row>
    <row r="148" spans="1:5" x14ac:dyDescent="0.25">
      <c r="A148" s="81">
        <v>1996</v>
      </c>
      <c r="B148" s="81">
        <v>362.00496145970465</v>
      </c>
      <c r="C148" s="81">
        <v>1757.19059743038</v>
      </c>
      <c r="D148" s="81">
        <v>312.29801929891045</v>
      </c>
      <c r="E148" s="81">
        <v>0.29199999999999998</v>
      </c>
    </row>
    <row r="149" spans="1:5" x14ac:dyDescent="0.25">
      <c r="A149" s="81">
        <v>1997</v>
      </c>
      <c r="B149" s="81">
        <v>363.25196181039632</v>
      </c>
      <c r="C149" s="81">
        <v>1761.5010691346272</v>
      </c>
      <c r="D149" s="81">
        <v>313.18303783954769</v>
      </c>
      <c r="E149" s="81">
        <v>0.435</v>
      </c>
    </row>
    <row r="150" spans="1:5" x14ac:dyDescent="0.25">
      <c r="A150" s="81">
        <v>1998</v>
      </c>
      <c r="B150" s="81">
        <v>365.93295801973136</v>
      </c>
      <c r="C150" s="81">
        <v>1770.2906917676119</v>
      </c>
      <c r="D150" s="81">
        <v>313.90700861941667</v>
      </c>
      <c r="E150" s="81">
        <v>0.58599999999999997</v>
      </c>
    </row>
    <row r="151" spans="1:5" x14ac:dyDescent="0.25">
      <c r="A151" s="81">
        <v>1999</v>
      </c>
      <c r="B151" s="81">
        <v>367.84497478487577</v>
      </c>
      <c r="C151" s="81">
        <v>1778.1995084330199</v>
      </c>
      <c r="D151" s="81">
        <v>314.70898638695144</v>
      </c>
      <c r="E151" s="81">
        <v>0.35</v>
      </c>
    </row>
    <row r="152" spans="1:5" x14ac:dyDescent="0.25">
      <c r="A152" s="81">
        <v>2000</v>
      </c>
      <c r="B152" s="81">
        <v>369.12498003173897</v>
      </c>
      <c r="C152" s="81">
        <v>1778.0101325717426</v>
      </c>
      <c r="D152" s="81">
        <v>315.75899474029961</v>
      </c>
      <c r="E152" s="81">
        <v>0.36499999999999999</v>
      </c>
    </row>
    <row r="153" spans="1:5" x14ac:dyDescent="0.25">
      <c r="A153" s="81">
        <v>2001</v>
      </c>
      <c r="B153" s="81">
        <v>370.67299009863126</v>
      </c>
      <c r="C153" s="81">
        <v>1776.530733991747</v>
      </c>
      <c r="D153" s="81">
        <v>316.49301279140531</v>
      </c>
      <c r="E153" s="81">
        <v>0.50700000000000001</v>
      </c>
    </row>
    <row r="154" spans="1:5" x14ac:dyDescent="0.25">
      <c r="A154" s="81">
        <v>2002</v>
      </c>
      <c r="B154" s="81">
        <v>372.83499428411278</v>
      </c>
      <c r="C154" s="81">
        <v>1778.9609277480606</v>
      </c>
      <c r="D154" s="81">
        <v>317.10101632720517</v>
      </c>
      <c r="E154" s="81">
        <v>0.58599999999999997</v>
      </c>
    </row>
    <row r="155" spans="1:5" x14ac:dyDescent="0.25">
      <c r="A155" s="81">
        <v>2003</v>
      </c>
      <c r="B155" s="81">
        <v>375.4109950339527</v>
      </c>
      <c r="C155" s="81">
        <v>1783.5898218275397</v>
      </c>
      <c r="D155" s="81">
        <v>317.73000648997595</v>
      </c>
      <c r="E155" s="81">
        <v>0.57099999999999995</v>
      </c>
    </row>
    <row r="156" spans="1:5" x14ac:dyDescent="0.25">
      <c r="A156" s="81">
        <v>2004</v>
      </c>
      <c r="B156" s="81">
        <v>376.98700249873838</v>
      </c>
      <c r="C156" s="81">
        <v>1784.2302782703098</v>
      </c>
      <c r="D156" s="81">
        <v>318.35701415176658</v>
      </c>
      <c r="E156" s="81">
        <v>0.47499999999999998</v>
      </c>
    </row>
    <row r="157" spans="1:5" x14ac:dyDescent="0.25">
      <c r="A157" s="81">
        <v>2005</v>
      </c>
      <c r="B157" s="81">
        <v>378.90700497815942</v>
      </c>
      <c r="C157" s="81">
        <v>1783.3604149609464</v>
      </c>
      <c r="D157" s="81">
        <v>319.130004053096</v>
      </c>
      <c r="E157" s="81">
        <v>0.65600000000000003</v>
      </c>
    </row>
    <row r="158" spans="1:5" x14ac:dyDescent="0.25">
      <c r="A158" s="81">
        <v>2006</v>
      </c>
      <c r="B158" s="81">
        <v>381.01000695977427</v>
      </c>
      <c r="C158" s="81">
        <v>1783.4212323675667</v>
      </c>
      <c r="D158" s="81">
        <v>319.93300088971523</v>
      </c>
      <c r="E158" s="81">
        <v>0.60599999999999998</v>
      </c>
    </row>
    <row r="159" spans="1:5" x14ac:dyDescent="0.25">
      <c r="A159" s="81">
        <v>2007</v>
      </c>
      <c r="B159" s="81">
        <v>382.60302468386629</v>
      </c>
      <c r="C159" s="81">
        <v>1788.9513113100427</v>
      </c>
      <c r="D159" s="81">
        <v>320.64601366271069</v>
      </c>
      <c r="E159" s="81">
        <v>0.61299999999999999</v>
      </c>
    </row>
    <row r="160" spans="1:5" x14ac:dyDescent="0.25">
      <c r="A160" s="81">
        <v>2008</v>
      </c>
      <c r="B160" s="81">
        <v>384.73901862777961</v>
      </c>
      <c r="C160" s="81">
        <v>1798.4196480475584</v>
      </c>
      <c r="D160" s="81">
        <v>321.57499125378541</v>
      </c>
      <c r="E160" s="81">
        <v>0.48099999999999998</v>
      </c>
    </row>
    <row r="161" spans="1:9" x14ac:dyDescent="0.25">
      <c r="A161" s="81">
        <v>2009</v>
      </c>
      <c r="B161" s="81">
        <v>386.28001904393039</v>
      </c>
      <c r="C161" s="81">
        <v>1802.1011798398904</v>
      </c>
      <c r="D161" s="81">
        <v>322.27500672799493</v>
      </c>
      <c r="E161" s="81">
        <v>0.61399999999999999</v>
      </c>
    </row>
    <row r="162" spans="1:9" x14ac:dyDescent="0.25">
      <c r="A162" s="81">
        <v>2010</v>
      </c>
      <c r="B162" s="81">
        <v>388.71702927848315</v>
      </c>
      <c r="C162" s="81">
        <v>1807.8506784875419</v>
      </c>
      <c r="D162" s="81">
        <v>323.14099180193648</v>
      </c>
      <c r="E162" s="81">
        <v>0.68700000000000006</v>
      </c>
    </row>
    <row r="163" spans="1:9" x14ac:dyDescent="0.25">
      <c r="A163" s="81">
        <v>2011</v>
      </c>
      <c r="B163" s="81">
        <v>390.94401469132589</v>
      </c>
      <c r="C163" s="81">
        <v>1813.0702046650822</v>
      </c>
      <c r="D163" s="81">
        <v>324.15898017779682</v>
      </c>
      <c r="E163" s="81">
        <v>0.56999999999999995</v>
      </c>
    </row>
    <row r="164" spans="1:9" x14ac:dyDescent="0.25">
      <c r="A164" s="81">
        <v>2012</v>
      </c>
      <c r="B164" s="81">
        <v>393.01599271585275</v>
      </c>
      <c r="C164" s="81">
        <v>1815.2612343039291</v>
      </c>
      <c r="D164" s="81">
        <v>325.00499112960682</v>
      </c>
      <c r="E164" s="81">
        <v>0.58499999999999996</v>
      </c>
    </row>
    <row r="165" spans="1:9" x14ac:dyDescent="0.25">
      <c r="A165" s="81">
        <v>2013</v>
      </c>
      <c r="B165" s="81">
        <v>395.72497934409745</v>
      </c>
      <c r="C165" s="81">
        <v>1822.5808485149728</v>
      </c>
      <c r="D165" s="81">
        <v>325.91899317338181</v>
      </c>
      <c r="E165" s="81">
        <v>0.61</v>
      </c>
    </row>
    <row r="166" spans="1:9" x14ac:dyDescent="0.25">
      <c r="A166" s="81">
        <v>2014</v>
      </c>
      <c r="B166" s="81">
        <v>397.54697693162257</v>
      </c>
      <c r="C166" s="81">
        <v>1831.471004730897</v>
      </c>
      <c r="D166" s="81">
        <v>326.98799296808301</v>
      </c>
      <c r="E166" s="81">
        <v>0.67400000000000004</v>
      </c>
    </row>
    <row r="167" spans="1:9" x14ac:dyDescent="0.25">
      <c r="A167" s="81">
        <v>2015</v>
      </c>
      <c r="B167" s="81">
        <v>400.83</v>
      </c>
      <c r="C167" s="81">
        <v>1834.23</v>
      </c>
      <c r="D167" s="81">
        <v>328.18</v>
      </c>
      <c r="E167" s="81">
        <v>0.81299999999999994</v>
      </c>
    </row>
    <row r="168" spans="1:9" x14ac:dyDescent="0.25">
      <c r="A168" s="81">
        <v>2016</v>
      </c>
      <c r="B168" s="81">
        <v>404.24</v>
      </c>
      <c r="C168" s="81">
        <v>1843.13</v>
      </c>
      <c r="D168" s="81">
        <v>328.95</v>
      </c>
      <c r="E168" s="81">
        <v>0.95</v>
      </c>
    </row>
    <row r="169" spans="1:9" x14ac:dyDescent="0.25">
      <c r="A169" s="81">
        <v>2017</v>
      </c>
      <c r="B169" s="81">
        <v>406.55</v>
      </c>
      <c r="C169" s="81">
        <v>1849.65</v>
      </c>
      <c r="D169" s="81">
        <v>329.74</v>
      </c>
      <c r="E169" s="81">
        <v>0.83599999999999997</v>
      </c>
    </row>
    <row r="170" spans="1:9" x14ac:dyDescent="0.25">
      <c r="A170" s="81">
        <v>2018</v>
      </c>
      <c r="B170" s="81">
        <v>408.52</v>
      </c>
      <c r="C170" s="81">
        <v>1857.3</v>
      </c>
      <c r="D170" s="81">
        <v>330.9</v>
      </c>
      <c r="E170" s="81">
        <v>0.76900000000000002</v>
      </c>
    </row>
    <row r="172" spans="1:9" x14ac:dyDescent="0.25">
      <c r="A172" s="3" t="s">
        <v>35</v>
      </c>
    </row>
    <row r="173" spans="1:9" x14ac:dyDescent="0.25">
      <c r="B173" s="6" t="s">
        <v>31</v>
      </c>
      <c r="C173" s="6" t="s">
        <v>14</v>
      </c>
      <c r="D173" s="6" t="s">
        <v>25</v>
      </c>
      <c r="E173" s="6" t="s">
        <v>8</v>
      </c>
    </row>
    <row r="174" spans="1:9" x14ac:dyDescent="0.25">
      <c r="B174">
        <f t="array" ref="B174:E174">LINEST(E2:E170,B2:D170,TRUE,TRUE)</f>
        <v>1.9219428812799675E-2</v>
      </c>
      <c r="C174">
        <v>-1.2503218726634037E-4</v>
      </c>
      <c r="D174">
        <v>2.5102874018637965E-3</v>
      </c>
      <c r="E174">
        <v>-6.3241432632371275</v>
      </c>
    </row>
    <row r="176" spans="1:9" ht="16.2" x14ac:dyDescent="0.25">
      <c r="A176" s="8" t="s">
        <v>0</v>
      </c>
      <c r="B176" s="7" t="s">
        <v>36</v>
      </c>
      <c r="C176" s="7" t="s">
        <v>30</v>
      </c>
      <c r="D176" s="7" t="s">
        <v>37</v>
      </c>
      <c r="E176" s="7" t="s">
        <v>38</v>
      </c>
      <c r="F176" s="7" t="s">
        <v>41</v>
      </c>
      <c r="G176" s="7" t="s">
        <v>42</v>
      </c>
      <c r="H176" s="7" t="s">
        <v>39</v>
      </c>
      <c r="I176" s="7" t="s">
        <v>40</v>
      </c>
    </row>
    <row r="177" spans="1:9" x14ac:dyDescent="0.25">
      <c r="A177">
        <v>1850</v>
      </c>
      <c r="B177">
        <f t="shared" ref="B177:B208" si="0">$B$174*D2+$C$174*C2+$D$174*B2+$E$174</f>
        <v>-0.4641744082557997</v>
      </c>
      <c r="C177">
        <v>-0.52900000000000003</v>
      </c>
      <c r="D177">
        <f>(B177-SUM(C$177:C$345)/COUNT(C$177:C$345))^2</f>
        <v>0.14504142668364647</v>
      </c>
      <c r="E177">
        <f t="shared" ref="E177:E208" si="1">(C177-SUM(C$177:C$345)/COUNT(C$177:C$345))^2</f>
        <v>0.19862053583558004</v>
      </c>
      <c r="F177">
        <f>SUM(D177:D345)</f>
        <v>18.59762447765404</v>
      </c>
      <c r="G177">
        <f>SUM(E177:E345)</f>
        <v>21.187493443786984</v>
      </c>
      <c r="H177">
        <f>F177/G177</f>
        <v>0.87776425875933917</v>
      </c>
      <c r="I177">
        <f>1-((COUNT(B177:B345)-1)/(COUNT(B177:B345)-COUNT(B174:D174)-1))*(1-H177^2)</f>
        <v>0.76629682293633827</v>
      </c>
    </row>
    <row r="178" spans="1:9" x14ac:dyDescent="0.25">
      <c r="A178">
        <v>1851</v>
      </c>
      <c r="B178">
        <f t="shared" si="0"/>
        <v>-0.46245565743429662</v>
      </c>
      <c r="C178">
        <v>-0.39900000000000002</v>
      </c>
      <c r="D178">
        <f t="shared" ref="D178:D241" si="2">(B178-SUM(C$177:C$345)/COUNT(C$177:C$345))^2</f>
        <v>0.14373523218718054</v>
      </c>
      <c r="E178">
        <f t="shared" si="1"/>
        <v>9.964668968173386E-2</v>
      </c>
    </row>
    <row r="179" spans="1:9" x14ac:dyDescent="0.25">
      <c r="A179">
        <v>1852</v>
      </c>
      <c r="B179">
        <f t="shared" si="0"/>
        <v>-0.46075805239569423</v>
      </c>
      <c r="C179">
        <v>-0.39600000000000002</v>
      </c>
      <c r="D179">
        <f t="shared" si="2"/>
        <v>0.14245090741809993</v>
      </c>
      <c r="E179">
        <f t="shared" si="1"/>
        <v>9.7761677847414338E-2</v>
      </c>
    </row>
    <row r="180" spans="1:9" x14ac:dyDescent="0.25">
      <c r="A180">
        <v>1853</v>
      </c>
      <c r="B180">
        <f t="shared" si="0"/>
        <v>-0.45873429183879644</v>
      </c>
      <c r="C180">
        <v>-0.42199999999999999</v>
      </c>
      <c r="D180">
        <f t="shared" si="2"/>
        <v>0.14092736052234195</v>
      </c>
      <c r="E180">
        <f t="shared" si="1"/>
        <v>0.11469644707818355</v>
      </c>
    </row>
    <row r="181" spans="1:9" x14ac:dyDescent="0.25">
      <c r="A181">
        <v>1854</v>
      </c>
      <c r="B181">
        <f t="shared" si="0"/>
        <v>-0.45670893300051141</v>
      </c>
      <c r="C181">
        <v>-0.371</v>
      </c>
      <c r="D181">
        <f t="shared" si="2"/>
        <v>0.13941081131276511</v>
      </c>
      <c r="E181">
        <f t="shared" si="1"/>
        <v>8.2753245894751595E-2</v>
      </c>
    </row>
    <row r="182" spans="1:9" x14ac:dyDescent="0.25">
      <c r="A182">
        <v>1855</v>
      </c>
      <c r="B182">
        <f t="shared" si="0"/>
        <v>-0.45461402302511278</v>
      </c>
      <c r="C182">
        <v>-0.34599999999999997</v>
      </c>
      <c r="D182">
        <f t="shared" si="2"/>
        <v>0.13785081515999903</v>
      </c>
      <c r="E182">
        <f t="shared" si="1"/>
        <v>6.8994813942088867E-2</v>
      </c>
    </row>
    <row r="183" spans="1:9" x14ac:dyDescent="0.25">
      <c r="A183">
        <v>1856</v>
      </c>
      <c r="B183">
        <f t="shared" si="0"/>
        <v>-0.45245026959901491</v>
      </c>
      <c r="C183">
        <v>-0.46899999999999997</v>
      </c>
      <c r="D183">
        <f t="shared" si="2"/>
        <v>0.13624876872464239</v>
      </c>
      <c r="E183">
        <f t="shared" si="1"/>
        <v>0.14874029914918946</v>
      </c>
    </row>
    <row r="184" spans="1:9" x14ac:dyDescent="0.25">
      <c r="A184">
        <v>1857</v>
      </c>
      <c r="B184">
        <f t="shared" si="0"/>
        <v>-0.45040394451490684</v>
      </c>
      <c r="C184">
        <v>-0.61399999999999999</v>
      </c>
      <c r="D184">
        <f t="shared" si="2"/>
        <v>0.13474228160740476</v>
      </c>
      <c r="E184">
        <f t="shared" si="1"/>
        <v>0.28160920447463328</v>
      </c>
    </row>
    <row r="185" spans="1:9" x14ac:dyDescent="0.25">
      <c r="A185">
        <v>1858</v>
      </c>
      <c r="B185">
        <f t="shared" si="0"/>
        <v>-0.44867088549943812</v>
      </c>
      <c r="C185">
        <v>-0.46400000000000002</v>
      </c>
      <c r="D185">
        <f t="shared" si="2"/>
        <v>0.13347296820038748</v>
      </c>
      <c r="E185">
        <f t="shared" si="1"/>
        <v>0.14490861275865694</v>
      </c>
    </row>
    <row r="186" spans="1:9" x14ac:dyDescent="0.25">
      <c r="A186">
        <v>1859</v>
      </c>
      <c r="B186">
        <f t="shared" si="0"/>
        <v>-0.44581280153587777</v>
      </c>
      <c r="C186">
        <v>-0.39700000000000002</v>
      </c>
      <c r="D186">
        <f t="shared" si="2"/>
        <v>0.13139279477157259</v>
      </c>
      <c r="E186">
        <f t="shared" si="1"/>
        <v>9.8388015125520839E-2</v>
      </c>
    </row>
    <row r="187" spans="1:9" x14ac:dyDescent="0.25">
      <c r="A187">
        <v>1860</v>
      </c>
      <c r="B187">
        <f t="shared" si="0"/>
        <v>-0.44247103738252314</v>
      </c>
      <c r="C187">
        <v>-0.44700000000000001</v>
      </c>
      <c r="D187">
        <f t="shared" si="2"/>
        <v>0.12898130719039502</v>
      </c>
      <c r="E187">
        <f t="shared" si="1"/>
        <v>0.13225487903084629</v>
      </c>
    </row>
    <row r="188" spans="1:9" x14ac:dyDescent="0.25">
      <c r="A188">
        <v>1861</v>
      </c>
      <c r="B188">
        <f t="shared" si="0"/>
        <v>-0.43870863683286387</v>
      </c>
      <c r="C188">
        <v>-0.56499999999999995</v>
      </c>
      <c r="D188">
        <f t="shared" si="2"/>
        <v>0.12629300821623826</v>
      </c>
      <c r="E188">
        <f t="shared" si="1"/>
        <v>0.23200467784741427</v>
      </c>
    </row>
    <row r="189" spans="1:9" x14ac:dyDescent="0.25">
      <c r="A189">
        <v>1862</v>
      </c>
      <c r="B189">
        <f t="shared" si="0"/>
        <v>-0.43523562790605297</v>
      </c>
      <c r="C189">
        <v>-0.65600000000000003</v>
      </c>
      <c r="D189">
        <f t="shared" si="2"/>
        <v>0.12383661310416751</v>
      </c>
      <c r="E189">
        <f t="shared" si="1"/>
        <v>0.32794937015510667</v>
      </c>
    </row>
    <row r="190" spans="1:9" x14ac:dyDescent="0.25">
      <c r="A190">
        <v>1863</v>
      </c>
      <c r="B190">
        <f t="shared" si="0"/>
        <v>-0.43221957656085852</v>
      </c>
      <c r="C190">
        <v>-0.42199999999999999</v>
      </c>
      <c r="D190">
        <f t="shared" si="2"/>
        <v>0.12172298699439979</v>
      </c>
      <c r="E190">
        <f t="shared" si="1"/>
        <v>0.11469644707818355</v>
      </c>
    </row>
    <row r="191" spans="1:9" x14ac:dyDescent="0.25">
      <c r="A191">
        <v>1864</v>
      </c>
      <c r="B191">
        <f t="shared" si="0"/>
        <v>-0.42935646968473851</v>
      </c>
      <c r="C191">
        <v>-0.45100000000000001</v>
      </c>
      <c r="D191">
        <f t="shared" si="2"/>
        <v>0.11973337587713986</v>
      </c>
      <c r="E191">
        <f t="shared" si="1"/>
        <v>0.13518022814327232</v>
      </c>
    </row>
    <row r="192" spans="1:9" x14ac:dyDescent="0.25">
      <c r="A192">
        <v>1865</v>
      </c>
      <c r="B192">
        <f t="shared" si="0"/>
        <v>-0.42626096166596916</v>
      </c>
      <c r="C192">
        <v>-0.33700000000000002</v>
      </c>
      <c r="D192">
        <f t="shared" si="2"/>
        <v>0.11760071104944614</v>
      </c>
      <c r="E192">
        <f t="shared" si="1"/>
        <v>6.434777843913031E-2</v>
      </c>
    </row>
    <row r="193" spans="1:5" x14ac:dyDescent="0.25">
      <c r="A193">
        <v>1866</v>
      </c>
      <c r="B193">
        <f t="shared" si="0"/>
        <v>-0.42304649748121026</v>
      </c>
      <c r="C193">
        <v>-0.27900000000000003</v>
      </c>
      <c r="D193">
        <f t="shared" si="2"/>
        <v>0.11540637399063002</v>
      </c>
      <c r="E193">
        <f t="shared" si="1"/>
        <v>3.8286216308952785E-2</v>
      </c>
    </row>
    <row r="194" spans="1:5" x14ac:dyDescent="0.25">
      <c r="A194">
        <v>1867</v>
      </c>
      <c r="B194">
        <f t="shared" si="0"/>
        <v>-0.41989272527925969</v>
      </c>
      <c r="C194">
        <v>-0.26500000000000001</v>
      </c>
      <c r="D194">
        <f t="shared" si="2"/>
        <v>0.11327355196136334</v>
      </c>
      <c r="E194">
        <f t="shared" si="1"/>
        <v>3.3003494415461659E-2</v>
      </c>
    </row>
    <row r="195" spans="1:5" x14ac:dyDescent="0.25">
      <c r="A195">
        <v>1868</v>
      </c>
      <c r="B195">
        <f t="shared" si="0"/>
        <v>-0.41650199262301424</v>
      </c>
      <c r="C195">
        <v>-0.26700000000000002</v>
      </c>
      <c r="D195">
        <f t="shared" si="2"/>
        <v>0.1110026698115639</v>
      </c>
      <c r="E195">
        <f t="shared" si="1"/>
        <v>3.3734168971674673E-2</v>
      </c>
    </row>
    <row r="196" spans="1:5" x14ac:dyDescent="0.25">
      <c r="A196">
        <v>1869</v>
      </c>
      <c r="B196">
        <f t="shared" si="0"/>
        <v>-0.41329366081709384</v>
      </c>
      <c r="C196">
        <v>-0.26800000000000002</v>
      </c>
      <c r="D196">
        <f t="shared" si="2"/>
        <v>0.10887511933572966</v>
      </c>
      <c r="E196">
        <f t="shared" si="1"/>
        <v>3.4102506249781186E-2</v>
      </c>
    </row>
    <row r="197" spans="1:5" x14ac:dyDescent="0.25">
      <c r="A197">
        <v>1870</v>
      </c>
      <c r="B197">
        <f t="shared" si="0"/>
        <v>-0.41019961319658549</v>
      </c>
      <c r="C197">
        <v>-0.35199999999999998</v>
      </c>
      <c r="D197">
        <f t="shared" si="2"/>
        <v>0.10684285432886501</v>
      </c>
      <c r="E197">
        <f t="shared" si="1"/>
        <v>7.2182837610727912E-2</v>
      </c>
    </row>
    <row r="198" spans="1:5" x14ac:dyDescent="0.25">
      <c r="A198">
        <v>1871</v>
      </c>
      <c r="B198">
        <f t="shared" si="0"/>
        <v>-0.40652835823387434</v>
      </c>
      <c r="C198">
        <v>-0.36799999999999999</v>
      </c>
      <c r="D198">
        <f t="shared" si="2"/>
        <v>0.10445629905541634</v>
      </c>
      <c r="E198">
        <f t="shared" si="1"/>
        <v>8.1036234060432075E-2</v>
      </c>
    </row>
    <row r="199" spans="1:5" x14ac:dyDescent="0.25">
      <c r="A199">
        <v>1872</v>
      </c>
      <c r="B199">
        <f t="shared" si="0"/>
        <v>-0.4028932248125674</v>
      </c>
      <c r="C199">
        <v>-0.34</v>
      </c>
      <c r="D199">
        <f t="shared" si="2"/>
        <v>0.10211978483739806</v>
      </c>
      <c r="E199">
        <f t="shared" si="1"/>
        <v>6.5878790273449839E-2</v>
      </c>
    </row>
    <row r="200" spans="1:5" x14ac:dyDescent="0.25">
      <c r="A200">
        <v>1873</v>
      </c>
      <c r="B200">
        <f t="shared" si="0"/>
        <v>-0.39921240475199848</v>
      </c>
      <c r="C200">
        <v>-0.309</v>
      </c>
      <c r="D200">
        <f t="shared" si="2"/>
        <v>9.978083383549613E-2</v>
      </c>
      <c r="E200">
        <f t="shared" si="1"/>
        <v>5.0926334652148048E-2</v>
      </c>
    </row>
    <row r="201" spans="1:5" x14ac:dyDescent="0.25">
      <c r="A201">
        <v>1874</v>
      </c>
      <c r="B201">
        <f t="shared" si="0"/>
        <v>-0.39572393939967387</v>
      </c>
      <c r="C201">
        <v>-0.375</v>
      </c>
      <c r="D201">
        <f t="shared" si="2"/>
        <v>9.7589123072468989E-2</v>
      </c>
      <c r="E201">
        <f t="shared" si="1"/>
        <v>8.5070595007177632E-2</v>
      </c>
    </row>
    <row r="202" spans="1:5" x14ac:dyDescent="0.25">
      <c r="A202">
        <v>1875</v>
      </c>
      <c r="B202">
        <f t="shared" si="0"/>
        <v>-0.39210467682235706</v>
      </c>
      <c r="C202">
        <v>-0.41799999999999998</v>
      </c>
      <c r="D202">
        <f t="shared" si="2"/>
        <v>9.5340960596820165E-2</v>
      </c>
      <c r="E202">
        <f t="shared" si="1"/>
        <v>0.11200309796575751</v>
      </c>
    </row>
    <row r="203" spans="1:5" x14ac:dyDescent="0.25">
      <c r="A203">
        <v>1876</v>
      </c>
      <c r="B203">
        <f t="shared" si="0"/>
        <v>-0.38882069538360042</v>
      </c>
      <c r="C203">
        <v>-0.42199999999999999</v>
      </c>
      <c r="D203">
        <f t="shared" si="2"/>
        <v>9.3323733454672569E-2</v>
      </c>
      <c r="E203">
        <f t="shared" si="1"/>
        <v>0.11469644707818355</v>
      </c>
    </row>
    <row r="204" spans="1:5" x14ac:dyDescent="0.25">
      <c r="A204">
        <v>1877</v>
      </c>
      <c r="B204">
        <f t="shared" si="0"/>
        <v>-0.38594904081826709</v>
      </c>
      <c r="C204">
        <v>-4.2000000000000003E-2</v>
      </c>
      <c r="D204">
        <f t="shared" si="2"/>
        <v>9.1577460170822703E-2</v>
      </c>
      <c r="E204">
        <f t="shared" si="1"/>
        <v>1.7082813977101618E-3</v>
      </c>
    </row>
    <row r="205" spans="1:5" x14ac:dyDescent="0.25">
      <c r="A205">
        <v>1878</v>
      </c>
      <c r="B205">
        <f t="shared" si="0"/>
        <v>-0.38291185452291732</v>
      </c>
      <c r="C205">
        <v>5.3999999999999999E-2</v>
      </c>
      <c r="D205">
        <f t="shared" si="2"/>
        <v>8.9748472131342696E-2</v>
      </c>
      <c r="E205">
        <f t="shared" si="1"/>
        <v>1.8859902699485304E-2</v>
      </c>
    </row>
    <row r="206" spans="1:5" x14ac:dyDescent="0.25">
      <c r="A206">
        <v>1879</v>
      </c>
      <c r="B206">
        <f t="shared" si="0"/>
        <v>-0.38008982159481963</v>
      </c>
      <c r="C206">
        <v>-0.29099999999999998</v>
      </c>
      <c r="D206">
        <f t="shared" si="2"/>
        <v>8.8065583966214542E-2</v>
      </c>
      <c r="E206">
        <f t="shared" si="1"/>
        <v>4.3126263646230879E-2</v>
      </c>
    </row>
    <row r="207" spans="1:5" x14ac:dyDescent="0.25">
      <c r="A207">
        <v>1880</v>
      </c>
      <c r="B207">
        <f t="shared" si="0"/>
        <v>-0.37722950484994566</v>
      </c>
      <c r="C207">
        <v>-0.34799999999999998</v>
      </c>
      <c r="D207">
        <f t="shared" si="2"/>
        <v>8.6376118989746134E-2</v>
      </c>
      <c r="E207">
        <f t="shared" si="1"/>
        <v>7.0049488498301879E-2</v>
      </c>
    </row>
    <row r="208" spans="1:5" x14ac:dyDescent="0.25">
      <c r="A208">
        <v>1881</v>
      </c>
      <c r="B208">
        <f t="shared" si="0"/>
        <v>-0.37475039317052961</v>
      </c>
      <c r="C208">
        <v>-0.254</v>
      </c>
      <c r="D208">
        <f t="shared" si="2"/>
        <v>8.4925052342246898E-2</v>
      </c>
      <c r="E208">
        <f t="shared" si="1"/>
        <v>2.9127784356290057E-2</v>
      </c>
    </row>
    <row r="209" spans="1:5" x14ac:dyDescent="0.25">
      <c r="A209">
        <v>1882</v>
      </c>
      <c r="B209">
        <f t="shared" ref="B209:B240" si="3">$B$174*D34+$C$174*C34+$D$174*B34+$E$174</f>
        <v>-0.37217325498460063</v>
      </c>
      <c r="C209">
        <v>-0.315</v>
      </c>
      <c r="D209">
        <f t="shared" si="2"/>
        <v>8.3429639751375517E-2</v>
      </c>
      <c r="E209">
        <f t="shared" ref="E209:E240" si="4">(C209-SUM(C$177:C$345)/COUNT(C$177:C$345))^2</f>
        <v>5.36703583207871E-2</v>
      </c>
    </row>
    <row r="210" spans="1:5" x14ac:dyDescent="0.25">
      <c r="A210">
        <v>1883</v>
      </c>
      <c r="B210">
        <f t="shared" si="3"/>
        <v>-0.36983689502703143</v>
      </c>
      <c r="C210">
        <v>-0.36799999999999999</v>
      </c>
      <c r="D210">
        <f t="shared" si="2"/>
        <v>8.2085421058629857E-2</v>
      </c>
      <c r="E210">
        <f t="shared" si="4"/>
        <v>8.1036234060432075E-2</v>
      </c>
    </row>
    <row r="211" spans="1:5" x14ac:dyDescent="0.25">
      <c r="A211">
        <v>1884</v>
      </c>
      <c r="B211">
        <f t="shared" si="3"/>
        <v>-0.36753123183018399</v>
      </c>
      <c r="C211">
        <v>-0.52900000000000003</v>
      </c>
      <c r="D211">
        <f t="shared" si="2"/>
        <v>8.0769566610163088E-2</v>
      </c>
      <c r="E211">
        <f t="shared" si="4"/>
        <v>0.19862053583558004</v>
      </c>
    </row>
    <row r="212" spans="1:5" x14ac:dyDescent="0.25">
      <c r="A212">
        <v>1885</v>
      </c>
      <c r="B212">
        <f t="shared" si="3"/>
        <v>-0.36525356352800209</v>
      </c>
      <c r="C212">
        <v>-0.502</v>
      </c>
      <c r="D212">
        <f t="shared" si="2"/>
        <v>7.9480128308267062E-2</v>
      </c>
      <c r="E212">
        <f t="shared" si="4"/>
        <v>0.17528342932670427</v>
      </c>
    </row>
    <row r="213" spans="1:5" x14ac:dyDescent="0.25">
      <c r="A213">
        <v>1886</v>
      </c>
      <c r="B213">
        <f t="shared" si="3"/>
        <v>-0.36311503701101433</v>
      </c>
      <c r="C213">
        <v>-0.53800000000000003</v>
      </c>
      <c r="D213">
        <f t="shared" si="2"/>
        <v>7.8278905392035691E-2</v>
      </c>
      <c r="E213">
        <f t="shared" si="4"/>
        <v>0.20672357133853861</v>
      </c>
    </row>
    <row r="214" spans="1:5" x14ac:dyDescent="0.25">
      <c r="A214">
        <v>1887</v>
      </c>
      <c r="B214">
        <f t="shared" si="3"/>
        <v>-0.36059953615861584</v>
      </c>
      <c r="C214">
        <v>-0.55900000000000005</v>
      </c>
      <c r="D214">
        <f t="shared" si="2"/>
        <v>7.6877640985320406E-2</v>
      </c>
      <c r="E214">
        <f t="shared" si="4"/>
        <v>0.22626065417877533</v>
      </c>
    </row>
    <row r="215" spans="1:5" x14ac:dyDescent="0.25">
      <c r="A215">
        <v>1888</v>
      </c>
      <c r="B215">
        <f t="shared" si="3"/>
        <v>-0.35846398772126786</v>
      </c>
      <c r="C215">
        <v>-0.36399999999999999</v>
      </c>
      <c r="D215">
        <f t="shared" si="2"/>
        <v>7.5697962315848605E-2</v>
      </c>
      <c r="E215">
        <f t="shared" si="4"/>
        <v>7.8774884948006038E-2</v>
      </c>
    </row>
    <row r="216" spans="1:5" x14ac:dyDescent="0.25">
      <c r="A216">
        <v>1889</v>
      </c>
      <c r="B216">
        <f t="shared" si="3"/>
        <v>-0.35585592304309444</v>
      </c>
      <c r="C216">
        <v>-0.23300000000000001</v>
      </c>
      <c r="D216">
        <f t="shared" si="2"/>
        <v>7.4269636945806725E-2</v>
      </c>
      <c r="E216">
        <f t="shared" si="4"/>
        <v>2.2400701516053372E-2</v>
      </c>
    </row>
    <row r="217" spans="1:5" x14ac:dyDescent="0.25">
      <c r="A217">
        <v>1890</v>
      </c>
      <c r="B217">
        <f t="shared" si="3"/>
        <v>-0.35381732029816071</v>
      </c>
      <c r="C217">
        <v>-0.52100000000000002</v>
      </c>
      <c r="D217">
        <f t="shared" si="2"/>
        <v>7.3162654206255423E-2</v>
      </c>
      <c r="E217">
        <f t="shared" si="4"/>
        <v>0.19155383761072795</v>
      </c>
    </row>
    <row r="218" spans="1:5" x14ac:dyDescent="0.25">
      <c r="A218">
        <v>1891</v>
      </c>
      <c r="B218">
        <f t="shared" si="3"/>
        <v>-0.35190690506813649</v>
      </c>
      <c r="C218">
        <v>-0.41099999999999998</v>
      </c>
      <c r="D218">
        <f t="shared" si="2"/>
        <v>7.2132822900101215E-2</v>
      </c>
      <c r="E218">
        <f t="shared" si="4"/>
        <v>0.10736673701901193</v>
      </c>
    </row>
    <row r="219" spans="1:5" x14ac:dyDescent="0.25">
      <c r="A219">
        <v>1892</v>
      </c>
      <c r="B219">
        <f t="shared" si="3"/>
        <v>-0.34968356288509561</v>
      </c>
      <c r="C219">
        <v>-0.45400000000000001</v>
      </c>
      <c r="D219">
        <f t="shared" si="2"/>
        <v>7.0943495477407623E-2</v>
      </c>
      <c r="E219">
        <f t="shared" si="4"/>
        <v>0.13739523997759184</v>
      </c>
    </row>
    <row r="220" spans="1:5" x14ac:dyDescent="0.25">
      <c r="A220">
        <v>1893</v>
      </c>
      <c r="B220">
        <f t="shared" si="3"/>
        <v>-0.34722041960627603</v>
      </c>
      <c r="C220">
        <v>-0.44400000000000001</v>
      </c>
      <c r="D220">
        <f t="shared" si="2"/>
        <v>6.9637435280213128E-2</v>
      </c>
      <c r="E220">
        <f t="shared" si="4"/>
        <v>0.13008186719652676</v>
      </c>
    </row>
    <row r="221" spans="1:5" x14ac:dyDescent="0.25">
      <c r="A221">
        <v>1894</v>
      </c>
      <c r="B221">
        <f t="shared" si="3"/>
        <v>-0.34423817884967889</v>
      </c>
      <c r="C221">
        <v>-0.437</v>
      </c>
      <c r="D221">
        <f t="shared" si="2"/>
        <v>6.8072367628234418E-2</v>
      </c>
      <c r="E221">
        <f t="shared" si="4"/>
        <v>0.12508150624978118</v>
      </c>
    </row>
    <row r="222" spans="1:5" x14ac:dyDescent="0.25">
      <c r="A222">
        <v>1895</v>
      </c>
      <c r="B222">
        <f t="shared" si="3"/>
        <v>-0.34112963679068908</v>
      </c>
      <c r="C222">
        <v>-0.372</v>
      </c>
      <c r="D222">
        <f t="shared" si="2"/>
        <v>6.6459951028110004E-2</v>
      </c>
      <c r="E222">
        <f t="shared" si="4"/>
        <v>8.3329583172858102E-2</v>
      </c>
    </row>
    <row r="223" spans="1:5" x14ac:dyDescent="0.25">
      <c r="A223">
        <v>1896</v>
      </c>
      <c r="B223">
        <f t="shared" si="3"/>
        <v>-0.33852915542963835</v>
      </c>
      <c r="C223">
        <v>-0.26900000000000002</v>
      </c>
      <c r="D223">
        <f t="shared" si="2"/>
        <v>6.5125914308932803E-2</v>
      </c>
      <c r="E223">
        <f t="shared" si="4"/>
        <v>3.4472843527887695E-2</v>
      </c>
    </row>
    <row r="224" spans="1:5" x14ac:dyDescent="0.25">
      <c r="A224">
        <v>1897</v>
      </c>
      <c r="B224">
        <f t="shared" si="3"/>
        <v>-0.33585915406480904</v>
      </c>
      <c r="C224">
        <v>-0.249</v>
      </c>
      <c r="D224">
        <f t="shared" si="2"/>
        <v>6.3770286297079481E-2</v>
      </c>
      <c r="E224">
        <f t="shared" si="4"/>
        <v>2.7446097965757511E-2</v>
      </c>
    </row>
    <row r="225" spans="1:5" x14ac:dyDescent="0.25">
      <c r="A225">
        <v>1898</v>
      </c>
      <c r="B225">
        <f t="shared" si="3"/>
        <v>-0.33327634583029564</v>
      </c>
      <c r="C225">
        <v>-0.44900000000000001</v>
      </c>
      <c r="D225">
        <f t="shared" si="2"/>
        <v>6.247249546843809E-2</v>
      </c>
      <c r="E225">
        <f t="shared" si="4"/>
        <v>0.1337135535870593</v>
      </c>
    </row>
    <row r="226" spans="1:5" x14ac:dyDescent="0.25">
      <c r="A226">
        <v>1899</v>
      </c>
      <c r="B226">
        <f t="shared" si="3"/>
        <v>-0.33002910539600094</v>
      </c>
      <c r="C226">
        <v>-0.28299999999999997</v>
      </c>
      <c r="D226">
        <f t="shared" si="2"/>
        <v>6.0859777116350128E-2</v>
      </c>
      <c r="E226">
        <f t="shared" si="4"/>
        <v>3.9867565421378801E-2</v>
      </c>
    </row>
    <row r="227" spans="1:5" x14ac:dyDescent="0.25">
      <c r="A227">
        <v>1900</v>
      </c>
      <c r="B227">
        <f t="shared" si="3"/>
        <v>-0.32669066765115939</v>
      </c>
      <c r="C227">
        <v>-0.17100000000000001</v>
      </c>
      <c r="D227">
        <f t="shared" si="2"/>
        <v>5.9223752159652969E-2</v>
      </c>
      <c r="E227">
        <f t="shared" si="4"/>
        <v>7.6857902734498162E-3</v>
      </c>
    </row>
    <row r="228" spans="1:5" x14ac:dyDescent="0.25">
      <c r="A228">
        <v>1901</v>
      </c>
      <c r="B228">
        <f t="shared" si="3"/>
        <v>-0.32320749418128791</v>
      </c>
      <c r="C228">
        <v>-0.24399999999999999</v>
      </c>
      <c r="D228">
        <f t="shared" si="2"/>
        <v>5.7540559295555925E-2</v>
      </c>
      <c r="E228">
        <f t="shared" si="4"/>
        <v>2.5814411575224964E-2</v>
      </c>
    </row>
    <row r="229" spans="1:5" x14ac:dyDescent="0.25">
      <c r="A229">
        <v>1902</v>
      </c>
      <c r="B229">
        <f t="shared" si="3"/>
        <v>-0.31813432893046123</v>
      </c>
      <c r="C229">
        <v>-0.38400000000000001</v>
      </c>
      <c r="D229">
        <f t="shared" si="2"/>
        <v>5.513243377396182E-2</v>
      </c>
      <c r="E229">
        <f t="shared" si="4"/>
        <v>9.0401630510136222E-2</v>
      </c>
    </row>
    <row r="230" spans="1:5" x14ac:dyDescent="0.25">
      <c r="A230">
        <v>1903</v>
      </c>
      <c r="B230">
        <f t="shared" si="3"/>
        <v>-0.3121453939612806</v>
      </c>
      <c r="C230">
        <v>-0.48</v>
      </c>
      <c r="D230">
        <f t="shared" si="2"/>
        <v>5.2355861704376741E-2</v>
      </c>
      <c r="E230">
        <f t="shared" si="4"/>
        <v>0.15734600920836106</v>
      </c>
    </row>
    <row r="231" spans="1:5" x14ac:dyDescent="0.25">
      <c r="A231">
        <v>1904</v>
      </c>
      <c r="B231">
        <f t="shared" si="3"/>
        <v>-0.30675426383833848</v>
      </c>
      <c r="C231">
        <v>-0.52600000000000002</v>
      </c>
      <c r="D231">
        <f t="shared" si="2"/>
        <v>4.9917793536506168E-2</v>
      </c>
      <c r="E231">
        <f t="shared" si="4"/>
        <v>0.19595552400126051</v>
      </c>
    </row>
    <row r="232" spans="1:5" x14ac:dyDescent="0.25">
      <c r="A232">
        <v>1905</v>
      </c>
      <c r="B232">
        <f t="shared" si="3"/>
        <v>-0.30133271048590338</v>
      </c>
      <c r="C232">
        <v>-0.36199999999999999</v>
      </c>
      <c r="D232">
        <f t="shared" si="2"/>
        <v>4.7524588400894074E-2</v>
      </c>
      <c r="E232">
        <f t="shared" si="4"/>
        <v>7.7656210391793018E-2</v>
      </c>
    </row>
    <row r="233" spans="1:5" x14ac:dyDescent="0.25">
      <c r="A233">
        <v>1906</v>
      </c>
      <c r="B233">
        <f t="shared" si="3"/>
        <v>-0.29581735625296535</v>
      </c>
      <c r="C233">
        <v>-0.29199999999999998</v>
      </c>
      <c r="D233">
        <f t="shared" si="2"/>
        <v>4.515029820127487E-2</v>
      </c>
      <c r="E233">
        <f t="shared" si="4"/>
        <v>4.3542600924337385E-2</v>
      </c>
    </row>
    <row r="234" spans="1:5" x14ac:dyDescent="0.25">
      <c r="A234">
        <v>1907</v>
      </c>
      <c r="B234">
        <f t="shared" si="3"/>
        <v>-0.2897920826965148</v>
      </c>
      <c r="C234">
        <v>-0.46800000000000003</v>
      </c>
      <c r="D234">
        <f t="shared" si="2"/>
        <v>4.2626029625435644E-2</v>
      </c>
      <c r="E234">
        <f t="shared" si="4"/>
        <v>0.14796996187108299</v>
      </c>
    </row>
    <row r="235" spans="1:5" x14ac:dyDescent="0.25">
      <c r="A235">
        <v>1908</v>
      </c>
      <c r="B235">
        <f t="shared" si="3"/>
        <v>-0.28291558502427705</v>
      </c>
      <c r="C235">
        <v>-0.48499999999999999</v>
      </c>
      <c r="D235">
        <f t="shared" si="2"/>
        <v>3.9833862500630313E-2</v>
      </c>
      <c r="E235">
        <f t="shared" si="4"/>
        <v>0.1613376955988936</v>
      </c>
    </row>
    <row r="236" spans="1:5" x14ac:dyDescent="0.25">
      <c r="A236">
        <v>1909</v>
      </c>
      <c r="B236">
        <f t="shared" si="3"/>
        <v>-0.27601519052307832</v>
      </c>
      <c r="C236">
        <v>-0.54200000000000004</v>
      </c>
      <c r="D236">
        <f t="shared" si="2"/>
        <v>3.7127058180201261E-2</v>
      </c>
      <c r="E236">
        <f t="shared" si="4"/>
        <v>0.21037692045096465</v>
      </c>
    </row>
    <row r="237" spans="1:5" x14ac:dyDescent="0.25">
      <c r="A237">
        <v>1910</v>
      </c>
      <c r="B237">
        <f t="shared" si="3"/>
        <v>-0.26858606747371283</v>
      </c>
      <c r="C237">
        <v>-0.51500000000000001</v>
      </c>
      <c r="D237">
        <f t="shared" si="2"/>
        <v>3.431930629039278E-2</v>
      </c>
      <c r="E237">
        <f t="shared" si="4"/>
        <v>0.1863378139420889</v>
      </c>
    </row>
    <row r="238" spans="1:5" x14ac:dyDescent="0.25">
      <c r="A238">
        <v>1911</v>
      </c>
      <c r="B238">
        <f t="shared" si="3"/>
        <v>-0.26021406599032204</v>
      </c>
      <c r="C238">
        <v>-0.52900000000000003</v>
      </c>
      <c r="D238">
        <f t="shared" si="2"/>
        <v>3.1287491343532883E-2</v>
      </c>
      <c r="E238">
        <f t="shared" si="4"/>
        <v>0.19862053583558004</v>
      </c>
    </row>
    <row r="239" spans="1:5" x14ac:dyDescent="0.25">
      <c r="A239">
        <v>1912</v>
      </c>
      <c r="B239">
        <f t="shared" si="3"/>
        <v>-0.25368892402122434</v>
      </c>
      <c r="C239">
        <v>-0.46700000000000003</v>
      </c>
      <c r="D239">
        <f t="shared" si="2"/>
        <v>2.9021699296675023E-2</v>
      </c>
      <c r="E239">
        <f t="shared" si="4"/>
        <v>0.14720162459297648</v>
      </c>
    </row>
    <row r="240" spans="1:5" x14ac:dyDescent="0.25">
      <c r="A240">
        <v>1913</v>
      </c>
      <c r="B240">
        <f t="shared" si="3"/>
        <v>-0.24602810595594349</v>
      </c>
      <c r="C240">
        <v>-0.41899999999999998</v>
      </c>
      <c r="D240">
        <f t="shared" si="2"/>
        <v>2.647023083658798E-2</v>
      </c>
      <c r="E240">
        <f t="shared" si="4"/>
        <v>0.11267343524386401</v>
      </c>
    </row>
    <row r="241" spans="1:5" x14ac:dyDescent="0.25">
      <c r="A241">
        <v>1914</v>
      </c>
      <c r="B241">
        <f t="shared" ref="B241:B272" si="5">$B$174*D66+$C$174*C66+$D$174*B66+$E$174</f>
        <v>-0.2382428433189494</v>
      </c>
      <c r="C241">
        <v>-0.25</v>
      </c>
      <c r="D241">
        <f t="shared" si="2"/>
        <v>2.399756737075363E-2</v>
      </c>
      <c r="E241">
        <f t="shared" ref="E241:E272" si="6">(C241-SUM(C$177:C$345)/COUNT(C$177:C$345))^2</f>
        <v>2.777843524386402E-2</v>
      </c>
    </row>
    <row r="242" spans="1:5" x14ac:dyDescent="0.25">
      <c r="A242">
        <v>1915</v>
      </c>
      <c r="B242">
        <f t="shared" si="5"/>
        <v>-0.23093724525871462</v>
      </c>
      <c r="C242">
        <v>-0.184</v>
      </c>
      <c r="D242">
        <f t="shared" ref="D242:D305" si="7">(B242-SUM(C$177:C$345)/COUNT(C$177:C$345))^2</f>
        <v>2.17874970835184E-2</v>
      </c>
      <c r="E242">
        <f t="shared" si="6"/>
        <v>1.0134174888834429E-2</v>
      </c>
    </row>
    <row r="243" spans="1:5" x14ac:dyDescent="0.25">
      <c r="A243">
        <v>1916</v>
      </c>
      <c r="B243">
        <f t="shared" si="5"/>
        <v>-0.22534274118666708</v>
      </c>
      <c r="C243">
        <v>-0.43</v>
      </c>
      <c r="D243">
        <f t="shared" si="7"/>
        <v>2.0167232117647579E-2</v>
      </c>
      <c r="E243">
        <f t="shared" si="6"/>
        <v>0.12017914530303563</v>
      </c>
    </row>
    <row r="244" spans="1:5" x14ac:dyDescent="0.25">
      <c r="A244">
        <v>1917</v>
      </c>
      <c r="B244">
        <f t="shared" si="5"/>
        <v>-0.21883864402009401</v>
      </c>
      <c r="C244">
        <v>-0.53700000000000003</v>
      </c>
      <c r="D244">
        <f t="shared" si="7"/>
        <v>1.8362223765920595E-2</v>
      </c>
      <c r="E244">
        <f t="shared" si="6"/>
        <v>0.20581523406043212</v>
      </c>
    </row>
    <row r="245" spans="1:5" x14ac:dyDescent="0.25">
      <c r="A245">
        <v>1918</v>
      </c>
      <c r="B245">
        <f t="shared" si="5"/>
        <v>-0.21490759548688843</v>
      </c>
      <c r="C245">
        <v>-0.39700000000000002</v>
      </c>
      <c r="D245">
        <f t="shared" si="7"/>
        <v>1.7312305495762691E-2</v>
      </c>
      <c r="E245">
        <f t="shared" si="6"/>
        <v>9.8388015125520839E-2</v>
      </c>
    </row>
    <row r="246" spans="1:5" x14ac:dyDescent="0.25">
      <c r="A246">
        <v>1919</v>
      </c>
      <c r="B246">
        <f t="shared" si="5"/>
        <v>-0.21404490573969515</v>
      </c>
      <c r="C246">
        <v>-0.316</v>
      </c>
      <c r="D246">
        <f t="shared" si="7"/>
        <v>1.7086030792338443E-2</v>
      </c>
      <c r="E246">
        <f t="shared" si="6"/>
        <v>5.4134695598893612E-2</v>
      </c>
    </row>
    <row r="247" spans="1:5" x14ac:dyDescent="0.25">
      <c r="A247">
        <v>1920</v>
      </c>
      <c r="B247">
        <f t="shared" si="5"/>
        <v>-0.21239161110246396</v>
      </c>
      <c r="C247">
        <v>-0.29299999999999998</v>
      </c>
      <c r="D247">
        <f t="shared" si="7"/>
        <v>1.6656548170256618E-2</v>
      </c>
      <c r="E247">
        <f t="shared" si="6"/>
        <v>4.3960938202443893E-2</v>
      </c>
    </row>
    <row r="248" spans="1:5" x14ac:dyDescent="0.25">
      <c r="A248">
        <v>1921</v>
      </c>
      <c r="B248">
        <f t="shared" si="5"/>
        <v>-0.21028032257778051</v>
      </c>
      <c r="C248">
        <v>-0.216</v>
      </c>
      <c r="D248">
        <f t="shared" si="7"/>
        <v>1.611603885919799E-2</v>
      </c>
      <c r="E248">
        <f t="shared" si="6"/>
        <v>1.7600967788242716E-2</v>
      </c>
    </row>
    <row r="249" spans="1:5" x14ac:dyDescent="0.25">
      <c r="A249">
        <v>1922</v>
      </c>
      <c r="B249">
        <f t="shared" si="5"/>
        <v>-0.20775922592920271</v>
      </c>
      <c r="C249">
        <v>-0.307</v>
      </c>
      <c r="D249">
        <f t="shared" si="7"/>
        <v>1.5482293584092591E-2</v>
      </c>
      <c r="E249">
        <f t="shared" si="6"/>
        <v>5.0027660095935025E-2</v>
      </c>
    </row>
    <row r="250" spans="1:5" x14ac:dyDescent="0.25">
      <c r="A250">
        <v>1923</v>
      </c>
      <c r="B250">
        <f t="shared" si="5"/>
        <v>-0.20198674431231911</v>
      </c>
      <c r="C250">
        <v>-0.28599999999999998</v>
      </c>
      <c r="D250">
        <f t="shared" si="7"/>
        <v>1.4079100001631234E-2</v>
      </c>
      <c r="E250">
        <f t="shared" si="6"/>
        <v>4.1074577255698332E-2</v>
      </c>
    </row>
    <row r="251" spans="1:5" x14ac:dyDescent="0.25">
      <c r="A251">
        <v>1924</v>
      </c>
      <c r="B251">
        <f t="shared" si="5"/>
        <v>-0.1989733052789644</v>
      </c>
      <c r="C251">
        <v>-0.27400000000000002</v>
      </c>
      <c r="D251">
        <f t="shared" si="7"/>
        <v>1.3373059288936005E-2</v>
      </c>
      <c r="E251">
        <f t="shared" si="6"/>
        <v>3.6354529918420239E-2</v>
      </c>
    </row>
    <row r="252" spans="1:5" x14ac:dyDescent="0.25">
      <c r="A252">
        <v>1925</v>
      </c>
      <c r="B252">
        <f t="shared" si="5"/>
        <v>-0.1979494130393693</v>
      </c>
      <c r="C252">
        <v>-0.23400000000000001</v>
      </c>
      <c r="D252">
        <f t="shared" si="7"/>
        <v>1.3137297865507415E-2</v>
      </c>
      <c r="E252">
        <f t="shared" si="6"/>
        <v>2.270103879415988E-2</v>
      </c>
    </row>
    <row r="253" spans="1:5" x14ac:dyDescent="0.25">
      <c r="A253">
        <v>1926</v>
      </c>
      <c r="B253">
        <f t="shared" si="5"/>
        <v>-0.19700675261500322</v>
      </c>
      <c r="C253">
        <v>-8.8999999999999996E-2</v>
      </c>
      <c r="D253">
        <f t="shared" si="7"/>
        <v>1.292209467093179E-2</v>
      </c>
      <c r="E253">
        <f t="shared" si="6"/>
        <v>3.2133468716081612E-5</v>
      </c>
    </row>
    <row r="254" spans="1:5" x14ac:dyDescent="0.25">
      <c r="A254">
        <v>1927</v>
      </c>
      <c r="B254">
        <f t="shared" si="5"/>
        <v>-0.1957957986182528</v>
      </c>
      <c r="C254">
        <v>-0.20599999999999999</v>
      </c>
      <c r="D254">
        <f t="shared" si="7"/>
        <v>1.2648249740768343E-2</v>
      </c>
      <c r="E254">
        <f t="shared" si="6"/>
        <v>1.5047595007177623E-2</v>
      </c>
    </row>
    <row r="255" spans="1:5" x14ac:dyDescent="0.25">
      <c r="A255">
        <v>1928</v>
      </c>
      <c r="B255">
        <f t="shared" si="5"/>
        <v>-0.19423574182871128</v>
      </c>
      <c r="C255">
        <v>-0.184</v>
      </c>
      <c r="D255">
        <f t="shared" si="7"/>
        <v>1.2299781698812129E-2</v>
      </c>
      <c r="E255">
        <f t="shared" si="6"/>
        <v>1.0134174888834429E-2</v>
      </c>
    </row>
    <row r="256" spans="1:5" x14ac:dyDescent="0.25">
      <c r="A256">
        <v>1929</v>
      </c>
      <c r="B256">
        <f t="shared" si="5"/>
        <v>-0.19345698036849779</v>
      </c>
      <c r="C256">
        <v>-0.374</v>
      </c>
      <c r="D256">
        <f t="shared" si="7"/>
        <v>1.2127652053024617E-2</v>
      </c>
      <c r="E256">
        <f t="shared" si="6"/>
        <v>8.448825772907112E-2</v>
      </c>
    </row>
    <row r="257" spans="1:5" x14ac:dyDescent="0.25">
      <c r="A257">
        <v>1930</v>
      </c>
      <c r="B257">
        <f t="shared" si="5"/>
        <v>-0.19298751291231042</v>
      </c>
      <c r="C257">
        <v>-0.14199999999999999</v>
      </c>
      <c r="D257">
        <f t="shared" si="7"/>
        <v>1.2024471663895059E-2</v>
      </c>
      <c r="E257">
        <f t="shared" si="6"/>
        <v>3.4420092083610535E-3</v>
      </c>
    </row>
    <row r="258" spans="1:5" x14ac:dyDescent="0.25">
      <c r="A258">
        <v>1931</v>
      </c>
      <c r="B258">
        <f t="shared" si="5"/>
        <v>-0.18951215140604027</v>
      </c>
      <c r="C258">
        <v>-8.5000000000000006E-2</v>
      </c>
      <c r="D258">
        <f t="shared" si="7"/>
        <v>1.1274360262560656E-2</v>
      </c>
      <c r="E258">
        <f t="shared" si="6"/>
        <v>2.7843562900459732E-6</v>
      </c>
    </row>
    <row r="259" spans="1:5" x14ac:dyDescent="0.25">
      <c r="A259">
        <v>1932</v>
      </c>
      <c r="B259">
        <f t="shared" si="5"/>
        <v>-0.18750716333893003</v>
      </c>
      <c r="C259">
        <v>-0.13100000000000001</v>
      </c>
      <c r="D259">
        <f t="shared" si="7"/>
        <v>1.0852597804055472E-2</v>
      </c>
      <c r="E259">
        <f t="shared" si="6"/>
        <v>2.272299149189457E-3</v>
      </c>
    </row>
    <row r="260" spans="1:5" x14ac:dyDescent="0.25">
      <c r="A260">
        <v>1933</v>
      </c>
      <c r="B260">
        <f t="shared" si="5"/>
        <v>-0.18444051675537754</v>
      </c>
      <c r="C260">
        <v>-0.318</v>
      </c>
      <c r="D260">
        <f t="shared" si="7"/>
        <v>1.0223061388334223E-2</v>
      </c>
      <c r="E260">
        <f t="shared" si="6"/>
        <v>5.5069370155106628E-2</v>
      </c>
    </row>
    <row r="261" spans="1:5" x14ac:dyDescent="0.25">
      <c r="A261">
        <v>1934</v>
      </c>
      <c r="B261">
        <f t="shared" si="5"/>
        <v>-0.18228787615081021</v>
      </c>
      <c r="C261">
        <v>-0.17899999999999999</v>
      </c>
      <c r="D261">
        <f t="shared" si="7"/>
        <v>9.7923919013322841E-3</v>
      </c>
      <c r="E261">
        <f t="shared" si="6"/>
        <v>9.1524884983018844E-3</v>
      </c>
    </row>
    <row r="262" spans="1:5" x14ac:dyDescent="0.25">
      <c r="A262">
        <v>1935</v>
      </c>
      <c r="B262">
        <f t="shared" si="5"/>
        <v>-0.17953591916755585</v>
      </c>
      <c r="C262">
        <v>-0.222</v>
      </c>
      <c r="D262">
        <f t="shared" si="7"/>
        <v>9.2553170224612801E-3</v>
      </c>
      <c r="E262">
        <f t="shared" si="6"/>
        <v>1.9228991456881769E-2</v>
      </c>
    </row>
    <row r="263" spans="1:5" x14ac:dyDescent="0.25">
      <c r="A263">
        <v>1936</v>
      </c>
      <c r="B263">
        <f t="shared" si="5"/>
        <v>-0.17508417326122938</v>
      </c>
      <c r="C263">
        <v>-0.16900000000000001</v>
      </c>
      <c r="D263">
        <f t="shared" si="7"/>
        <v>8.4185785676168974E-3</v>
      </c>
      <c r="E263">
        <f t="shared" si="6"/>
        <v>7.339115717236798E-3</v>
      </c>
    </row>
    <row r="264" spans="1:5" x14ac:dyDescent="0.25">
      <c r="A264">
        <v>1937</v>
      </c>
      <c r="B264">
        <f t="shared" si="5"/>
        <v>-0.16983704414904732</v>
      </c>
      <c r="C264">
        <v>0</v>
      </c>
      <c r="D264">
        <f t="shared" si="7"/>
        <v>7.4832332262969974E-3</v>
      </c>
      <c r="E264">
        <f t="shared" si="6"/>
        <v>6.9441157172367872E-3</v>
      </c>
    </row>
    <row r="265" spans="1:5" x14ac:dyDescent="0.25">
      <c r="A265">
        <v>1938</v>
      </c>
      <c r="B265">
        <f t="shared" si="5"/>
        <v>-0.16443294650090756</v>
      </c>
      <c r="C265">
        <v>3.0000000000000001E-3</v>
      </c>
      <c r="D265">
        <f t="shared" si="7"/>
        <v>6.5774671793990625E-3</v>
      </c>
      <c r="E265">
        <f t="shared" si="6"/>
        <v>7.453103882917261E-3</v>
      </c>
    </row>
    <row r="266" spans="1:5" x14ac:dyDescent="0.25">
      <c r="A266">
        <v>1939</v>
      </c>
      <c r="B266">
        <f t="shared" si="5"/>
        <v>-0.16005273434859735</v>
      </c>
      <c r="C266">
        <v>-2.5000000000000001E-2</v>
      </c>
      <c r="D266">
        <f t="shared" si="7"/>
        <v>5.8861691366663745E-3</v>
      </c>
      <c r="E266">
        <f t="shared" si="6"/>
        <v>3.4025476698995101E-3</v>
      </c>
    </row>
    <row r="267" spans="1:5" x14ac:dyDescent="0.25">
      <c r="A267">
        <v>1940</v>
      </c>
      <c r="B267">
        <f t="shared" si="5"/>
        <v>-0.1547250591659779</v>
      </c>
      <c r="C267">
        <v>7.5999999999999998E-2</v>
      </c>
      <c r="D267">
        <f t="shared" si="7"/>
        <v>5.0970601454188216E-3</v>
      </c>
      <c r="E267">
        <f t="shared" si="6"/>
        <v>2.5386482581142112E-2</v>
      </c>
    </row>
    <row r="268" spans="1:5" x14ac:dyDescent="0.25">
      <c r="A268">
        <v>1941</v>
      </c>
      <c r="B268">
        <f t="shared" si="5"/>
        <v>-0.14926679753494021</v>
      </c>
      <c r="C268">
        <v>4.7E-2</v>
      </c>
      <c r="D268">
        <f t="shared" si="7"/>
        <v>4.3474817980758409E-3</v>
      </c>
      <c r="E268">
        <f t="shared" si="6"/>
        <v>1.6986263646230865E-2</v>
      </c>
    </row>
    <row r="269" spans="1:5" x14ac:dyDescent="0.25">
      <c r="A269">
        <v>1942</v>
      </c>
      <c r="B269">
        <f t="shared" si="5"/>
        <v>-0.14371322105252204</v>
      </c>
      <c r="C269">
        <v>6.0000000000000001E-3</v>
      </c>
      <c r="D269">
        <f t="shared" si="7"/>
        <v>3.6459690298335646E-3</v>
      </c>
      <c r="E269">
        <f t="shared" si="6"/>
        <v>7.9800920485977346E-3</v>
      </c>
    </row>
    <row r="270" spans="1:5" x14ac:dyDescent="0.25">
      <c r="A270">
        <v>1943</v>
      </c>
      <c r="B270">
        <f t="shared" si="5"/>
        <v>-0.13136714697691598</v>
      </c>
      <c r="C270">
        <v>4.3999999999999997E-2</v>
      </c>
      <c r="D270">
        <f t="shared" si="7"/>
        <v>2.3074367395363184E-3</v>
      </c>
      <c r="E270">
        <f t="shared" si="6"/>
        <v>1.621327548055039E-2</v>
      </c>
    </row>
    <row r="271" spans="1:5" x14ac:dyDescent="0.25">
      <c r="A271">
        <v>1944</v>
      </c>
      <c r="B271">
        <f t="shared" si="5"/>
        <v>-0.12755133710820132</v>
      </c>
      <c r="C271">
        <v>0.13800000000000001</v>
      </c>
      <c r="D271">
        <f t="shared" si="7"/>
        <v>1.9554062917197181E-3</v>
      </c>
      <c r="E271">
        <f t="shared" si="6"/>
        <v>4.8987571338538559E-2</v>
      </c>
    </row>
    <row r="272" spans="1:5" x14ac:dyDescent="0.25">
      <c r="A272">
        <v>1945</v>
      </c>
      <c r="B272">
        <f t="shared" si="5"/>
        <v>-0.1236403177881531</v>
      </c>
      <c r="C272">
        <v>1.2999999999999999E-2</v>
      </c>
      <c r="D272">
        <f t="shared" si="7"/>
        <v>1.6248120016424574E-3</v>
      </c>
      <c r="E272">
        <f t="shared" si="6"/>
        <v>9.2797311018521702E-3</v>
      </c>
    </row>
    <row r="273" spans="1:5" x14ac:dyDescent="0.25">
      <c r="A273">
        <v>1946</v>
      </c>
      <c r="B273">
        <f t="shared" ref="B273:B304" si="8">$B$174*D98+$C$174*C98+$D$174*B98+$E$174</f>
        <v>-0.12032650960262803</v>
      </c>
      <c r="C273">
        <v>-5.8000000000000003E-2</v>
      </c>
      <c r="D273">
        <f t="shared" si="7"/>
        <v>1.3686410240708441E-3</v>
      </c>
      <c r="E273">
        <f t="shared" ref="E273:E304" si="9">(C273-SUM(C$177:C$345)/COUNT(C$177:C$345))^2</f>
        <v>6.4167784741430475E-4</v>
      </c>
    </row>
    <row r="274" spans="1:5" x14ac:dyDescent="0.25">
      <c r="A274">
        <v>1947</v>
      </c>
      <c r="B274">
        <f t="shared" si="8"/>
        <v>-0.11921870418847291</v>
      </c>
      <c r="C274">
        <v>0.04</v>
      </c>
      <c r="D274">
        <f t="shared" si="7"/>
        <v>1.2879014049495556E-3</v>
      </c>
      <c r="E274">
        <f t="shared" si="9"/>
        <v>1.5210624592976433E-2</v>
      </c>
    </row>
    <row r="275" spans="1:5" x14ac:dyDescent="0.25">
      <c r="A275">
        <v>1948</v>
      </c>
      <c r="B275">
        <f t="shared" si="8"/>
        <v>-0.11901489976779711</v>
      </c>
      <c r="C275">
        <v>-6.8000000000000005E-2</v>
      </c>
      <c r="D275">
        <f t="shared" si="7"/>
        <v>1.2733149427934947E-3</v>
      </c>
      <c r="E275">
        <f t="shared" si="9"/>
        <v>2.3505062847939404E-4</v>
      </c>
    </row>
    <row r="276" spans="1:5" x14ac:dyDescent="0.25">
      <c r="A276">
        <v>1949</v>
      </c>
      <c r="B276">
        <f t="shared" si="8"/>
        <v>-0.11851913719686191</v>
      </c>
      <c r="C276">
        <v>-0.105</v>
      </c>
      <c r="D276">
        <f t="shared" si="7"/>
        <v>1.2381795974282541E-3</v>
      </c>
      <c r="E276">
        <f t="shared" si="9"/>
        <v>4.6952991842022431E-4</v>
      </c>
    </row>
    <row r="277" spans="1:5" x14ac:dyDescent="0.25">
      <c r="A277">
        <v>1950</v>
      </c>
      <c r="B277">
        <f t="shared" si="8"/>
        <v>-0.11576877019634857</v>
      </c>
      <c r="C277">
        <v>-0.17599999999999999</v>
      </c>
      <c r="D277">
        <f t="shared" si="7"/>
        <v>1.0521855188262324E-3</v>
      </c>
      <c r="E277">
        <f t="shared" si="9"/>
        <v>8.5874766639823571E-3</v>
      </c>
    </row>
    <row r="278" spans="1:5" x14ac:dyDescent="0.25">
      <c r="A278">
        <v>1951</v>
      </c>
      <c r="B278">
        <f t="shared" si="8"/>
        <v>-0.11358255305147757</v>
      </c>
      <c r="C278">
        <v>-5.0000000000000001E-3</v>
      </c>
      <c r="D278">
        <f t="shared" si="7"/>
        <v>9.1513462375740202E-4</v>
      </c>
      <c r="E278">
        <f t="shared" si="9"/>
        <v>6.1358021077693309E-3</v>
      </c>
    </row>
    <row r="279" spans="1:5" x14ac:dyDescent="0.25">
      <c r="A279">
        <v>1952</v>
      </c>
      <c r="B279">
        <f t="shared" si="8"/>
        <v>-0.11027574422828934</v>
      </c>
      <c r="C279">
        <v>6.9000000000000006E-2</v>
      </c>
      <c r="D279">
        <f t="shared" si="7"/>
        <v>7.2599979042273731E-4</v>
      </c>
      <c r="E279">
        <f t="shared" si="9"/>
        <v>2.3204843527887674E-2</v>
      </c>
    </row>
    <row r="280" spans="1:5" x14ac:dyDescent="0.25">
      <c r="A280">
        <v>1953</v>
      </c>
      <c r="B280">
        <f t="shared" si="8"/>
        <v>-0.10449458684113999</v>
      </c>
      <c r="C280">
        <v>0.13200000000000001</v>
      </c>
      <c r="D280">
        <f t="shared" si="7"/>
        <v>4.4788213025716799E-4</v>
      </c>
      <c r="E280">
        <f t="shared" si="9"/>
        <v>4.636759500717761E-2</v>
      </c>
    </row>
    <row r="281" spans="1:5" x14ac:dyDescent="0.25">
      <c r="A281">
        <v>1954</v>
      </c>
      <c r="B281">
        <f t="shared" si="8"/>
        <v>-0.10084935721700994</v>
      </c>
      <c r="C281">
        <v>-6.7000000000000004E-2</v>
      </c>
      <c r="D281">
        <f t="shared" si="7"/>
        <v>3.0688019332499749E-4</v>
      </c>
      <c r="E281">
        <f t="shared" si="9"/>
        <v>2.6671335037288513E-4</v>
      </c>
    </row>
    <row r="282" spans="1:5" x14ac:dyDescent="0.25">
      <c r="A282">
        <v>1955</v>
      </c>
      <c r="B282">
        <f t="shared" si="8"/>
        <v>-9.5885130025775034E-2</v>
      </c>
      <c r="C282">
        <v>-0.114</v>
      </c>
      <c r="D282">
        <f t="shared" si="7"/>
        <v>1.5759711808959712E-4</v>
      </c>
      <c r="E282">
        <f t="shared" si="9"/>
        <v>9.4056542137880509E-4</v>
      </c>
    </row>
    <row r="283" spans="1:5" x14ac:dyDescent="0.25">
      <c r="A283">
        <v>1956</v>
      </c>
      <c r="B283">
        <f t="shared" si="8"/>
        <v>-9.038915930754321E-2</v>
      </c>
      <c r="C283">
        <v>-0.182</v>
      </c>
      <c r="D283">
        <f t="shared" si="7"/>
        <v>4.981251770167833E-5</v>
      </c>
      <c r="E283">
        <f t="shared" si="9"/>
        <v>9.7355003326214107E-3</v>
      </c>
    </row>
    <row r="284" spans="1:5" x14ac:dyDescent="0.25">
      <c r="A284">
        <v>1957</v>
      </c>
      <c r="B284">
        <f t="shared" si="8"/>
        <v>-8.5242718803561601E-2</v>
      </c>
      <c r="C284">
        <v>6.6000000000000003E-2</v>
      </c>
      <c r="D284">
        <f t="shared" si="7"/>
        <v>3.6532888568125012E-6</v>
      </c>
      <c r="E284">
        <f t="shared" si="9"/>
        <v>2.2299855362207199E-2</v>
      </c>
    </row>
    <row r="285" spans="1:5" x14ac:dyDescent="0.25">
      <c r="A285">
        <v>1958</v>
      </c>
      <c r="B285">
        <f t="shared" si="8"/>
        <v>-8.0812421363292586E-2</v>
      </c>
      <c r="C285">
        <v>6.5000000000000002E-2</v>
      </c>
      <c r="D285">
        <f t="shared" si="7"/>
        <v>6.3450566250861231E-6</v>
      </c>
      <c r="E285">
        <f t="shared" si="9"/>
        <v>2.2002192640313709E-2</v>
      </c>
    </row>
    <row r="286" spans="1:5" x14ac:dyDescent="0.25">
      <c r="A286">
        <v>1959</v>
      </c>
      <c r="B286">
        <f t="shared" si="8"/>
        <v>-7.6758222084039929E-2</v>
      </c>
      <c r="C286">
        <v>3.5999999999999997E-2</v>
      </c>
      <c r="D286">
        <f t="shared" si="7"/>
        <v>4.3206154508410765E-5</v>
      </c>
      <c r="E286">
        <f t="shared" si="9"/>
        <v>1.4239973705402467E-2</v>
      </c>
    </row>
    <row r="287" spans="1:5" x14ac:dyDescent="0.25">
      <c r="A287">
        <v>1960</v>
      </c>
      <c r="B287">
        <f t="shared" si="8"/>
        <v>-6.9866112630602828E-2</v>
      </c>
      <c r="C287">
        <v>-1.2E-2</v>
      </c>
      <c r="D287">
        <f t="shared" si="7"/>
        <v>1.8131291221538406E-4</v>
      </c>
      <c r="E287">
        <f t="shared" si="9"/>
        <v>5.0881630545148949E-3</v>
      </c>
    </row>
    <row r="288" spans="1:5" x14ac:dyDescent="0.25">
      <c r="A288">
        <v>1961</v>
      </c>
      <c r="B288">
        <f t="shared" si="8"/>
        <v>-6.271104952864448E-2</v>
      </c>
      <c r="C288">
        <v>7.1999999999999995E-2</v>
      </c>
      <c r="D288">
        <f t="shared" si="7"/>
        <v>4.2519724297946878E-4</v>
      </c>
      <c r="E288">
        <f t="shared" si="9"/>
        <v>2.4127831693568146E-2</v>
      </c>
    </row>
    <row r="289" spans="1:5" x14ac:dyDescent="0.25">
      <c r="A289">
        <v>1962</v>
      </c>
      <c r="B289">
        <f t="shared" si="8"/>
        <v>-5.5887779145328054E-2</v>
      </c>
      <c r="C289">
        <v>2.5000000000000001E-2</v>
      </c>
      <c r="D289">
        <f t="shared" si="7"/>
        <v>7.5315018209109281E-4</v>
      </c>
      <c r="E289">
        <f t="shared" si="9"/>
        <v>1.1735683764574062E-2</v>
      </c>
    </row>
    <row r="290" spans="1:5" x14ac:dyDescent="0.25">
      <c r="A290">
        <v>1963</v>
      </c>
      <c r="B290">
        <f t="shared" si="8"/>
        <v>-4.9302747644469846E-2</v>
      </c>
      <c r="C290">
        <v>6.5000000000000002E-2</v>
      </c>
      <c r="D290">
        <f t="shared" si="7"/>
        <v>1.1579465232758139E-3</v>
      </c>
      <c r="E290">
        <f t="shared" si="9"/>
        <v>2.2002192640313709E-2</v>
      </c>
    </row>
    <row r="291" spans="1:5" x14ac:dyDescent="0.25">
      <c r="A291">
        <v>1964</v>
      </c>
      <c r="B291">
        <f t="shared" si="8"/>
        <v>-4.2780662334812369E-2</v>
      </c>
      <c r="C291">
        <v>-0.20200000000000001</v>
      </c>
      <c r="D291">
        <f t="shared" si="7"/>
        <v>1.6443591579158386E-3</v>
      </c>
      <c r="E291">
        <f t="shared" si="9"/>
        <v>1.4082245894751594E-2</v>
      </c>
    </row>
    <row r="292" spans="1:5" x14ac:dyDescent="0.25">
      <c r="A292">
        <v>1965</v>
      </c>
      <c r="B292">
        <f t="shared" si="8"/>
        <v>-3.6360869072164625E-2</v>
      </c>
      <c r="C292">
        <v>-0.10299999999999999</v>
      </c>
      <c r="D292">
        <f t="shared" si="7"/>
        <v>2.2062271069400712E-3</v>
      </c>
      <c r="E292">
        <f t="shared" si="9"/>
        <v>3.8685536220720642E-4</v>
      </c>
    </row>
    <row r="293" spans="1:5" x14ac:dyDescent="0.25">
      <c r="A293">
        <v>1966</v>
      </c>
      <c r="B293">
        <f t="shared" si="8"/>
        <v>-2.7246319493401394E-2</v>
      </c>
      <c r="C293">
        <v>-3.5999999999999997E-2</v>
      </c>
      <c r="D293">
        <f t="shared" si="7"/>
        <v>3.145531874823331E-3</v>
      </c>
      <c r="E293">
        <f t="shared" si="9"/>
        <v>2.2402577290711089E-3</v>
      </c>
    </row>
    <row r="294" spans="1:5" x14ac:dyDescent="0.25">
      <c r="A294">
        <v>1967</v>
      </c>
      <c r="B294">
        <f t="shared" si="8"/>
        <v>-1.9422096186174187E-2</v>
      </c>
      <c r="C294">
        <v>7.0000000000000001E-3</v>
      </c>
      <c r="D294">
        <f t="shared" si="7"/>
        <v>4.0843941222368065E-3</v>
      </c>
      <c r="E294">
        <f t="shared" si="9"/>
        <v>8.1597547704912263E-3</v>
      </c>
    </row>
    <row r="295" spans="1:5" x14ac:dyDescent="0.25">
      <c r="A295">
        <v>1968</v>
      </c>
      <c r="B295">
        <f t="shared" si="8"/>
        <v>-1.1452431578234723E-2</v>
      </c>
      <c r="C295">
        <v>-5.6000000000000001E-2</v>
      </c>
      <c r="D295">
        <f t="shared" si="7"/>
        <v>5.1665804871633665E-3</v>
      </c>
      <c r="E295">
        <f t="shared" si="9"/>
        <v>7.4700329120128703E-4</v>
      </c>
    </row>
    <row r="296" spans="1:5" x14ac:dyDescent="0.25">
      <c r="A296">
        <v>1969</v>
      </c>
      <c r="B296">
        <f t="shared" si="8"/>
        <v>-3.5821370955408938E-3</v>
      </c>
      <c r="C296">
        <v>8.8999999999999996E-2</v>
      </c>
      <c r="D296">
        <f t="shared" si="7"/>
        <v>6.3599387048695472E-3</v>
      </c>
      <c r="E296">
        <f t="shared" si="9"/>
        <v>2.9698097965757491E-2</v>
      </c>
    </row>
    <row r="297" spans="1:5" x14ac:dyDescent="0.25">
      <c r="A297">
        <v>1970</v>
      </c>
      <c r="B297">
        <f t="shared" si="8"/>
        <v>5.5575719604625817E-3</v>
      </c>
      <c r="C297">
        <v>2.5999999999999999E-2</v>
      </c>
      <c r="D297">
        <f t="shared" si="7"/>
        <v>7.9012423933821456E-3</v>
      </c>
      <c r="E297">
        <f t="shared" si="9"/>
        <v>1.1953346486467554E-2</v>
      </c>
    </row>
    <row r="298" spans="1:5" x14ac:dyDescent="0.25">
      <c r="A298">
        <v>1971</v>
      </c>
      <c r="B298">
        <f t="shared" si="8"/>
        <v>1.2752253888036691E-2</v>
      </c>
      <c r="C298">
        <v>-9.9000000000000005E-2</v>
      </c>
      <c r="D298">
        <f t="shared" si="7"/>
        <v>9.2320610397187836E-3</v>
      </c>
      <c r="E298">
        <f t="shared" si="9"/>
        <v>2.4550624978117111E-4</v>
      </c>
    </row>
    <row r="299" spans="1:5" x14ac:dyDescent="0.25">
      <c r="A299">
        <v>1972</v>
      </c>
      <c r="B299">
        <f t="shared" si="8"/>
        <v>2.3695092004484941E-2</v>
      </c>
      <c r="C299">
        <v>-8.0000000000000002E-3</v>
      </c>
      <c r="D299">
        <f t="shared" si="7"/>
        <v>1.1454661631321951E-2</v>
      </c>
      <c r="E299">
        <f t="shared" si="9"/>
        <v>5.6748139420888574E-3</v>
      </c>
    </row>
    <row r="300" spans="1:5" x14ac:dyDescent="0.25">
      <c r="A300">
        <v>1973</v>
      </c>
      <c r="B300">
        <f t="shared" si="8"/>
        <v>3.6958076953404806E-2</v>
      </c>
      <c r="C300">
        <v>0.11</v>
      </c>
      <c r="D300">
        <f t="shared" si="7"/>
        <v>1.4469548870334126E-2</v>
      </c>
      <c r="E300">
        <f t="shared" si="9"/>
        <v>3.7377015125520802E-2</v>
      </c>
    </row>
    <row r="301" spans="1:5" x14ac:dyDescent="0.25">
      <c r="A301">
        <v>1974</v>
      </c>
      <c r="B301">
        <f t="shared" si="8"/>
        <v>4.6187891467495135E-2</v>
      </c>
      <c r="C301">
        <v>-0.113</v>
      </c>
      <c r="D301">
        <f t="shared" si="7"/>
        <v>1.6775236745943788E-2</v>
      </c>
      <c r="E301">
        <f t="shared" si="9"/>
        <v>8.8022814327229609E-4</v>
      </c>
    </row>
    <row r="302" spans="1:5" x14ac:dyDescent="0.25">
      <c r="A302">
        <v>1975</v>
      </c>
      <c r="B302">
        <f t="shared" si="8"/>
        <v>5.3467957577745473E-2</v>
      </c>
      <c r="C302">
        <v>-5.6000000000000001E-2</v>
      </c>
      <c r="D302">
        <f t="shared" si="7"/>
        <v>1.8714053548765149E-2</v>
      </c>
      <c r="E302">
        <f t="shared" si="9"/>
        <v>7.4700329120128703E-4</v>
      </c>
    </row>
    <row r="303" spans="1:5" x14ac:dyDescent="0.25">
      <c r="A303">
        <v>1976</v>
      </c>
      <c r="B303">
        <f t="shared" si="8"/>
        <v>6.247760789143264E-2</v>
      </c>
      <c r="C303">
        <v>-0.16200000000000001</v>
      </c>
      <c r="D303">
        <f t="shared" si="7"/>
        <v>2.1260255393652814E-2</v>
      </c>
      <c r="E303">
        <f t="shared" si="9"/>
        <v>6.1887547704912345E-3</v>
      </c>
    </row>
    <row r="304" spans="1:5" x14ac:dyDescent="0.25">
      <c r="A304">
        <v>1977</v>
      </c>
      <c r="B304">
        <f t="shared" si="8"/>
        <v>7.4400165375740457E-2</v>
      </c>
      <c r="C304">
        <v>0.13500000000000001</v>
      </c>
      <c r="D304">
        <f t="shared" si="7"/>
        <v>2.4879234396021091E-2</v>
      </c>
      <c r="E304">
        <f t="shared" si="9"/>
        <v>4.7668583172858082E-2</v>
      </c>
    </row>
    <row r="305" spans="1:5" x14ac:dyDescent="0.25">
      <c r="A305">
        <v>1978</v>
      </c>
      <c r="B305">
        <f t="shared" ref="B305:B336" si="10">$B$174*D130+$C$174*C130+$D$174*B130+$E$174</f>
        <v>8.6267259096821647E-2</v>
      </c>
      <c r="C305">
        <v>8.9999999999999993E-3</v>
      </c>
      <c r="D305">
        <f t="shared" si="7"/>
        <v>2.8763691920682267E-2</v>
      </c>
      <c r="E305">
        <f t="shared" ref="E305:E336" si="11">(C305-SUM(C$177:C$345)/COUNT(C$177:C$345))^2</f>
        <v>8.5250802142782054E-3</v>
      </c>
    </row>
    <row r="306" spans="1:5" x14ac:dyDescent="0.25">
      <c r="A306">
        <v>1979</v>
      </c>
      <c r="B306">
        <f t="shared" si="10"/>
        <v>9.8394042773522372E-2</v>
      </c>
      <c r="C306">
        <v>9.6000000000000002E-2</v>
      </c>
      <c r="D306">
        <f t="shared" ref="D306:D345" si="12">(B306-SUM(C$177:C$345)/COUNT(C$177:C$345))^2</f>
        <v>3.3024122357294364E-2</v>
      </c>
      <c r="E306">
        <f t="shared" si="11"/>
        <v>3.2159737019011932E-2</v>
      </c>
    </row>
    <row r="307" spans="1:5" x14ac:dyDescent="0.25">
      <c r="A307">
        <v>1980</v>
      </c>
      <c r="B307">
        <f t="shared" si="10"/>
        <v>0.11231105726181134</v>
      </c>
      <c r="C307">
        <v>0.21299999999999999</v>
      </c>
      <c r="D307">
        <f t="shared" si="12"/>
        <v>3.8275955802491865E-2</v>
      </c>
      <c r="E307">
        <f t="shared" si="11"/>
        <v>8.7812275480550372E-2</v>
      </c>
    </row>
    <row r="308" spans="1:5" x14ac:dyDescent="0.25">
      <c r="A308">
        <v>1981</v>
      </c>
      <c r="B308">
        <f t="shared" si="10"/>
        <v>0.12496967290501182</v>
      </c>
      <c r="C308">
        <v>0.25800000000000001</v>
      </c>
      <c r="D308">
        <f t="shared" si="12"/>
        <v>4.3389320703710967E-2</v>
      </c>
      <c r="E308">
        <f t="shared" si="11"/>
        <v>0.11650709796575749</v>
      </c>
    </row>
    <row r="309" spans="1:5" x14ac:dyDescent="0.25">
      <c r="A309">
        <v>1982</v>
      </c>
      <c r="B309">
        <f t="shared" si="10"/>
        <v>0.13643981807493866</v>
      </c>
      <c r="C309">
        <v>4.3999999999999997E-2</v>
      </c>
      <c r="D309">
        <f t="shared" si="12"/>
        <v>4.829937112858116E-2</v>
      </c>
      <c r="E309">
        <f t="shared" si="11"/>
        <v>1.621327548055039E-2</v>
      </c>
    </row>
    <row r="310" spans="1:5" x14ac:dyDescent="0.25">
      <c r="A310">
        <v>1983</v>
      </c>
      <c r="B310">
        <f t="shared" si="10"/>
        <v>0.15136357153361679</v>
      </c>
      <c r="C310">
        <v>0.23899999999999999</v>
      </c>
      <c r="D310">
        <f t="shared" si="12"/>
        <v>5.5081711331961832E-2</v>
      </c>
      <c r="E310">
        <f t="shared" si="11"/>
        <v>0.10389750624978114</v>
      </c>
    </row>
    <row r="311" spans="1:5" x14ac:dyDescent="0.25">
      <c r="A311">
        <v>1984</v>
      </c>
      <c r="B311">
        <f t="shared" si="10"/>
        <v>0.16756057598069241</v>
      </c>
      <c r="C311">
        <v>7.0000000000000007E-2</v>
      </c>
      <c r="D311">
        <f t="shared" si="12"/>
        <v>6.2946764015201495E-2</v>
      </c>
      <c r="E311">
        <f t="shared" si="11"/>
        <v>2.3510506249781165E-2</v>
      </c>
    </row>
    <row r="312" spans="1:5" x14ac:dyDescent="0.25">
      <c r="A312">
        <v>1985</v>
      </c>
      <c r="B312">
        <f t="shared" si="10"/>
        <v>0.18347016828405316</v>
      </c>
      <c r="C312">
        <v>5.7000000000000002E-2</v>
      </c>
      <c r="D312">
        <f t="shared" si="12"/>
        <v>7.1183055999892733E-2</v>
      </c>
      <c r="E312">
        <f t="shared" si="11"/>
        <v>1.9692890865165777E-2</v>
      </c>
    </row>
    <row r="313" spans="1:5" x14ac:dyDescent="0.25">
      <c r="A313">
        <v>1986</v>
      </c>
      <c r="B313">
        <f t="shared" si="10"/>
        <v>0.19999517164822755</v>
      </c>
      <c r="C313">
        <v>0.11</v>
      </c>
      <c r="D313">
        <f t="shared" si="12"/>
        <v>8.0273924072290351E-2</v>
      </c>
      <c r="E313">
        <f t="shared" si="11"/>
        <v>3.7377015125520802E-2</v>
      </c>
    </row>
    <row r="314" spans="1:5" x14ac:dyDescent="0.25">
      <c r="A314">
        <v>1987</v>
      </c>
      <c r="B314">
        <f t="shared" si="10"/>
        <v>0.21802665447366198</v>
      </c>
      <c r="C314">
        <v>0.24399999999999999</v>
      </c>
      <c r="D314">
        <f t="shared" si="12"/>
        <v>9.0816653458126576E-2</v>
      </c>
      <c r="E314">
        <f t="shared" si="11"/>
        <v>0.10714581985924861</v>
      </c>
    </row>
    <row r="315" spans="1:5" x14ac:dyDescent="0.25">
      <c r="A315">
        <v>1988</v>
      </c>
      <c r="B315">
        <f t="shared" si="10"/>
        <v>0.23900207235995552</v>
      </c>
      <c r="C315">
        <v>0.28999999999999998</v>
      </c>
      <c r="D315">
        <f t="shared" si="12"/>
        <v>0.1038988422272855</v>
      </c>
      <c r="E315">
        <f t="shared" si="11"/>
        <v>0.13937630506634918</v>
      </c>
    </row>
    <row r="316" spans="1:5" x14ac:dyDescent="0.25">
      <c r="A316">
        <v>1989</v>
      </c>
      <c r="B316">
        <f t="shared" si="10"/>
        <v>0.26479958741555798</v>
      </c>
      <c r="C316">
        <v>0.17100000000000001</v>
      </c>
      <c r="D316">
        <f t="shared" si="12"/>
        <v>0.12119515720763684</v>
      </c>
      <c r="E316">
        <f t="shared" si="11"/>
        <v>6.4684441161023787E-2</v>
      </c>
    </row>
    <row r="317" spans="1:5" x14ac:dyDescent="0.25">
      <c r="A317">
        <v>1990</v>
      </c>
      <c r="B317">
        <f t="shared" si="10"/>
        <v>0.28266288221876401</v>
      </c>
      <c r="C317">
        <v>0.36499999999999999</v>
      </c>
      <c r="D317">
        <f t="shared" si="12"/>
        <v>0.13395178603029415</v>
      </c>
      <c r="E317">
        <f t="shared" si="11"/>
        <v>0.20100100920836103</v>
      </c>
    </row>
    <row r="318" spans="1:5" x14ac:dyDescent="0.25">
      <c r="A318">
        <v>1991</v>
      </c>
      <c r="B318">
        <f t="shared" si="10"/>
        <v>0.29495513392104478</v>
      </c>
      <c r="C318">
        <v>0.34699999999999998</v>
      </c>
      <c r="D318">
        <f t="shared" si="12"/>
        <v>0.14310067219935874</v>
      </c>
      <c r="E318">
        <f t="shared" si="11"/>
        <v>0.18518508021427818</v>
      </c>
    </row>
    <row r="319" spans="1:5" x14ac:dyDescent="0.25">
      <c r="A319">
        <v>1992</v>
      </c>
      <c r="B319">
        <f t="shared" si="10"/>
        <v>0.30525873384449476</v>
      </c>
      <c r="C319">
        <v>0.16400000000000001</v>
      </c>
      <c r="D319">
        <f t="shared" si="12"/>
        <v>0.15100226176986511</v>
      </c>
      <c r="E319">
        <f t="shared" si="11"/>
        <v>6.1172802107769327E-2</v>
      </c>
    </row>
    <row r="320" spans="1:5" x14ac:dyDescent="0.25">
      <c r="A320">
        <v>1993</v>
      </c>
      <c r="B320">
        <f t="shared" si="10"/>
        <v>0.31382387297674086</v>
      </c>
      <c r="C320">
        <v>0.191</v>
      </c>
      <c r="D320">
        <f t="shared" si="12"/>
        <v>0.15773227983281921</v>
      </c>
      <c r="E320">
        <f t="shared" si="11"/>
        <v>7.5257695598893587E-2</v>
      </c>
    </row>
    <row r="321" spans="1:5" x14ac:dyDescent="0.25">
      <c r="A321">
        <v>1994</v>
      </c>
      <c r="B321">
        <f t="shared" si="10"/>
        <v>0.33009610306772075</v>
      </c>
      <c r="C321">
        <v>0.24399999999999999</v>
      </c>
      <c r="D321">
        <f t="shared" si="12"/>
        <v>0.17092226800143281</v>
      </c>
      <c r="E321">
        <f t="shared" si="11"/>
        <v>0.10714581985924861</v>
      </c>
    </row>
    <row r="322" spans="1:5" x14ac:dyDescent="0.25">
      <c r="A322">
        <v>1995</v>
      </c>
      <c r="B322">
        <f t="shared" si="10"/>
        <v>0.34330549212732286</v>
      </c>
      <c r="C322">
        <v>0.39</v>
      </c>
      <c r="D322">
        <f t="shared" si="12"/>
        <v>0.18201900440094423</v>
      </c>
      <c r="E322">
        <f t="shared" si="11"/>
        <v>0.22404257725569832</v>
      </c>
    </row>
    <row r="323" spans="1:5" x14ac:dyDescent="0.25">
      <c r="A323">
        <v>1996</v>
      </c>
      <c r="B323">
        <f t="shared" si="10"/>
        <v>0.36707739738053924</v>
      </c>
      <c r="C323">
        <v>0.29199999999999998</v>
      </c>
      <c r="D323">
        <f t="shared" si="12"/>
        <v>0.20286804957792642</v>
      </c>
      <c r="E323">
        <f t="shared" si="11"/>
        <v>0.14087363051013616</v>
      </c>
    </row>
    <row r="324" spans="1:5" x14ac:dyDescent="0.25">
      <c r="A324">
        <v>1997</v>
      </c>
      <c r="B324">
        <f t="shared" si="10"/>
        <v>0.38667832978545391</v>
      </c>
      <c r="C324">
        <v>0.435</v>
      </c>
      <c r="D324">
        <f t="shared" si="12"/>
        <v>0.22090910938217778</v>
      </c>
      <c r="E324">
        <f t="shared" si="11"/>
        <v>0.26866739974090537</v>
      </c>
    </row>
    <row r="325" spans="1:5" x14ac:dyDescent="0.25">
      <c r="A325">
        <v>1998</v>
      </c>
      <c r="B325">
        <f t="shared" si="10"/>
        <v>0.40622371991738326</v>
      </c>
      <c r="C325">
        <v>0.58599999999999997</v>
      </c>
      <c r="D325">
        <f t="shared" si="12"/>
        <v>0.2396641771998837</v>
      </c>
      <c r="E325">
        <f t="shared" si="11"/>
        <v>0.44800447074682254</v>
      </c>
    </row>
    <row r="326" spans="1:5" x14ac:dyDescent="0.25">
      <c r="A326">
        <v>1999</v>
      </c>
      <c r="B326">
        <f t="shared" si="10"/>
        <v>0.4254481294812944</v>
      </c>
      <c r="C326">
        <v>0.35</v>
      </c>
      <c r="D326">
        <f t="shared" si="12"/>
        <v>0.25885656988021599</v>
      </c>
      <c r="E326">
        <f t="shared" si="11"/>
        <v>0.18777606837995864</v>
      </c>
    </row>
    <row r="327" spans="1:5" x14ac:dyDescent="0.25">
      <c r="A327">
        <v>2000</v>
      </c>
      <c r="B327">
        <f t="shared" si="10"/>
        <v>0.44886554940498691</v>
      </c>
      <c r="C327">
        <v>0.36499999999999999</v>
      </c>
      <c r="D327">
        <f t="shared" si="12"/>
        <v>0.28323355138792994</v>
      </c>
      <c r="E327">
        <f t="shared" si="11"/>
        <v>0.20100100920836103</v>
      </c>
    </row>
    <row r="328" spans="1:5" x14ac:dyDescent="0.25">
      <c r="A328">
        <v>2001</v>
      </c>
      <c r="B328">
        <f t="shared" si="10"/>
        <v>0.46704387969469607</v>
      </c>
      <c r="C328">
        <v>0.50700000000000001</v>
      </c>
      <c r="D328">
        <f t="shared" si="12"/>
        <v>0.30291290551112476</v>
      </c>
      <c r="E328">
        <f t="shared" si="11"/>
        <v>0.34849111571723679</v>
      </c>
    </row>
    <row r="329" spans="1:5" x14ac:dyDescent="0.25">
      <c r="A329">
        <v>2002</v>
      </c>
      <c r="B329">
        <f t="shared" si="10"/>
        <v>0.48385275979769027</v>
      </c>
      <c r="C329">
        <v>0.58599999999999997</v>
      </c>
      <c r="D329">
        <f t="shared" si="12"/>
        <v>0.32169782682463871</v>
      </c>
      <c r="E329">
        <f t="shared" si="11"/>
        <v>0.44800447074682254</v>
      </c>
    </row>
    <row r="330" spans="1:5" x14ac:dyDescent="0.25">
      <c r="A330">
        <v>2003</v>
      </c>
      <c r="B330">
        <f t="shared" si="10"/>
        <v>0.50182933293314758</v>
      </c>
      <c r="C330">
        <v>0.57099999999999995</v>
      </c>
      <c r="D330">
        <f t="shared" si="12"/>
        <v>0.34241303766199799</v>
      </c>
      <c r="E330">
        <f t="shared" si="11"/>
        <v>0.42814952991842015</v>
      </c>
    </row>
    <row r="331" spans="1:5" x14ac:dyDescent="0.25">
      <c r="A331">
        <v>2004</v>
      </c>
      <c r="B331">
        <f t="shared" si="10"/>
        <v>0.51775621606821964</v>
      </c>
      <c r="C331">
        <v>0.47499999999999998</v>
      </c>
      <c r="D331">
        <f t="shared" si="12"/>
        <v>0.36130627524172171</v>
      </c>
      <c r="E331">
        <f t="shared" si="11"/>
        <v>0.31173390861664502</v>
      </c>
    </row>
    <row r="332" spans="1:5" x14ac:dyDescent="0.25">
      <c r="A332">
        <v>2005</v>
      </c>
      <c r="B332">
        <f t="shared" si="10"/>
        <v>0.537541159397664</v>
      </c>
      <c r="C332">
        <v>0.65600000000000003</v>
      </c>
      <c r="D332">
        <f t="shared" si="12"/>
        <v>0.38548268651881923</v>
      </c>
      <c r="E332">
        <f t="shared" si="11"/>
        <v>0.54661086127936698</v>
      </c>
    </row>
    <row r="333" spans="1:5" x14ac:dyDescent="0.25">
      <c r="A333">
        <v>2006</v>
      </c>
      <c r="B333">
        <f t="shared" si="10"/>
        <v>0.55824583518313897</v>
      </c>
      <c r="C333">
        <v>0.60599999999999998</v>
      </c>
      <c r="D333">
        <f t="shared" si="12"/>
        <v>0.4116212985938843</v>
      </c>
      <c r="E333">
        <f t="shared" si="11"/>
        <v>0.47517772518469237</v>
      </c>
    </row>
    <row r="334" spans="1:5" x14ac:dyDescent="0.25">
      <c r="A334">
        <v>2007</v>
      </c>
      <c r="B334">
        <f t="shared" si="10"/>
        <v>0.57525702787414268</v>
      </c>
      <c r="C334">
        <v>0.61299999999999999</v>
      </c>
      <c r="D334">
        <f t="shared" si="12"/>
        <v>0.43373866588969345</v>
      </c>
      <c r="E334">
        <f t="shared" si="11"/>
        <v>0.48487736423794681</v>
      </c>
    </row>
    <row r="335" spans="1:5" x14ac:dyDescent="0.25">
      <c r="A335">
        <v>2008</v>
      </c>
      <c r="B335">
        <f t="shared" si="10"/>
        <v>0.59728955839028686</v>
      </c>
      <c r="C335">
        <v>0.48099999999999998</v>
      </c>
      <c r="D335">
        <f t="shared" si="12"/>
        <v>0.46324483583918713</v>
      </c>
      <c r="E335">
        <f t="shared" si="11"/>
        <v>0.31846988494800599</v>
      </c>
    </row>
    <row r="336" spans="1:5" x14ac:dyDescent="0.25">
      <c r="A336">
        <v>2009</v>
      </c>
      <c r="B336">
        <f t="shared" si="10"/>
        <v>0.61415149992315943</v>
      </c>
      <c r="C336">
        <v>0.61399999999999999</v>
      </c>
      <c r="D336">
        <f t="shared" si="12"/>
        <v>0.48648234120726719</v>
      </c>
      <c r="E336">
        <f t="shared" si="11"/>
        <v>0.48627102695984031</v>
      </c>
    </row>
    <row r="337" spans="1:5" x14ac:dyDescent="0.25">
      <c r="A337">
        <v>2010</v>
      </c>
      <c r="B337">
        <f t="shared" ref="B337:B345" si="13">$B$174*D162+$C$174*C162+$D$174*B162+$E$174</f>
        <v>0.63619396210313628</v>
      </c>
      <c r="C337">
        <v>0.68700000000000006</v>
      </c>
      <c r="D337">
        <f t="shared" si="12"/>
        <v>0.51771669051003677</v>
      </c>
      <c r="E337">
        <f t="shared" ref="E337:E345" si="14">(C337-SUM(C$177:C$345)/COUNT(C$177:C$345))^2</f>
        <v>0.59341040565806524</v>
      </c>
    </row>
    <row r="338" spans="1:5" x14ac:dyDescent="0.25">
      <c r="A338">
        <v>2011</v>
      </c>
      <c r="B338">
        <f t="shared" si="13"/>
        <v>0.66069688187676245</v>
      </c>
      <c r="C338">
        <v>0.56999999999999995</v>
      </c>
      <c r="D338">
        <f t="shared" si="12"/>
        <v>0.55357802611903695</v>
      </c>
      <c r="E338">
        <f t="shared" si="14"/>
        <v>0.42684186719652661</v>
      </c>
    </row>
    <row r="339" spans="1:5" x14ac:dyDescent="0.25">
      <c r="A339">
        <v>2012</v>
      </c>
      <c r="B339">
        <f t="shared" si="13"/>
        <v>0.68188404024372229</v>
      </c>
      <c r="C339">
        <v>0.58499999999999996</v>
      </c>
      <c r="D339">
        <f t="shared" si="12"/>
        <v>0.58555461021908861</v>
      </c>
      <c r="E339">
        <f t="shared" si="14"/>
        <v>0.44666680802492903</v>
      </c>
    </row>
    <row r="340" spans="1:5" x14ac:dyDescent="0.25">
      <c r="A340">
        <v>2013</v>
      </c>
      <c r="B340">
        <f t="shared" si="13"/>
        <v>0.70533578508875738</v>
      </c>
      <c r="C340">
        <v>0.61</v>
      </c>
      <c r="D340">
        <f t="shared" si="12"/>
        <v>0.62199586723578526</v>
      </c>
      <c r="E340">
        <f t="shared" si="14"/>
        <v>0.4807083760722663</v>
      </c>
    </row>
    <row r="341" spans="1:5" x14ac:dyDescent="0.25">
      <c r="A341">
        <v>2014</v>
      </c>
      <c r="B341">
        <f t="shared" si="13"/>
        <v>0.72934353245728811</v>
      </c>
      <c r="C341">
        <v>0.67400000000000004</v>
      </c>
      <c r="D341">
        <f t="shared" si="12"/>
        <v>0.66044048236925745</v>
      </c>
      <c r="E341">
        <f t="shared" si="14"/>
        <v>0.5735507902734498</v>
      </c>
    </row>
    <row r="342" spans="1:5" x14ac:dyDescent="0.25">
      <c r="A342">
        <v>2015</v>
      </c>
      <c r="B342">
        <f t="shared" si="13"/>
        <v>0.76014959498699586</v>
      </c>
      <c r="C342">
        <v>0.81299999999999994</v>
      </c>
      <c r="D342">
        <f t="shared" si="12"/>
        <v>0.71146012302289818</v>
      </c>
      <c r="E342">
        <f t="shared" si="14"/>
        <v>0.80340990861664496</v>
      </c>
    </row>
    <row r="343" spans="1:5" x14ac:dyDescent="0.25">
      <c r="A343">
        <v>2016</v>
      </c>
      <c r="B343">
        <f t="shared" si="13"/>
        <v>0.78239584874653634</v>
      </c>
      <c r="C343">
        <v>0.95</v>
      </c>
      <c r="D343">
        <f t="shared" si="12"/>
        <v>0.74948360160331562</v>
      </c>
      <c r="E343">
        <f t="shared" si="14"/>
        <v>1.0677737015160529</v>
      </c>
    </row>
    <row r="344" spans="1:5" x14ac:dyDescent="0.25">
      <c r="A344">
        <v>2017</v>
      </c>
      <c r="B344">
        <f t="shared" si="13"/>
        <v>0.80256275154597745</v>
      </c>
      <c r="C344">
        <v>0.83599999999999997</v>
      </c>
      <c r="D344">
        <f t="shared" si="12"/>
        <v>0.78480837854926933</v>
      </c>
      <c r="E344">
        <f t="shared" si="14"/>
        <v>0.84517015122019523</v>
      </c>
    </row>
    <row r="345" spans="1:5" x14ac:dyDescent="0.25">
      <c r="A345">
        <v>2018</v>
      </c>
      <c r="B345">
        <f t="shared" si="13"/>
        <v>0.8288460589179083</v>
      </c>
      <c r="C345">
        <v>0.76900000000000002</v>
      </c>
      <c r="D345">
        <f t="shared" si="12"/>
        <v>0.83206764531093702</v>
      </c>
      <c r="E345">
        <f t="shared" si="14"/>
        <v>0.72646874885333146</v>
      </c>
    </row>
    <row r="346" spans="1:5" x14ac:dyDescent="0.25">
      <c r="C34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CE66-80C0-4BDB-9C9E-225309D0874A}">
  <dimension ref="A1:O223"/>
  <sheetViews>
    <sheetView topLeftCell="A183" zoomScale="70" zoomScaleNormal="70" workbookViewId="0">
      <selection activeCell="A155" sqref="A155:H189"/>
    </sheetView>
  </sheetViews>
  <sheetFormatPr defaultRowHeight="13.8" x14ac:dyDescent="0.25"/>
  <cols>
    <col min="1" max="1" width="12.09765625" customWidth="1"/>
    <col min="2" max="2" width="23.5" customWidth="1"/>
    <col min="3" max="3" width="13.8984375" bestFit="1" customWidth="1"/>
    <col min="4" max="4" width="13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9"/>
      <c r="B2" s="58" t="s">
        <v>25</v>
      </c>
      <c r="C2" s="59" t="s">
        <v>8</v>
      </c>
    </row>
    <row r="3" spans="1:15" ht="14.4" thickBot="1" x14ac:dyDescent="0.3">
      <c r="A3" s="53" t="s">
        <v>18</v>
      </c>
      <c r="B3" s="23">
        <f t="array" ref="B3:C3">LINEST(B20:B189,A20:A189,TRUE,TRUE)</f>
        <v>0.61491160988005011</v>
      </c>
      <c r="C3" s="35">
        <v>-870.92290303381719</v>
      </c>
    </row>
    <row r="4" spans="1:15" x14ac:dyDescent="0.25">
      <c r="A4" s="54"/>
      <c r="B4" s="58" t="s">
        <v>25</v>
      </c>
      <c r="C4" s="58" t="s">
        <v>14</v>
      </c>
      <c r="D4" s="59" t="s">
        <v>8</v>
      </c>
    </row>
    <row r="5" spans="1:15" ht="14.4" thickBot="1" x14ac:dyDescent="0.3">
      <c r="A5" s="55" t="s">
        <v>70</v>
      </c>
      <c r="B5" s="32">
        <f t="array" ref="B5:D5">LINEST(B20:B189,A20:A189^{1,2},TRUE,TRUE)</f>
        <v>5.4713519950281468E-3</v>
      </c>
      <c r="C5" s="32">
        <v>-20.553749258883862</v>
      </c>
      <c r="D5" s="37">
        <v>19591.287938836067</v>
      </c>
    </row>
    <row r="6" spans="1:15" x14ac:dyDescent="0.25">
      <c r="A6" s="54"/>
      <c r="B6" s="58" t="s">
        <v>25</v>
      </c>
      <c r="C6" s="58" t="s">
        <v>14</v>
      </c>
      <c r="D6" s="58" t="s">
        <v>31</v>
      </c>
      <c r="E6" s="59" t="s">
        <v>8</v>
      </c>
    </row>
    <row r="7" spans="1:15" ht="14.4" thickBot="1" x14ac:dyDescent="0.3">
      <c r="A7" s="55" t="s">
        <v>71</v>
      </c>
      <c r="B7" s="32">
        <f t="array" ref="B7:E7">LINEST(B20:B189,A20:A189^{1,2,3},TRUE,TRUE)</f>
        <v>5.4940183853253713E-5</v>
      </c>
      <c r="C7" s="32">
        <v>-0.31337400499732898</v>
      </c>
      <c r="D7" s="32">
        <v>596.0144473748893</v>
      </c>
      <c r="E7" s="37">
        <v>-377685.30796235445</v>
      </c>
    </row>
    <row r="8" spans="1:15" x14ac:dyDescent="0.25">
      <c r="A8" s="68"/>
      <c r="B8" s="69" t="s">
        <v>25</v>
      </c>
      <c r="C8" s="69" t="s">
        <v>14</v>
      </c>
      <c r="D8" s="69" t="s">
        <v>31</v>
      </c>
      <c r="E8" s="69" t="s">
        <v>59</v>
      </c>
      <c r="F8" s="70" t="s">
        <v>8</v>
      </c>
    </row>
    <row r="9" spans="1:15" ht="14.4" thickBot="1" x14ac:dyDescent="0.3">
      <c r="A9" s="71" t="s">
        <v>72</v>
      </c>
      <c r="B9" s="44">
        <f t="array" ref="B9:F9">LINEST(B20:B189,A20:A189^{1,2,3,4},TRUE,TRUE)</f>
        <v>3.7850978643752432E-7</v>
      </c>
      <c r="C9" s="44">
        <v>-2.873968543596366E-3</v>
      </c>
      <c r="D9" s="44">
        <v>8.1832431893068502</v>
      </c>
      <c r="E9" s="44">
        <v>-10355.744329653489</v>
      </c>
      <c r="F9" s="45">
        <v>4914475.3103305716</v>
      </c>
    </row>
    <row r="10" spans="1:15" x14ac:dyDescent="0.25">
      <c r="A10" s="54"/>
      <c r="B10" s="58" t="s">
        <v>25</v>
      </c>
      <c r="C10" s="58" t="s">
        <v>14</v>
      </c>
      <c r="D10" s="58" t="s">
        <v>31</v>
      </c>
      <c r="E10" s="58" t="s">
        <v>59</v>
      </c>
      <c r="F10" s="58" t="s">
        <v>60</v>
      </c>
      <c r="G10" s="59" t="s">
        <v>8</v>
      </c>
    </row>
    <row r="11" spans="1:15" ht="14.4" thickBot="1" x14ac:dyDescent="0.3">
      <c r="A11" s="53" t="s">
        <v>73</v>
      </c>
      <c r="B11" s="23">
        <f t="array" ref="B11:G11">LINEST(B20:B189,A20:A189^{1,2,3,4,5},TRUE,TRUE)</f>
        <v>1.4626081799307437E-10</v>
      </c>
      <c r="C11" s="23">
        <v>-1.0405930059579339E-6</v>
      </c>
      <c r="D11" s="23">
        <v>2.6323737939181664E-3</v>
      </c>
      <c r="E11" s="23">
        <v>-2.4971142213185855</v>
      </c>
      <c r="F11" s="23">
        <v>0</v>
      </c>
      <c r="G11" s="35">
        <v>898976.077613784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93</v>
      </c>
      <c r="B13" s="63" t="s">
        <v>62</v>
      </c>
      <c r="C13" s="64" t="s">
        <v>54</v>
      </c>
      <c r="D13" s="64" t="s">
        <v>55</v>
      </c>
      <c r="E13" s="64" t="s">
        <v>56</v>
      </c>
      <c r="F13" s="65" t="s">
        <v>57</v>
      </c>
      <c r="G13" s="66" t="s">
        <v>58</v>
      </c>
    </row>
    <row r="14" spans="1:15" x14ac:dyDescent="0.25">
      <c r="A14" s="29" t="s">
        <v>61</v>
      </c>
      <c r="B14" s="24">
        <f>SUM(B20:B189)/COUNT(B20:B189)</f>
        <v>318.62360627913978</v>
      </c>
      <c r="C14" s="19"/>
      <c r="D14" s="19"/>
      <c r="E14" s="20"/>
      <c r="F14" s="38"/>
      <c r="G14" s="10"/>
    </row>
    <row r="15" spans="1:15" ht="16.2" x14ac:dyDescent="0.25">
      <c r="A15" s="30" t="s">
        <v>41</v>
      </c>
      <c r="B15" s="25"/>
      <c r="C15" s="17">
        <f>SUM(I20:I189)</f>
        <v>154801.75358370348</v>
      </c>
      <c r="D15" s="17">
        <f t="shared" ref="D15:G15" si="0">SUM(J20:J189)</f>
        <v>178411.22539735373</v>
      </c>
      <c r="E15" s="17">
        <f t="shared" si="0"/>
        <v>182832.56856792071</v>
      </c>
      <c r="F15" s="39">
        <f t="shared" si="0"/>
        <v>183217.43056227011</v>
      </c>
      <c r="G15" s="21">
        <f t="shared" si="0"/>
        <v>183209.13601955489</v>
      </c>
    </row>
    <row r="16" spans="1:15" ht="16.2" x14ac:dyDescent="0.25">
      <c r="A16" s="30" t="s">
        <v>42</v>
      </c>
      <c r="B16" s="26">
        <f>SUM(C20:C189)</f>
        <v>183652.67967659931</v>
      </c>
      <c r="C16" s="17"/>
      <c r="D16" s="17"/>
      <c r="E16" s="18"/>
      <c r="F16" s="39"/>
      <c r="G16" s="22"/>
    </row>
    <row r="17" spans="1:13" ht="16.8" thickBot="1" x14ac:dyDescent="0.3">
      <c r="A17" s="31" t="s">
        <v>64</v>
      </c>
      <c r="B17" s="27"/>
      <c r="C17" s="11">
        <f>C15/$B$16</f>
        <v>0.8429049543752889</v>
      </c>
      <c r="D17" s="11">
        <f t="shared" ref="D17:G17" si="1">D15/$B$16</f>
        <v>0.97145996296664205</v>
      </c>
      <c r="E17" s="11">
        <f t="shared" si="1"/>
        <v>0.99553444518140022</v>
      </c>
      <c r="F17" s="13">
        <f t="shared" si="1"/>
        <v>0.99763004212573625</v>
      </c>
      <c r="G17" s="12">
        <f t="shared" si="1"/>
        <v>0.99758487783665628</v>
      </c>
    </row>
    <row r="18" spans="1:13" x14ac:dyDescent="0.25">
      <c r="G18" s="7"/>
      <c r="H18" s="15"/>
      <c r="I18" s="15"/>
      <c r="J18" s="15"/>
      <c r="K18" s="16"/>
      <c r="L18" s="15"/>
    </row>
    <row r="19" spans="1:13" ht="30" x14ac:dyDescent="0.25">
      <c r="A19" s="6" t="s">
        <v>114</v>
      </c>
      <c r="B19" s="80" t="s">
        <v>118</v>
      </c>
      <c r="C19" s="7" t="s">
        <v>38</v>
      </c>
      <c r="D19" s="6" t="s">
        <v>49</v>
      </c>
      <c r="E19" s="6" t="s">
        <v>50</v>
      </c>
      <c r="F19" s="6" t="s">
        <v>51</v>
      </c>
      <c r="G19" s="6" t="s">
        <v>52</v>
      </c>
      <c r="H19" s="6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284.31699985478582</v>
      </c>
      <c r="C20">
        <f t="shared" ref="C20:C51" si="2">(B20-$B$14)^2</f>
        <v>1176.9432443555243</v>
      </c>
      <c r="D20">
        <f t="shared" ref="D20:D51" si="3">$B$3*A20+$C$3</f>
        <v>266.66357524427553</v>
      </c>
      <c r="E20">
        <f t="shared" ref="E20:E51" si="4">$B$5*A20^2+$C$5*A20+$D$5</f>
        <v>292.55401288475696</v>
      </c>
      <c r="F20">
        <f t="shared" ref="F20:F51" si="5">$B$7*A20^3+$C$7*A20^2+$D$7*A20+$E$7</f>
        <v>279.52916768979048</v>
      </c>
      <c r="G20">
        <f t="shared" ref="G20:G51" si="6">$B$9*A20^4+$C$9*A20^3+$D$9*A20^2+$E$9*A20+$F$9</f>
        <v>283.78514807485044</v>
      </c>
      <c r="H20">
        <f t="shared" ref="H20:H51" si="7">$B$11*A20^5+$C$11*A20^4+$D$11*A20^3+$E$11*A20^2+$F$11*A20+$G$11</f>
        <v>283.6596036683768</v>
      </c>
      <c r="I20">
        <f t="shared" ref="I20:I51" si="8">(D20-$B$14)^2</f>
        <v>2699.8448251440554</v>
      </c>
      <c r="J20">
        <f t="shared" ref="J20:J51" si="9">(E20-$B$14)^2</f>
        <v>679.62369974844842</v>
      </c>
      <c r="K20">
        <f t="shared" ref="K20:K51" si="10">(F20-$B$14)^2</f>
        <v>1528.3751286164033</v>
      </c>
      <c r="L20">
        <f t="shared" ref="L20:L51" si="11">(G20-$B$14)^2</f>
        <v>1213.718170052015</v>
      </c>
      <c r="M20">
        <f t="shared" ref="M20:M51" si="12">(H20-$B$14)^2</f>
        <v>1222.4814785654401</v>
      </c>
    </row>
    <row r="21" spans="1:13" x14ac:dyDescent="0.25">
      <c r="A21">
        <v>1851</v>
      </c>
      <c r="B21">
        <v>284.45099984933194</v>
      </c>
      <c r="C21">
        <f t="shared" si="2"/>
        <v>1167.7670302065444</v>
      </c>
      <c r="D21">
        <f t="shared" si="3"/>
        <v>267.27848685415552</v>
      </c>
      <c r="E21">
        <f t="shared" si="4"/>
        <v>292.2497373594706</v>
      </c>
      <c r="F21">
        <f t="shared" si="5"/>
        <v>280.1497332433355</v>
      </c>
      <c r="G21">
        <f t="shared" si="6"/>
        <v>283.90204731188715</v>
      </c>
      <c r="H21">
        <f t="shared" si="7"/>
        <v>283.79578446038067</v>
      </c>
      <c r="I21">
        <f t="shared" si="8"/>
        <v>2636.321288765896</v>
      </c>
      <c r="J21">
        <f t="shared" si="9"/>
        <v>695.58096179189181</v>
      </c>
      <c r="K21">
        <f t="shared" si="10"/>
        <v>1480.2389063751873</v>
      </c>
      <c r="L21">
        <f t="shared" si="11"/>
        <v>1205.5866571164017</v>
      </c>
      <c r="M21">
        <f t="shared" si="12"/>
        <v>1212.9771726392328</v>
      </c>
    </row>
    <row r="22" spans="1:13" x14ac:dyDescent="0.25">
      <c r="A22">
        <v>1852</v>
      </c>
      <c r="B22">
        <v>284.59799984050301</v>
      </c>
      <c r="C22">
        <f t="shared" si="2"/>
        <v>1157.7418935170001</v>
      </c>
      <c r="D22">
        <f t="shared" si="3"/>
        <v>267.89339846403573</v>
      </c>
      <c r="E22">
        <f t="shared" si="4"/>
        <v>291.95640453817396</v>
      </c>
      <c r="F22">
        <f t="shared" si="5"/>
        <v>280.75371646886924</v>
      </c>
      <c r="G22">
        <f t="shared" si="6"/>
        <v>284.02934634126723</v>
      </c>
      <c r="H22">
        <f t="shared" si="7"/>
        <v>283.9409351516515</v>
      </c>
      <c r="I22">
        <f t="shared" si="8"/>
        <v>2573.5539849636443</v>
      </c>
      <c r="J22">
        <f t="shared" si="9"/>
        <v>711.13964869337065</v>
      </c>
      <c r="K22">
        <f t="shared" si="10"/>
        <v>1434.1285542420321</v>
      </c>
      <c r="L22">
        <f t="shared" si="11"/>
        <v>1196.7628206490938</v>
      </c>
      <c r="M22">
        <f t="shared" si="12"/>
        <v>1202.8876765375089</v>
      </c>
    </row>
    <row r="23" spans="1:13" x14ac:dyDescent="0.25">
      <c r="A23">
        <v>1853</v>
      </c>
      <c r="B23">
        <v>284.73099982856837</v>
      </c>
      <c r="C23">
        <f t="shared" si="2"/>
        <v>1148.7087720133145</v>
      </c>
      <c r="D23">
        <f t="shared" si="3"/>
        <v>268.50831007391571</v>
      </c>
      <c r="E23">
        <f t="shared" si="4"/>
        <v>291.67401442087066</v>
      </c>
      <c r="F23">
        <f t="shared" si="5"/>
        <v>281.34144700766774</v>
      </c>
      <c r="G23">
        <f t="shared" si="6"/>
        <v>284.16662081889808</v>
      </c>
      <c r="H23">
        <f t="shared" si="7"/>
        <v>284.09469357691705</v>
      </c>
      <c r="I23">
        <f t="shared" si="8"/>
        <v>2511.5429137373462</v>
      </c>
      <c r="J23">
        <f t="shared" si="9"/>
        <v>726.28050132728504</v>
      </c>
      <c r="K23">
        <f t="shared" si="10"/>
        <v>1389.9593999434085</v>
      </c>
      <c r="L23">
        <f t="shared" si="11"/>
        <v>1187.2838470073077</v>
      </c>
      <c r="M23">
        <f t="shared" si="12"/>
        <v>1192.2458123977178</v>
      </c>
    </row>
    <row r="24" spans="1:13" x14ac:dyDescent="0.25">
      <c r="A24">
        <v>1854</v>
      </c>
      <c r="B24">
        <v>284.84599980594913</v>
      </c>
      <c r="C24">
        <f t="shared" si="2"/>
        <v>1140.9266990577305</v>
      </c>
      <c r="D24">
        <f t="shared" si="3"/>
        <v>269.12322168379569</v>
      </c>
      <c r="E24">
        <f t="shared" si="4"/>
        <v>291.40256700755344</v>
      </c>
      <c r="F24">
        <f t="shared" si="5"/>
        <v>281.91325449995929</v>
      </c>
      <c r="G24">
        <f t="shared" si="6"/>
        <v>284.31345547921956</v>
      </c>
      <c r="H24">
        <f t="shared" si="7"/>
        <v>284.25670510903001</v>
      </c>
      <c r="I24">
        <f t="shared" si="8"/>
        <v>2450.2880750869781</v>
      </c>
      <c r="J24">
        <f t="shared" si="9"/>
        <v>740.98497902524548</v>
      </c>
      <c r="K24">
        <f t="shared" si="10"/>
        <v>1347.6499277511798</v>
      </c>
      <c r="L24">
        <f t="shared" si="11"/>
        <v>1177.1864479132662</v>
      </c>
      <c r="M24">
        <f t="shared" si="12"/>
        <v>1181.0838960360923</v>
      </c>
    </row>
    <row r="25" spans="1:13" x14ac:dyDescent="0.25">
      <c r="A25">
        <v>1855</v>
      </c>
      <c r="B25">
        <v>284.94099979565135</v>
      </c>
      <c r="C25">
        <f t="shared" si="2"/>
        <v>1134.5179795215367</v>
      </c>
      <c r="D25">
        <f t="shared" si="3"/>
        <v>269.73813329367567</v>
      </c>
      <c r="E25">
        <f t="shared" si="4"/>
        <v>291.14206229822958</v>
      </c>
      <c r="F25">
        <f t="shared" si="5"/>
        <v>282.46946858783485</v>
      </c>
      <c r="G25">
        <f t="shared" si="6"/>
        <v>284.46944412775338</v>
      </c>
      <c r="H25">
        <f t="shared" si="7"/>
        <v>284.42662266455591</v>
      </c>
      <c r="I25">
        <f t="shared" si="8"/>
        <v>2389.7894690125408</v>
      </c>
      <c r="J25">
        <f t="shared" si="9"/>
        <v>755.23525957470179</v>
      </c>
      <c r="K25">
        <f t="shared" si="10"/>
        <v>1307.1216722018355</v>
      </c>
      <c r="L25">
        <f t="shared" si="11"/>
        <v>1166.5067922631954</v>
      </c>
      <c r="M25">
        <f t="shared" si="12"/>
        <v>1169.4336883361177</v>
      </c>
    </row>
    <row r="26" spans="1:13" x14ac:dyDescent="0.25">
      <c r="A26">
        <v>1856</v>
      </c>
      <c r="B26">
        <v>285.04899978258481</v>
      </c>
      <c r="C26">
        <f t="shared" si="2"/>
        <v>1127.2542013985108</v>
      </c>
      <c r="D26">
        <f t="shared" si="3"/>
        <v>270.35304490355588</v>
      </c>
      <c r="E26">
        <f t="shared" si="4"/>
        <v>290.8925002929027</v>
      </c>
      <c r="F26">
        <f t="shared" si="5"/>
        <v>283.01041891187197</v>
      </c>
      <c r="G26">
        <f t="shared" si="6"/>
        <v>284.63418968580663</v>
      </c>
      <c r="H26">
        <f t="shared" si="7"/>
        <v>284.60410672239959</v>
      </c>
      <c r="I26">
        <f t="shared" si="8"/>
        <v>2330.0470955140117</v>
      </c>
      <c r="J26">
        <f t="shared" si="9"/>
        <v>769.0142392199142</v>
      </c>
      <c r="K26">
        <f t="shared" si="10"/>
        <v>1268.2991144561238</v>
      </c>
      <c r="L26">
        <f t="shared" si="11"/>
        <v>1155.2804403551506</v>
      </c>
      <c r="M26">
        <f t="shared" si="12"/>
        <v>1157.3263500910457</v>
      </c>
    </row>
    <row r="27" spans="1:13" x14ac:dyDescent="0.25">
      <c r="A27">
        <v>1857</v>
      </c>
      <c r="B27">
        <v>285.20399977284018</v>
      </c>
      <c r="C27">
        <f t="shared" si="2"/>
        <v>1116.8700990359027</v>
      </c>
      <c r="D27">
        <f t="shared" si="3"/>
        <v>270.96795651343587</v>
      </c>
      <c r="E27">
        <f t="shared" si="4"/>
        <v>290.65388099155462</v>
      </c>
      <c r="F27">
        <f t="shared" si="5"/>
        <v>283.53643511334667</v>
      </c>
      <c r="G27">
        <f t="shared" si="6"/>
        <v>284.80730412714183</v>
      </c>
      <c r="H27">
        <f t="shared" si="7"/>
        <v>284.78882535174489</v>
      </c>
      <c r="I27">
        <f t="shared" si="8"/>
        <v>2271.0609545914353</v>
      </c>
      <c r="J27">
        <f t="shared" si="9"/>
        <v>782.30553266298091</v>
      </c>
      <c r="K27">
        <f t="shared" si="10"/>
        <v>1231.1095804176634</v>
      </c>
      <c r="L27">
        <f t="shared" si="11"/>
        <v>1143.5422912352208</v>
      </c>
      <c r="M27">
        <f t="shared" si="12"/>
        <v>1144.792400404805</v>
      </c>
    </row>
    <row r="28" spans="1:13" x14ac:dyDescent="0.25">
      <c r="A28">
        <v>1858</v>
      </c>
      <c r="B28">
        <v>285.36899976532408</v>
      </c>
      <c r="C28">
        <f t="shared" si="2"/>
        <v>1105.8688543887138</v>
      </c>
      <c r="D28">
        <f t="shared" si="3"/>
        <v>271.58286812331585</v>
      </c>
      <c r="E28">
        <f t="shared" si="4"/>
        <v>290.42620439419989</v>
      </c>
      <c r="F28">
        <f t="shared" si="5"/>
        <v>284.04784683330217</v>
      </c>
      <c r="G28">
        <f t="shared" si="6"/>
        <v>284.98840852454305</v>
      </c>
      <c r="H28">
        <f t="shared" si="7"/>
        <v>284.98045421950519</v>
      </c>
      <c r="I28">
        <f t="shared" si="8"/>
        <v>2212.8310462447894</v>
      </c>
      <c r="J28">
        <f t="shared" si="9"/>
        <v>795.09347306081179</v>
      </c>
      <c r="K28">
        <f t="shared" si="10"/>
        <v>1195.4831412564283</v>
      </c>
      <c r="L28">
        <f t="shared" si="11"/>
        <v>1131.3265279908289</v>
      </c>
      <c r="M28">
        <f t="shared" si="12"/>
        <v>1131.8616805076949</v>
      </c>
    </row>
    <row r="29" spans="1:13" x14ac:dyDescent="0.25">
      <c r="A29">
        <v>1859</v>
      </c>
      <c r="B29">
        <v>285.54499975017956</v>
      </c>
      <c r="C29">
        <f t="shared" si="2"/>
        <v>1094.1942098977697</v>
      </c>
      <c r="D29">
        <f t="shared" si="3"/>
        <v>272.19777973319606</v>
      </c>
      <c r="E29">
        <f t="shared" si="4"/>
        <v>290.20947050083487</v>
      </c>
      <c r="F29">
        <f t="shared" si="5"/>
        <v>284.5449837128981</v>
      </c>
      <c r="G29">
        <f t="shared" si="6"/>
        <v>285.17713303491473</v>
      </c>
      <c r="H29">
        <f t="shared" si="7"/>
        <v>285.1786766089499</v>
      </c>
      <c r="I29">
        <f t="shared" si="8"/>
        <v>2155.3573704740529</v>
      </c>
      <c r="J29">
        <f t="shared" si="9"/>
        <v>807.36311202794718</v>
      </c>
      <c r="K29">
        <f t="shared" si="10"/>
        <v>1161.3525160123565</v>
      </c>
      <c r="L29">
        <f t="shared" si="11"/>
        <v>1118.6665724766619</v>
      </c>
      <c r="M29">
        <f t="shared" si="12"/>
        <v>1118.5633206439472</v>
      </c>
    </row>
    <row r="30" spans="1:13" x14ac:dyDescent="0.25">
      <c r="A30">
        <v>1860</v>
      </c>
      <c r="B30">
        <v>285.73899972727025</v>
      </c>
      <c r="C30">
        <f t="shared" si="2"/>
        <v>1081.39734807126</v>
      </c>
      <c r="D30">
        <f t="shared" si="3"/>
        <v>272.81269134307604</v>
      </c>
      <c r="E30">
        <f t="shared" si="4"/>
        <v>290.00367931145956</v>
      </c>
      <c r="F30">
        <f t="shared" si="5"/>
        <v>285.02817539294483</v>
      </c>
      <c r="G30">
        <f t="shared" si="6"/>
        <v>285.3731168936938</v>
      </c>
      <c r="H30">
        <f t="shared" si="7"/>
        <v>285.38318344205618</v>
      </c>
      <c r="I30">
        <f t="shared" si="8"/>
        <v>2098.6399272792678</v>
      </c>
      <c r="J30">
        <f t="shared" si="9"/>
        <v>819.10021963534916</v>
      </c>
      <c r="K30">
        <f t="shared" si="10"/>
        <v>1128.6529764291015</v>
      </c>
      <c r="L30">
        <f t="shared" si="11"/>
        <v>1105.5950443716554</v>
      </c>
      <c r="M30">
        <f t="shared" si="12"/>
        <v>1104.9257103881089</v>
      </c>
    </row>
    <row r="31" spans="1:13" x14ac:dyDescent="0.25">
      <c r="A31">
        <v>1861</v>
      </c>
      <c r="B31">
        <v>285.93299971209461</v>
      </c>
      <c r="C31">
        <f t="shared" si="2"/>
        <v>1068.6757577213366</v>
      </c>
      <c r="D31">
        <f t="shared" si="3"/>
        <v>273.42760295295602</v>
      </c>
      <c r="E31">
        <f t="shared" si="4"/>
        <v>289.80883082607761</v>
      </c>
      <c r="F31">
        <f t="shared" si="5"/>
        <v>285.49775151506765</v>
      </c>
      <c r="G31">
        <f t="shared" si="6"/>
        <v>285.5760084297508</v>
      </c>
      <c r="H31">
        <f t="shared" si="7"/>
        <v>285.59367330186069</v>
      </c>
      <c r="I31">
        <f t="shared" si="8"/>
        <v>2042.6787166604131</v>
      </c>
      <c r="J31">
        <f t="shared" si="9"/>
        <v>830.29128441039404</v>
      </c>
      <c r="K31">
        <f t="shared" si="10"/>
        <v>1097.3222538504003</v>
      </c>
      <c r="L31">
        <f t="shared" si="11"/>
        <v>1092.1437236149391</v>
      </c>
      <c r="M31">
        <f t="shared" si="12"/>
        <v>1090.9764724835486</v>
      </c>
    </row>
    <row r="32" spans="1:13" x14ac:dyDescent="0.25">
      <c r="A32">
        <v>1862</v>
      </c>
      <c r="B32">
        <v>286.09999970202233</v>
      </c>
      <c r="C32">
        <f t="shared" si="2"/>
        <v>1057.7849847831174</v>
      </c>
      <c r="D32">
        <f t="shared" si="3"/>
        <v>274.04251456283623</v>
      </c>
      <c r="E32">
        <f t="shared" si="4"/>
        <v>289.62492504468173</v>
      </c>
      <c r="F32">
        <f t="shared" si="5"/>
        <v>285.95404172019335</v>
      </c>
      <c r="G32">
        <f t="shared" si="6"/>
        <v>285.78546504862607</v>
      </c>
      <c r="H32">
        <f t="shared" si="7"/>
        <v>285.80985242128372</v>
      </c>
      <c r="I32">
        <f t="shared" si="8"/>
        <v>1987.4737386174688</v>
      </c>
      <c r="J32">
        <f t="shared" si="9"/>
        <v>840.92351333770932</v>
      </c>
      <c r="K32">
        <f t="shared" si="10"/>
        <v>1067.3004484711689</v>
      </c>
      <c r="L32">
        <f t="shared" si="11"/>
        <v>1078.3435194751646</v>
      </c>
      <c r="M32">
        <f t="shared" si="12"/>
        <v>1076.7424422439633</v>
      </c>
    </row>
    <row r="33" spans="1:13" x14ac:dyDescent="0.25">
      <c r="A33">
        <v>1863</v>
      </c>
      <c r="B33">
        <v>286.27099968397471</v>
      </c>
      <c r="C33">
        <f t="shared" si="2"/>
        <v>1046.6911535015183</v>
      </c>
      <c r="D33">
        <f t="shared" si="3"/>
        <v>274.65742617271621</v>
      </c>
      <c r="E33">
        <f t="shared" si="4"/>
        <v>289.45196196727557</v>
      </c>
      <c r="F33">
        <f t="shared" si="5"/>
        <v>286.39737564889947</v>
      </c>
      <c r="G33">
        <f t="shared" si="6"/>
        <v>286.00115324929357</v>
      </c>
      <c r="H33">
        <f t="shared" si="7"/>
        <v>286.03143474459648</v>
      </c>
      <c r="I33">
        <f t="shared" si="8"/>
        <v>1933.0249931504752</v>
      </c>
      <c r="J33">
        <f t="shared" si="9"/>
        <v>850.98483185791974</v>
      </c>
      <c r="K33">
        <f t="shared" si="10"/>
        <v>1038.5299406334386</v>
      </c>
      <c r="L33">
        <f t="shared" si="11"/>
        <v>1064.2244416845224</v>
      </c>
      <c r="M33">
        <f t="shared" si="12"/>
        <v>1062.2496453370943</v>
      </c>
    </row>
    <row r="34" spans="1:13" x14ac:dyDescent="0.25">
      <c r="A34">
        <v>1864</v>
      </c>
      <c r="B34">
        <v>286.44199966236818</v>
      </c>
      <c r="C34">
        <f t="shared" si="2"/>
        <v>1035.6558044366379</v>
      </c>
      <c r="D34">
        <f t="shared" si="3"/>
        <v>275.2723377825962</v>
      </c>
      <c r="E34">
        <f t="shared" si="4"/>
        <v>289.28994159386275</v>
      </c>
      <c r="F34">
        <f t="shared" si="5"/>
        <v>286.82808294316055</v>
      </c>
      <c r="G34">
        <f t="shared" si="6"/>
        <v>286.22274859435856</v>
      </c>
      <c r="H34">
        <f t="shared" si="7"/>
        <v>286.25814191438258</v>
      </c>
      <c r="I34">
        <f t="shared" si="8"/>
        <v>1879.332480259412</v>
      </c>
      <c r="J34">
        <f t="shared" si="9"/>
        <v>860.46388386826868</v>
      </c>
      <c r="K34">
        <f t="shared" si="10"/>
        <v>1010.9553042087995</v>
      </c>
      <c r="L34">
        <f t="shared" si="11"/>
        <v>1049.8155787094458</v>
      </c>
      <c r="M34">
        <f t="shared" si="12"/>
        <v>1047.5232835463682</v>
      </c>
    </row>
    <row r="35" spans="1:13" x14ac:dyDescent="0.25">
      <c r="A35">
        <v>1865</v>
      </c>
      <c r="B35">
        <v>286.61399964322328</v>
      </c>
      <c r="C35">
        <f t="shared" si="2"/>
        <v>1024.6149169861094</v>
      </c>
      <c r="D35">
        <f t="shared" si="3"/>
        <v>275.88724939247618</v>
      </c>
      <c r="E35">
        <f t="shared" si="4"/>
        <v>289.13886392444329</v>
      </c>
      <c r="F35">
        <f t="shared" si="5"/>
        <v>287.24649324367056</v>
      </c>
      <c r="G35">
        <f t="shared" si="6"/>
        <v>286.44993574731052</v>
      </c>
      <c r="H35">
        <f t="shared" si="7"/>
        <v>286.48970329016447</v>
      </c>
      <c r="I35">
        <f t="shared" si="8"/>
        <v>1826.3961999442793</v>
      </c>
      <c r="J35">
        <f t="shared" si="9"/>
        <v>869.35003172283336</v>
      </c>
      <c r="K35">
        <f t="shared" si="10"/>
        <v>984.52322244061259</v>
      </c>
      <c r="L35">
        <f t="shared" si="11"/>
        <v>1035.1450754906984</v>
      </c>
      <c r="M35">
        <f t="shared" si="12"/>
        <v>1032.5877213048761</v>
      </c>
    </row>
    <row r="36" spans="1:13" x14ac:dyDescent="0.25">
      <c r="A36">
        <v>1866</v>
      </c>
      <c r="B36">
        <v>286.78099962778214</v>
      </c>
      <c r="C36">
        <f t="shared" si="2"/>
        <v>1013.951598353086</v>
      </c>
      <c r="D36">
        <f t="shared" si="3"/>
        <v>276.50216100235639</v>
      </c>
      <c r="E36">
        <f t="shared" si="4"/>
        <v>288.9987289590099</v>
      </c>
      <c r="F36">
        <f t="shared" si="5"/>
        <v>287.65293619112344</v>
      </c>
      <c r="G36">
        <f t="shared" si="6"/>
        <v>286.68240845948458</v>
      </c>
      <c r="H36">
        <f t="shared" si="7"/>
        <v>286.72585598379374</v>
      </c>
      <c r="I36">
        <f t="shared" si="8"/>
        <v>1774.2161522050578</v>
      </c>
      <c r="J36">
        <f t="shared" si="9"/>
        <v>877.63335623274588</v>
      </c>
      <c r="K36">
        <f t="shared" si="10"/>
        <v>959.18240570074965</v>
      </c>
      <c r="L36">
        <f t="shared" si="11"/>
        <v>1020.2401181543462</v>
      </c>
      <c r="M36">
        <f t="shared" si="12"/>
        <v>1017.4664739042486</v>
      </c>
    </row>
    <row r="37" spans="1:13" x14ac:dyDescent="0.25">
      <c r="A37">
        <v>1867</v>
      </c>
      <c r="B37">
        <v>286.95499960609095</v>
      </c>
      <c r="C37">
        <f t="shared" si="2"/>
        <v>1002.9006486122728</v>
      </c>
      <c r="D37">
        <f t="shared" si="3"/>
        <v>277.11707261223637</v>
      </c>
      <c r="E37">
        <f t="shared" si="4"/>
        <v>288.86953669756622</v>
      </c>
      <c r="F37">
        <f t="shared" si="5"/>
        <v>288.04774142737733</v>
      </c>
      <c r="G37">
        <f t="shared" si="6"/>
        <v>286.91986955888569</v>
      </c>
      <c r="H37">
        <f t="shared" si="7"/>
        <v>286.96634485758841</v>
      </c>
      <c r="I37">
        <f t="shared" si="8"/>
        <v>1722.7923370417861</v>
      </c>
      <c r="J37">
        <f t="shared" si="9"/>
        <v>885.304656665121</v>
      </c>
      <c r="K37">
        <f t="shared" si="10"/>
        <v>934.88351143324212</v>
      </c>
      <c r="L37">
        <f t="shared" si="11"/>
        <v>1005.1269220271872</v>
      </c>
      <c r="M37">
        <f t="shared" si="12"/>
        <v>1002.1822007124446</v>
      </c>
    </row>
    <row r="38" spans="1:13" x14ac:dyDescent="0.25">
      <c r="A38">
        <v>1868</v>
      </c>
      <c r="B38">
        <v>287.10499958973872</v>
      </c>
      <c r="C38">
        <f t="shared" si="2"/>
        <v>993.42256764115689</v>
      </c>
      <c r="D38">
        <f t="shared" si="3"/>
        <v>277.73198422211635</v>
      </c>
      <c r="E38">
        <f t="shared" si="4"/>
        <v>288.75128714011225</v>
      </c>
      <c r="F38">
        <f t="shared" si="5"/>
        <v>288.43123859300977</v>
      </c>
      <c r="G38">
        <f t="shared" si="6"/>
        <v>287.16203095205128</v>
      </c>
      <c r="H38">
        <f t="shared" si="7"/>
        <v>287.21092255599797</v>
      </c>
      <c r="I38">
        <f t="shared" si="8"/>
        <v>1672.1247544544447</v>
      </c>
      <c r="J38">
        <f t="shared" si="9"/>
        <v>892.35545074391018</v>
      </c>
      <c r="K38">
        <f t="shared" si="10"/>
        <v>911.57906649446772</v>
      </c>
      <c r="L38">
        <f t="shared" si="11"/>
        <v>989.83072206206361</v>
      </c>
      <c r="M38">
        <f t="shared" si="12"/>
        <v>986.75669869013848</v>
      </c>
    </row>
    <row r="39" spans="1:13" x14ac:dyDescent="0.25">
      <c r="A39">
        <v>1869</v>
      </c>
      <c r="B39">
        <v>287.22499956904676</v>
      </c>
      <c r="C39">
        <f t="shared" si="2"/>
        <v>985.87250333509837</v>
      </c>
      <c r="D39">
        <f t="shared" si="3"/>
        <v>278.34689583199656</v>
      </c>
      <c r="E39">
        <f t="shared" si="4"/>
        <v>288.643980286648</v>
      </c>
      <c r="F39">
        <f t="shared" si="5"/>
        <v>288.80375732906396</v>
      </c>
      <c r="G39">
        <f t="shared" si="6"/>
        <v>287.40861364454031</v>
      </c>
      <c r="H39">
        <f t="shared" si="7"/>
        <v>287.45934951119125</v>
      </c>
      <c r="I39">
        <f t="shared" si="8"/>
        <v>1622.2134044430154</v>
      </c>
      <c r="J39">
        <f t="shared" si="9"/>
        <v>898.77797464968853</v>
      </c>
      <c r="K39">
        <f t="shared" si="10"/>
        <v>889.22339140533813</v>
      </c>
      <c r="L39">
        <f t="shared" si="11"/>
        <v>974.37576517809907</v>
      </c>
      <c r="M39">
        <f t="shared" si="12"/>
        <v>971.21089989862571</v>
      </c>
    </row>
    <row r="40" spans="1:13" x14ac:dyDescent="0.25">
      <c r="A40">
        <v>1870</v>
      </c>
      <c r="B40">
        <v>287.35499955429816</v>
      </c>
      <c r="C40">
        <f t="shared" si="2"/>
        <v>977.72576651281042</v>
      </c>
      <c r="D40">
        <f t="shared" si="3"/>
        <v>278.96180744187654</v>
      </c>
      <c r="E40">
        <f t="shared" si="4"/>
        <v>288.54761613717346</v>
      </c>
      <c r="F40">
        <f t="shared" si="5"/>
        <v>289.16562727704877</v>
      </c>
      <c r="G40">
        <f t="shared" si="6"/>
        <v>287.65934771113098</v>
      </c>
      <c r="H40">
        <f t="shared" si="7"/>
        <v>287.71139397658408</v>
      </c>
      <c r="I40">
        <f t="shared" si="8"/>
        <v>1573.0582870075352</v>
      </c>
      <c r="J40">
        <f t="shared" si="9"/>
        <v>904.56518301965502</v>
      </c>
      <c r="K40">
        <f t="shared" si="10"/>
        <v>867.77252688763474</v>
      </c>
      <c r="L40">
        <f t="shared" si="11"/>
        <v>958.78530866650647</v>
      </c>
      <c r="M40">
        <f t="shared" si="12"/>
        <v>955.56486943827611</v>
      </c>
    </row>
    <row r="41" spans="1:13" x14ac:dyDescent="0.25">
      <c r="A41">
        <v>1871</v>
      </c>
      <c r="B41">
        <v>287.49399952879088</v>
      </c>
      <c r="C41">
        <f t="shared" si="2"/>
        <v>969.05241643136776</v>
      </c>
      <c r="D41">
        <f t="shared" si="3"/>
        <v>279.57671905175653</v>
      </c>
      <c r="E41">
        <f t="shared" si="4"/>
        <v>288.46219469168864</v>
      </c>
      <c r="F41">
        <f t="shared" si="5"/>
        <v>289.51717807800742</v>
      </c>
      <c r="G41">
        <f t="shared" si="6"/>
        <v>287.9139723200351</v>
      </c>
      <c r="H41">
        <f t="shared" si="7"/>
        <v>287.96683203056455</v>
      </c>
      <c r="I41">
        <f t="shared" si="8"/>
        <v>1524.6594021479852</v>
      </c>
      <c r="J41">
        <f t="shared" si="9"/>
        <v>909.71074894763194</v>
      </c>
      <c r="K41">
        <f t="shared" si="10"/>
        <v>847.18416262767312</v>
      </c>
      <c r="L41">
        <f t="shared" si="11"/>
        <v>943.08161790219526</v>
      </c>
      <c r="M41">
        <f t="shared" si="12"/>
        <v>939.83780732810544</v>
      </c>
    </row>
    <row r="42" spans="1:13" x14ac:dyDescent="0.25">
      <c r="A42">
        <v>1872</v>
      </c>
      <c r="B42">
        <v>287.6639994906144</v>
      </c>
      <c r="C42">
        <f t="shared" si="2"/>
        <v>958.49725250010658</v>
      </c>
      <c r="D42">
        <f t="shared" si="3"/>
        <v>280.19163066163651</v>
      </c>
      <c r="E42">
        <f t="shared" si="4"/>
        <v>288.38771595019352</v>
      </c>
      <c r="F42">
        <f t="shared" si="5"/>
        <v>289.85873937263386</v>
      </c>
      <c r="G42">
        <f t="shared" si="6"/>
        <v>288.17223572544754</v>
      </c>
      <c r="H42">
        <f t="shared" si="7"/>
        <v>288.2254475876689</v>
      </c>
      <c r="I42">
        <f t="shared" si="8"/>
        <v>1477.0167498643657</v>
      </c>
      <c r="J42">
        <f t="shared" si="9"/>
        <v>914.20906398406566</v>
      </c>
      <c r="K42">
        <f t="shared" si="10"/>
        <v>827.41756814899918</v>
      </c>
      <c r="L42">
        <f t="shared" si="11"/>
        <v>927.28596859827508</v>
      </c>
      <c r="M42">
        <f t="shared" si="12"/>
        <v>924.04805183184681</v>
      </c>
    </row>
    <row r="43" spans="1:13" x14ac:dyDescent="0.25">
      <c r="A43">
        <v>1873</v>
      </c>
      <c r="B43">
        <v>287.85999946655244</v>
      </c>
      <c r="C43">
        <f t="shared" si="2"/>
        <v>946.39950411947029</v>
      </c>
      <c r="D43">
        <f t="shared" si="3"/>
        <v>280.80654227151672</v>
      </c>
      <c r="E43">
        <f t="shared" si="4"/>
        <v>288.32417991268812</v>
      </c>
      <c r="F43">
        <f t="shared" si="5"/>
        <v>290.19064080243697</v>
      </c>
      <c r="G43">
        <f t="shared" si="6"/>
        <v>288.43389525450766</v>
      </c>
      <c r="H43">
        <f t="shared" si="7"/>
        <v>288.48703244514763</v>
      </c>
      <c r="I43">
        <f t="shared" si="8"/>
        <v>1430.1303301566595</v>
      </c>
      <c r="J43">
        <f t="shared" si="9"/>
        <v>918.05523813602576</v>
      </c>
      <c r="K43">
        <f t="shared" si="10"/>
        <v>808.43352579937357</v>
      </c>
      <c r="L43">
        <f t="shared" si="11"/>
        <v>911.41865175079397</v>
      </c>
      <c r="M43">
        <f t="shared" si="12"/>
        <v>908.21308245166006</v>
      </c>
    </row>
    <row r="44" spans="1:13" x14ac:dyDescent="0.25">
      <c r="A44">
        <v>1874</v>
      </c>
      <c r="B44">
        <v>288.06099947476667</v>
      </c>
      <c r="C44">
        <f t="shared" si="2"/>
        <v>934.07293467871318</v>
      </c>
      <c r="D44">
        <f t="shared" si="3"/>
        <v>281.4214538813967</v>
      </c>
      <c r="E44">
        <f t="shared" si="4"/>
        <v>288.27158657917607</v>
      </c>
      <c r="F44">
        <f t="shared" si="5"/>
        <v>290.51321200834354</v>
      </c>
      <c r="G44">
        <f t="shared" si="6"/>
        <v>288.69871732778847</v>
      </c>
      <c r="H44">
        <f t="shared" si="7"/>
        <v>288.75138626247644</v>
      </c>
      <c r="I44">
        <f t="shared" si="8"/>
        <v>1384.000143024901</v>
      </c>
      <c r="J44">
        <f t="shared" si="9"/>
        <v>921.24509986698479</v>
      </c>
      <c r="K44">
        <f t="shared" si="10"/>
        <v>790.19426605961382</v>
      </c>
      <c r="L44">
        <f t="shared" si="11"/>
        <v>895.49897875070747</v>
      </c>
      <c r="M44">
        <f t="shared" si="12"/>
        <v>892.3495287239416</v>
      </c>
    </row>
    <row r="45" spans="1:13" x14ac:dyDescent="0.25">
      <c r="A45">
        <v>1875</v>
      </c>
      <c r="B45">
        <v>288.29099944872956</v>
      </c>
      <c r="C45">
        <f t="shared" si="2"/>
        <v>920.06703712824833</v>
      </c>
      <c r="D45">
        <f t="shared" si="3"/>
        <v>282.03636549127668</v>
      </c>
      <c r="E45">
        <f t="shared" si="4"/>
        <v>288.22993594965737</v>
      </c>
      <c r="F45">
        <f t="shared" si="5"/>
        <v>290.8267826315132</v>
      </c>
      <c r="G45">
        <f t="shared" si="6"/>
        <v>288.96647745557129</v>
      </c>
      <c r="H45">
        <f t="shared" si="7"/>
        <v>289.01831662096083</v>
      </c>
      <c r="I45">
        <f t="shared" si="8"/>
        <v>1338.626188469073</v>
      </c>
      <c r="J45">
        <f t="shared" si="9"/>
        <v>923.77519609725903</v>
      </c>
      <c r="K45">
        <f t="shared" si="10"/>
        <v>772.66340489725235</v>
      </c>
      <c r="L45">
        <f t="shared" si="11"/>
        <v>879.54529005773657</v>
      </c>
      <c r="M45">
        <f t="shared" si="12"/>
        <v>876.47317574467729</v>
      </c>
    </row>
    <row r="46" spans="1:13" x14ac:dyDescent="0.25">
      <c r="A46">
        <v>1876</v>
      </c>
      <c r="B46">
        <v>288.51999943516995</v>
      </c>
      <c r="C46">
        <f t="shared" si="2"/>
        <v>906.22714501630708</v>
      </c>
      <c r="D46">
        <f t="shared" si="3"/>
        <v>282.65127710115689</v>
      </c>
      <c r="E46">
        <f t="shared" si="4"/>
        <v>288.19922802412475</v>
      </c>
      <c r="F46">
        <f t="shared" si="5"/>
        <v>291.13168231310556</v>
      </c>
      <c r="G46">
        <f t="shared" si="6"/>
        <v>289.23696021549404</v>
      </c>
      <c r="H46">
        <f t="shared" si="7"/>
        <v>289.2876389939338</v>
      </c>
      <c r="I46">
        <f t="shared" si="8"/>
        <v>1294.0084664891588</v>
      </c>
      <c r="J46">
        <f t="shared" si="9"/>
        <v>925.64279220423134</v>
      </c>
      <c r="K46">
        <f t="shared" si="10"/>
        <v>755.8058833542068</v>
      </c>
      <c r="L46">
        <f t="shared" si="11"/>
        <v>863.57496686998581</v>
      </c>
      <c r="M46">
        <f t="shared" si="12"/>
        <v>860.59897655867564</v>
      </c>
    </row>
    <row r="47" spans="1:13" x14ac:dyDescent="0.25">
      <c r="A47">
        <v>1877</v>
      </c>
      <c r="B47">
        <v>288.75199942348434</v>
      </c>
      <c r="C47">
        <f t="shared" si="2"/>
        <v>892.31289613884132</v>
      </c>
      <c r="D47">
        <f t="shared" si="3"/>
        <v>283.26618871103688</v>
      </c>
      <c r="E47">
        <f t="shared" si="4"/>
        <v>288.17946280258184</v>
      </c>
      <c r="F47">
        <f t="shared" si="5"/>
        <v>291.42824069416383</v>
      </c>
      <c r="G47">
        <f t="shared" si="6"/>
        <v>289.50995928049088</v>
      </c>
      <c r="H47">
        <f t="shared" si="7"/>
        <v>289.55917681567371</v>
      </c>
      <c r="I47">
        <f t="shared" si="8"/>
        <v>1250.1469770851918</v>
      </c>
      <c r="J47">
        <f t="shared" si="9"/>
        <v>926.84587202124544</v>
      </c>
      <c r="K47">
        <f t="shared" si="10"/>
        <v>739.58790930049406</v>
      </c>
      <c r="L47">
        <f t="shared" si="11"/>
        <v>847.6044415619383</v>
      </c>
      <c r="M47">
        <f t="shared" si="12"/>
        <v>844.74106003679458</v>
      </c>
    </row>
    <row r="48" spans="1:13" x14ac:dyDescent="0.25">
      <c r="A48">
        <v>1878</v>
      </c>
      <c r="B48">
        <v>288.99299941266867</v>
      </c>
      <c r="C48">
        <f t="shared" si="2"/>
        <v>877.97286327536506</v>
      </c>
      <c r="D48">
        <f t="shared" si="3"/>
        <v>283.88110032091686</v>
      </c>
      <c r="E48">
        <f t="shared" si="4"/>
        <v>288.170640285025</v>
      </c>
      <c r="F48">
        <f t="shared" si="5"/>
        <v>291.71678741561482</v>
      </c>
      <c r="G48">
        <f t="shared" si="6"/>
        <v>289.78527740947902</v>
      </c>
      <c r="H48">
        <f t="shared" si="7"/>
        <v>289.83276144787669</v>
      </c>
      <c r="I48">
        <f t="shared" si="8"/>
        <v>1207.0417202571552</v>
      </c>
      <c r="J48">
        <f t="shared" si="9"/>
        <v>927.38313783871104</v>
      </c>
      <c r="K48">
        <f t="shared" si="10"/>
        <v>723.97690135454263</v>
      </c>
      <c r="L48">
        <f t="shared" si="11"/>
        <v>831.64921199470905</v>
      </c>
      <c r="M48">
        <f t="shared" si="12"/>
        <v>828.91274609786842</v>
      </c>
    </row>
    <row r="49" spans="1:13" x14ac:dyDescent="0.25">
      <c r="A49">
        <v>1879</v>
      </c>
      <c r="B49">
        <v>289.22099937678291</v>
      </c>
      <c r="C49">
        <f t="shared" si="2"/>
        <v>864.51329265452353</v>
      </c>
      <c r="D49">
        <f t="shared" si="3"/>
        <v>284.49601193079707</v>
      </c>
      <c r="E49">
        <f t="shared" si="4"/>
        <v>288.17276047146152</v>
      </c>
      <c r="F49">
        <f t="shared" si="5"/>
        <v>291.99765211896738</v>
      </c>
      <c r="G49">
        <f t="shared" si="6"/>
        <v>290.06272643990815</v>
      </c>
      <c r="H49">
        <f t="shared" si="7"/>
        <v>290.10823223367333</v>
      </c>
      <c r="I49">
        <f t="shared" si="8"/>
        <v>1164.6926960050334</v>
      </c>
      <c r="J49">
        <f t="shared" si="9"/>
        <v>927.25401040299687</v>
      </c>
      <c r="K49">
        <f t="shared" si="10"/>
        <v>708.94143493960189</v>
      </c>
      <c r="L49">
        <f t="shared" si="11"/>
        <v>815.72385719102783</v>
      </c>
      <c r="M49">
        <f t="shared" si="12"/>
        <v>813.12655695286128</v>
      </c>
    </row>
    <row r="50" spans="1:13" x14ac:dyDescent="0.25">
      <c r="A50">
        <v>1880</v>
      </c>
      <c r="B50">
        <v>289.46999932019799</v>
      </c>
      <c r="C50">
        <f t="shared" si="2"/>
        <v>849.93279871645939</v>
      </c>
      <c r="D50">
        <f t="shared" si="3"/>
        <v>285.11092354067705</v>
      </c>
      <c r="E50">
        <f t="shared" si="4"/>
        <v>288.18582336188774</v>
      </c>
      <c r="F50">
        <f t="shared" si="5"/>
        <v>292.2711644450319</v>
      </c>
      <c r="G50">
        <f t="shared" si="6"/>
        <v>290.3421272970736</v>
      </c>
      <c r="H50">
        <f t="shared" si="7"/>
        <v>290.38543650694191</v>
      </c>
      <c r="I50">
        <f t="shared" si="8"/>
        <v>1123.0999043288577</v>
      </c>
      <c r="J50">
        <f t="shared" si="9"/>
        <v>926.45862891775994</v>
      </c>
      <c r="K50">
        <f t="shared" si="10"/>
        <v>694.45119062003903</v>
      </c>
      <c r="L50">
        <f t="shared" si="11"/>
        <v>799.84205341305085</v>
      </c>
      <c r="M50">
        <f t="shared" si="12"/>
        <v>797.39423208346921</v>
      </c>
    </row>
    <row r="51" spans="1:13" x14ac:dyDescent="0.25">
      <c r="A51">
        <v>1881</v>
      </c>
      <c r="B51">
        <v>289.73699929109762</v>
      </c>
      <c r="C51">
        <f t="shared" si="2"/>
        <v>834.43606328160615</v>
      </c>
      <c r="D51">
        <f t="shared" si="3"/>
        <v>285.72583515055703</v>
      </c>
      <c r="E51">
        <f t="shared" si="4"/>
        <v>288.20982895630368</v>
      </c>
      <c r="F51">
        <f t="shared" si="5"/>
        <v>292.53765403485158</v>
      </c>
      <c r="G51">
        <f t="shared" si="6"/>
        <v>290.62330998666584</v>
      </c>
      <c r="H51">
        <f t="shared" si="7"/>
        <v>290.66422959789634</v>
      </c>
      <c r="I51">
        <f t="shared" si="8"/>
        <v>1082.2633452286125</v>
      </c>
      <c r="J51">
        <f t="shared" si="9"/>
        <v>924.9978510430592</v>
      </c>
      <c r="K51">
        <f t="shared" si="10"/>
        <v>680.47690449128424</v>
      </c>
      <c r="L51">
        <f t="shared" si="11"/>
        <v>784.01659246632948</v>
      </c>
      <c r="M51">
        <f t="shared" si="12"/>
        <v>781.7267444036595</v>
      </c>
    </row>
    <row r="52" spans="1:13" x14ac:dyDescent="0.25">
      <c r="A52">
        <v>1882</v>
      </c>
      <c r="B52">
        <v>290.01899925659364</v>
      </c>
      <c r="C52">
        <f t="shared" ref="C52:C83" si="13">(B52-$B$14)^2</f>
        <v>818.22354291429554</v>
      </c>
      <c r="D52">
        <f t="shared" ref="D52:D83" si="14">$B$3*A52+$C$3</f>
        <v>286.34074676043701</v>
      </c>
      <c r="E52">
        <f t="shared" ref="E52:E83" si="15">$B$5*A52^2+$C$5*A52+$D$5</f>
        <v>288.24477725470933</v>
      </c>
      <c r="F52">
        <f t="shared" ref="F52:F83" si="16">$B$7*A52^3+$C$7*A52^2+$D$7*A52+$E$7</f>
        <v>292.79745052970247</v>
      </c>
      <c r="G52">
        <f t="shared" ref="G52:G83" si="17">$B$9*A52^4+$C$9*A52^3+$D$9*A52^2+$E$9*A52+$F$9</f>
        <v>290.90611360408366</v>
      </c>
      <c r="H52">
        <f t="shared" ref="H52:H83" si="18">$B$11*A52^5+$C$11*A52^4+$D$11*A52^3+$E$11*A52^2+$F$11*A52+$G$11</f>
        <v>290.94447485916317</v>
      </c>
      <c r="I52">
        <f t="shared" ref="I52:I83" si="19">(D52-$B$14)^2</f>
        <v>1042.1830187042976</v>
      </c>
      <c r="J52">
        <f t="shared" ref="J52:J83" si="20">(E52-$B$14)^2</f>
        <v>922.87325289557759</v>
      </c>
      <c r="K52">
        <f t="shared" ref="K52:K83" si="21">(F52-$B$14)^2</f>
        <v>666.99032079419362</v>
      </c>
      <c r="L52">
        <f t="shared" ref="L52:L83" si="22">(G52-$B$14)^2</f>
        <v>768.25940019178972</v>
      </c>
      <c r="M52">
        <f t="shared" ref="M52:M83" si="23">(H52-$B$14)^2</f>
        <v>766.13431616433661</v>
      </c>
    </row>
    <row r="53" spans="1:13" x14ac:dyDescent="0.25">
      <c r="A53">
        <v>1883</v>
      </c>
      <c r="B53">
        <v>290.26299921984815</v>
      </c>
      <c r="C53">
        <f t="shared" si="13"/>
        <v>804.32403277154185</v>
      </c>
      <c r="D53">
        <f t="shared" si="14"/>
        <v>286.95565837031722</v>
      </c>
      <c r="E53">
        <f t="shared" si="15"/>
        <v>288.29066825710834</v>
      </c>
      <c r="F53">
        <f t="shared" si="16"/>
        <v>293.05088357074419</v>
      </c>
      <c r="G53">
        <f t="shared" si="17"/>
        <v>291.19038632698357</v>
      </c>
      <c r="H53">
        <f t="shared" si="18"/>
        <v>291.22604369558394</v>
      </c>
      <c r="I53">
        <f t="shared" si="19"/>
        <v>1002.8589247558988</v>
      </c>
      <c r="J53">
        <f t="shared" si="20"/>
        <v>920.0871290484007</v>
      </c>
      <c r="K53">
        <f t="shared" si="21"/>
        <v>653.96414672049139</v>
      </c>
      <c r="L53">
        <f t="shared" si="22"/>
        <v>752.58155694338143</v>
      </c>
      <c r="M53">
        <f t="shared" si="23"/>
        <v>750.62643551985889</v>
      </c>
    </row>
    <row r="54" spans="1:13" x14ac:dyDescent="0.25">
      <c r="A54">
        <v>1884</v>
      </c>
      <c r="B54">
        <v>290.51199920470657</v>
      </c>
      <c r="C54">
        <f t="shared" si="13"/>
        <v>790.2624523073232</v>
      </c>
      <c r="D54">
        <f t="shared" si="14"/>
        <v>287.57056998019721</v>
      </c>
      <c r="E54">
        <f t="shared" si="15"/>
        <v>288.34750196350069</v>
      </c>
      <c r="F54">
        <f t="shared" si="16"/>
        <v>293.29828279843787</v>
      </c>
      <c r="G54">
        <f t="shared" si="17"/>
        <v>291.47598541155457</v>
      </c>
      <c r="H54">
        <f t="shared" si="18"/>
        <v>291.50881555490196</v>
      </c>
      <c r="I54">
        <f t="shared" si="19"/>
        <v>964.29106338344502</v>
      </c>
      <c r="J54">
        <f t="shared" si="20"/>
        <v>916.64249253145988</v>
      </c>
      <c r="K54">
        <f t="shared" si="21"/>
        <v>641.37200940219157</v>
      </c>
      <c r="L54">
        <f t="shared" si="22"/>
        <v>736.99331877014765</v>
      </c>
      <c r="M54">
        <f t="shared" si="23"/>
        <v>735.21187601921338</v>
      </c>
    </row>
    <row r="55" spans="1:13" x14ac:dyDescent="0.25">
      <c r="A55">
        <v>1885</v>
      </c>
      <c r="B55">
        <v>290.79699919439662</v>
      </c>
      <c r="C55">
        <f t="shared" si="13"/>
        <v>774.32006184867817</v>
      </c>
      <c r="D55">
        <f t="shared" si="14"/>
        <v>288.18548159007719</v>
      </c>
      <c r="E55">
        <f t="shared" si="15"/>
        <v>288.41527837387912</v>
      </c>
      <c r="F55">
        <f t="shared" si="16"/>
        <v>293.53997785487445</v>
      </c>
      <c r="G55">
        <f t="shared" si="17"/>
        <v>291.76277720928192</v>
      </c>
      <c r="H55">
        <f t="shared" si="18"/>
        <v>291.79267796501517</v>
      </c>
      <c r="I55">
        <f t="shared" si="19"/>
        <v>926.47943458692157</v>
      </c>
      <c r="J55">
        <f t="shared" si="20"/>
        <v>912.54307483174989</v>
      </c>
      <c r="K55">
        <f t="shared" si="21"/>
        <v>629.18841492661147</v>
      </c>
      <c r="L55">
        <f t="shared" si="22"/>
        <v>721.50413832012089</v>
      </c>
      <c r="M55">
        <f t="shared" si="23"/>
        <v>719.89871419769349</v>
      </c>
    </row>
    <row r="56" spans="1:13" x14ac:dyDescent="0.25">
      <c r="A56">
        <v>1886</v>
      </c>
      <c r="B56">
        <v>291.09999917728572</v>
      </c>
      <c r="C56">
        <f t="shared" si="13"/>
        <v>757.54894789723096</v>
      </c>
      <c r="D56">
        <f t="shared" si="14"/>
        <v>288.8003931999574</v>
      </c>
      <c r="E56">
        <f t="shared" si="15"/>
        <v>288.49399748824362</v>
      </c>
      <c r="F56">
        <f t="shared" si="16"/>
        <v>293.77629838098073</v>
      </c>
      <c r="G56">
        <f t="shared" si="17"/>
        <v>292.05063713900745</v>
      </c>
      <c r="H56">
        <f t="shared" si="18"/>
        <v>292.07752654515207</v>
      </c>
      <c r="I56">
        <f t="shared" si="19"/>
        <v>889.42403836631502</v>
      </c>
      <c r="J56">
        <f t="shared" si="20"/>
        <v>907.793325892447</v>
      </c>
      <c r="K56">
        <f t="shared" si="21"/>
        <v>617.38870978591683</v>
      </c>
      <c r="L56">
        <f t="shared" si="22"/>
        <v>706.12268892242514</v>
      </c>
      <c r="M56">
        <f t="shared" si="23"/>
        <v>704.69434924323298</v>
      </c>
    </row>
    <row r="57" spans="1:13" x14ac:dyDescent="0.25">
      <c r="A57">
        <v>1887</v>
      </c>
      <c r="B57">
        <v>291.41399913878035</v>
      </c>
      <c r="C57">
        <f t="shared" si="13"/>
        <v>740.36272073269856</v>
      </c>
      <c r="D57">
        <f t="shared" si="14"/>
        <v>289.41530480983738</v>
      </c>
      <c r="E57">
        <f t="shared" si="15"/>
        <v>288.58365930660148</v>
      </c>
      <c r="F57">
        <f t="shared" si="16"/>
        <v>294.00757401698502</v>
      </c>
      <c r="G57">
        <f t="shared" si="17"/>
        <v>292.33944972418249</v>
      </c>
      <c r="H57">
        <f t="shared" si="18"/>
        <v>292.36326502449811</v>
      </c>
      <c r="I57">
        <f t="shared" si="19"/>
        <v>853.12487472165265</v>
      </c>
      <c r="J57">
        <f t="shared" si="20"/>
        <v>902.3984141129132</v>
      </c>
      <c r="K57">
        <f t="shared" si="21"/>
        <v>605.94904433144404</v>
      </c>
      <c r="L57">
        <f t="shared" si="22"/>
        <v>690.85688580550436</v>
      </c>
      <c r="M57">
        <f t="shared" si="23"/>
        <v>689.60552281023547</v>
      </c>
    </row>
    <row r="58" spans="1:13" x14ac:dyDescent="0.25">
      <c r="A58">
        <v>1888</v>
      </c>
      <c r="B58">
        <v>291.76299907622638</v>
      </c>
      <c r="C58">
        <f t="shared" si="13"/>
        <v>721.49221930920316</v>
      </c>
      <c r="D58">
        <f t="shared" si="14"/>
        <v>290.03021641971736</v>
      </c>
      <c r="E58">
        <f t="shared" si="15"/>
        <v>288.6842638289454</v>
      </c>
      <c r="F58">
        <f t="shared" si="16"/>
        <v>294.23413440497825</v>
      </c>
      <c r="G58">
        <f t="shared" si="17"/>
        <v>292.62910855747759</v>
      </c>
      <c r="H58">
        <f t="shared" si="18"/>
        <v>292.64980526641011</v>
      </c>
      <c r="I58">
        <f t="shared" si="19"/>
        <v>817.5819436529207</v>
      </c>
      <c r="J58">
        <f t="shared" si="20"/>
        <v>896.36422635001088</v>
      </c>
      <c r="K58">
        <f t="shared" si="21"/>
        <v>594.84633830051632</v>
      </c>
      <c r="L58">
        <f t="shared" si="22"/>
        <v>675.71391180150056</v>
      </c>
      <c r="M58">
        <f t="shared" si="23"/>
        <v>674.63833904887667</v>
      </c>
    </row>
    <row r="59" spans="1:13" x14ac:dyDescent="0.25">
      <c r="A59">
        <v>1889</v>
      </c>
      <c r="B59">
        <v>292.11299905472004</v>
      </c>
      <c r="C59">
        <f t="shared" si="13"/>
        <v>702.8122954074563</v>
      </c>
      <c r="D59">
        <f t="shared" si="14"/>
        <v>290.64512802959757</v>
      </c>
      <c r="E59">
        <f t="shared" si="15"/>
        <v>288.79581105528268</v>
      </c>
      <c r="F59">
        <f t="shared" si="16"/>
        <v>294.45630918565439</v>
      </c>
      <c r="G59">
        <f t="shared" si="17"/>
        <v>292.91951632685959</v>
      </c>
      <c r="H59">
        <f t="shared" si="18"/>
        <v>292.93706727400422</v>
      </c>
      <c r="I59">
        <f t="shared" si="19"/>
        <v>782.79524516010633</v>
      </c>
      <c r="J59">
        <f t="shared" si="20"/>
        <v>889.69736791635216</v>
      </c>
      <c r="K59">
        <f t="shared" si="21"/>
        <v>584.05824880478724</v>
      </c>
      <c r="L59">
        <f t="shared" si="22"/>
        <v>660.70024027491115</v>
      </c>
      <c r="M59">
        <f t="shared" si="23"/>
        <v>659.79828606235037</v>
      </c>
    </row>
    <row r="60" spans="1:13" x14ac:dyDescent="0.25">
      <c r="A60">
        <v>1890</v>
      </c>
      <c r="B60">
        <v>292.45799899467517</v>
      </c>
      <c r="C60">
        <f t="shared" si="13"/>
        <v>684.63900456482759</v>
      </c>
      <c r="D60">
        <f t="shared" si="14"/>
        <v>291.26003963947755</v>
      </c>
      <c r="E60">
        <f t="shared" si="15"/>
        <v>288.91830098560968</v>
      </c>
      <c r="F60">
        <f t="shared" si="16"/>
        <v>294.6744279997074</v>
      </c>
      <c r="G60">
        <f t="shared" si="17"/>
        <v>293.2105847876519</v>
      </c>
      <c r="H60">
        <f t="shared" si="18"/>
        <v>293.22497920319438</v>
      </c>
      <c r="I60">
        <f t="shared" si="19"/>
        <v>748.76477924323535</v>
      </c>
      <c r="J60">
        <f t="shared" si="20"/>
        <v>882.40516258182754</v>
      </c>
      <c r="K60">
        <f t="shared" si="21"/>
        <v>573.56314026003542</v>
      </c>
      <c r="L60">
        <f t="shared" si="22"/>
        <v>645.82166132682494</v>
      </c>
      <c r="M60">
        <f t="shared" si="23"/>
        <v>645.09025734294676</v>
      </c>
    </row>
    <row r="61" spans="1:13" x14ac:dyDescent="0.25">
      <c r="A61">
        <v>1891</v>
      </c>
      <c r="B61">
        <v>292.81599895276145</v>
      </c>
      <c r="C61">
        <f t="shared" si="13"/>
        <v>666.03259591253652</v>
      </c>
      <c r="D61">
        <f t="shared" si="14"/>
        <v>291.87495124935754</v>
      </c>
      <c r="E61">
        <f t="shared" si="15"/>
        <v>289.05173361992638</v>
      </c>
      <c r="F61">
        <f t="shared" si="16"/>
        <v>294.88882048922824</v>
      </c>
      <c r="G61">
        <f t="shared" si="17"/>
        <v>293.50223480165005</v>
      </c>
      <c r="H61">
        <f t="shared" si="18"/>
        <v>293.51347740553319</v>
      </c>
      <c r="I61">
        <f t="shared" si="19"/>
        <v>715.4905459022948</v>
      </c>
      <c r="J61">
        <f t="shared" si="20"/>
        <v>874.49565257273287</v>
      </c>
      <c r="K61">
        <f t="shared" si="21"/>
        <v>563.34005649298683</v>
      </c>
      <c r="L61">
        <f t="shared" si="22"/>
        <v>631.0833049100346</v>
      </c>
      <c r="M61">
        <f t="shared" si="23"/>
        <v>630.51857204913108</v>
      </c>
    </row>
    <row r="62" spans="1:13" x14ac:dyDescent="0.25">
      <c r="A62">
        <v>1892</v>
      </c>
      <c r="B62">
        <v>293.16699893936811</v>
      </c>
      <c r="C62">
        <f t="shared" si="13"/>
        <v>648.03885725131659</v>
      </c>
      <c r="D62">
        <f t="shared" si="14"/>
        <v>292.48986285923752</v>
      </c>
      <c r="E62">
        <f t="shared" si="15"/>
        <v>289.1961089582328</v>
      </c>
      <c r="F62">
        <f t="shared" si="16"/>
        <v>295.09981629432878</v>
      </c>
      <c r="G62">
        <f t="shared" si="17"/>
        <v>293.79439630173147</v>
      </c>
      <c r="H62">
        <f t="shared" si="18"/>
        <v>293.80250642821193</v>
      </c>
      <c r="I62">
        <f t="shared" si="19"/>
        <v>682.97254513728467</v>
      </c>
      <c r="J62">
        <f t="shared" si="20"/>
        <v>865.97759857198753</v>
      </c>
      <c r="K62">
        <f t="shared" si="21"/>
        <v>553.36869524949441</v>
      </c>
      <c r="L62">
        <f t="shared" si="22"/>
        <v>616.48966810223249</v>
      </c>
      <c r="M62">
        <f t="shared" si="23"/>
        <v>616.08699780973063</v>
      </c>
    </row>
    <row r="63" spans="1:13" x14ac:dyDescent="0.25">
      <c r="A63">
        <v>1893</v>
      </c>
      <c r="B63">
        <v>293.47699893819015</v>
      </c>
      <c r="C63">
        <f t="shared" si="13"/>
        <v>632.3518607599018</v>
      </c>
      <c r="D63">
        <f t="shared" si="14"/>
        <v>293.10477446911773</v>
      </c>
      <c r="E63">
        <f t="shared" si="15"/>
        <v>289.35142700053984</v>
      </c>
      <c r="F63">
        <f t="shared" si="16"/>
        <v>295.30774505651789</v>
      </c>
      <c r="G63">
        <f t="shared" si="17"/>
        <v>294.08700829930604</v>
      </c>
      <c r="H63">
        <f t="shared" si="18"/>
        <v>294.09201902337372</v>
      </c>
      <c r="I63">
        <f t="shared" si="19"/>
        <v>651.21077694819326</v>
      </c>
      <c r="J63">
        <f t="shared" si="20"/>
        <v>856.86047971849541</v>
      </c>
      <c r="K63">
        <f t="shared" si="21"/>
        <v>543.62938455256312</v>
      </c>
      <c r="L63">
        <f t="shared" si="22"/>
        <v>602.04464042398138</v>
      </c>
      <c r="M63">
        <f t="shared" si="23"/>
        <v>601.79877328726354</v>
      </c>
    </row>
    <row r="64" spans="1:13" x14ac:dyDescent="0.25">
      <c r="A64">
        <v>1894</v>
      </c>
      <c r="B64">
        <v>293.79099890627157</v>
      </c>
      <c r="C64">
        <f t="shared" si="13"/>
        <v>616.6583889350286</v>
      </c>
      <c r="D64">
        <f t="shared" si="14"/>
        <v>293.71968607899771</v>
      </c>
      <c r="E64">
        <f t="shared" si="15"/>
        <v>289.51768774682569</v>
      </c>
      <c r="F64">
        <f t="shared" si="16"/>
        <v>295.51293641707161</v>
      </c>
      <c r="G64">
        <f t="shared" si="17"/>
        <v>294.38001890480518</v>
      </c>
      <c r="H64">
        <f t="shared" si="18"/>
        <v>294.38197618722916</v>
      </c>
      <c r="I64">
        <f t="shared" si="19"/>
        <v>620.20524133504409</v>
      </c>
      <c r="J64">
        <f t="shared" si="20"/>
        <v>847.1544936097049</v>
      </c>
      <c r="K64">
        <f t="shared" si="21"/>
        <v>534.1030614735057</v>
      </c>
      <c r="L64">
        <f t="shared" si="22"/>
        <v>587.75152877699577</v>
      </c>
      <c r="M64">
        <f t="shared" si="23"/>
        <v>587.65662951302659</v>
      </c>
    </row>
    <row r="65" spans="1:13" x14ac:dyDescent="0.25">
      <c r="A65">
        <v>1895</v>
      </c>
      <c r="B65">
        <v>294.07899885430999</v>
      </c>
      <c r="C65">
        <f t="shared" si="13"/>
        <v>602.43775363900977</v>
      </c>
      <c r="D65">
        <f t="shared" si="14"/>
        <v>294.33459768887769</v>
      </c>
      <c r="E65">
        <f t="shared" si="15"/>
        <v>289.69489119710124</v>
      </c>
      <c r="F65">
        <f t="shared" si="16"/>
        <v>295.71572001726599</v>
      </c>
      <c r="G65">
        <f t="shared" si="17"/>
        <v>294.67338530533016</v>
      </c>
      <c r="H65">
        <f t="shared" si="18"/>
        <v>294.6723471544683</v>
      </c>
      <c r="I65">
        <f t="shared" si="19"/>
        <v>589.95593829782536</v>
      </c>
      <c r="J65">
        <f t="shared" si="20"/>
        <v>836.87055629776387</v>
      </c>
      <c r="K65">
        <f t="shared" si="21"/>
        <v>524.77125298694568</v>
      </c>
      <c r="L65">
        <f t="shared" si="22"/>
        <v>573.61308469431026</v>
      </c>
      <c r="M65">
        <f t="shared" si="23"/>
        <v>573.66281365715884</v>
      </c>
    </row>
    <row r="66" spans="1:13" x14ac:dyDescent="0.25">
      <c r="A66">
        <v>1896</v>
      </c>
      <c r="B66">
        <v>294.36499881472389</v>
      </c>
      <c r="C66">
        <f t="shared" si="13"/>
        <v>588.48003611261424</v>
      </c>
      <c r="D66">
        <f t="shared" si="14"/>
        <v>294.9495092987579</v>
      </c>
      <c r="E66">
        <f t="shared" si="15"/>
        <v>289.88303735137015</v>
      </c>
      <c r="F66">
        <f t="shared" si="16"/>
        <v>295.91642549744574</v>
      </c>
      <c r="G66">
        <f t="shared" si="17"/>
        <v>294.96707376651466</v>
      </c>
      <c r="H66">
        <f t="shared" si="18"/>
        <v>294.96310944482684</v>
      </c>
      <c r="I66">
        <f t="shared" si="19"/>
        <v>560.46286783652624</v>
      </c>
      <c r="J66">
        <f t="shared" si="20"/>
        <v>826.0203022918771</v>
      </c>
      <c r="K66">
        <f t="shared" si="21"/>
        <v>515.61605905253498</v>
      </c>
      <c r="L66">
        <f t="shared" si="22"/>
        <v>559.63153052088933</v>
      </c>
      <c r="M66">
        <f t="shared" si="23"/>
        <v>559.81911044653248</v>
      </c>
    </row>
    <row r="67" spans="1:13" x14ac:dyDescent="0.25">
      <c r="A67">
        <v>1897</v>
      </c>
      <c r="B67">
        <v>294.64599876560305</v>
      </c>
      <c r="C67">
        <f t="shared" si="13"/>
        <v>574.92566207321283</v>
      </c>
      <c r="D67">
        <f t="shared" si="14"/>
        <v>295.56442090863789</v>
      </c>
      <c r="E67">
        <f t="shared" si="15"/>
        <v>290.08212620962513</v>
      </c>
      <c r="F67">
        <f t="shared" si="16"/>
        <v>296.11538249911973</v>
      </c>
      <c r="G67">
        <f t="shared" si="17"/>
        <v>295.2610596511513</v>
      </c>
      <c r="H67">
        <f t="shared" si="18"/>
        <v>295.25424884818494</v>
      </c>
      <c r="I67">
        <f t="shared" si="19"/>
        <v>531.72602995116858</v>
      </c>
      <c r="J67">
        <f t="shared" si="20"/>
        <v>814.61608455850194</v>
      </c>
      <c r="K67">
        <f t="shared" si="21"/>
        <v>506.62013773145986</v>
      </c>
      <c r="L67">
        <f t="shared" si="22"/>
        <v>545.80858494493589</v>
      </c>
      <c r="M67">
        <f t="shared" si="23"/>
        <v>546.12686673572398</v>
      </c>
    </row>
    <row r="68" spans="1:13" x14ac:dyDescent="0.25">
      <c r="A68">
        <v>1898</v>
      </c>
      <c r="B68">
        <v>294.95399869752913</v>
      </c>
      <c r="C68">
        <f t="shared" si="13"/>
        <v>560.25032306744026</v>
      </c>
      <c r="D68">
        <f t="shared" si="14"/>
        <v>296.17933251851787</v>
      </c>
      <c r="E68">
        <f t="shared" si="15"/>
        <v>290.29215777187346</v>
      </c>
      <c r="F68">
        <f t="shared" si="16"/>
        <v>296.31292066379683</v>
      </c>
      <c r="G68">
        <f t="shared" si="17"/>
        <v>295.5553273987025</v>
      </c>
      <c r="H68">
        <f t="shared" si="18"/>
        <v>295.54575946182013</v>
      </c>
      <c r="I68">
        <f t="shared" si="19"/>
        <v>503.74542464174124</v>
      </c>
      <c r="J68">
        <f t="shared" si="20"/>
        <v>802.67097451988275</v>
      </c>
      <c r="K68">
        <f t="shared" si="21"/>
        <v>497.7666926266707</v>
      </c>
      <c r="L68">
        <f t="shared" si="22"/>
        <v>532.14549050562846</v>
      </c>
      <c r="M68">
        <f t="shared" si="23"/>
        <v>532.58701372367079</v>
      </c>
    </row>
    <row r="69" spans="1:13" x14ac:dyDescent="0.25">
      <c r="A69">
        <v>1899</v>
      </c>
      <c r="B69">
        <v>295.29999857843973</v>
      </c>
      <c r="C69">
        <f t="shared" si="13"/>
        <v>543.99067617615481</v>
      </c>
      <c r="D69">
        <f t="shared" si="14"/>
        <v>296.79424412839808</v>
      </c>
      <c r="E69">
        <f t="shared" si="15"/>
        <v>290.51313203811151</v>
      </c>
      <c r="F69">
        <f t="shared" si="16"/>
        <v>296.50936963182176</v>
      </c>
      <c r="G69">
        <f t="shared" si="17"/>
        <v>295.84987053088844</v>
      </c>
      <c r="H69">
        <f t="shared" si="18"/>
        <v>295.83764370530844</v>
      </c>
      <c r="I69">
        <f t="shared" si="19"/>
        <v>476.52105190823437</v>
      </c>
      <c r="J69">
        <f t="shared" si="20"/>
        <v>790.19876205551395</v>
      </c>
      <c r="K69">
        <f t="shared" si="21"/>
        <v>489.03946249358347</v>
      </c>
      <c r="L69">
        <f t="shared" si="22"/>
        <v>518.64303993118108</v>
      </c>
      <c r="M69">
        <f t="shared" si="23"/>
        <v>519.2000904160426</v>
      </c>
    </row>
    <row r="70" spans="1:13" x14ac:dyDescent="0.25">
      <c r="A70">
        <v>1900</v>
      </c>
      <c r="B70">
        <v>295.67499844167355</v>
      </c>
      <c r="C70">
        <f t="shared" si="13"/>
        <v>526.63860167781638</v>
      </c>
      <c r="D70">
        <f t="shared" si="14"/>
        <v>297.40915573827806</v>
      </c>
      <c r="E70">
        <f t="shared" si="15"/>
        <v>290.74504900833927</v>
      </c>
      <c r="F70">
        <f t="shared" si="16"/>
        <v>296.70505904493621</v>
      </c>
      <c r="G70">
        <f t="shared" si="17"/>
        <v>296.14469165727496</v>
      </c>
      <c r="H70">
        <f t="shared" si="18"/>
        <v>296.12991233542562</v>
      </c>
      <c r="I70">
        <f t="shared" si="19"/>
        <v>450.0529117506681</v>
      </c>
      <c r="J70">
        <f t="shared" si="20"/>
        <v>777.21395550130421</v>
      </c>
      <c r="K70">
        <f t="shared" si="21"/>
        <v>480.42271285801309</v>
      </c>
      <c r="L70">
        <f t="shared" si="22"/>
        <v>505.30160257708786</v>
      </c>
      <c r="M70">
        <f t="shared" si="23"/>
        <v>505.96626723348322</v>
      </c>
    </row>
    <row r="71" spans="1:13" x14ac:dyDescent="0.25">
      <c r="A71">
        <v>1901</v>
      </c>
      <c r="B71">
        <v>296.00699796646978</v>
      </c>
      <c r="C71">
        <f t="shared" si="13"/>
        <v>511.51097156873357</v>
      </c>
      <c r="D71">
        <f t="shared" si="14"/>
        <v>298.02406734815804</v>
      </c>
      <c r="E71">
        <f t="shared" si="15"/>
        <v>290.98790868255674</v>
      </c>
      <c r="F71">
        <f t="shared" si="16"/>
        <v>296.90031854371773</v>
      </c>
      <c r="G71">
        <f t="shared" si="17"/>
        <v>296.43980246968567</v>
      </c>
      <c r="H71">
        <f t="shared" si="18"/>
        <v>296.42258447036147</v>
      </c>
      <c r="I71">
        <f t="shared" si="19"/>
        <v>424.3410041690322</v>
      </c>
      <c r="J71">
        <f t="shared" si="20"/>
        <v>763.73178164978583</v>
      </c>
      <c r="K71">
        <f t="shared" si="21"/>
        <v>471.90123003593794</v>
      </c>
      <c r="L71">
        <f t="shared" si="22"/>
        <v>492.12115145635045</v>
      </c>
      <c r="M71">
        <f t="shared" si="23"/>
        <v>492.88536935385002</v>
      </c>
    </row>
    <row r="72" spans="1:13" x14ac:dyDescent="0.25">
      <c r="A72">
        <v>1902</v>
      </c>
      <c r="B72">
        <v>296.32499742696638</v>
      </c>
      <c r="C72">
        <f t="shared" si="13"/>
        <v>497.22795674222601</v>
      </c>
      <c r="D72">
        <f t="shared" si="14"/>
        <v>298.63897895803802</v>
      </c>
      <c r="E72">
        <f t="shared" si="15"/>
        <v>291.24171106076392</v>
      </c>
      <c r="F72">
        <f t="shared" si="16"/>
        <v>297.0954777696752</v>
      </c>
      <c r="G72">
        <f t="shared" si="17"/>
        <v>296.7352237496525</v>
      </c>
      <c r="H72">
        <f t="shared" si="18"/>
        <v>296.71568758785725</v>
      </c>
      <c r="I72">
        <f t="shared" si="19"/>
        <v>399.38532916332667</v>
      </c>
      <c r="J72">
        <f t="shared" si="20"/>
        <v>749.76818575011475</v>
      </c>
      <c r="K72">
        <f t="shared" si="21"/>
        <v>463.46031712002161</v>
      </c>
      <c r="L72">
        <f t="shared" si="22"/>
        <v>479.10128975716367</v>
      </c>
      <c r="M72">
        <f t="shared" si="23"/>
        <v>479.95690138384651</v>
      </c>
    </row>
    <row r="73" spans="1:13" x14ac:dyDescent="0.25">
      <c r="A73">
        <v>1903</v>
      </c>
      <c r="B73">
        <v>296.6539968372104</v>
      </c>
      <c r="C73">
        <f t="shared" si="13"/>
        <v>482.6637390309125</v>
      </c>
      <c r="D73">
        <f t="shared" si="14"/>
        <v>299.25389056791823</v>
      </c>
      <c r="E73">
        <f t="shared" si="15"/>
        <v>291.50645614296809</v>
      </c>
      <c r="F73">
        <f t="shared" si="16"/>
        <v>297.29086636385182</v>
      </c>
      <c r="G73">
        <f t="shared" si="17"/>
        <v>297.03098534978926</v>
      </c>
      <c r="H73">
        <f t="shared" si="18"/>
        <v>297.00925756804645</v>
      </c>
      <c r="I73">
        <f t="shared" si="19"/>
        <v>375.18588673354276</v>
      </c>
      <c r="J73">
        <f t="shared" si="20"/>
        <v>735.33983150767619</v>
      </c>
      <c r="K73">
        <f t="shared" si="21"/>
        <v>455.08579229332014</v>
      </c>
      <c r="L73">
        <f t="shared" si="22"/>
        <v>466.24127859862597</v>
      </c>
      <c r="M73">
        <f t="shared" si="23"/>
        <v>467.18007020474181</v>
      </c>
    </row>
    <row r="74" spans="1:13" x14ac:dyDescent="0.25">
      <c r="A74">
        <v>1904</v>
      </c>
      <c r="B74">
        <v>296.95399630481552</v>
      </c>
      <c r="C74">
        <f t="shared" si="13"/>
        <v>469.57199643933347</v>
      </c>
      <c r="D74">
        <f t="shared" si="14"/>
        <v>299.86880217779822</v>
      </c>
      <c r="E74">
        <f t="shared" si="15"/>
        <v>291.7821439291547</v>
      </c>
      <c r="F74">
        <f t="shared" si="16"/>
        <v>297.48681396717438</v>
      </c>
      <c r="G74">
        <f t="shared" si="17"/>
        <v>297.32712622731924</v>
      </c>
      <c r="H74">
        <f t="shared" si="18"/>
        <v>297.30333869345486</v>
      </c>
      <c r="I74">
        <f t="shared" si="19"/>
        <v>351.74267687969831</v>
      </c>
      <c r="J74">
        <f t="shared" si="20"/>
        <v>720.46410108566647</v>
      </c>
      <c r="K74">
        <f t="shared" si="21"/>
        <v>446.7639892391594</v>
      </c>
      <c r="L74">
        <f t="shared" si="22"/>
        <v>453.54006259759012</v>
      </c>
      <c r="M74">
        <f t="shared" si="23"/>
        <v>454.55380992520696</v>
      </c>
    </row>
    <row r="75" spans="1:13" x14ac:dyDescent="0.25">
      <c r="A75">
        <v>1905</v>
      </c>
      <c r="B75">
        <v>297.2889957278777</v>
      </c>
      <c r="C75">
        <f t="shared" si="13"/>
        <v>455.16560737402301</v>
      </c>
      <c r="D75">
        <f t="shared" si="14"/>
        <v>300.4837137876782</v>
      </c>
      <c r="E75">
        <f t="shared" si="15"/>
        <v>292.06877441933102</v>
      </c>
      <c r="F75">
        <f t="shared" si="16"/>
        <v>297.68365022080252</v>
      </c>
      <c r="G75">
        <f t="shared" si="17"/>
        <v>297.62369440309703</v>
      </c>
      <c r="H75">
        <f t="shared" si="18"/>
        <v>297.59798367880285</v>
      </c>
      <c r="I75">
        <f t="shared" si="19"/>
        <v>329.05569960178423</v>
      </c>
      <c r="J75">
        <f t="shared" si="20"/>
        <v>705.15909510271422</v>
      </c>
      <c r="K75">
        <f t="shared" si="21"/>
        <v>438.48175972509529</v>
      </c>
      <c r="L75">
        <f t="shared" si="22"/>
        <v>440.99629880156112</v>
      </c>
      <c r="M75">
        <f t="shared" si="23"/>
        <v>442.07680573179914</v>
      </c>
    </row>
    <row r="76" spans="1:13" x14ac:dyDescent="0.25">
      <c r="A76">
        <v>1906</v>
      </c>
      <c r="B76">
        <v>297.66199513688377</v>
      </c>
      <c r="C76">
        <f t="shared" si="13"/>
        <v>439.38914167915107</v>
      </c>
      <c r="D76">
        <f t="shared" si="14"/>
        <v>301.09862539755841</v>
      </c>
      <c r="E76">
        <f t="shared" si="15"/>
        <v>292.36634761350069</v>
      </c>
      <c r="F76">
        <f t="shared" si="16"/>
        <v>297.88170476589585</v>
      </c>
      <c r="G76">
        <f t="shared" si="17"/>
        <v>297.9207469932735</v>
      </c>
      <c r="H76">
        <f t="shared" si="18"/>
        <v>297.89325368218124</v>
      </c>
      <c r="I76">
        <f t="shared" si="19"/>
        <v>307.12495489979256</v>
      </c>
      <c r="J76">
        <f t="shared" si="20"/>
        <v>689.44363263427886</v>
      </c>
      <c r="K76">
        <f t="shared" si="21"/>
        <v>430.22647838511091</v>
      </c>
      <c r="L76">
        <f t="shared" si="22"/>
        <v>428.60838261037975</v>
      </c>
      <c r="M76">
        <f t="shared" si="23"/>
        <v>429.74751879422564</v>
      </c>
    </row>
    <row r="77" spans="1:13" x14ac:dyDescent="0.25">
      <c r="A77">
        <v>1907</v>
      </c>
      <c r="B77">
        <v>298.09799448445773</v>
      </c>
      <c r="C77">
        <f t="shared" si="13"/>
        <v>421.30073954599089</v>
      </c>
      <c r="D77">
        <f t="shared" si="14"/>
        <v>301.71353700743839</v>
      </c>
      <c r="E77">
        <f t="shared" si="15"/>
        <v>292.67486351165644</v>
      </c>
      <c r="F77">
        <f t="shared" si="16"/>
        <v>298.08130724384682</v>
      </c>
      <c r="G77">
        <f t="shared" si="17"/>
        <v>298.21835019625723</v>
      </c>
      <c r="H77">
        <f t="shared" si="18"/>
        <v>298.18921830318868</v>
      </c>
      <c r="I77">
        <f t="shared" si="19"/>
        <v>285.95044277373955</v>
      </c>
      <c r="J77">
        <f t="shared" si="20"/>
        <v>673.33725121301882</v>
      </c>
      <c r="K77">
        <f t="shared" si="21"/>
        <v>421.98604965539789</v>
      </c>
      <c r="L77">
        <f t="shared" si="22"/>
        <v>416.37447580801512</v>
      </c>
      <c r="M77">
        <f t="shared" si="23"/>
        <v>417.56421195169474</v>
      </c>
    </row>
    <row r="78" spans="1:13" x14ac:dyDescent="0.25">
      <c r="A78">
        <v>1908</v>
      </c>
      <c r="B78">
        <v>298.51799400601698</v>
      </c>
      <c r="C78">
        <f t="shared" si="13"/>
        <v>404.23564487714623</v>
      </c>
      <c r="D78">
        <f t="shared" si="14"/>
        <v>302.32844861731837</v>
      </c>
      <c r="E78">
        <f t="shared" si="15"/>
        <v>292.99432211380554</v>
      </c>
      <c r="F78">
        <f t="shared" si="16"/>
        <v>298.28278729488375</v>
      </c>
      <c r="G78">
        <f t="shared" si="17"/>
        <v>298.51657929457724</v>
      </c>
      <c r="H78">
        <f t="shared" si="18"/>
        <v>298.48595565371215</v>
      </c>
      <c r="I78">
        <f t="shared" si="19"/>
        <v>265.53216322361686</v>
      </c>
      <c r="J78">
        <f t="shared" si="20"/>
        <v>656.86020682745243</v>
      </c>
      <c r="K78">
        <f t="shared" si="21"/>
        <v>413.7489169502706</v>
      </c>
      <c r="L78">
        <f t="shared" si="22"/>
        <v>404.29253415792607</v>
      </c>
      <c r="M78">
        <f t="shared" si="23"/>
        <v>405.52497271178561</v>
      </c>
    </row>
    <row r="79" spans="1:13" x14ac:dyDescent="0.25">
      <c r="A79">
        <v>1909</v>
      </c>
      <c r="B79">
        <v>298.93599345540412</v>
      </c>
      <c r="C79">
        <f t="shared" si="13"/>
        <v>387.60209869732091</v>
      </c>
      <c r="D79">
        <f t="shared" si="14"/>
        <v>302.94336022719858</v>
      </c>
      <c r="E79">
        <f t="shared" si="15"/>
        <v>293.32472341994435</v>
      </c>
      <c r="F79">
        <f t="shared" si="16"/>
        <v>298.48647456109757</v>
      </c>
      <c r="G79">
        <f t="shared" si="17"/>
        <v>298.81551865674555</v>
      </c>
      <c r="H79">
        <f t="shared" si="18"/>
        <v>298.78355231508613</v>
      </c>
      <c r="I79">
        <f t="shared" si="19"/>
        <v>245.87011624941749</v>
      </c>
      <c r="J79">
        <f t="shared" si="20"/>
        <v>640.03347392329238</v>
      </c>
      <c r="K79">
        <f t="shared" si="21"/>
        <v>405.5040738297817</v>
      </c>
      <c r="L79">
        <f t="shared" si="22"/>
        <v>392.36033525644734</v>
      </c>
      <c r="M79">
        <f t="shared" si="23"/>
        <v>393.62774129656106</v>
      </c>
    </row>
    <row r="80" spans="1:13" x14ac:dyDescent="0.25">
      <c r="A80">
        <v>1910</v>
      </c>
      <c r="B80">
        <v>299.37699288037339</v>
      </c>
      <c r="C80">
        <f t="shared" si="13"/>
        <v>370.43212732157377</v>
      </c>
      <c r="D80">
        <f t="shared" si="14"/>
        <v>303.55827183707856</v>
      </c>
      <c r="E80">
        <f t="shared" si="15"/>
        <v>293.66606743007287</v>
      </c>
      <c r="F80">
        <f t="shared" si="16"/>
        <v>298.69269868318224</v>
      </c>
      <c r="G80">
        <f t="shared" si="17"/>
        <v>299.11526173166931</v>
      </c>
      <c r="H80">
        <f t="shared" si="18"/>
        <v>299.08210339024663</v>
      </c>
      <c r="I80">
        <f t="shared" si="19"/>
        <v>226.96430185115588</v>
      </c>
      <c r="J80">
        <f t="shared" si="20"/>
        <v>622.87874540268388</v>
      </c>
      <c r="K80">
        <f t="shared" si="21"/>
        <v>397.24107759859777</v>
      </c>
      <c r="L80">
        <f t="shared" si="22"/>
        <v>380.57550698282091</v>
      </c>
      <c r="M80">
        <f t="shared" si="23"/>
        <v>381.87033515661926</v>
      </c>
    </row>
    <row r="81" spans="1:13" x14ac:dyDescent="0.25">
      <c r="A81">
        <v>1911</v>
      </c>
      <c r="B81">
        <v>299.82899233728108</v>
      </c>
      <c r="C81">
        <f t="shared" si="13"/>
        <v>353.23751322350938</v>
      </c>
      <c r="D81">
        <f t="shared" si="14"/>
        <v>304.17318344695855</v>
      </c>
      <c r="E81">
        <f t="shared" si="15"/>
        <v>294.01835414419111</v>
      </c>
      <c r="F81">
        <f t="shared" si="16"/>
        <v>298.90178930183174</v>
      </c>
      <c r="G81">
        <f t="shared" si="17"/>
        <v>299.41591105610132</v>
      </c>
      <c r="H81">
        <f t="shared" si="18"/>
        <v>299.38171251676977</v>
      </c>
      <c r="I81">
        <f t="shared" si="19"/>
        <v>208.81472002882467</v>
      </c>
      <c r="J81">
        <f t="shared" si="20"/>
        <v>605.41843262439613</v>
      </c>
      <c r="K81">
        <f t="shared" si="21"/>
        <v>388.95006488643554</v>
      </c>
      <c r="L81">
        <f t="shared" si="22"/>
        <v>368.93555578113433</v>
      </c>
      <c r="M81">
        <f t="shared" si="23"/>
        <v>370.25047556233397</v>
      </c>
    </row>
    <row r="82" spans="1:13" x14ac:dyDescent="0.25">
      <c r="A82">
        <v>1912</v>
      </c>
      <c r="B82">
        <v>300.35299174867805</v>
      </c>
      <c r="C82">
        <f t="shared" si="13"/>
        <v>333.81535532071922</v>
      </c>
      <c r="D82">
        <f t="shared" si="14"/>
        <v>304.78809505683853</v>
      </c>
      <c r="E82">
        <f t="shared" si="15"/>
        <v>294.38158356230633</v>
      </c>
      <c r="F82">
        <f t="shared" si="16"/>
        <v>299.11407605913701</v>
      </c>
      <c r="G82">
        <f t="shared" si="17"/>
        <v>299.71757824532688</v>
      </c>
      <c r="H82">
        <f t="shared" si="18"/>
        <v>299.6824918743223</v>
      </c>
      <c r="I82">
        <f t="shared" si="19"/>
        <v>191.42137078242382</v>
      </c>
      <c r="J82">
        <f t="shared" si="20"/>
        <v>587.67566540346888</v>
      </c>
      <c r="K82">
        <f t="shared" si="21"/>
        <v>380.62176940520146</v>
      </c>
      <c r="L82">
        <f t="shared" si="22"/>
        <v>357.43789601531932</v>
      </c>
      <c r="M82">
        <f t="shared" si="23"/>
        <v>358.76581489638437</v>
      </c>
    </row>
    <row r="83" spans="1:13" x14ac:dyDescent="0.25">
      <c r="A83">
        <v>1913</v>
      </c>
      <c r="B83">
        <v>300.90999114380628</v>
      </c>
      <c r="C83">
        <f t="shared" si="13"/>
        <v>313.77216116271597</v>
      </c>
      <c r="D83">
        <f t="shared" si="14"/>
        <v>305.40300666671874</v>
      </c>
      <c r="E83">
        <f t="shared" si="15"/>
        <v>294.75575568440399</v>
      </c>
      <c r="F83">
        <f t="shared" si="16"/>
        <v>299.32988859509351</v>
      </c>
      <c r="G83">
        <f t="shared" si="17"/>
        <v>300.02038401179016</v>
      </c>
      <c r="H83">
        <f t="shared" si="18"/>
        <v>299.98456222191453</v>
      </c>
      <c r="I83">
        <f t="shared" si="19"/>
        <v>174.78425411194735</v>
      </c>
      <c r="J83">
        <f t="shared" si="20"/>
        <v>569.67429201262939</v>
      </c>
      <c r="K83">
        <f t="shared" si="21"/>
        <v>372.24754207167979</v>
      </c>
      <c r="L83">
        <f t="shared" si="22"/>
        <v>346.07987872841284</v>
      </c>
      <c r="M83">
        <f t="shared" si="23"/>
        <v>347.41396336718384</v>
      </c>
    </row>
    <row r="84" spans="1:13" x14ac:dyDescent="0.25">
      <c r="A84">
        <v>1914</v>
      </c>
      <c r="B84">
        <v>301.41899077886382</v>
      </c>
      <c r="C84">
        <f t="shared" ref="C84:C115" si="24">(B84-$B$14)^2</f>
        <v>295.99879451233596</v>
      </c>
      <c r="D84">
        <f t="shared" ref="D84:D115" si="25">$B$3*A84+$C$3</f>
        <v>306.01791827659872</v>
      </c>
      <c r="E84">
        <f t="shared" ref="E84:E115" si="26">$B$5*A84^2+$C$5*A84+$D$5</f>
        <v>295.14087051049137</v>
      </c>
      <c r="F84">
        <f t="shared" ref="F84:F115" si="27">$B$7*A84^3+$C$7*A84^2+$D$7*A84+$E$7</f>
        <v>299.54955655144295</v>
      </c>
      <c r="G84">
        <f t="shared" ref="G84:G115" si="28">$B$9*A84^4+$C$9*A84^3+$D$9*A84^2+$E$9*A84+$F$9</f>
        <v>300.32445813715458</v>
      </c>
      <c r="H84">
        <f t="shared" ref="H84:H115" si="29">$B$11*A84^5+$C$11*A84^4+$D$11*A84^3+$E$11*A84^2+$F$11*A84+$G$11</f>
        <v>300.28805287927389</v>
      </c>
      <c r="I84">
        <f t="shared" ref="I84:I115" si="30">(D84-$B$14)^2</f>
        <v>158.90337001740755</v>
      </c>
      <c r="J84">
        <f t="shared" ref="J84:J115" si="31">(E84-$B$14)^2</f>
        <v>551.43887918015946</v>
      </c>
      <c r="K84">
        <f t="shared" ref="K84:K115" si="32">(F84-$B$14)^2</f>
        <v>363.81937301465155</v>
      </c>
      <c r="L84">
        <f t="shared" ref="L84:L115" si="33">(G84-$B$14)^2</f>
        <v>334.85882272232038</v>
      </c>
      <c r="M84">
        <f t="shared" ref="M84:M115" si="34">(H84-$B$14)^2</f>
        <v>336.1925184793335</v>
      </c>
    </row>
    <row r="85" spans="1:13" x14ac:dyDescent="0.25">
      <c r="A85">
        <v>1915</v>
      </c>
      <c r="B85">
        <v>301.9369903068968</v>
      </c>
      <c r="C85">
        <f t="shared" si="24"/>
        <v>278.44315260511439</v>
      </c>
      <c r="D85">
        <f t="shared" si="25"/>
        <v>306.6328298864787</v>
      </c>
      <c r="E85">
        <f t="shared" si="26"/>
        <v>295.53692804056845</v>
      </c>
      <c r="F85">
        <f t="shared" si="27"/>
        <v>299.77340956946136</v>
      </c>
      <c r="G85">
        <f t="shared" si="28"/>
        <v>300.62993949092925</v>
      </c>
      <c r="H85">
        <f t="shared" si="29"/>
        <v>300.59310179203749</v>
      </c>
      <c r="I85">
        <f t="shared" si="30"/>
        <v>143.77871849879816</v>
      </c>
      <c r="J85">
        <f t="shared" si="31"/>
        <v>532.99471209132275</v>
      </c>
      <c r="K85">
        <f t="shared" si="32"/>
        <v>355.32991599357092</v>
      </c>
      <c r="L85">
        <f t="shared" si="33"/>
        <v>323.77204448515073</v>
      </c>
      <c r="M85">
        <f t="shared" si="34"/>
        <v>325.09909205941585</v>
      </c>
    </row>
    <row r="86" spans="1:13" x14ac:dyDescent="0.25">
      <c r="A86">
        <v>1916</v>
      </c>
      <c r="B86">
        <v>302.48498968641667</v>
      </c>
      <c r="C86">
        <f t="shared" si="24"/>
        <v>260.4549455269177</v>
      </c>
      <c r="D86">
        <f t="shared" si="25"/>
        <v>307.24774149635891</v>
      </c>
      <c r="E86">
        <f t="shared" si="26"/>
        <v>295.94392827463525</v>
      </c>
      <c r="F86">
        <f t="shared" si="27"/>
        <v>300.00177728972631</v>
      </c>
      <c r="G86">
        <f t="shared" si="28"/>
        <v>300.93697604350746</v>
      </c>
      <c r="H86">
        <f t="shared" si="29"/>
        <v>300.8998555149883</v>
      </c>
      <c r="I86">
        <f t="shared" si="30"/>
        <v>129.41029955611396</v>
      </c>
      <c r="J86">
        <f t="shared" si="31"/>
        <v>514.36779438800625</v>
      </c>
      <c r="K86">
        <f t="shared" si="32"/>
        <v>346.77251491096001</v>
      </c>
      <c r="L86">
        <f t="shared" si="33"/>
        <v>312.81688909198346</v>
      </c>
      <c r="M86">
        <f t="shared" si="34"/>
        <v>314.13134114976003</v>
      </c>
    </row>
    <row r="87" spans="1:13" x14ac:dyDescent="0.25">
      <c r="A87">
        <v>1917</v>
      </c>
      <c r="B87">
        <v>303.01098910113365</v>
      </c>
      <c r="C87">
        <f t="shared" si="24"/>
        <v>243.75381514697219</v>
      </c>
      <c r="D87">
        <f t="shared" si="25"/>
        <v>307.86265310623889</v>
      </c>
      <c r="E87">
        <f t="shared" si="26"/>
        <v>296.36187121269541</v>
      </c>
      <c r="F87">
        <f t="shared" si="27"/>
        <v>300.23498935351381</v>
      </c>
      <c r="G87">
        <f t="shared" si="28"/>
        <v>301.24572481401265</v>
      </c>
      <c r="H87">
        <f t="shared" si="29"/>
        <v>301.20846923068166</v>
      </c>
      <c r="I87">
        <f t="shared" si="30"/>
        <v>115.79811318936559</v>
      </c>
      <c r="J87">
        <f t="shared" si="31"/>
        <v>495.58484816855906</v>
      </c>
      <c r="K87">
        <f t="shared" si="32"/>
        <v>338.14123243741784</v>
      </c>
      <c r="L87">
        <f t="shared" si="33"/>
        <v>301.9907642160091</v>
      </c>
      <c r="M87">
        <f t="shared" si="34"/>
        <v>303.28699841657863</v>
      </c>
    </row>
    <row r="88" spans="1:13" x14ac:dyDescent="0.25">
      <c r="A88">
        <v>1918</v>
      </c>
      <c r="B88">
        <v>303.44898864914416</v>
      </c>
      <c r="C88">
        <f t="shared" si="24"/>
        <v>230.26902021657398</v>
      </c>
      <c r="D88">
        <f t="shared" si="25"/>
        <v>308.47756471611888</v>
      </c>
      <c r="E88">
        <f t="shared" si="26"/>
        <v>296.79075685474527</v>
      </c>
      <c r="F88">
        <f t="shared" si="27"/>
        <v>300.47337540221633</v>
      </c>
      <c r="G88">
        <f t="shared" si="28"/>
        <v>301.55635194294155</v>
      </c>
      <c r="H88">
        <f t="shared" si="29"/>
        <v>301.51910679042339</v>
      </c>
      <c r="I88">
        <f t="shared" si="30"/>
        <v>102.94215939854762</v>
      </c>
      <c r="J88">
        <f t="shared" si="31"/>
        <v>476.67331398828367</v>
      </c>
      <c r="K88">
        <f t="shared" si="32"/>
        <v>329.43088088562519</v>
      </c>
      <c r="L88">
        <f t="shared" si="33"/>
        <v>291.29117057647733</v>
      </c>
      <c r="M88">
        <f t="shared" si="34"/>
        <v>292.56390275949906</v>
      </c>
    </row>
    <row r="89" spans="1:13" x14ac:dyDescent="0.25">
      <c r="A89">
        <v>1919</v>
      </c>
      <c r="B89">
        <v>303.81398833474168</v>
      </c>
      <c r="C89">
        <f t="shared" si="24"/>
        <v>219.32478365903816</v>
      </c>
      <c r="D89">
        <f t="shared" si="25"/>
        <v>309.09247632599909</v>
      </c>
      <c r="E89">
        <f t="shared" si="26"/>
        <v>297.23058520078121</v>
      </c>
      <c r="F89">
        <f t="shared" si="27"/>
        <v>300.71726507652784</v>
      </c>
      <c r="G89">
        <f t="shared" si="28"/>
        <v>301.86903263442218</v>
      </c>
      <c r="H89">
        <f t="shared" si="29"/>
        <v>301.83194070495665</v>
      </c>
      <c r="I89">
        <f t="shared" si="30"/>
        <v>90.842438183655688</v>
      </c>
      <c r="J89">
        <f t="shared" si="31"/>
        <v>457.66135085909417</v>
      </c>
      <c r="K89">
        <f t="shared" si="32"/>
        <v>320.63705526435803</v>
      </c>
      <c r="L89">
        <f t="shared" si="33"/>
        <v>280.71573801626545</v>
      </c>
      <c r="M89">
        <f t="shared" si="34"/>
        <v>281.96003275520678</v>
      </c>
    </row>
    <row r="90" spans="1:13" x14ac:dyDescent="0.25">
      <c r="A90">
        <v>1920</v>
      </c>
      <c r="B90">
        <v>304.24598768073457</v>
      </c>
      <c r="C90">
        <f t="shared" si="24"/>
        <v>206.71591656120728</v>
      </c>
      <c r="D90">
        <f t="shared" si="25"/>
        <v>309.70738793587907</v>
      </c>
      <c r="E90">
        <f t="shared" si="26"/>
        <v>297.6813562508105</v>
      </c>
      <c r="F90">
        <f t="shared" si="27"/>
        <v>300.96698801760795</v>
      </c>
      <c r="G90">
        <f t="shared" si="28"/>
        <v>302.1839511860162</v>
      </c>
      <c r="H90">
        <f t="shared" si="29"/>
        <v>302.14715218357742</v>
      </c>
      <c r="I90">
        <f t="shared" si="30"/>
        <v>79.498949544698746</v>
      </c>
      <c r="J90">
        <f t="shared" si="31"/>
        <v>438.5778362490579</v>
      </c>
      <c r="K90">
        <f t="shared" si="32"/>
        <v>311.75616843345938</v>
      </c>
      <c r="L90">
        <f t="shared" si="33"/>
        <v>270.26225958086394</v>
      </c>
      <c r="M90">
        <f t="shared" si="34"/>
        <v>271.47353956317369</v>
      </c>
    </row>
    <row r="91" spans="1:13" x14ac:dyDescent="0.25">
      <c r="A91">
        <v>1921</v>
      </c>
      <c r="B91">
        <v>304.59998733939761</v>
      </c>
      <c r="C91">
        <f t="shared" si="24"/>
        <v>196.66188816709513</v>
      </c>
      <c r="D91">
        <f t="shared" si="25"/>
        <v>310.32229954575905</v>
      </c>
      <c r="E91">
        <f t="shared" si="26"/>
        <v>298.1430700048295</v>
      </c>
      <c r="F91">
        <f t="shared" si="27"/>
        <v>301.22287386696553</v>
      </c>
      <c r="G91">
        <f t="shared" si="28"/>
        <v>302.50130096636713</v>
      </c>
      <c r="H91">
        <f t="shared" si="29"/>
        <v>302.46493113599718</v>
      </c>
      <c r="I91">
        <f t="shared" si="30"/>
        <v>68.911693481672202</v>
      </c>
      <c r="J91">
        <f t="shared" si="31"/>
        <v>419.45236608333926</v>
      </c>
      <c r="K91">
        <f t="shared" si="32"/>
        <v>302.78548848009149</v>
      </c>
      <c r="L91">
        <f t="shared" si="33"/>
        <v>259.92872859825729</v>
      </c>
      <c r="M91">
        <f t="shared" si="34"/>
        <v>261.10278238161459</v>
      </c>
    </row>
    <row r="92" spans="1:13" x14ac:dyDescent="0.25">
      <c r="A92">
        <v>1922</v>
      </c>
      <c r="B92">
        <v>304.94498676960228</v>
      </c>
      <c r="C92">
        <f t="shared" si="24"/>
        <v>187.10463168669986</v>
      </c>
      <c r="D92">
        <f t="shared" si="25"/>
        <v>310.93721115563903</v>
      </c>
      <c r="E92">
        <f t="shared" si="26"/>
        <v>298.61572646284549</v>
      </c>
      <c r="F92">
        <f t="shared" si="27"/>
        <v>301.48525226541096</v>
      </c>
      <c r="G92">
        <f t="shared" si="28"/>
        <v>302.82128444686532</v>
      </c>
      <c r="H92">
        <f t="shared" si="29"/>
        <v>302.78547620400786</v>
      </c>
      <c r="I92">
        <f t="shared" si="30"/>
        <v>59.080669994576027</v>
      </c>
      <c r="J92">
        <f t="shared" si="31"/>
        <v>400.31525474327651</v>
      </c>
      <c r="K92">
        <f t="shared" si="32"/>
        <v>293.72317829989458</v>
      </c>
      <c r="L92">
        <f t="shared" si="33"/>
        <v>249.713375290778</v>
      </c>
      <c r="M92">
        <f t="shared" si="34"/>
        <v>250.84636427679806</v>
      </c>
    </row>
    <row r="93" spans="1:13" x14ac:dyDescent="0.25">
      <c r="A93">
        <v>1923</v>
      </c>
      <c r="B93">
        <v>305.27098605184841</v>
      </c>
      <c r="C93">
        <f t="shared" si="24"/>
        <v>178.29246693427058</v>
      </c>
      <c r="D93">
        <f t="shared" si="25"/>
        <v>311.55212276551924</v>
      </c>
      <c r="E93">
        <f t="shared" si="26"/>
        <v>299.09932562484391</v>
      </c>
      <c r="F93">
        <f t="shared" si="27"/>
        <v>301.75445285375463</v>
      </c>
      <c r="G93">
        <f t="shared" si="28"/>
        <v>303.14411316625774</v>
      </c>
      <c r="H93">
        <f t="shared" si="29"/>
        <v>303.10899475775659</v>
      </c>
      <c r="I93">
        <f t="shared" si="30"/>
        <v>50.005879083407031</v>
      </c>
      <c r="J93">
        <f t="shared" si="31"/>
        <v>381.19753506771178</v>
      </c>
      <c r="K93">
        <f t="shared" si="32"/>
        <v>284.56833728918355</v>
      </c>
      <c r="L93">
        <f t="shared" si="33"/>
        <v>239.61470703176249</v>
      </c>
      <c r="M93">
        <f t="shared" si="34"/>
        <v>240.70317065943595</v>
      </c>
    </row>
    <row r="94" spans="1:13" x14ac:dyDescent="0.25">
      <c r="A94">
        <v>1924</v>
      </c>
      <c r="B94">
        <v>305.62998551836387</v>
      </c>
      <c r="C94">
        <f t="shared" si="24"/>
        <v>168.83418047486677</v>
      </c>
      <c r="D94">
        <f t="shared" si="25"/>
        <v>312.16703437539923</v>
      </c>
      <c r="E94">
        <f t="shared" si="26"/>
        <v>299.59386749083205</v>
      </c>
      <c r="F94">
        <f t="shared" si="27"/>
        <v>302.03080527350539</v>
      </c>
      <c r="G94">
        <f t="shared" si="28"/>
        <v>303.47000775672495</v>
      </c>
      <c r="H94">
        <f t="shared" si="29"/>
        <v>303.43570294417441</v>
      </c>
      <c r="I94">
        <f t="shared" si="30"/>
        <v>41.687320748171906</v>
      </c>
      <c r="J94">
        <f t="shared" si="31"/>
        <v>362.13095835122357</v>
      </c>
      <c r="K94">
        <f t="shared" si="32"/>
        <v>275.32104521258145</v>
      </c>
      <c r="L94">
        <f t="shared" si="33"/>
        <v>229.63154817853277</v>
      </c>
      <c r="M94">
        <f t="shared" si="34"/>
        <v>230.67240771225221</v>
      </c>
    </row>
    <row r="95" spans="1:13" x14ac:dyDescent="0.25">
      <c r="A95">
        <v>1925</v>
      </c>
      <c r="B95">
        <v>305.81298501445457</v>
      </c>
      <c r="C95">
        <f t="shared" si="24"/>
        <v>164.11201718720488</v>
      </c>
      <c r="D95">
        <f t="shared" si="25"/>
        <v>312.78194598527921</v>
      </c>
      <c r="E95">
        <f t="shared" si="26"/>
        <v>300.09935206080991</v>
      </c>
      <c r="F95">
        <f t="shared" si="27"/>
        <v>302.3146391659393</v>
      </c>
      <c r="G95">
        <f t="shared" si="28"/>
        <v>303.79919793643057</v>
      </c>
      <c r="H95">
        <f t="shared" si="29"/>
        <v>303.76582566648722</v>
      </c>
      <c r="I95">
        <f t="shared" si="30"/>
        <v>34.124994988867165</v>
      </c>
      <c r="J95">
        <f t="shared" si="31"/>
        <v>343.1479943453121</v>
      </c>
      <c r="K95">
        <f t="shared" si="32"/>
        <v>265.98240829945485</v>
      </c>
      <c r="L95">
        <f t="shared" si="33"/>
        <v>219.76308271138629</v>
      </c>
      <c r="M95">
        <f t="shared" si="34"/>
        <v>220.75364473371434</v>
      </c>
    </row>
    <row r="96" spans="1:13" x14ac:dyDescent="0.25">
      <c r="A96">
        <v>1926</v>
      </c>
      <c r="B96">
        <v>305.95398452087915</v>
      </c>
      <c r="C96">
        <f t="shared" si="24"/>
        <v>160.51931549739123</v>
      </c>
      <c r="D96">
        <f t="shared" si="25"/>
        <v>313.39685759515942</v>
      </c>
      <c r="E96">
        <f t="shared" si="26"/>
        <v>300.61577933478111</v>
      </c>
      <c r="F96">
        <f t="shared" si="27"/>
        <v>302.60628417163389</v>
      </c>
      <c r="G96">
        <f t="shared" si="28"/>
        <v>304.13192250393331</v>
      </c>
      <c r="H96">
        <f t="shared" si="29"/>
        <v>304.09959664195776</v>
      </c>
      <c r="I96">
        <f t="shared" si="30"/>
        <v>27.318901805490434</v>
      </c>
      <c r="J96">
        <f t="shared" si="31"/>
        <v>324.28183125797011</v>
      </c>
      <c r="K96">
        <f t="shared" si="32"/>
        <v>256.55460749559694</v>
      </c>
      <c r="L96">
        <f t="shared" si="33"/>
        <v>210.0088986405824</v>
      </c>
      <c r="M96">
        <f t="shared" si="34"/>
        <v>210.94685594095614</v>
      </c>
    </row>
    <row r="97" spans="1:13" x14ac:dyDescent="0.25">
      <c r="A97">
        <v>1927</v>
      </c>
      <c r="B97">
        <v>306.1769838719398</v>
      </c>
      <c r="C97">
        <f t="shared" si="24"/>
        <v>154.91840934741268</v>
      </c>
      <c r="D97">
        <f t="shared" si="25"/>
        <v>314.0117692050394</v>
      </c>
      <c r="E97">
        <f t="shared" si="26"/>
        <v>301.14314931273839</v>
      </c>
      <c r="F97">
        <f t="shared" si="27"/>
        <v>302.90606993198162</v>
      </c>
      <c r="G97">
        <f t="shared" si="28"/>
        <v>304.46842933818698</v>
      </c>
      <c r="H97">
        <f t="shared" si="29"/>
        <v>304.43725838884711</v>
      </c>
      <c r="I97">
        <f t="shared" si="30"/>
        <v>21.269041198046743</v>
      </c>
      <c r="J97">
        <f t="shared" si="31"/>
        <v>305.56637575421092</v>
      </c>
      <c r="K97">
        <f t="shared" si="32"/>
        <v>247.04094882423786</v>
      </c>
      <c r="L97">
        <f t="shared" si="33"/>
        <v>200.36903422968186</v>
      </c>
      <c r="M97">
        <f t="shared" si="34"/>
        <v>201.25246646441119</v>
      </c>
    </row>
    <row r="98" spans="1:13" x14ac:dyDescent="0.25">
      <c r="A98">
        <v>1928</v>
      </c>
      <c r="B98">
        <v>306.3289833241098</v>
      </c>
      <c r="C98">
        <f t="shared" si="24"/>
        <v>151.1577536063501</v>
      </c>
      <c r="D98">
        <f t="shared" si="25"/>
        <v>314.62668081491938</v>
      </c>
      <c r="E98">
        <f t="shared" si="26"/>
        <v>301.68146199468538</v>
      </c>
      <c r="F98">
        <f t="shared" si="27"/>
        <v>303.21432608790928</v>
      </c>
      <c r="G98">
        <f t="shared" si="28"/>
        <v>304.80897540412843</v>
      </c>
      <c r="H98">
        <f t="shared" si="29"/>
        <v>304.77906225807965</v>
      </c>
      <c r="I98">
        <f t="shared" si="30"/>
        <v>15.975413166533432</v>
      </c>
      <c r="J98">
        <f t="shared" si="31"/>
        <v>287.03625295527092</v>
      </c>
      <c r="K98">
        <f t="shared" si="32"/>
        <v>237.44591601184848</v>
      </c>
      <c r="L98">
        <f t="shared" si="33"/>
        <v>190.84402621281674</v>
      </c>
      <c r="M98">
        <f t="shared" si="34"/>
        <v>191.6713991510718</v>
      </c>
    </row>
    <row r="99" spans="1:13" x14ac:dyDescent="0.25">
      <c r="A99">
        <v>1929</v>
      </c>
      <c r="B99">
        <v>306.49498271638004</v>
      </c>
      <c r="C99">
        <f t="shared" si="24"/>
        <v>147.10350952713083</v>
      </c>
      <c r="D99">
        <f t="shared" si="25"/>
        <v>315.24159242479936</v>
      </c>
      <c r="E99">
        <f t="shared" si="26"/>
        <v>302.23071738062572</v>
      </c>
      <c r="F99">
        <f t="shared" si="27"/>
        <v>303.53138228092575</v>
      </c>
      <c r="G99">
        <f t="shared" si="28"/>
        <v>305.1538267582655</v>
      </c>
      <c r="H99">
        <f t="shared" si="29"/>
        <v>305.12526844255626</v>
      </c>
      <c r="I99">
        <f t="shared" si="30"/>
        <v>11.438017710950504</v>
      </c>
      <c r="J99">
        <f t="shared" si="31"/>
        <v>268.72680643902549</v>
      </c>
      <c r="K99">
        <f t="shared" si="32"/>
        <v>227.77522521226732</v>
      </c>
      <c r="L99">
        <f t="shared" si="33"/>
        <v>181.43496034096424</v>
      </c>
      <c r="M99">
        <f t="shared" si="34"/>
        <v>182.20512435054218</v>
      </c>
    </row>
    <row r="100" spans="1:13" x14ac:dyDescent="0.25">
      <c r="A100">
        <v>1930</v>
      </c>
      <c r="B100">
        <v>306.61998238495102</v>
      </c>
      <c r="C100">
        <f t="shared" si="24"/>
        <v>144.08698659313941</v>
      </c>
      <c r="D100">
        <f t="shared" si="25"/>
        <v>315.85650403467957</v>
      </c>
      <c r="E100">
        <f t="shared" si="26"/>
        <v>302.79091547055577</v>
      </c>
      <c r="F100">
        <f t="shared" si="27"/>
        <v>303.85756815184141</v>
      </c>
      <c r="G100">
        <f t="shared" si="28"/>
        <v>305.50325853936374</v>
      </c>
      <c r="H100">
        <f t="shared" si="29"/>
        <v>305.47614601626992</v>
      </c>
      <c r="I100">
        <f t="shared" si="30"/>
        <v>7.6568548312967009</v>
      </c>
      <c r="J100">
        <f t="shared" si="31"/>
        <v>250.67409824022042</v>
      </c>
      <c r="K100">
        <f t="shared" si="32"/>
        <v>218.03588197682924</v>
      </c>
      <c r="L100">
        <f t="shared" si="33"/>
        <v>172.14352481264615</v>
      </c>
      <c r="M100">
        <f t="shared" si="34"/>
        <v>172.8557113637419</v>
      </c>
    </row>
    <row r="101" spans="1:13" x14ac:dyDescent="0.25">
      <c r="A101">
        <v>1931</v>
      </c>
      <c r="B101">
        <v>306.82198213699218</v>
      </c>
      <c r="C101">
        <f t="shared" si="24"/>
        <v>139.27833239252112</v>
      </c>
      <c r="D101">
        <f t="shared" si="25"/>
        <v>316.47141564455956</v>
      </c>
      <c r="E101">
        <f t="shared" si="26"/>
        <v>303.36205626448282</v>
      </c>
      <c r="F101">
        <f t="shared" si="27"/>
        <v>304.19321334158303</v>
      </c>
      <c r="G101">
        <f t="shared" si="28"/>
        <v>305.85755496285856</v>
      </c>
      <c r="H101">
        <f t="shared" si="29"/>
        <v>305.83197291009128</v>
      </c>
      <c r="I101">
        <f t="shared" si="30"/>
        <v>4.6319245275748191</v>
      </c>
      <c r="J101">
        <f t="shared" si="31"/>
        <v>232.9149088498759</v>
      </c>
      <c r="K101">
        <f t="shared" si="32"/>
        <v>208.23624033228762</v>
      </c>
      <c r="L101">
        <f t="shared" si="33"/>
        <v>162.97206620992549</v>
      </c>
      <c r="M101">
        <f t="shared" si="34"/>
        <v>163.62588424815502</v>
      </c>
    </row>
    <row r="102" spans="1:13" x14ac:dyDescent="0.25">
      <c r="A102">
        <v>1932</v>
      </c>
      <c r="B102">
        <v>307.09298182319202</v>
      </c>
      <c r="C102">
        <f t="shared" si="24"/>
        <v>132.95530034410055</v>
      </c>
      <c r="D102">
        <f t="shared" si="25"/>
        <v>317.08632725443954</v>
      </c>
      <c r="E102">
        <f t="shared" si="26"/>
        <v>303.94413976238866</v>
      </c>
      <c r="F102">
        <f t="shared" si="27"/>
        <v>304.53864749154309</v>
      </c>
      <c r="G102">
        <f t="shared" si="28"/>
        <v>306.21700933016837</v>
      </c>
      <c r="H102">
        <f t="shared" si="29"/>
        <v>306.1930359788239</v>
      </c>
      <c r="I102">
        <f t="shared" si="30"/>
        <v>2.363226799783321</v>
      </c>
      <c r="J102">
        <f t="shared" si="31"/>
        <v>215.48673721641725</v>
      </c>
      <c r="K102">
        <f t="shared" si="32"/>
        <v>198.38606404829724</v>
      </c>
      <c r="L102">
        <f t="shared" si="33"/>
        <v>153.92364785422674</v>
      </c>
      <c r="M102">
        <f t="shared" si="34"/>
        <v>154.51907799109517</v>
      </c>
    </row>
    <row r="103" spans="1:13" x14ac:dyDescent="0.25">
      <c r="A103">
        <v>1933</v>
      </c>
      <c r="B103">
        <v>307.40198125278948</v>
      </c>
      <c r="C103">
        <f t="shared" si="24"/>
        <v>125.92486823201128</v>
      </c>
      <c r="D103">
        <f t="shared" si="25"/>
        <v>317.70123886431975</v>
      </c>
      <c r="E103">
        <f t="shared" si="26"/>
        <v>304.53716596428785</v>
      </c>
      <c r="F103">
        <f t="shared" si="27"/>
        <v>304.8942002428812</v>
      </c>
      <c r="G103">
        <f t="shared" si="28"/>
        <v>306.58192403428257</v>
      </c>
      <c r="H103">
        <f t="shared" si="29"/>
        <v>306.55963097698987</v>
      </c>
      <c r="I103">
        <f t="shared" si="30"/>
        <v>0.85076164792178577</v>
      </c>
      <c r="J103">
        <f t="shared" si="31"/>
        <v>198.42780074388565</v>
      </c>
      <c r="K103">
        <f t="shared" si="32"/>
        <v>188.49659010845357</v>
      </c>
      <c r="L103">
        <f t="shared" si="33"/>
        <v>145.00211128610945</v>
      </c>
      <c r="M103">
        <f t="shared" si="34"/>
        <v>145.53950009088308</v>
      </c>
    </row>
    <row r="104" spans="1:13" x14ac:dyDescent="0.25">
      <c r="A104">
        <v>1934</v>
      </c>
      <c r="B104">
        <v>307.78498059363369</v>
      </c>
      <c r="C104">
        <f t="shared" si="24"/>
        <v>117.47580675051232</v>
      </c>
      <c r="D104">
        <f t="shared" si="25"/>
        <v>318.31615047419973</v>
      </c>
      <c r="E104">
        <f t="shared" si="26"/>
        <v>305.14113487018039</v>
      </c>
      <c r="F104">
        <f t="shared" si="27"/>
        <v>305.26020123617491</v>
      </c>
      <c r="G104">
        <f t="shared" si="28"/>
        <v>306.95261054672301</v>
      </c>
      <c r="H104">
        <f t="shared" si="29"/>
        <v>306.93206260353327</v>
      </c>
      <c r="I104">
        <f t="shared" si="30"/>
        <v>9.4529071991332828E-2</v>
      </c>
      <c r="J104">
        <f t="shared" si="31"/>
        <v>181.77703529340724</v>
      </c>
      <c r="K104">
        <f t="shared" si="32"/>
        <v>178.58059434233894</v>
      </c>
      <c r="L104">
        <f t="shared" si="33"/>
        <v>136.21214138609048</v>
      </c>
      <c r="M104">
        <f t="shared" si="34"/>
        <v>136.6921935186146</v>
      </c>
    </row>
    <row r="105" spans="1:13" x14ac:dyDescent="0.25">
      <c r="A105">
        <v>1935</v>
      </c>
      <c r="B105">
        <v>308.22697996210127</v>
      </c>
      <c r="C105">
        <f t="shared" si="24"/>
        <v>108.08983877613774</v>
      </c>
      <c r="D105">
        <f t="shared" si="25"/>
        <v>318.93106208407971</v>
      </c>
      <c r="E105">
        <f t="shared" si="26"/>
        <v>305.75604648005901</v>
      </c>
      <c r="F105">
        <f t="shared" si="27"/>
        <v>305.63698011316592</v>
      </c>
      <c r="G105">
        <f t="shared" si="28"/>
        <v>307.32938941940665</v>
      </c>
      <c r="H105">
        <f t="shared" si="29"/>
        <v>307.3106445055455</v>
      </c>
      <c r="I105">
        <f t="shared" si="30"/>
        <v>9.4529071991262925E-2</v>
      </c>
      <c r="J105">
        <f t="shared" si="31"/>
        <v>165.57409518291945</v>
      </c>
      <c r="K105">
        <f t="shared" si="32"/>
        <v>168.6524591747569</v>
      </c>
      <c r="L105">
        <f t="shared" si="33"/>
        <v>127.55933447468</v>
      </c>
      <c r="M105">
        <f t="shared" si="34"/>
        <v>127.98310409080547</v>
      </c>
    </row>
    <row r="106" spans="1:13" x14ac:dyDescent="0.25">
      <c r="A106">
        <v>1936</v>
      </c>
      <c r="B106">
        <v>309.01197925404398</v>
      </c>
      <c r="C106">
        <f t="shared" si="24"/>
        <v>92.383374069551934</v>
      </c>
      <c r="D106">
        <f t="shared" si="25"/>
        <v>319.54597369395992</v>
      </c>
      <c r="E106">
        <f t="shared" si="26"/>
        <v>306.38190079392734</v>
      </c>
      <c r="F106">
        <f t="shared" si="27"/>
        <v>306.02486651501385</v>
      </c>
      <c r="G106">
        <f t="shared" si="28"/>
        <v>307.71259030513465</v>
      </c>
      <c r="H106">
        <f t="shared" si="29"/>
        <v>307.69569931179285</v>
      </c>
      <c r="I106">
        <f t="shared" si="30"/>
        <v>0.85076164792199549</v>
      </c>
      <c r="J106">
        <f t="shared" si="31"/>
        <v>149.85935318668021</v>
      </c>
      <c r="K106">
        <f t="shared" si="32"/>
        <v>158.72824364416772</v>
      </c>
      <c r="L106">
        <f t="shared" si="33"/>
        <v>119.05026958499499</v>
      </c>
      <c r="M106">
        <f t="shared" si="34"/>
        <v>119.41915068698954</v>
      </c>
    </row>
    <row r="107" spans="1:13" x14ac:dyDescent="0.25">
      <c r="A107">
        <v>1937</v>
      </c>
      <c r="B107">
        <v>309.76397861585536</v>
      </c>
      <c r="C107">
        <f t="shared" si="24"/>
        <v>78.493002332034436</v>
      </c>
      <c r="D107">
        <f t="shared" si="25"/>
        <v>320.1608853038399</v>
      </c>
      <c r="E107">
        <f t="shared" si="26"/>
        <v>307.01869781178539</v>
      </c>
      <c r="F107">
        <f t="shared" si="27"/>
        <v>306.42419008194702</v>
      </c>
      <c r="G107">
        <f t="shared" si="28"/>
        <v>308.10255191661417</v>
      </c>
      <c r="H107">
        <f t="shared" si="29"/>
        <v>308.08755861222744</v>
      </c>
      <c r="I107">
        <f t="shared" si="30"/>
        <v>2.3632267997829715</v>
      </c>
      <c r="J107">
        <f t="shared" si="31"/>
        <v>134.67390053567365</v>
      </c>
      <c r="K107">
        <f t="shared" si="32"/>
        <v>148.8257555523291</v>
      </c>
      <c r="L107">
        <f t="shared" si="33"/>
        <v>110.69258489921904</v>
      </c>
      <c r="M107">
        <f t="shared" si="34"/>
        <v>111.00830043944893</v>
      </c>
    </row>
    <row r="108" spans="1:13" x14ac:dyDescent="0.25">
      <c r="A108">
        <v>1938</v>
      </c>
      <c r="B108">
        <v>310.2939782047456</v>
      </c>
      <c r="C108">
        <f t="shared" si="24"/>
        <v>69.382703857735677</v>
      </c>
      <c r="D108">
        <f t="shared" si="25"/>
        <v>320.77579691371989</v>
      </c>
      <c r="E108">
        <f t="shared" si="26"/>
        <v>307.66643753363678</v>
      </c>
      <c r="F108">
        <f t="shared" si="27"/>
        <v>306.83528045593994</v>
      </c>
      <c r="G108">
        <f t="shared" si="28"/>
        <v>308.49962207116187</v>
      </c>
      <c r="H108">
        <f t="shared" si="29"/>
        <v>308.4865630287677</v>
      </c>
      <c r="I108">
        <f t="shared" si="30"/>
        <v>4.6319245275743297</v>
      </c>
      <c r="J108">
        <f t="shared" si="31"/>
        <v>120.05954691742772</v>
      </c>
      <c r="K108">
        <f t="shared" si="32"/>
        <v>138.96462571392021</v>
      </c>
      <c r="L108">
        <f t="shared" si="33"/>
        <v>102.49505624338616</v>
      </c>
      <c r="M108">
        <f t="shared" si="34"/>
        <v>102.75964585991402</v>
      </c>
    </row>
    <row r="109" spans="1:13" x14ac:dyDescent="0.25">
      <c r="A109">
        <v>1939</v>
      </c>
      <c r="B109">
        <v>310.85097758435154</v>
      </c>
      <c r="C109">
        <f t="shared" si="24"/>
        <v>60.413756827045518</v>
      </c>
      <c r="D109">
        <f t="shared" si="25"/>
        <v>321.39070852359987</v>
      </c>
      <c r="E109">
        <f t="shared" si="26"/>
        <v>308.32511995947425</v>
      </c>
      <c r="F109">
        <f t="shared" si="27"/>
        <v>307.25846727780299</v>
      </c>
      <c r="G109">
        <f t="shared" si="28"/>
        <v>308.90415766090155</v>
      </c>
      <c r="H109">
        <f t="shared" si="29"/>
        <v>308.89306219853461</v>
      </c>
      <c r="I109">
        <f t="shared" si="30"/>
        <v>7.656854831296072</v>
      </c>
      <c r="J109">
        <f t="shared" si="31"/>
        <v>106.05882047633804</v>
      </c>
      <c r="K109">
        <f t="shared" si="32"/>
        <v>129.16638451970653</v>
      </c>
      <c r="L109">
        <f t="shared" si="33"/>
        <v>94.467681442573081</v>
      </c>
      <c r="M109">
        <f t="shared" si="34"/>
        <v>94.683488104600329</v>
      </c>
    </row>
    <row r="110" spans="1:13" x14ac:dyDescent="0.25">
      <c r="A110">
        <v>1940</v>
      </c>
      <c r="B110">
        <v>311.35697686861346</v>
      </c>
      <c r="C110">
        <f t="shared" si="24"/>
        <v>52.803902989926101</v>
      </c>
      <c r="D110">
        <f t="shared" si="25"/>
        <v>322.00562013348008</v>
      </c>
      <c r="E110">
        <f t="shared" si="26"/>
        <v>308.99474508931235</v>
      </c>
      <c r="F110">
        <f t="shared" si="27"/>
        <v>307.69408018834656</v>
      </c>
      <c r="G110">
        <f t="shared" si="28"/>
        <v>309.31652466766536</v>
      </c>
      <c r="H110">
        <f t="shared" si="29"/>
        <v>309.30741478316486</v>
      </c>
      <c r="I110">
        <f t="shared" si="30"/>
        <v>11.438017710949735</v>
      </c>
      <c r="J110">
        <f t="shared" si="31"/>
        <v>92.714967812964957</v>
      </c>
      <c r="K110">
        <f t="shared" si="32"/>
        <v>119.45454056932967</v>
      </c>
      <c r="L110">
        <f t="shared" si="33"/>
        <v>86.621768122645221</v>
      </c>
      <c r="M110">
        <f t="shared" si="34"/>
        <v>86.791423989675408</v>
      </c>
    </row>
    <row r="111" spans="1:13" x14ac:dyDescent="0.25">
      <c r="A111">
        <v>1941</v>
      </c>
      <c r="B111">
        <v>311.81097627738842</v>
      </c>
      <c r="C111">
        <f t="shared" si="24"/>
        <v>46.411927540762719</v>
      </c>
      <c r="D111">
        <f t="shared" si="25"/>
        <v>322.62053174336006</v>
      </c>
      <c r="E111">
        <f t="shared" si="26"/>
        <v>309.67531292313288</v>
      </c>
      <c r="F111">
        <f t="shared" si="27"/>
        <v>308.14244882907951</v>
      </c>
      <c r="G111">
        <f t="shared" si="28"/>
        <v>309.73709814809263</v>
      </c>
      <c r="H111">
        <f t="shared" si="29"/>
        <v>309.72998852469027</v>
      </c>
      <c r="I111">
        <f t="shared" si="30"/>
        <v>15.975413166532523</v>
      </c>
      <c r="J111">
        <f t="shared" si="31"/>
        <v>80.071953985157236</v>
      </c>
      <c r="K111">
        <f t="shared" si="32"/>
        <v>109.85466149295382</v>
      </c>
      <c r="L111">
        <f t="shared" si="33"/>
        <v>78.970026763167127</v>
      </c>
      <c r="M111">
        <f t="shared" si="34"/>
        <v>79.096436762259515</v>
      </c>
    </row>
    <row r="112" spans="1:13" x14ac:dyDescent="0.25">
      <c r="A112">
        <v>1942</v>
      </c>
      <c r="B112">
        <v>312.17197573958202</v>
      </c>
      <c r="C112">
        <f t="shared" si="24"/>
        <v>41.623536618954283</v>
      </c>
      <c r="D112">
        <f t="shared" si="25"/>
        <v>323.23544335324004</v>
      </c>
      <c r="E112">
        <f t="shared" si="26"/>
        <v>310.36682346094312</v>
      </c>
      <c r="F112">
        <f t="shared" si="27"/>
        <v>308.60390284116147</v>
      </c>
      <c r="G112">
        <f t="shared" si="28"/>
        <v>310.16626224480569</v>
      </c>
      <c r="H112">
        <f t="shared" si="29"/>
        <v>310.16116023249924</v>
      </c>
      <c r="I112">
        <f t="shared" si="30"/>
        <v>21.269041198045691</v>
      </c>
      <c r="J112">
        <f t="shared" si="31"/>
        <v>68.174462506867485</v>
      </c>
      <c r="K112">
        <f t="shared" si="32"/>
        <v>100.39445698503432</v>
      </c>
      <c r="L112">
        <f t="shared" si="33"/>
        <v>71.526668115086338</v>
      </c>
      <c r="M112">
        <f t="shared" si="34"/>
        <v>71.612993092302048</v>
      </c>
    </row>
    <row r="113" spans="1:13" x14ac:dyDescent="0.25">
      <c r="A113">
        <v>1943</v>
      </c>
      <c r="B113">
        <v>312.38997517567122</v>
      </c>
      <c r="C113">
        <f t="shared" si="24"/>
        <v>38.858156734130574</v>
      </c>
      <c r="D113">
        <f t="shared" si="25"/>
        <v>323.85035496312025</v>
      </c>
      <c r="E113">
        <f t="shared" si="26"/>
        <v>311.06927670274308</v>
      </c>
      <c r="F113">
        <f t="shared" si="27"/>
        <v>309.0787718652864</v>
      </c>
      <c r="G113">
        <f t="shared" si="28"/>
        <v>310.60441019572318</v>
      </c>
      <c r="H113">
        <f t="shared" si="29"/>
        <v>310.60131580010056</v>
      </c>
      <c r="I113">
        <f t="shared" si="30"/>
        <v>27.318901805491624</v>
      </c>
      <c r="J113">
        <f t="shared" si="31"/>
        <v>57.067895348821892</v>
      </c>
      <c r="K113">
        <f t="shared" si="32"/>
        <v>91.103863987879791</v>
      </c>
      <c r="L113">
        <f t="shared" si="33"/>
        <v>64.307505824284178</v>
      </c>
      <c r="M113">
        <f t="shared" si="34"/>
        <v>64.357144530083218</v>
      </c>
    </row>
    <row r="114" spans="1:13" x14ac:dyDescent="0.25">
      <c r="A114">
        <v>1944</v>
      </c>
      <c r="B114">
        <v>312.41297475170353</v>
      </c>
      <c r="C114">
        <f t="shared" si="24"/>
        <v>38.571943969585114</v>
      </c>
      <c r="D114">
        <f t="shared" si="25"/>
        <v>324.46526657300024</v>
      </c>
      <c r="E114">
        <f t="shared" si="26"/>
        <v>311.78267264853275</v>
      </c>
      <c r="F114">
        <f t="shared" si="27"/>
        <v>309.56738554284675</v>
      </c>
      <c r="G114">
        <f t="shared" si="28"/>
        <v>311.05194431729615</v>
      </c>
      <c r="H114">
        <f t="shared" si="29"/>
        <v>311.05085023865104</v>
      </c>
      <c r="I114">
        <f t="shared" si="30"/>
        <v>34.124994988865843</v>
      </c>
      <c r="J114">
        <f t="shared" si="31"/>
        <v>46.798372938370221</v>
      </c>
      <c r="K114">
        <f t="shared" si="32"/>
        <v>82.015134024463833</v>
      </c>
      <c r="L114">
        <f t="shared" si="33"/>
        <v>57.330064864429744</v>
      </c>
      <c r="M114">
        <f t="shared" si="34"/>
        <v>57.346634048758716</v>
      </c>
    </row>
    <row r="115" spans="1:13" x14ac:dyDescent="0.25">
      <c r="A115">
        <v>1945</v>
      </c>
      <c r="B115">
        <v>312.38497460847424</v>
      </c>
      <c r="C115">
        <f t="shared" si="24"/>
        <v>38.920525122231112</v>
      </c>
      <c r="D115">
        <f t="shared" si="25"/>
        <v>325.08017818288022</v>
      </c>
      <c r="E115">
        <f t="shared" si="26"/>
        <v>312.50701129831214</v>
      </c>
      <c r="F115">
        <f t="shared" si="27"/>
        <v>310.07007351511857</v>
      </c>
      <c r="G115">
        <f t="shared" si="28"/>
        <v>311.50927600078285</v>
      </c>
      <c r="H115">
        <f t="shared" si="29"/>
        <v>311.51016769185662</v>
      </c>
      <c r="I115">
        <f t="shared" si="30"/>
        <v>41.687320748170443</v>
      </c>
      <c r="J115">
        <f t="shared" si="31"/>
        <v>37.412734159485908</v>
      </c>
      <c r="K115">
        <f t="shared" si="32"/>
        <v>73.162922745184375</v>
      </c>
      <c r="L115">
        <f t="shared" si="33"/>
        <v>50.613695309546209</v>
      </c>
      <c r="M115">
        <f t="shared" si="34"/>
        <v>50.601008535048976</v>
      </c>
    </row>
    <row r="116" spans="1:13" x14ac:dyDescent="0.25">
      <c r="A116">
        <v>1946</v>
      </c>
      <c r="B116">
        <v>312.38997396451458</v>
      </c>
      <c r="C116">
        <f t="shared" ref="C116:C147" si="35">(B116-$B$14)^2</f>
        <v>38.858171833939494</v>
      </c>
      <c r="D116">
        <f t="shared" ref="D116:D147" si="36">$B$3*A116+$C$3</f>
        <v>325.69508979276043</v>
      </c>
      <c r="E116">
        <f t="shared" ref="E116:E147" si="37">$B$5*A116^2+$C$5*A116+$D$5</f>
        <v>313.24229265208123</v>
      </c>
      <c r="F116">
        <f t="shared" ref="F116:F147" si="38">$B$7*A116^3+$C$7*A116^2+$D$7*A116+$E$7</f>
        <v>310.58716542244656</v>
      </c>
      <c r="G116">
        <f t="shared" ref="G116:G147" si="39">$B$9*A116^4+$C$9*A116^3+$D$9*A116^2+$E$9*A116+$F$9</f>
        <v>311.97682573646307</v>
      </c>
      <c r="H116">
        <f t="shared" ref="H116:H147" si="40">$B$11*A116^5+$C$11*A116^4+$D$11*A116^3+$E$11*A116^2+$F$11*A116+$G$11</f>
        <v>311.97968143410981</v>
      </c>
      <c r="I116">
        <f t="shared" ref="I116:I147" si="41">(D116-$B$14)^2</f>
        <v>50.005879083408637</v>
      </c>
      <c r="J116">
        <f t="shared" ref="J116:J147" si="42">(E116-$B$14)^2</f>
        <v>28.958536352766004</v>
      </c>
      <c r="K116">
        <f t="shared" ref="K116:K147" si="43">(F116-$B$14)^2</f>
        <v>64.584381643128026</v>
      </c>
      <c r="L116">
        <f t="shared" ref="L116:L147" si="44">(G116-$B$14)^2</f>
        <v>44.179691582505683</v>
      </c>
      <c r="M116">
        <f t="shared" ref="M116:M147" si="45">(H116-$B$14)^2</f>
        <v>44.141737346406529</v>
      </c>
    </row>
    <row r="117" spans="1:13" x14ac:dyDescent="0.25">
      <c r="A117">
        <v>1947</v>
      </c>
      <c r="B117">
        <v>312.4859731842821</v>
      </c>
      <c r="C117">
        <f t="shared" si="35"/>
        <v>37.670540007092221</v>
      </c>
      <c r="D117">
        <f t="shared" si="36"/>
        <v>326.31000140264041</v>
      </c>
      <c r="E117">
        <f t="shared" si="37"/>
        <v>313.98851670984004</v>
      </c>
      <c r="F117">
        <f t="shared" si="38"/>
        <v>311.11899090680527</v>
      </c>
      <c r="G117">
        <f t="shared" si="39"/>
        <v>312.45502308569849</v>
      </c>
      <c r="H117">
        <f t="shared" si="40"/>
        <v>312.45981392264366</v>
      </c>
      <c r="I117">
        <f t="shared" si="41"/>
        <v>59.080669994574279</v>
      </c>
      <c r="J117">
        <f t="shared" si="42"/>
        <v>21.48405531543122</v>
      </c>
      <c r="K117">
        <f t="shared" si="43"/>
        <v>56.319251886679481</v>
      </c>
      <c r="L117">
        <f t="shared" si="44"/>
        <v>38.05141861440638</v>
      </c>
      <c r="M117">
        <f t="shared" si="45"/>
        <v>37.992336213999955</v>
      </c>
    </row>
    <row r="118" spans="1:13" x14ac:dyDescent="0.25">
      <c r="A118">
        <v>1948</v>
      </c>
      <c r="B118">
        <v>312.52097253414843</v>
      </c>
      <c r="C118">
        <f t="shared" si="35"/>
        <v>37.242138625507167</v>
      </c>
      <c r="D118">
        <f t="shared" si="36"/>
        <v>326.92491301252039</v>
      </c>
      <c r="E118">
        <f t="shared" si="37"/>
        <v>314.7456834715922</v>
      </c>
      <c r="F118">
        <f t="shared" si="38"/>
        <v>311.66587960888864</v>
      </c>
      <c r="G118">
        <f t="shared" si="39"/>
        <v>312.94430671073496</v>
      </c>
      <c r="H118">
        <f t="shared" si="40"/>
        <v>312.95099678076804</v>
      </c>
      <c r="I118">
        <f t="shared" si="41"/>
        <v>68.911693481670312</v>
      </c>
      <c r="J118">
        <f t="shared" si="42"/>
        <v>15.038285301297682</v>
      </c>
      <c r="K118">
        <f t="shared" si="43"/>
        <v>48.409960417923926</v>
      </c>
      <c r="L118">
        <f t="shared" si="44"/>
        <v>32.25444358768312</v>
      </c>
      <c r="M118">
        <f t="shared" si="45"/>
        <v>32.178498521017303</v>
      </c>
    </row>
    <row r="119" spans="1:13" x14ac:dyDescent="0.25">
      <c r="A119">
        <v>1949</v>
      </c>
      <c r="B119">
        <v>312.63197205531281</v>
      </c>
      <c r="C119">
        <f t="shared" si="35"/>
        <v>35.899680672134537</v>
      </c>
      <c r="D119">
        <f t="shared" si="36"/>
        <v>327.53982462240037</v>
      </c>
      <c r="E119">
        <f t="shared" si="37"/>
        <v>315.51379293733044</v>
      </c>
      <c r="F119">
        <f t="shared" si="38"/>
        <v>312.22816116997274</v>
      </c>
      <c r="G119">
        <f t="shared" si="39"/>
        <v>313.44512433372438</v>
      </c>
      <c r="H119">
        <f t="shared" si="40"/>
        <v>313.45367083325982</v>
      </c>
      <c r="I119">
        <f t="shared" si="41"/>
        <v>79.498949544696728</v>
      </c>
      <c r="J119">
        <f t="shared" si="42"/>
        <v>9.6709390208953909</v>
      </c>
      <c r="K119">
        <f t="shared" si="43"/>
        <v>40.901718144368637</v>
      </c>
      <c r="L119">
        <f t="shared" si="44"/>
        <v>26.816675258993254</v>
      </c>
      <c r="M119">
        <f t="shared" si="45"/>
        <v>26.728232514565995</v>
      </c>
    </row>
    <row r="120" spans="1:13" x14ac:dyDescent="0.25">
      <c r="A120">
        <v>1950</v>
      </c>
      <c r="B120">
        <v>312.82097134137496</v>
      </c>
      <c r="C120">
        <f t="shared" si="35"/>
        <v>33.670572220968957</v>
      </c>
      <c r="D120">
        <f t="shared" si="36"/>
        <v>328.15473623228058</v>
      </c>
      <c r="E120">
        <f t="shared" si="37"/>
        <v>316.2928451070693</v>
      </c>
      <c r="F120">
        <f t="shared" si="38"/>
        <v>312.8061652307515</v>
      </c>
      <c r="G120">
        <f t="shared" si="39"/>
        <v>313.95793279074132</v>
      </c>
      <c r="H120">
        <f t="shared" si="40"/>
        <v>313.96828612498939</v>
      </c>
      <c r="I120">
        <f t="shared" si="41"/>
        <v>90.842438183657848</v>
      </c>
      <c r="J120">
        <f t="shared" si="42"/>
        <v>5.4324476412313638</v>
      </c>
      <c r="K120">
        <f t="shared" si="43"/>
        <v>33.842620351472874</v>
      </c>
      <c r="L120">
        <f t="shared" si="44"/>
        <v>21.7685091003442</v>
      </c>
      <c r="M120">
        <f t="shared" si="45"/>
        <v>21.672005737638795</v>
      </c>
    </row>
    <row r="121" spans="1:13" x14ac:dyDescent="0.25">
      <c r="A121">
        <v>1951</v>
      </c>
      <c r="B121">
        <v>313.01397060638436</v>
      </c>
      <c r="C121">
        <f t="shared" si="35"/>
        <v>31.468012381050116</v>
      </c>
      <c r="D121">
        <f t="shared" si="36"/>
        <v>328.76964784216057</v>
      </c>
      <c r="E121">
        <f t="shared" si="37"/>
        <v>317.08283998078696</v>
      </c>
      <c r="F121">
        <f t="shared" si="38"/>
        <v>313.40022143285023</v>
      </c>
      <c r="G121">
        <f t="shared" si="39"/>
        <v>314.48319797590375</v>
      </c>
      <c r="H121">
        <f t="shared" si="40"/>
        <v>314.4953019246459</v>
      </c>
      <c r="I121">
        <f t="shared" si="41"/>
        <v>102.94215939854531</v>
      </c>
      <c r="J121">
        <f t="shared" si="42"/>
        <v>2.3739607861398548</v>
      </c>
      <c r="K121">
        <f t="shared" si="43"/>
        <v>27.283749252447286</v>
      </c>
      <c r="L121">
        <f t="shared" si="44"/>
        <v>17.142980917505852</v>
      </c>
      <c r="M121">
        <f t="shared" si="45"/>
        <v>17.042896843333114</v>
      </c>
    </row>
    <row r="122" spans="1:13" x14ac:dyDescent="0.25">
      <c r="A122">
        <v>1952</v>
      </c>
      <c r="B122">
        <v>313.34197002156651</v>
      </c>
      <c r="C122">
        <f t="shared" si="35"/>
        <v>27.89568155731256</v>
      </c>
      <c r="D122">
        <f t="shared" si="36"/>
        <v>329.38455945204055</v>
      </c>
      <c r="E122">
        <f t="shared" si="37"/>
        <v>317.88377755849797</v>
      </c>
      <c r="F122">
        <f t="shared" si="38"/>
        <v>314.01065941696288</v>
      </c>
      <c r="G122">
        <f t="shared" si="39"/>
        <v>315.02139487862587</v>
      </c>
      <c r="H122">
        <f t="shared" si="40"/>
        <v>315.03518676571548</v>
      </c>
      <c r="I122">
        <f t="shared" si="41"/>
        <v>115.79811318936315</v>
      </c>
      <c r="J122">
        <f t="shared" si="42"/>
        <v>0.54734653588649795</v>
      </c>
      <c r="K122">
        <f t="shared" si="43"/>
        <v>21.27927875326769</v>
      </c>
      <c r="L122">
        <f t="shared" si="44"/>
        <v>12.975926973992376</v>
      </c>
      <c r="M122">
        <f t="shared" si="45"/>
        <v>12.87675460432428</v>
      </c>
    </row>
    <row r="123" spans="1:13" x14ac:dyDescent="0.25">
      <c r="A123">
        <v>1953</v>
      </c>
      <c r="B123">
        <v>313.72996942762325</v>
      </c>
      <c r="C123">
        <f t="shared" si="35"/>
        <v>23.947681634520642</v>
      </c>
      <c r="D123">
        <f t="shared" si="36"/>
        <v>329.99947106192076</v>
      </c>
      <c r="E123">
        <f t="shared" si="37"/>
        <v>318.69565784019869</v>
      </c>
      <c r="F123">
        <f t="shared" si="38"/>
        <v>314.63780882471474</v>
      </c>
      <c r="G123">
        <f t="shared" si="39"/>
        <v>315.57300757430494</v>
      </c>
      <c r="H123">
        <f t="shared" si="40"/>
        <v>315.58841843344271</v>
      </c>
      <c r="I123">
        <f t="shared" si="41"/>
        <v>129.41029955611654</v>
      </c>
      <c r="J123">
        <f t="shared" si="42"/>
        <v>5.1914274510262964E-3</v>
      </c>
      <c r="K123">
        <f t="shared" si="43"/>
        <v>15.886581347701126</v>
      </c>
      <c r="L123">
        <f t="shared" si="44"/>
        <v>9.306152457940005</v>
      </c>
      <c r="M123">
        <f t="shared" si="45"/>
        <v>9.2123652586671998</v>
      </c>
    </row>
    <row r="124" spans="1:13" x14ac:dyDescent="0.25">
      <c r="A124">
        <v>1954</v>
      </c>
      <c r="B124">
        <v>314.09496881292915</v>
      </c>
      <c r="C124">
        <f t="shared" si="35"/>
        <v>20.508557300366594</v>
      </c>
      <c r="D124">
        <f t="shared" si="36"/>
        <v>330.61438267180074</v>
      </c>
      <c r="E124">
        <f t="shared" si="37"/>
        <v>319.51848082588913</v>
      </c>
      <c r="F124">
        <f t="shared" si="38"/>
        <v>315.28199929656694</v>
      </c>
      <c r="G124">
        <f t="shared" si="39"/>
        <v>316.13852922059596</v>
      </c>
      <c r="H124">
        <f t="shared" si="40"/>
        <v>316.15548401139677</v>
      </c>
      <c r="I124">
        <f t="shared" si="41"/>
        <v>143.77871849879543</v>
      </c>
      <c r="J124">
        <f t="shared" si="42"/>
        <v>0.8008004544198537</v>
      </c>
      <c r="K124">
        <f t="shared" si="43"/>
        <v>11.16633722597957</v>
      </c>
      <c r="L124">
        <f t="shared" si="44"/>
        <v>6.1756079869008174</v>
      </c>
      <c r="M124">
        <f t="shared" si="45"/>
        <v>6.0916275285289121</v>
      </c>
    </row>
    <row r="125" spans="1:13" x14ac:dyDescent="0.25">
      <c r="A125">
        <v>1955</v>
      </c>
      <c r="B125">
        <v>314.41496797205656</v>
      </c>
      <c r="C125">
        <f t="shared" si="35"/>
        <v>17.712636399848311</v>
      </c>
      <c r="D125">
        <f t="shared" si="36"/>
        <v>331.22929428168072</v>
      </c>
      <c r="E125">
        <f t="shared" si="37"/>
        <v>320.35224651556928</v>
      </c>
      <c r="F125">
        <f t="shared" si="38"/>
        <v>315.94356047391193</v>
      </c>
      <c r="G125">
        <f t="shared" si="39"/>
        <v>316.71846205554903</v>
      </c>
      <c r="H125">
        <f t="shared" si="40"/>
        <v>316.73687988892198</v>
      </c>
      <c r="I125">
        <f t="shared" si="41"/>
        <v>158.90337001740471</v>
      </c>
      <c r="J125">
        <f t="shared" si="42"/>
        <v>2.9881970670030329</v>
      </c>
      <c r="K125">
        <f t="shared" si="43"/>
        <v>7.1826455181193873</v>
      </c>
      <c r="L125">
        <f t="shared" si="44"/>
        <v>3.6295745126812129</v>
      </c>
      <c r="M125">
        <f t="shared" si="45"/>
        <v>3.5597364715442992</v>
      </c>
    </row>
    <row r="126" spans="1:13" x14ac:dyDescent="0.25">
      <c r="A126">
        <v>1956</v>
      </c>
      <c r="B126">
        <v>314.69796718671785</v>
      </c>
      <c r="C126">
        <f t="shared" si="35"/>
        <v>15.410642283951288</v>
      </c>
      <c r="D126">
        <f t="shared" si="36"/>
        <v>331.84420589156093</v>
      </c>
      <c r="E126">
        <f t="shared" si="37"/>
        <v>321.19695490923914</v>
      </c>
      <c r="F126">
        <f t="shared" si="38"/>
        <v>316.62282199790934</v>
      </c>
      <c r="G126">
        <f t="shared" si="39"/>
        <v>317.31331741437316</v>
      </c>
      <c r="H126">
        <f t="shared" si="40"/>
        <v>317.33311175741255</v>
      </c>
      <c r="I126">
        <f t="shared" si="41"/>
        <v>174.78425411195036</v>
      </c>
      <c r="J126">
        <f t="shared" si="42"/>
        <v>6.6221231720342546</v>
      </c>
      <c r="K126">
        <f t="shared" si="43"/>
        <v>4.0031377400187989</v>
      </c>
      <c r="L126">
        <f t="shared" si="44"/>
        <v>1.7168569091313954</v>
      </c>
      <c r="M126">
        <f t="shared" si="45"/>
        <v>1.665376110607981</v>
      </c>
    </row>
    <row r="127" spans="1:13" x14ac:dyDescent="0.25">
      <c r="A127">
        <v>1957</v>
      </c>
      <c r="B127">
        <v>314.9919665239882</v>
      </c>
      <c r="C127">
        <f t="shared" si="35"/>
        <v>13.188807311197442</v>
      </c>
      <c r="D127">
        <f t="shared" si="36"/>
        <v>332.45911750144091</v>
      </c>
      <c r="E127">
        <f t="shared" si="37"/>
        <v>322.05260600690235</v>
      </c>
      <c r="F127">
        <f t="shared" si="38"/>
        <v>317.32011350971879</v>
      </c>
      <c r="G127">
        <f t="shared" si="39"/>
        <v>317.92361569963396</v>
      </c>
      <c r="H127">
        <f t="shared" si="40"/>
        <v>317.94469467177987</v>
      </c>
      <c r="I127">
        <f t="shared" si="41"/>
        <v>191.42137078242067</v>
      </c>
      <c r="J127">
        <f t="shared" si="42"/>
        <v>11.758039132995799</v>
      </c>
      <c r="K127">
        <f t="shared" si="43"/>
        <v>1.6990933999327869</v>
      </c>
      <c r="L127">
        <f t="shared" si="44"/>
        <v>0.48998681139689726</v>
      </c>
      <c r="M127">
        <f t="shared" si="45"/>
        <v>0.46092097060801324</v>
      </c>
    </row>
    <row r="128" spans="1:13" x14ac:dyDescent="0.25">
      <c r="A128">
        <v>1958</v>
      </c>
      <c r="B128">
        <v>315.34496586914389</v>
      </c>
      <c r="C128">
        <f t="shared" si="35"/>
        <v>10.749482938058</v>
      </c>
      <c r="D128">
        <f t="shared" si="36"/>
        <v>333.0740291113209</v>
      </c>
      <c r="E128">
        <f t="shared" si="37"/>
        <v>322.91919980855164</v>
      </c>
      <c r="F128">
        <f t="shared" si="38"/>
        <v>318.03576465015067</v>
      </c>
      <c r="G128">
        <f t="shared" si="39"/>
        <v>318.5498864017427</v>
      </c>
      <c r="H128">
        <f t="shared" si="40"/>
        <v>318.57215302437544</v>
      </c>
      <c r="I128">
        <f t="shared" si="41"/>
        <v>208.81472002882137</v>
      </c>
      <c r="J128">
        <f t="shared" si="42"/>
        <v>18.452123769925045</v>
      </c>
      <c r="K128">
        <f t="shared" si="43"/>
        <v>0.34555778077257121</v>
      </c>
      <c r="L128">
        <f t="shared" si="44"/>
        <v>5.434620323440764E-3</v>
      </c>
      <c r="M128">
        <f t="shared" si="45"/>
        <v>2.6474374258440582E-3</v>
      </c>
    </row>
    <row r="129" spans="1:13" x14ac:dyDescent="0.25">
      <c r="A129">
        <v>1959</v>
      </c>
      <c r="B129">
        <v>315.80696512316518</v>
      </c>
      <c r="C129">
        <f t="shared" si="35"/>
        <v>7.9334674015298967</v>
      </c>
      <c r="D129">
        <f t="shared" si="36"/>
        <v>333.68894072120088</v>
      </c>
      <c r="E129">
        <f t="shared" si="37"/>
        <v>323.79673631419791</v>
      </c>
      <c r="F129">
        <f t="shared" si="38"/>
        <v>318.77010506071383</v>
      </c>
      <c r="G129">
        <f t="shared" si="39"/>
        <v>319.19266810826957</v>
      </c>
      <c r="H129">
        <f t="shared" si="40"/>
        <v>319.21602058969438</v>
      </c>
      <c r="I129">
        <f t="shared" si="41"/>
        <v>226.96430185115244</v>
      </c>
      <c r="J129">
        <f t="shared" si="42"/>
        <v>26.761274359620597</v>
      </c>
      <c r="K129">
        <f t="shared" si="43"/>
        <v>2.1461893002682041E-2</v>
      </c>
      <c r="L129">
        <f t="shared" si="44"/>
        <v>0.32383136537254659</v>
      </c>
      <c r="M129">
        <f t="shared" si="45"/>
        <v>0.3509547153498847</v>
      </c>
    </row>
    <row r="130" spans="1:13" x14ac:dyDescent="0.25">
      <c r="A130">
        <v>1960</v>
      </c>
      <c r="B130">
        <v>316.62496438675623</v>
      </c>
      <c r="C130">
        <f t="shared" si="35"/>
        <v>3.9945694139904813</v>
      </c>
      <c r="D130">
        <f t="shared" si="36"/>
        <v>334.30385233108109</v>
      </c>
      <c r="E130">
        <f t="shared" si="37"/>
        <v>324.68521552383027</v>
      </c>
      <c r="F130">
        <f t="shared" si="38"/>
        <v>319.52346438221866</v>
      </c>
      <c r="G130">
        <f t="shared" si="39"/>
        <v>319.85250847786665</v>
      </c>
      <c r="H130">
        <f t="shared" si="40"/>
        <v>319.87684053182602</v>
      </c>
      <c r="I130">
        <f t="shared" si="41"/>
        <v>245.87011624942105</v>
      </c>
      <c r="J130">
        <f t="shared" si="42"/>
        <v>36.743106635317176</v>
      </c>
      <c r="K130">
        <f t="shared" si="43"/>
        <v>0.80974460567672768</v>
      </c>
      <c r="L130">
        <f t="shared" si="44"/>
        <v>1.5102006140357382</v>
      </c>
      <c r="M130">
        <f t="shared" si="45"/>
        <v>1.5705960921060405</v>
      </c>
    </row>
    <row r="131" spans="1:13" x14ac:dyDescent="0.25">
      <c r="A131">
        <v>1961</v>
      </c>
      <c r="B131">
        <v>317.29896380951226</v>
      </c>
      <c r="C131">
        <f t="shared" si="35"/>
        <v>1.7546776723408948</v>
      </c>
      <c r="D131">
        <f t="shared" si="36"/>
        <v>334.91876394096107</v>
      </c>
      <c r="E131">
        <f t="shared" si="37"/>
        <v>325.58463743744869</v>
      </c>
      <c r="F131">
        <f t="shared" si="38"/>
        <v>320.29617225570837</v>
      </c>
      <c r="G131">
        <f t="shared" si="39"/>
        <v>320.52996425516903</v>
      </c>
      <c r="H131">
        <f t="shared" si="40"/>
        <v>320.55516541935503</v>
      </c>
      <c r="I131">
        <f t="shared" si="41"/>
        <v>265.53216322361317</v>
      </c>
      <c r="J131">
        <f t="shared" si="42"/>
        <v>48.455954786947522</v>
      </c>
      <c r="K131">
        <f t="shared" si="43"/>
        <v>2.7974769459748474</v>
      </c>
      <c r="L131">
        <f t="shared" si="44"/>
        <v>3.6342007327703594</v>
      </c>
      <c r="M131">
        <f t="shared" si="45"/>
        <v>3.7309207121491004</v>
      </c>
    </row>
    <row r="132" spans="1:13" x14ac:dyDescent="0.25">
      <c r="A132">
        <v>1962</v>
      </c>
      <c r="B132">
        <v>318.04396307863993</v>
      </c>
      <c r="C132">
        <f t="shared" si="35"/>
        <v>0.33598623988570359</v>
      </c>
      <c r="D132">
        <f t="shared" si="36"/>
        <v>335.53367555084105</v>
      </c>
      <c r="E132">
        <f t="shared" si="37"/>
        <v>326.49500205506047</v>
      </c>
      <c r="F132">
        <f t="shared" si="38"/>
        <v>321.08855832234258</v>
      </c>
      <c r="G132">
        <f t="shared" si="39"/>
        <v>321.2256012763828</v>
      </c>
      <c r="H132">
        <f t="shared" si="40"/>
        <v>321.25155725702643</v>
      </c>
      <c r="I132">
        <f t="shared" si="41"/>
        <v>285.95044277373569</v>
      </c>
      <c r="J132">
        <f t="shared" si="42"/>
        <v>61.958871461182071</v>
      </c>
      <c r="K132">
        <f t="shared" si="43"/>
        <v>6.0759885752896574</v>
      </c>
      <c r="L132">
        <f t="shared" si="44"/>
        <v>6.7703779656777314</v>
      </c>
      <c r="M132">
        <f t="shared" si="45"/>
        <v>6.9061263421754289</v>
      </c>
    </row>
    <row r="133" spans="1:13" x14ac:dyDescent="0.25">
      <c r="A133">
        <v>1963</v>
      </c>
      <c r="B133">
        <v>318.64996223987413</v>
      </c>
      <c r="C133">
        <f t="shared" si="35"/>
        <v>6.9463666623057461E-4</v>
      </c>
      <c r="D133">
        <f t="shared" si="36"/>
        <v>336.14858716072126</v>
      </c>
      <c r="E133">
        <f t="shared" si="37"/>
        <v>327.41630937666196</v>
      </c>
      <c r="F133">
        <f t="shared" si="38"/>
        <v>321.90095222374657</v>
      </c>
      <c r="G133">
        <f t="shared" si="39"/>
        <v>321.93999444879591</v>
      </c>
      <c r="H133">
        <f t="shared" si="40"/>
        <v>321.96658748015761</v>
      </c>
      <c r="I133">
        <f t="shared" si="41"/>
        <v>307.12495489979653</v>
      </c>
      <c r="J133">
        <f t="shared" si="42"/>
        <v>77.311627761176112</v>
      </c>
      <c r="K133">
        <f t="shared" si="43"/>
        <v>10.740996440630594</v>
      </c>
      <c r="L133">
        <f t="shared" si="44"/>
        <v>10.998430491835176</v>
      </c>
      <c r="M133">
        <f t="shared" si="45"/>
        <v>11.175523310358647</v>
      </c>
    </row>
    <row r="134" spans="1:13" x14ac:dyDescent="0.25">
      <c r="A134">
        <v>1964</v>
      </c>
      <c r="B134">
        <v>319.33296136961536</v>
      </c>
      <c r="C134">
        <f t="shared" si="35"/>
        <v>0.50318464438362254</v>
      </c>
      <c r="D134">
        <f t="shared" si="36"/>
        <v>336.76349877060125</v>
      </c>
      <c r="E134">
        <f t="shared" si="37"/>
        <v>328.34855940225316</v>
      </c>
      <c r="F134">
        <f t="shared" si="38"/>
        <v>322.73368360014865</v>
      </c>
      <c r="G134">
        <f t="shared" si="39"/>
        <v>322.67372778058052</v>
      </c>
      <c r="H134">
        <f t="shared" si="40"/>
        <v>322.70083700492978</v>
      </c>
      <c r="I134">
        <f t="shared" si="41"/>
        <v>329.05569960178008</v>
      </c>
      <c r="J134">
        <f t="shared" si="42"/>
        <v>94.57471324675268</v>
      </c>
      <c r="K134">
        <f t="shared" si="43"/>
        <v>16.892735584671478</v>
      </c>
      <c r="L134">
        <f t="shared" si="44"/>
        <v>16.40348417643261</v>
      </c>
      <c r="M134">
        <f t="shared" si="45"/>
        <v>16.623810391326071</v>
      </c>
    </row>
    <row r="135" spans="1:13" x14ac:dyDescent="0.25">
      <c r="A135">
        <v>1965</v>
      </c>
      <c r="B135">
        <v>319.81596053690959</v>
      </c>
      <c r="C135">
        <f t="shared" si="35"/>
        <v>1.4217086760217879</v>
      </c>
      <c r="D135">
        <f t="shared" si="36"/>
        <v>337.37841038048123</v>
      </c>
      <c r="E135">
        <f t="shared" si="37"/>
        <v>329.29175213183407</v>
      </c>
      <c r="F135">
        <f t="shared" si="38"/>
        <v>323.5870820931741</v>
      </c>
      <c r="G135">
        <f t="shared" si="39"/>
        <v>323.42739435099065</v>
      </c>
      <c r="H135">
        <f t="shared" si="40"/>
        <v>323.45489619858563</v>
      </c>
      <c r="I135">
        <f t="shared" si="41"/>
        <v>351.74267687969405</v>
      </c>
      <c r="J135">
        <f t="shared" si="42"/>
        <v>113.80933593435849</v>
      </c>
      <c r="K135">
        <f t="shared" si="43"/>
        <v>24.636092156503707</v>
      </c>
      <c r="L135">
        <f t="shared" si="44"/>
        <v>23.076379839256742</v>
      </c>
      <c r="M135">
        <f t="shared" si="45"/>
        <v>23.341362285739098</v>
      </c>
    </row>
    <row r="136" spans="1:13" x14ac:dyDescent="0.25">
      <c r="A136">
        <v>1966</v>
      </c>
      <c r="B136">
        <v>320.87995968666513</v>
      </c>
      <c r="C136">
        <f t="shared" si="35"/>
        <v>5.0911306996512709</v>
      </c>
      <c r="D136">
        <f t="shared" si="36"/>
        <v>337.99332199036144</v>
      </c>
      <c r="E136">
        <f t="shared" si="37"/>
        <v>330.2458875654047</v>
      </c>
      <c r="F136">
        <f t="shared" si="38"/>
        <v>324.46147734421538</v>
      </c>
      <c r="G136">
        <f t="shared" si="39"/>
        <v>324.20159633271396</v>
      </c>
      <c r="H136">
        <f t="shared" si="40"/>
        <v>324.22936495579779</v>
      </c>
      <c r="I136">
        <f t="shared" si="41"/>
        <v>375.18588673354719</v>
      </c>
      <c r="J136">
        <f t="shared" si="42"/>
        <v>135.0774222970638</v>
      </c>
      <c r="K136">
        <f t="shared" si="43"/>
        <v>34.080738572446961</v>
      </c>
      <c r="L136">
        <f t="shared" si="44"/>
        <v>31.113973037772517</v>
      </c>
      <c r="M136">
        <f t="shared" si="45"/>
        <v>31.424530340926598</v>
      </c>
    </row>
    <row r="137" spans="1:13" x14ac:dyDescent="0.25">
      <c r="A137">
        <v>1967</v>
      </c>
      <c r="B137">
        <v>321.4799589051604</v>
      </c>
      <c r="C137">
        <f t="shared" si="35"/>
        <v>8.1587503241749104</v>
      </c>
      <c r="D137">
        <f t="shared" si="36"/>
        <v>338.60823360024142</v>
      </c>
      <c r="E137">
        <f t="shared" si="37"/>
        <v>331.21096570296504</v>
      </c>
      <c r="F137">
        <f t="shared" si="38"/>
        <v>325.35719899326796</v>
      </c>
      <c r="G137">
        <f t="shared" si="39"/>
        <v>324.99694497138262</v>
      </c>
      <c r="H137">
        <f t="shared" si="40"/>
        <v>325.02485266327858</v>
      </c>
      <c r="I137">
        <f t="shared" si="41"/>
        <v>399.38532916332213</v>
      </c>
      <c r="J137">
        <f t="shared" si="42"/>
        <v>158.44161726456264</v>
      </c>
      <c r="K137">
        <f t="shared" si="43"/>
        <v>45.341270839760092</v>
      </c>
      <c r="L137">
        <f t="shared" si="44"/>
        <v>40.619446086039666</v>
      </c>
      <c r="M137">
        <f t="shared" si="45"/>
        <v>40.975955270450079</v>
      </c>
    </row>
    <row r="138" spans="1:13" x14ac:dyDescent="0.25">
      <c r="A138">
        <v>1968</v>
      </c>
      <c r="B138">
        <v>322.38895800370011</v>
      </c>
      <c r="C138">
        <f t="shared" si="35"/>
        <v>14.17787360964947</v>
      </c>
      <c r="D138">
        <f t="shared" si="36"/>
        <v>339.2231452101214</v>
      </c>
      <c r="E138">
        <f t="shared" si="37"/>
        <v>332.18698654451873</v>
      </c>
      <c r="F138">
        <f t="shared" si="38"/>
        <v>326.27457668265561</v>
      </c>
      <c r="G138">
        <f t="shared" si="39"/>
        <v>325.81406061165035</v>
      </c>
      <c r="H138">
        <f t="shared" si="40"/>
        <v>325.84197824075818</v>
      </c>
      <c r="I138">
        <f t="shared" si="41"/>
        <v>424.34100416902754</v>
      </c>
      <c r="J138">
        <f t="shared" si="42"/>
        <v>183.96528422327123</v>
      </c>
      <c r="K138">
        <f t="shared" si="43"/>
        <v>58.537348115475147</v>
      </c>
      <c r="L138">
        <f t="shared" si="44"/>
        <v>51.702633507920012</v>
      </c>
      <c r="M138">
        <f t="shared" si="45"/>
        <v>52.104893776278701</v>
      </c>
    </row>
    <row r="139" spans="1:13" x14ac:dyDescent="0.25">
      <c r="A139">
        <v>1969</v>
      </c>
      <c r="B139">
        <v>323.25095698920194</v>
      </c>
      <c r="C139">
        <f t="shared" si="35"/>
        <v>21.412374593912777</v>
      </c>
      <c r="D139">
        <f t="shared" si="36"/>
        <v>339.83805682000138</v>
      </c>
      <c r="E139">
        <f t="shared" si="37"/>
        <v>333.17395009006577</v>
      </c>
      <c r="F139">
        <f t="shared" si="38"/>
        <v>327.21394005318871</v>
      </c>
      <c r="G139">
        <f t="shared" si="39"/>
        <v>326.65357266552746</v>
      </c>
      <c r="H139">
        <f t="shared" si="40"/>
        <v>326.68137016892433</v>
      </c>
      <c r="I139">
        <f t="shared" si="41"/>
        <v>450.05291175066327</v>
      </c>
      <c r="J139">
        <f t="shared" si="42"/>
        <v>211.71250501615239</v>
      </c>
      <c r="K139">
        <f t="shared" si="43"/>
        <v>73.793834349565714</v>
      </c>
      <c r="L139">
        <f t="shared" si="44"/>
        <v>64.480360166516093</v>
      </c>
      <c r="M139">
        <f t="shared" si="45"/>
        <v>64.927558903515887</v>
      </c>
    </row>
    <row r="140" spans="1:13" x14ac:dyDescent="0.25">
      <c r="A140">
        <v>1970</v>
      </c>
      <c r="B140">
        <v>324.78295589074747</v>
      </c>
      <c r="C140">
        <f t="shared" si="35"/>
        <v>37.937587638011863</v>
      </c>
      <c r="D140">
        <f t="shared" si="36"/>
        <v>340.45296842988159</v>
      </c>
      <c r="E140">
        <f t="shared" si="37"/>
        <v>334.17185633959525</v>
      </c>
      <c r="F140">
        <f t="shared" si="38"/>
        <v>328.17561874521198</v>
      </c>
      <c r="G140">
        <f t="shared" si="39"/>
        <v>327.51611964590847</v>
      </c>
      <c r="H140">
        <f t="shared" si="40"/>
        <v>327.54366649314761</v>
      </c>
      <c r="I140">
        <f t="shared" si="41"/>
        <v>476.52105190823931</v>
      </c>
      <c r="J140">
        <f t="shared" si="42"/>
        <v>241.74807994245361</v>
      </c>
      <c r="K140">
        <f t="shared" si="43"/>
        <v>91.240942151998695</v>
      </c>
      <c r="L140">
        <f t="shared" si="44"/>
        <v>79.076793978159941</v>
      </c>
      <c r="M140">
        <f t="shared" si="45"/>
        <v>79.567474221525472</v>
      </c>
    </row>
    <row r="141" spans="1:13" x14ac:dyDescent="0.25">
      <c r="A141">
        <v>1971</v>
      </c>
      <c r="B141">
        <v>325.39995498502975</v>
      </c>
      <c r="C141">
        <f t="shared" si="35"/>
        <v>45.918901783816708</v>
      </c>
      <c r="D141">
        <f t="shared" si="36"/>
        <v>341.06788003976158</v>
      </c>
      <c r="E141">
        <f t="shared" si="37"/>
        <v>335.18070529311808</v>
      </c>
      <c r="F141">
        <f t="shared" si="38"/>
        <v>329.15994240093278</v>
      </c>
      <c r="G141">
        <f t="shared" si="39"/>
        <v>328.40234913863242</v>
      </c>
      <c r="H141">
        <f t="shared" si="40"/>
        <v>328.42951483093202</v>
      </c>
      <c r="I141">
        <f t="shared" si="41"/>
        <v>503.74542464173612</v>
      </c>
      <c r="J141">
        <f t="shared" si="42"/>
        <v>274.13752775868124</v>
      </c>
      <c r="K141">
        <f t="shared" si="43"/>
        <v>111.01437887139994</v>
      </c>
      <c r="L141">
        <f t="shared" si="44"/>
        <v>95.623811912078253</v>
      </c>
      <c r="M141">
        <f t="shared" si="45"/>
        <v>96.155842526112238</v>
      </c>
    </row>
    <row r="142" spans="1:13" x14ac:dyDescent="0.25">
      <c r="A142">
        <v>1972</v>
      </c>
      <c r="B142">
        <v>327.34895407019906</v>
      </c>
      <c r="C142">
        <f t="shared" si="35"/>
        <v>76.131694074943013</v>
      </c>
      <c r="D142">
        <f t="shared" si="36"/>
        <v>341.68279164964156</v>
      </c>
      <c r="E142">
        <f t="shared" si="37"/>
        <v>336.20049695063062</v>
      </c>
      <c r="F142">
        <f t="shared" si="38"/>
        <v>330.16724066069582</v>
      </c>
      <c r="G142">
        <f t="shared" si="39"/>
        <v>329.31291781552136</v>
      </c>
      <c r="H142">
        <f t="shared" si="40"/>
        <v>329.33957241103053</v>
      </c>
      <c r="I142">
        <f t="shared" si="41"/>
        <v>531.72602995116335</v>
      </c>
      <c r="J142">
        <f t="shared" si="42"/>
        <v>308.94708567754185</v>
      </c>
      <c r="K142">
        <f t="shared" si="43"/>
        <v>133.25549473504284</v>
      </c>
      <c r="L142">
        <f t="shared" si="44"/>
        <v>114.26138112182035</v>
      </c>
      <c r="M142">
        <f t="shared" si="45"/>
        <v>114.83193013982965</v>
      </c>
    </row>
    <row r="143" spans="1:13" x14ac:dyDescent="0.25">
      <c r="A143">
        <v>1973</v>
      </c>
      <c r="B143">
        <v>329.90895309357347</v>
      </c>
      <c r="C143">
        <f t="shared" si="35"/>
        <v>127.35905272204873</v>
      </c>
      <c r="D143">
        <f t="shared" si="36"/>
        <v>342.29770325952177</v>
      </c>
      <c r="E143">
        <f t="shared" si="37"/>
        <v>337.23123131212924</v>
      </c>
      <c r="F143">
        <f t="shared" si="38"/>
        <v>331.19784316554433</v>
      </c>
      <c r="G143">
        <f t="shared" si="39"/>
        <v>330.2484914381057</v>
      </c>
      <c r="H143">
        <f t="shared" si="40"/>
        <v>330.27450608462095</v>
      </c>
      <c r="I143">
        <f t="shared" si="41"/>
        <v>560.46286783653159</v>
      </c>
      <c r="J143">
        <f t="shared" si="42"/>
        <v>346.243709368336</v>
      </c>
      <c r="K143">
        <f t="shared" si="43"/>
        <v>158.11143327541677</v>
      </c>
      <c r="L143">
        <f t="shared" si="44"/>
        <v>135.13795495914619</v>
      </c>
      <c r="M143">
        <f t="shared" si="45"/>
        <v>135.74346627736125</v>
      </c>
    </row>
    <row r="144" spans="1:13" x14ac:dyDescent="0.25">
      <c r="A144">
        <v>1974</v>
      </c>
      <c r="B144">
        <v>330.75595252301474</v>
      </c>
      <c r="C144">
        <f t="shared" si="35"/>
        <v>147.19382538126692</v>
      </c>
      <c r="D144">
        <f t="shared" si="36"/>
        <v>342.91261486940175</v>
      </c>
      <c r="E144">
        <f t="shared" si="37"/>
        <v>338.27290837762121</v>
      </c>
      <c r="F144">
        <f t="shared" si="38"/>
        <v>332.25207955698716</v>
      </c>
      <c r="G144">
        <f t="shared" si="39"/>
        <v>331.20974484272301</v>
      </c>
      <c r="H144">
        <f t="shared" si="40"/>
        <v>331.23499233089387</v>
      </c>
      <c r="I144">
        <f t="shared" si="41"/>
        <v>589.9559382978199</v>
      </c>
      <c r="J144">
        <f t="shared" si="42"/>
        <v>386.09507295738666</v>
      </c>
      <c r="K144">
        <f t="shared" si="43"/>
        <v>185.73528388500003</v>
      </c>
      <c r="L144">
        <f t="shared" si="44"/>
        <v>158.41088394171703</v>
      </c>
      <c r="M144">
        <f t="shared" si="45"/>
        <v>159.04705814637776</v>
      </c>
    </row>
    <row r="145" spans="1:13" x14ac:dyDescent="0.25">
      <c r="A145">
        <v>1975</v>
      </c>
      <c r="B145">
        <v>330.82695199787048</v>
      </c>
      <c r="C145">
        <f t="shared" si="35"/>
        <v>148.92164673086296</v>
      </c>
      <c r="D145">
        <f t="shared" si="36"/>
        <v>343.52752647928173</v>
      </c>
      <c r="E145">
        <f t="shared" si="37"/>
        <v>339.32552814710289</v>
      </c>
      <c r="F145">
        <f t="shared" si="38"/>
        <v>333.33027947630035</v>
      </c>
      <c r="G145">
        <f t="shared" si="39"/>
        <v>332.19736196473241</v>
      </c>
      <c r="H145">
        <f t="shared" si="40"/>
        <v>332.22171729058027</v>
      </c>
      <c r="I145">
        <f t="shared" si="41"/>
        <v>620.20524133503841</v>
      </c>
      <c r="J145">
        <f t="shared" si="42"/>
        <v>428.56956902724914</v>
      </c>
      <c r="K145">
        <f t="shared" si="43"/>
        <v>216.28623652808108</v>
      </c>
      <c r="L145">
        <f t="shared" si="44"/>
        <v>184.24684341215826</v>
      </c>
      <c r="M145">
        <f t="shared" si="45"/>
        <v>184.90862307945923</v>
      </c>
    </row>
    <row r="146" spans="1:13" x14ac:dyDescent="0.25">
      <c r="A146">
        <v>1976</v>
      </c>
      <c r="B146">
        <v>331.54495097942532</v>
      </c>
      <c r="C146">
        <f t="shared" si="35"/>
        <v>166.96114886359734</v>
      </c>
      <c r="D146">
        <f t="shared" si="36"/>
        <v>344.14243808916194</v>
      </c>
      <c r="E146">
        <f t="shared" si="37"/>
        <v>340.38909062057428</v>
      </c>
      <c r="F146">
        <f t="shared" si="38"/>
        <v>334.43277256371221</v>
      </c>
      <c r="G146">
        <f t="shared" si="39"/>
        <v>333.21203580498695</v>
      </c>
      <c r="H146">
        <f t="shared" si="40"/>
        <v>333.23537676781416</v>
      </c>
      <c r="I146">
        <f t="shared" si="41"/>
        <v>651.21077694819905</v>
      </c>
      <c r="J146">
        <f t="shared" si="42"/>
        <v>473.73630861723046</v>
      </c>
      <c r="K146">
        <f t="shared" si="43"/>
        <v>249.92973861326158</v>
      </c>
      <c r="L146">
        <f t="shared" si="44"/>
        <v>212.82227603060963</v>
      </c>
      <c r="M146">
        <f t="shared" si="45"/>
        <v>213.50383681369556</v>
      </c>
    </row>
    <row r="147" spans="1:13" x14ac:dyDescent="0.25">
      <c r="A147">
        <v>1977</v>
      </c>
      <c r="B147">
        <v>333.35295009492103</v>
      </c>
      <c r="C147">
        <f t="shared" si="35"/>
        <v>216.95356924349332</v>
      </c>
      <c r="D147">
        <f t="shared" si="36"/>
        <v>344.75734969904192</v>
      </c>
      <c r="E147">
        <f t="shared" si="37"/>
        <v>341.46359579803539</v>
      </c>
      <c r="F147">
        <f t="shared" si="38"/>
        <v>335.55988846154651</v>
      </c>
      <c r="G147">
        <f t="shared" si="39"/>
        <v>334.25446846522391</v>
      </c>
      <c r="H147">
        <f t="shared" si="40"/>
        <v>334.27667627111077</v>
      </c>
      <c r="I147">
        <f t="shared" si="41"/>
        <v>682.97254513727876</v>
      </c>
      <c r="J147">
        <f t="shared" si="42"/>
        <v>521.66512122326117</v>
      </c>
      <c r="K147">
        <f t="shared" si="43"/>
        <v>286.83765416210758</v>
      </c>
      <c r="L147">
        <f t="shared" si="44"/>
        <v>244.32385268035475</v>
      </c>
      <c r="M147">
        <f t="shared" si="45"/>
        <v>245.01860017354284</v>
      </c>
    </row>
    <row r="148" spans="1:13" x14ac:dyDescent="0.25">
      <c r="A148">
        <v>1978</v>
      </c>
      <c r="B148">
        <v>335.00994935919158</v>
      </c>
      <c r="C148">
        <f t="shared" ref="C148:C179" si="46">(B148-$B$14)^2</f>
        <v>268.51223953716158</v>
      </c>
      <c r="D148">
        <f t="shared" ref="D148:D179" si="47">$B$3*A148+$C$3</f>
        <v>345.37226130892191</v>
      </c>
      <c r="E148">
        <f t="shared" ref="E148:E179" si="48">$B$5*A148^2+$C$5*A148+$D$5</f>
        <v>342.54904367949712</v>
      </c>
      <c r="F148">
        <f t="shared" ref="F148:F179" si="49">$B$7*A148^3+$C$7*A148^2+$D$7*A148+$E$7</f>
        <v>336.71195680991514</v>
      </c>
      <c r="G148">
        <f t="shared" ref="G148:G179" si="50">$B$9*A148^4+$C$9*A148^3+$D$9*A148^2+$E$9*A148+$F$9</f>
        <v>335.32537112571299</v>
      </c>
      <c r="H148">
        <f t="shared" ref="H148:H179" si="51">$B$11*A148^5+$C$11*A148^4+$D$11*A148^3+$E$11*A148^2+$F$11*A148+$G$11</f>
        <v>335.34633100405335</v>
      </c>
      <c r="I148">
        <f t="shared" ref="I148:I179" si="52">(D148-$B$14)^2</f>
        <v>715.49054590228877</v>
      </c>
      <c r="J148">
        <f t="shared" ref="J148:J179" si="53">(E148-$B$14)^2</f>
        <v>572.42655479841778</v>
      </c>
      <c r="K148">
        <f t="shared" ref="K148:K179" si="54">(F148-$B$14)^2</f>
        <v>327.18842492420117</v>
      </c>
      <c r="L148">
        <f t="shared" ref="L148:L179" si="55">(G148-$B$14)^2</f>
        <v>278.9489489902287</v>
      </c>
      <c r="M148">
        <f t="shared" ref="M148:M179" si="56">(H148-$B$14)^2</f>
        <v>279.64952222523584</v>
      </c>
    </row>
    <row r="149" spans="1:13" x14ac:dyDescent="0.25">
      <c r="A149">
        <v>1979</v>
      </c>
      <c r="B149">
        <v>336.60494835469893</v>
      </c>
      <c r="C149">
        <f t="shared" si="46"/>
        <v>323.328662838274</v>
      </c>
      <c r="D149">
        <f t="shared" si="47"/>
        <v>345.98717291880189</v>
      </c>
      <c r="E149">
        <f t="shared" si="48"/>
        <v>343.64543426493765</v>
      </c>
      <c r="F149">
        <f t="shared" si="49"/>
        <v>337.88930724997772</v>
      </c>
      <c r="G149">
        <f t="shared" si="50"/>
        <v>336.42546403966844</v>
      </c>
      <c r="H149">
        <f t="shared" si="51"/>
        <v>336.44506589695811</v>
      </c>
      <c r="I149">
        <f t="shared" si="52"/>
        <v>748.76477924322921</v>
      </c>
      <c r="J149">
        <f t="shared" si="53"/>
        <v>626.09187575085753</v>
      </c>
      <c r="K149">
        <f t="shared" si="54"/>
        <v>371.16723389774597</v>
      </c>
      <c r="L149">
        <f t="shared" si="55"/>
        <v>316.90613972609458</v>
      </c>
      <c r="M149">
        <f t="shared" si="56"/>
        <v>317.6044229095296</v>
      </c>
    </row>
    <row r="150" spans="1:13" x14ac:dyDescent="0.25">
      <c r="A150">
        <v>1980</v>
      </c>
      <c r="B150">
        <v>338.70494792988069</v>
      </c>
      <c r="C150">
        <f t="shared" si="46"/>
        <v>403.26028249378169</v>
      </c>
      <c r="D150">
        <f t="shared" si="47"/>
        <v>346.6020845286821</v>
      </c>
      <c r="E150">
        <f t="shared" si="48"/>
        <v>344.75276755436789</v>
      </c>
      <c r="F150">
        <f t="shared" si="49"/>
        <v>339.09226942359237</v>
      </c>
      <c r="G150">
        <f t="shared" si="50"/>
        <v>337.55547656491399</v>
      </c>
      <c r="H150">
        <f t="shared" si="51"/>
        <v>337.57361561991274</v>
      </c>
      <c r="I150">
        <f t="shared" si="52"/>
        <v>782.7952451601127</v>
      </c>
      <c r="J150">
        <f t="shared" si="53"/>
        <v>682.73306894688051</v>
      </c>
      <c r="K150">
        <f t="shared" si="54"/>
        <v>418.96617092107186</v>
      </c>
      <c r="L150">
        <f t="shared" si="55"/>
        <v>358.41571251738043</v>
      </c>
      <c r="M150">
        <f t="shared" si="56"/>
        <v>359.1028540153826</v>
      </c>
    </row>
    <row r="151" spans="1:13" x14ac:dyDescent="0.25">
      <c r="A151">
        <v>1981</v>
      </c>
      <c r="B151">
        <v>340.0589477632048</v>
      </c>
      <c r="C151">
        <f t="shared" si="46"/>
        <v>459.47386453847878</v>
      </c>
      <c r="D151">
        <f t="shared" si="47"/>
        <v>347.21699613856208</v>
      </c>
      <c r="E151">
        <f t="shared" si="48"/>
        <v>345.87104354779149</v>
      </c>
      <c r="F151">
        <f t="shared" si="49"/>
        <v>340.32117297133664</v>
      </c>
      <c r="G151">
        <f t="shared" si="50"/>
        <v>338.71614712662995</v>
      </c>
      <c r="H151">
        <f t="shared" si="51"/>
        <v>338.7327246107161</v>
      </c>
      <c r="I151">
        <f t="shared" si="52"/>
        <v>817.58194365291411</v>
      </c>
      <c r="J151">
        <f t="shared" si="53"/>
        <v>742.42283770911013</v>
      </c>
      <c r="K151">
        <f t="shared" si="54"/>
        <v>470.78440036233053</v>
      </c>
      <c r="L151">
        <f t="shared" si="55"/>
        <v>403.710197708061</v>
      </c>
      <c r="M151">
        <f t="shared" si="56"/>
        <v>404.37664007333905</v>
      </c>
    </row>
    <row r="152" spans="1:13" x14ac:dyDescent="0.25">
      <c r="A152">
        <v>1982</v>
      </c>
      <c r="B152">
        <v>340.64394740016502</v>
      </c>
      <c r="C152">
        <f t="shared" si="46"/>
        <v>484.89542308631513</v>
      </c>
      <c r="D152">
        <f t="shared" si="47"/>
        <v>347.83190774844206</v>
      </c>
      <c r="E152">
        <f t="shared" si="48"/>
        <v>347.00026224520479</v>
      </c>
      <c r="F152">
        <f t="shared" si="49"/>
        <v>341.57634753413731</v>
      </c>
      <c r="G152">
        <f t="shared" si="50"/>
        <v>339.90822324343026</v>
      </c>
      <c r="H152">
        <f t="shared" si="51"/>
        <v>339.92314708046615</v>
      </c>
      <c r="I152">
        <f t="shared" si="52"/>
        <v>853.12487472164605</v>
      </c>
      <c r="J152">
        <f t="shared" si="53"/>
        <v>805.23460381641326</v>
      </c>
      <c r="K152">
        <f t="shared" si="54"/>
        <v>526.82833111886578</v>
      </c>
      <c r="L152">
        <f t="shared" si="55"/>
        <v>453.03491931656202</v>
      </c>
      <c r="M152">
        <f t="shared" si="56"/>
        <v>453.67043834736688</v>
      </c>
    </row>
    <row r="153" spans="1:13" x14ac:dyDescent="0.25">
      <c r="A153">
        <v>1983</v>
      </c>
      <c r="B153">
        <v>342.26594726360037</v>
      </c>
      <c r="C153">
        <f t="shared" si="46"/>
        <v>558.96028722550489</v>
      </c>
      <c r="D153">
        <f t="shared" si="47"/>
        <v>348.44681935832227</v>
      </c>
      <c r="E153">
        <f t="shared" si="48"/>
        <v>348.14042364660418</v>
      </c>
      <c r="F153">
        <f t="shared" si="49"/>
        <v>342.85812275350327</v>
      </c>
      <c r="G153">
        <f t="shared" si="50"/>
        <v>341.1324615124613</v>
      </c>
      <c r="H153">
        <f t="shared" si="51"/>
        <v>341.14564703591168</v>
      </c>
      <c r="I153">
        <f t="shared" si="52"/>
        <v>889.42403836632184</v>
      </c>
      <c r="J153">
        <f t="shared" si="53"/>
        <v>871.2425075042479</v>
      </c>
      <c r="K153">
        <f t="shared" si="54"/>
        <v>587.31178874619536</v>
      </c>
      <c r="L153">
        <f t="shared" si="55"/>
        <v>506.64856391462587</v>
      </c>
      <c r="M153">
        <f t="shared" si="56"/>
        <v>507.24231984969464</v>
      </c>
    </row>
    <row r="154" spans="1:13" x14ac:dyDescent="0.25">
      <c r="A154">
        <v>1984</v>
      </c>
      <c r="B154">
        <v>344.00794954789279</v>
      </c>
      <c r="C154">
        <f t="shared" si="46"/>
        <v>644.36488318588647</v>
      </c>
      <c r="D154">
        <f t="shared" si="47"/>
        <v>349.06173096820226</v>
      </c>
      <c r="E154">
        <f t="shared" si="48"/>
        <v>349.29152775199691</v>
      </c>
      <c r="F154">
        <f t="shared" si="49"/>
        <v>344.16682827036129</v>
      </c>
      <c r="G154">
        <f t="shared" si="50"/>
        <v>342.3896276243031</v>
      </c>
      <c r="H154">
        <f t="shared" si="51"/>
        <v>342.40099829062819</v>
      </c>
      <c r="I154">
        <f t="shared" si="52"/>
        <v>926.47943458691464</v>
      </c>
      <c r="J154">
        <f t="shared" si="53"/>
        <v>940.52140746533155</v>
      </c>
      <c r="K154">
        <f t="shared" si="54"/>
        <v>652.45618969282236</v>
      </c>
      <c r="L154">
        <f t="shared" si="55"/>
        <v>564.82377057875874</v>
      </c>
      <c r="M154">
        <f t="shared" si="56"/>
        <v>565.3643708679931</v>
      </c>
    </row>
    <row r="155" spans="1:13" x14ac:dyDescent="0.25">
      <c r="A155">
        <v>1985</v>
      </c>
      <c r="B155">
        <v>345.45895376519616</v>
      </c>
      <c r="C155">
        <f t="shared" si="46"/>
        <v>720.13587469739241</v>
      </c>
      <c r="D155">
        <f t="shared" si="47"/>
        <v>349.67664257808224</v>
      </c>
      <c r="E155">
        <f t="shared" si="48"/>
        <v>350.45357456137936</v>
      </c>
      <c r="F155">
        <f t="shared" si="49"/>
        <v>345.50279372563818</v>
      </c>
      <c r="G155">
        <f t="shared" si="50"/>
        <v>343.68049634248018</v>
      </c>
      <c r="H155">
        <f t="shared" si="51"/>
        <v>343.68998450040817</v>
      </c>
      <c r="I155">
        <f t="shared" si="52"/>
        <v>964.29106338343797</v>
      </c>
      <c r="J155">
        <f t="shared" si="53"/>
        <v>1013.1468808483775</v>
      </c>
      <c r="K155">
        <f t="shared" si="54"/>
        <v>722.49071778399752</v>
      </c>
      <c r="L155">
        <f t="shared" si="55"/>
        <v>627.84773964632711</v>
      </c>
      <c r="M155">
        <f t="shared" si="56"/>
        <v>628.32331713167844</v>
      </c>
    </row>
    <row r="156" spans="1:13" x14ac:dyDescent="0.25">
      <c r="A156">
        <v>1986</v>
      </c>
      <c r="B156">
        <v>346.9029481062766</v>
      </c>
      <c r="C156">
        <f t="shared" si="46"/>
        <v>799.72117417605</v>
      </c>
      <c r="D156">
        <f t="shared" si="47"/>
        <v>350.29155418796245</v>
      </c>
      <c r="E156">
        <f t="shared" si="48"/>
        <v>351.62656407475151</v>
      </c>
      <c r="F156">
        <f t="shared" si="49"/>
        <v>346.8663487607264</v>
      </c>
      <c r="G156">
        <f t="shared" si="50"/>
        <v>345.00585152208805</v>
      </c>
      <c r="H156">
        <f t="shared" si="51"/>
        <v>345.01339915022254</v>
      </c>
      <c r="I156">
        <f t="shared" si="52"/>
        <v>1002.8589247559061</v>
      </c>
      <c r="J156">
        <f t="shared" si="53"/>
        <v>1089.1952232589294</v>
      </c>
      <c r="K156">
        <f t="shared" si="54"/>
        <v>797.6525028812174</v>
      </c>
      <c r="L156">
        <f t="shared" si="55"/>
        <v>696.02286405906671</v>
      </c>
      <c r="M156">
        <f t="shared" si="56"/>
        <v>696.42116777865056</v>
      </c>
    </row>
    <row r="157" spans="1:13" x14ac:dyDescent="0.25">
      <c r="A157">
        <v>1987</v>
      </c>
      <c r="B157">
        <v>348.77494737274583</v>
      </c>
      <c r="C157">
        <f t="shared" si="46"/>
        <v>909.10336974297684</v>
      </c>
      <c r="D157">
        <f t="shared" si="47"/>
        <v>350.90646579784243</v>
      </c>
      <c r="E157">
        <f t="shared" si="48"/>
        <v>352.81049629212066</v>
      </c>
      <c r="F157">
        <f t="shared" si="49"/>
        <v>348.25782301678555</v>
      </c>
      <c r="G157">
        <f t="shared" si="50"/>
        <v>346.36648609302938</v>
      </c>
      <c r="H157">
        <f t="shared" si="51"/>
        <v>346.37204560823739</v>
      </c>
      <c r="I157">
        <f t="shared" si="52"/>
        <v>1042.1830187042904</v>
      </c>
      <c r="J157">
        <f t="shared" si="53"/>
        <v>1168.743448759652</v>
      </c>
      <c r="K157">
        <f t="shared" si="54"/>
        <v>878.18680165376486</v>
      </c>
      <c r="L157">
        <f t="shared" si="55"/>
        <v>769.6673803679231</v>
      </c>
      <c r="M157">
        <f t="shared" si="56"/>
        <v>769.97588520061083</v>
      </c>
    </row>
    <row r="158" spans="1:13" x14ac:dyDescent="0.25">
      <c r="A158">
        <v>1988</v>
      </c>
      <c r="B158">
        <v>351.27593294683976</v>
      </c>
      <c r="C158">
        <f t="shared" si="46"/>
        <v>1066.1744368141913</v>
      </c>
      <c r="D158">
        <f t="shared" si="47"/>
        <v>351.52137740772241</v>
      </c>
      <c r="E158">
        <f t="shared" si="48"/>
        <v>354.00537121347224</v>
      </c>
      <c r="F158">
        <f t="shared" si="49"/>
        <v>349.67754613427678</v>
      </c>
      <c r="G158">
        <f t="shared" si="50"/>
        <v>347.76320208981633</v>
      </c>
      <c r="H158">
        <f t="shared" si="51"/>
        <v>347.76673711836338</v>
      </c>
      <c r="I158">
        <f t="shared" si="52"/>
        <v>1082.263345228605</v>
      </c>
      <c r="J158">
        <f t="shared" si="53"/>
        <v>1251.8692898683585</v>
      </c>
      <c r="K158">
        <f t="shared" si="54"/>
        <v>964.34718052646633</v>
      </c>
      <c r="L158">
        <f t="shared" si="55"/>
        <v>849.11604400959857</v>
      </c>
      <c r="M158">
        <f t="shared" si="56"/>
        <v>849.32207511210572</v>
      </c>
    </row>
    <row r="159" spans="1:13" x14ac:dyDescent="0.25">
      <c r="A159">
        <v>1989</v>
      </c>
      <c r="B159">
        <v>352.8939213981439</v>
      </c>
      <c r="C159">
        <f t="shared" si="46"/>
        <v>1174.4544983558426</v>
      </c>
      <c r="D159">
        <f t="shared" si="47"/>
        <v>352.13628901760239</v>
      </c>
      <c r="E159">
        <f t="shared" si="48"/>
        <v>355.21118883881718</v>
      </c>
      <c r="F159">
        <f t="shared" si="49"/>
        <v>351.12584775517462</v>
      </c>
      <c r="G159">
        <f t="shared" si="50"/>
        <v>349.19681060872972</v>
      </c>
      <c r="H159">
        <f t="shared" si="51"/>
        <v>349.19829682074487</v>
      </c>
      <c r="I159">
        <f t="shared" si="52"/>
        <v>1123.0999043288502</v>
      </c>
      <c r="J159">
        <f t="shared" si="53"/>
        <v>1338.65119756121</v>
      </c>
      <c r="K159">
        <f t="shared" si="54"/>
        <v>1056.3957009664794</v>
      </c>
      <c r="L159">
        <f t="shared" si="55"/>
        <v>934.7208229788572</v>
      </c>
      <c r="M159">
        <f t="shared" si="56"/>
        <v>934.81170171491601</v>
      </c>
    </row>
    <row r="160" spans="1:13" x14ac:dyDescent="0.25">
      <c r="A160">
        <v>1990</v>
      </c>
      <c r="B160">
        <v>354.07293005866376</v>
      </c>
      <c r="C160">
        <f t="shared" si="46"/>
        <v>1256.6545564255243</v>
      </c>
      <c r="D160">
        <f t="shared" si="47"/>
        <v>352.7512006274826</v>
      </c>
      <c r="E160">
        <f t="shared" si="48"/>
        <v>356.42794916814819</v>
      </c>
      <c r="F160">
        <f t="shared" si="49"/>
        <v>352.60305752028944</v>
      </c>
      <c r="G160">
        <f t="shared" si="50"/>
        <v>350.66813184507191</v>
      </c>
      <c r="H160">
        <f t="shared" si="51"/>
        <v>350.66755777597427</v>
      </c>
      <c r="I160">
        <f t="shared" si="52"/>
        <v>1164.6926960050412</v>
      </c>
      <c r="J160">
        <f t="shared" si="53"/>
        <v>1429.1683412697207</v>
      </c>
      <c r="K160">
        <f t="shared" si="54"/>
        <v>1154.6031066496673</v>
      </c>
      <c r="L160">
        <f t="shared" si="55"/>
        <v>1026.851618745678</v>
      </c>
      <c r="M160">
        <f t="shared" si="56"/>
        <v>1026.8148275314818</v>
      </c>
    </row>
    <row r="161" spans="1:13" x14ac:dyDescent="0.25">
      <c r="A161">
        <v>1991</v>
      </c>
      <c r="B161">
        <v>355.35293485141329</v>
      </c>
      <c r="C161">
        <f t="shared" si="46"/>
        <v>1349.0435773700276</v>
      </c>
      <c r="D161">
        <f t="shared" si="47"/>
        <v>353.36611223736259</v>
      </c>
      <c r="E161">
        <f t="shared" si="48"/>
        <v>357.65565220146891</v>
      </c>
      <c r="F161">
        <f t="shared" si="49"/>
        <v>354.10950507019879</v>
      </c>
      <c r="G161">
        <f t="shared" si="50"/>
        <v>352.17799506895244</v>
      </c>
      <c r="H161">
        <f t="shared" si="51"/>
        <v>352.1753629874438</v>
      </c>
      <c r="I161">
        <f t="shared" si="52"/>
        <v>1207.0417202571473</v>
      </c>
      <c r="J161">
        <f t="shared" si="53"/>
        <v>1523.5006088828102</v>
      </c>
      <c r="K161">
        <f t="shared" si="54"/>
        <v>1259.2490130092835</v>
      </c>
      <c r="L161">
        <f t="shared" si="55"/>
        <v>1125.8970070579057</v>
      </c>
      <c r="M161">
        <f t="shared" si="56"/>
        <v>1125.7203782132242</v>
      </c>
    </row>
    <row r="162" spans="1:13" x14ac:dyDescent="0.25">
      <c r="A162">
        <v>1992</v>
      </c>
      <c r="B162">
        <v>356.22894892415064</v>
      </c>
      <c r="C162">
        <f t="shared" si="46"/>
        <v>1414.1617954486728</v>
      </c>
      <c r="D162">
        <f t="shared" si="47"/>
        <v>353.98102384724257</v>
      </c>
      <c r="E162">
        <f t="shared" si="48"/>
        <v>358.89429793878298</v>
      </c>
      <c r="F162">
        <f t="shared" si="49"/>
        <v>355.64552004676079</v>
      </c>
      <c r="G162">
        <f t="shared" si="50"/>
        <v>353.72723863832653</v>
      </c>
      <c r="H162">
        <f t="shared" si="51"/>
        <v>353.72256539389491</v>
      </c>
      <c r="I162">
        <f t="shared" si="52"/>
        <v>1250.1469770851838</v>
      </c>
      <c r="J162">
        <f t="shared" si="53"/>
        <v>1621.7286067460568</v>
      </c>
      <c r="K162">
        <f t="shared" si="54"/>
        <v>1370.6220990171664</v>
      </c>
      <c r="L162">
        <f t="shared" si="55"/>
        <v>1232.2650048089429</v>
      </c>
      <c r="M162">
        <f t="shared" si="56"/>
        <v>1231.9369309392523</v>
      </c>
    </row>
    <row r="163" spans="1:13" x14ac:dyDescent="0.25">
      <c r="A163">
        <v>1993</v>
      </c>
      <c r="B163">
        <v>356.92495886281773</v>
      </c>
      <c r="C163">
        <f t="shared" si="46"/>
        <v>1466.9936097392138</v>
      </c>
      <c r="D163">
        <f t="shared" si="47"/>
        <v>354.59593545712278</v>
      </c>
      <c r="E163">
        <f t="shared" si="48"/>
        <v>360.14388638008677</v>
      </c>
      <c r="F163">
        <f t="shared" si="49"/>
        <v>357.21143209078582</v>
      </c>
      <c r="G163">
        <f t="shared" si="50"/>
        <v>355.31670999340713</v>
      </c>
      <c r="H163">
        <f t="shared" si="51"/>
        <v>355.31002793088555</v>
      </c>
      <c r="I163">
        <f t="shared" si="52"/>
        <v>1294.0084664891669</v>
      </c>
      <c r="J163">
        <f t="shared" si="53"/>
        <v>1723.9336596610947</v>
      </c>
      <c r="K163">
        <f t="shared" si="54"/>
        <v>1489.0203008699366</v>
      </c>
      <c r="L163">
        <f t="shared" si="55"/>
        <v>1346.3838601859804</v>
      </c>
      <c r="M163">
        <f t="shared" si="56"/>
        <v>1345.8935336096813</v>
      </c>
    </row>
    <row r="164" spans="1:13" x14ac:dyDescent="0.25">
      <c r="A164">
        <v>1994</v>
      </c>
      <c r="B164">
        <v>358.25396220439524</v>
      </c>
      <c r="C164">
        <f t="shared" si="46"/>
        <v>1570.5651107624303</v>
      </c>
      <c r="D164">
        <f t="shared" si="47"/>
        <v>355.21084706700276</v>
      </c>
      <c r="E164">
        <f t="shared" si="48"/>
        <v>361.40441752537663</v>
      </c>
      <c r="F164">
        <f t="shared" si="49"/>
        <v>358.80757084285142</v>
      </c>
      <c r="G164">
        <f t="shared" si="50"/>
        <v>356.94726566784084</v>
      </c>
      <c r="H164">
        <f t="shared" si="51"/>
        <v>356.93862348794937</v>
      </c>
      <c r="I164">
        <f t="shared" si="52"/>
        <v>1338.6261884690646</v>
      </c>
      <c r="J164">
        <f t="shared" si="53"/>
        <v>1830.1978108861454</v>
      </c>
      <c r="K164">
        <f t="shared" si="54"/>
        <v>1614.7510080576328</v>
      </c>
      <c r="L164">
        <f t="shared" si="55"/>
        <v>1468.702868941175</v>
      </c>
      <c r="M164">
        <f t="shared" si="56"/>
        <v>1468.0405437113752</v>
      </c>
    </row>
    <row r="165" spans="1:13" x14ac:dyDescent="0.25">
      <c r="A165">
        <v>1995</v>
      </c>
      <c r="B165">
        <v>360.23895644984162</v>
      </c>
      <c r="C165">
        <f t="shared" si="46"/>
        <v>1731.8373698301341</v>
      </c>
      <c r="D165">
        <f t="shared" si="47"/>
        <v>355.82575867688274</v>
      </c>
      <c r="E165">
        <f t="shared" si="48"/>
        <v>362.67589137465984</v>
      </c>
      <c r="F165">
        <f t="shared" si="49"/>
        <v>360.43426594493212</v>
      </c>
      <c r="G165">
        <f t="shared" si="50"/>
        <v>358.61977126635611</v>
      </c>
      <c r="H165">
        <f t="shared" si="51"/>
        <v>358.60923499055207</v>
      </c>
      <c r="I165">
        <f t="shared" si="52"/>
        <v>1384.0001430248926</v>
      </c>
      <c r="J165">
        <f t="shared" si="53"/>
        <v>1940.603822136979</v>
      </c>
      <c r="K165">
        <f t="shared" si="54"/>
        <v>1748.1312616887146</v>
      </c>
      <c r="L165">
        <f t="shared" si="55"/>
        <v>1599.6932136846297</v>
      </c>
      <c r="M165">
        <f t="shared" si="56"/>
        <v>1598.8505034469188</v>
      </c>
    </row>
    <row r="166" spans="1:13" x14ac:dyDescent="0.25">
      <c r="A166">
        <v>1996</v>
      </c>
      <c r="B166">
        <v>362.00496145970465</v>
      </c>
      <c r="C166">
        <f t="shared" si="46"/>
        <v>1881.9419773023221</v>
      </c>
      <c r="D166">
        <f t="shared" si="47"/>
        <v>356.44067028676272</v>
      </c>
      <c r="E166">
        <f t="shared" si="48"/>
        <v>363.95830792793276</v>
      </c>
      <c r="F166">
        <f t="shared" si="49"/>
        <v>362.09184703772189</v>
      </c>
      <c r="G166">
        <f t="shared" si="50"/>
        <v>360.33510149084032</v>
      </c>
      <c r="H166">
        <f t="shared" si="51"/>
        <v>360.32275537215173</v>
      </c>
      <c r="I166">
        <f t="shared" si="52"/>
        <v>1430.1303301566509</v>
      </c>
      <c r="J166">
        <f t="shared" si="53"/>
        <v>2055.2351735850734</v>
      </c>
      <c r="K166">
        <f t="shared" si="54"/>
        <v>1889.4879546460593</v>
      </c>
      <c r="L166">
        <f t="shared" si="55"/>
        <v>1739.8488327957168</v>
      </c>
      <c r="M166">
        <f t="shared" si="56"/>
        <v>1738.8190350812397</v>
      </c>
    </row>
    <row r="167" spans="1:13" x14ac:dyDescent="0.25">
      <c r="A167">
        <v>1997</v>
      </c>
      <c r="B167">
        <v>363.25196181039632</v>
      </c>
      <c r="C167">
        <f t="shared" si="46"/>
        <v>1991.6901174242366</v>
      </c>
      <c r="D167">
        <f t="shared" si="47"/>
        <v>357.05558189664293</v>
      </c>
      <c r="E167">
        <f t="shared" si="48"/>
        <v>365.25166718520268</v>
      </c>
      <c r="F167">
        <f t="shared" si="49"/>
        <v>363.78064376214752</v>
      </c>
      <c r="G167">
        <f t="shared" si="50"/>
        <v>362.09414011798799</v>
      </c>
      <c r="H167">
        <f t="shared" si="51"/>
        <v>362.08008761145175</v>
      </c>
      <c r="I167">
        <f t="shared" si="52"/>
        <v>1477.0167498643571</v>
      </c>
      <c r="J167">
        <f t="shared" si="53"/>
        <v>2174.176063859511</v>
      </c>
      <c r="K167">
        <f t="shared" si="54"/>
        <v>2039.158034241766</v>
      </c>
      <c r="L167">
        <f t="shared" si="55"/>
        <v>1889.6873122344475</v>
      </c>
      <c r="M167">
        <f t="shared" si="56"/>
        <v>1888.4657697855785</v>
      </c>
    </row>
    <row r="168" spans="1:13" x14ac:dyDescent="0.25">
      <c r="A168">
        <v>1998</v>
      </c>
      <c r="B168">
        <v>365.93295801973136</v>
      </c>
      <c r="C168">
        <f t="shared" si="46"/>
        <v>2238.1747621150157</v>
      </c>
      <c r="D168">
        <f t="shared" si="47"/>
        <v>357.67049350652292</v>
      </c>
      <c r="E168">
        <f t="shared" si="48"/>
        <v>366.55596914645503</v>
      </c>
      <c r="F168">
        <f t="shared" si="49"/>
        <v>365.50098575983429</v>
      </c>
      <c r="G168">
        <f t="shared" si="50"/>
        <v>363.89778000302613</v>
      </c>
      <c r="H168">
        <f t="shared" si="51"/>
        <v>363.882144741714</v>
      </c>
      <c r="I168">
        <f t="shared" si="52"/>
        <v>1524.6594021479764</v>
      </c>
      <c r="J168">
        <f t="shared" si="53"/>
        <v>2297.5114100439819</v>
      </c>
      <c r="K168">
        <f t="shared" si="54"/>
        <v>2197.4887069770393</v>
      </c>
      <c r="L168">
        <f t="shared" si="55"/>
        <v>2049.7508063806413</v>
      </c>
      <c r="M168">
        <f t="shared" si="56"/>
        <v>2048.33530376831</v>
      </c>
    </row>
    <row r="169" spans="1:13" x14ac:dyDescent="0.25">
      <c r="A169">
        <v>1999</v>
      </c>
      <c r="B169">
        <v>367.84497478487577</v>
      </c>
      <c r="C169">
        <f t="shared" si="46"/>
        <v>2422.7431175774595</v>
      </c>
      <c r="D169">
        <f t="shared" si="47"/>
        <v>358.2854051164029</v>
      </c>
      <c r="E169">
        <f t="shared" si="48"/>
        <v>367.87121381169709</v>
      </c>
      <c r="F169">
        <f t="shared" si="49"/>
        <v>367.25320267124334</v>
      </c>
      <c r="G169">
        <f t="shared" si="50"/>
        <v>365.74692310579121</v>
      </c>
      <c r="H169">
        <f t="shared" si="51"/>
        <v>365.72984987311065</v>
      </c>
      <c r="I169">
        <f t="shared" si="52"/>
        <v>1573.0582870075261</v>
      </c>
      <c r="J169">
        <f t="shared" si="53"/>
        <v>2425.3268476807957</v>
      </c>
      <c r="K169">
        <f t="shared" si="54"/>
        <v>2364.8376452588923</v>
      </c>
      <c r="L169">
        <f t="shared" si="55"/>
        <v>2220.6069887449698</v>
      </c>
      <c r="M169">
        <f t="shared" si="56"/>
        <v>2218.9981855345218</v>
      </c>
    </row>
    <row r="170" spans="1:13" x14ac:dyDescent="0.25">
      <c r="A170">
        <v>2000</v>
      </c>
      <c r="B170">
        <v>369.12498003173897</v>
      </c>
      <c r="C170">
        <f t="shared" si="46"/>
        <v>2550.3887508997145</v>
      </c>
      <c r="D170">
        <f t="shared" si="47"/>
        <v>358.90031672628311</v>
      </c>
      <c r="E170">
        <f t="shared" si="48"/>
        <v>369.1974011809325</v>
      </c>
      <c r="F170">
        <f t="shared" si="49"/>
        <v>369.03762413799996</v>
      </c>
      <c r="G170">
        <f t="shared" si="50"/>
        <v>367.6424804572016</v>
      </c>
      <c r="H170">
        <f t="shared" si="51"/>
        <v>367.62413621135056</v>
      </c>
      <c r="I170">
        <f t="shared" si="52"/>
        <v>1622.2134044430247</v>
      </c>
      <c r="J170">
        <f t="shared" si="53"/>
        <v>2557.7087307685956</v>
      </c>
      <c r="K170">
        <f t="shared" si="54"/>
        <v>2541.5731966734729</v>
      </c>
      <c r="L170">
        <f t="shared" si="55"/>
        <v>2402.850025684656</v>
      </c>
      <c r="M170">
        <f t="shared" si="56"/>
        <v>2401.0519336374846</v>
      </c>
    </row>
    <row r="171" spans="1:13" x14ac:dyDescent="0.25">
      <c r="A171">
        <v>2001</v>
      </c>
      <c r="B171">
        <v>370.67299009863126</v>
      </c>
      <c r="C171">
        <f t="shared" si="46"/>
        <v>2709.1383559887418</v>
      </c>
      <c r="D171">
        <f t="shared" si="47"/>
        <v>359.51522833616309</v>
      </c>
      <c r="E171">
        <f t="shared" si="48"/>
        <v>370.53453125415399</v>
      </c>
      <c r="F171">
        <f t="shared" si="49"/>
        <v>370.85457980103092</v>
      </c>
      <c r="G171">
        <f t="shared" si="50"/>
        <v>369.58537216670811</v>
      </c>
      <c r="H171">
        <f t="shared" si="51"/>
        <v>369.56594706699252</v>
      </c>
      <c r="I171">
        <f t="shared" si="52"/>
        <v>1672.1247544544356</v>
      </c>
      <c r="J171">
        <f t="shared" si="53"/>
        <v>2694.7441317615544</v>
      </c>
      <c r="K171">
        <f t="shared" si="54"/>
        <v>2728.0745950444939</v>
      </c>
      <c r="L171">
        <f t="shared" si="55"/>
        <v>2597.1015823793236</v>
      </c>
      <c r="M171">
        <f t="shared" si="56"/>
        <v>2595.1220849457254</v>
      </c>
    </row>
    <row r="172" spans="1:13" x14ac:dyDescent="0.25">
      <c r="A172">
        <v>2002</v>
      </c>
      <c r="B172">
        <v>372.83499428411278</v>
      </c>
      <c r="C172">
        <f t="shared" si="46"/>
        <v>2938.8745894257308</v>
      </c>
      <c r="D172">
        <f t="shared" si="47"/>
        <v>360.13013994604307</v>
      </c>
      <c r="E172">
        <f t="shared" si="48"/>
        <v>371.88260403136883</v>
      </c>
      <c r="F172">
        <f t="shared" si="49"/>
        <v>372.70439930126304</v>
      </c>
      <c r="G172">
        <f t="shared" si="50"/>
        <v>371.57652743719518</v>
      </c>
      <c r="H172">
        <f t="shared" si="51"/>
        <v>371.55623589083552</v>
      </c>
      <c r="I172">
        <f t="shared" si="52"/>
        <v>1722.7923370417766</v>
      </c>
      <c r="J172">
        <f t="shared" si="53"/>
        <v>2836.5208415719389</v>
      </c>
      <c r="K172">
        <f t="shared" si="54"/>
        <v>2924.7321739017357</v>
      </c>
      <c r="L172">
        <f t="shared" si="55"/>
        <v>2804.0118591712317</v>
      </c>
      <c r="M172">
        <f t="shared" si="56"/>
        <v>2801.8632776089694</v>
      </c>
    </row>
    <row r="173" spans="1:13" x14ac:dyDescent="0.25">
      <c r="A173">
        <v>2003</v>
      </c>
      <c r="B173">
        <v>375.4109950339527</v>
      </c>
      <c r="C173">
        <f t="shared" si="46"/>
        <v>3224.8075215902531</v>
      </c>
      <c r="D173">
        <f t="shared" si="47"/>
        <v>360.74505155592328</v>
      </c>
      <c r="E173">
        <f t="shared" si="48"/>
        <v>373.24161951256974</v>
      </c>
      <c r="F173">
        <f t="shared" si="49"/>
        <v>374.58741227985593</v>
      </c>
      <c r="G173">
        <f t="shared" si="50"/>
        <v>373.61688455380499</v>
      </c>
      <c r="H173">
        <f t="shared" si="51"/>
        <v>373.59596627391875</v>
      </c>
      <c r="I173">
        <f t="shared" si="52"/>
        <v>1774.2161522050674</v>
      </c>
      <c r="J173">
        <f t="shared" si="53"/>
        <v>2983.1273695671307</v>
      </c>
      <c r="K173">
        <f t="shared" si="54"/>
        <v>3131.9475820857924</v>
      </c>
      <c r="L173">
        <f t="shared" si="55"/>
        <v>3024.2606553947653</v>
      </c>
      <c r="M173">
        <f t="shared" si="56"/>
        <v>3021.9603633955753</v>
      </c>
    </row>
    <row r="174" spans="1:13" x14ac:dyDescent="0.25">
      <c r="A174">
        <v>2004</v>
      </c>
      <c r="B174">
        <v>376.98700249873838</v>
      </c>
      <c r="C174">
        <f t="shared" si="46"/>
        <v>3406.2860182858558</v>
      </c>
      <c r="D174">
        <f t="shared" si="47"/>
        <v>361.35996316580326</v>
      </c>
      <c r="E174">
        <f t="shared" si="48"/>
        <v>374.61157769776401</v>
      </c>
      <c r="F174">
        <f t="shared" si="49"/>
        <v>376.50394837820204</v>
      </c>
      <c r="G174">
        <f t="shared" si="50"/>
        <v>375.70739088766277</v>
      </c>
      <c r="H174">
        <f t="shared" si="51"/>
        <v>375.68611195683479</v>
      </c>
      <c r="I174">
        <f t="shared" si="52"/>
        <v>1826.3961999442697</v>
      </c>
      <c r="J174">
        <f t="shared" si="53"/>
        <v>3134.6529435726834</v>
      </c>
      <c r="K174">
        <f t="shared" si="54"/>
        <v>3350.1340015044793</v>
      </c>
      <c r="L174">
        <f t="shared" si="55"/>
        <v>3258.5584652322464</v>
      </c>
      <c r="M174">
        <f t="shared" si="56"/>
        <v>3256.129554216976</v>
      </c>
    </row>
    <row r="175" spans="1:13" x14ac:dyDescent="0.25">
      <c r="A175">
        <v>2005</v>
      </c>
      <c r="B175">
        <v>378.90700497815942</v>
      </c>
      <c r="C175">
        <f t="shared" si="46"/>
        <v>3634.088158704963</v>
      </c>
      <c r="D175">
        <f t="shared" si="47"/>
        <v>361.97487477568325</v>
      </c>
      <c r="E175">
        <f t="shared" si="48"/>
        <v>375.99247858694798</v>
      </c>
      <c r="F175">
        <f t="shared" si="49"/>
        <v>378.45433723699534</v>
      </c>
      <c r="G175">
        <f t="shared" si="50"/>
        <v>377.84900289215147</v>
      </c>
      <c r="H175">
        <f t="shared" si="51"/>
        <v>377.8276568800211</v>
      </c>
      <c r="I175">
        <f t="shared" si="52"/>
        <v>1879.3324802594022</v>
      </c>
      <c r="J175">
        <f t="shared" si="53"/>
        <v>3291.1875098696028</v>
      </c>
      <c r="K175">
        <f t="shared" si="54"/>
        <v>3579.7163669512961</v>
      </c>
      <c r="L175">
        <f t="shared" si="55"/>
        <v>3507.6476039685372</v>
      </c>
      <c r="M175">
        <f t="shared" si="56"/>
        <v>3505.1196075517155</v>
      </c>
    </row>
    <row r="176" spans="1:13" x14ac:dyDescent="0.25">
      <c r="A176">
        <v>2006</v>
      </c>
      <c r="B176">
        <v>381.01000695977427</v>
      </c>
      <c r="C176">
        <f t="shared" si="46"/>
        <v>3892.0629898846723</v>
      </c>
      <c r="D176">
        <f t="shared" si="47"/>
        <v>362.58978638556323</v>
      </c>
      <c r="E176">
        <f t="shared" si="48"/>
        <v>377.38432218012895</v>
      </c>
      <c r="F176">
        <f t="shared" si="49"/>
        <v>380.43890849786112</v>
      </c>
      <c r="G176">
        <f t="shared" si="50"/>
        <v>380.04268609918654</v>
      </c>
      <c r="H176">
        <f t="shared" si="51"/>
        <v>380.02159517817199</v>
      </c>
      <c r="I176">
        <f t="shared" si="52"/>
        <v>1933.0249931504652</v>
      </c>
      <c r="J176">
        <f t="shared" si="53"/>
        <v>3452.8217331967612</v>
      </c>
      <c r="K176">
        <f t="shared" si="54"/>
        <v>3821.1315883918555</v>
      </c>
      <c r="L176">
        <f t="shared" si="55"/>
        <v>3772.3033659412754</v>
      </c>
      <c r="M176">
        <f t="shared" si="56"/>
        <v>3769.7130408456828</v>
      </c>
    </row>
    <row r="177" spans="1:13" x14ac:dyDescent="0.25">
      <c r="A177">
        <v>2007</v>
      </c>
      <c r="B177">
        <v>382.60302468386629</v>
      </c>
      <c r="C177">
        <f t="shared" si="46"/>
        <v>4093.3659794070581</v>
      </c>
      <c r="D177">
        <f t="shared" si="47"/>
        <v>363.20469799544344</v>
      </c>
      <c r="E177">
        <f t="shared" si="48"/>
        <v>378.78710847729235</v>
      </c>
      <c r="F177">
        <f t="shared" si="49"/>
        <v>382.45799180137692</v>
      </c>
      <c r="G177">
        <f t="shared" si="50"/>
        <v>382.2894151378423</v>
      </c>
      <c r="H177">
        <f t="shared" si="51"/>
        <v>382.26893119700253</v>
      </c>
      <c r="I177">
        <f t="shared" si="52"/>
        <v>1987.4737386174788</v>
      </c>
      <c r="J177">
        <f t="shared" si="53"/>
        <v>3619.6469967471094</v>
      </c>
      <c r="K177">
        <f t="shared" si="54"/>
        <v>4074.8287750015988</v>
      </c>
      <c r="L177">
        <f t="shared" si="55"/>
        <v>4053.335217632844</v>
      </c>
      <c r="M177">
        <f t="shared" si="56"/>
        <v>4050.7273839003215</v>
      </c>
    </row>
    <row r="178" spans="1:13" x14ac:dyDescent="0.25">
      <c r="A178">
        <v>2008</v>
      </c>
      <c r="B178">
        <v>384.73901862777961</v>
      </c>
      <c r="C178">
        <f t="shared" si="46"/>
        <v>4371.2477500306768</v>
      </c>
      <c r="D178">
        <f t="shared" si="47"/>
        <v>363.81960960532342</v>
      </c>
      <c r="E178">
        <f t="shared" si="48"/>
        <v>380.20083747844546</v>
      </c>
      <c r="F178">
        <f t="shared" si="49"/>
        <v>384.51191678858595</v>
      </c>
      <c r="G178">
        <f t="shared" si="50"/>
        <v>384.59017371200025</v>
      </c>
      <c r="H178">
        <f t="shared" si="51"/>
        <v>384.57067952118814</v>
      </c>
      <c r="I178">
        <f t="shared" si="52"/>
        <v>2042.6787166604029</v>
      </c>
      <c r="J178">
        <f t="shared" si="53"/>
        <v>3791.7554021727456</v>
      </c>
      <c r="K178">
        <f t="shared" si="54"/>
        <v>4341.2694617891948</v>
      </c>
      <c r="L178">
        <f t="shared" si="55"/>
        <v>4351.5880188741276</v>
      </c>
      <c r="M178">
        <f t="shared" si="56"/>
        <v>4349.0164691920909</v>
      </c>
    </row>
    <row r="179" spans="1:13" x14ac:dyDescent="0.25">
      <c r="A179">
        <v>2009</v>
      </c>
      <c r="B179">
        <v>386.28001904393039</v>
      </c>
      <c r="C179">
        <f t="shared" si="46"/>
        <v>4577.3901881997226</v>
      </c>
      <c r="D179">
        <f t="shared" si="47"/>
        <v>364.4345212152034</v>
      </c>
      <c r="E179">
        <f t="shared" si="48"/>
        <v>381.62550918358829</v>
      </c>
      <c r="F179">
        <f t="shared" si="49"/>
        <v>386.60101310134633</v>
      </c>
      <c r="G179">
        <f t="shared" si="50"/>
        <v>386.94595460779965</v>
      </c>
      <c r="H179">
        <f t="shared" si="51"/>
        <v>386.92786497995257</v>
      </c>
      <c r="I179">
        <f t="shared" si="52"/>
        <v>2098.6399272792573</v>
      </c>
      <c r="J179">
        <f t="shared" si="53"/>
        <v>3969.239769581558</v>
      </c>
      <c r="K179">
        <f t="shared" si="54"/>
        <v>4620.927838271773</v>
      </c>
      <c r="L179">
        <f t="shared" si="55"/>
        <v>4667.9432811427323</v>
      </c>
      <c r="M179">
        <f t="shared" si="56"/>
        <v>4665.4717566675608</v>
      </c>
    </row>
    <row r="180" spans="1:13" x14ac:dyDescent="0.25">
      <c r="A180">
        <v>2010</v>
      </c>
      <c r="B180">
        <v>388.71702927848315</v>
      </c>
      <c r="C180">
        <f t="shared" ref="C180:C189" si="57">(B180-$B$14)^2</f>
        <v>4913.0879477648787</v>
      </c>
      <c r="D180">
        <f t="shared" ref="D180:D189" si="58">$B$3*A180+$C$3</f>
        <v>365.04943282508361</v>
      </c>
      <c r="E180">
        <f t="shared" ref="E180:E189" si="59">$B$5*A180^2+$C$5*A180+$D$5</f>
        <v>383.06112359272083</v>
      </c>
      <c r="F180">
        <f t="shared" ref="F180:F189" si="60">$B$7*A180^3+$C$7*A180^2+$D$7*A180+$E$7</f>
        <v>388.72561038011918</v>
      </c>
      <c r="G180">
        <f t="shared" ref="G180:G189" si="61">$B$9*A180^4+$C$9*A180^3+$D$9*A180^2+$E$9*A180+$F$9</f>
        <v>389.35775970853865</v>
      </c>
      <c r="H180">
        <f t="shared" ref="H180:H189" si="62">$B$11*A180^5+$C$11*A180^4+$D$11*A180^3+$E$11*A180^2+$F$11*A180+$G$11</f>
        <v>389.34152267500758</v>
      </c>
      <c r="I180">
        <f t="shared" ref="I180:I189" si="63">(D180-$B$14)^2</f>
        <v>2155.3573704740634</v>
      </c>
      <c r="J180">
        <f t="shared" ref="J180:J189" si="64">(E180-$B$14)^2</f>
        <v>4152.1936375380583</v>
      </c>
      <c r="K180">
        <f t="shared" ref="K180:K189" si="65">(F180-$B$14)^2</f>
        <v>4914.2909789737323</v>
      </c>
      <c r="L180">
        <f t="shared" ref="L180:L189" si="66">(G180-$B$14)^2</f>
        <v>5003.3204613737407</v>
      </c>
      <c r="M180">
        <f t="shared" ref="M180:M189" si="67">(H180-$B$14)^2</f>
        <v>5001.0236993729486</v>
      </c>
    </row>
    <row r="181" spans="1:13" x14ac:dyDescent="0.25">
      <c r="A181">
        <v>2011</v>
      </c>
      <c r="B181">
        <v>390.94401469132589</v>
      </c>
      <c r="C181">
        <f t="shared" si="57"/>
        <v>5230.2414729053999</v>
      </c>
      <c r="D181">
        <f t="shared" si="58"/>
        <v>365.6643444349636</v>
      </c>
      <c r="E181">
        <f t="shared" si="59"/>
        <v>384.50768070584672</v>
      </c>
      <c r="F181">
        <f t="shared" si="60"/>
        <v>390.88603826594772</v>
      </c>
      <c r="G181">
        <f t="shared" si="61"/>
        <v>391.82659996114671</v>
      </c>
      <c r="H181">
        <f t="shared" si="62"/>
        <v>391.81269799731672</v>
      </c>
      <c r="I181">
        <f t="shared" si="63"/>
        <v>2212.8310462447789</v>
      </c>
      <c r="J181">
        <f t="shared" si="64"/>
        <v>4340.7112630638603</v>
      </c>
      <c r="K181">
        <f t="shared" si="65"/>
        <v>5221.8590766480429</v>
      </c>
      <c r="L181">
        <f t="shared" si="66"/>
        <v>5358.6782840079468</v>
      </c>
      <c r="M181">
        <f t="shared" si="67"/>
        <v>5356.6431465317164</v>
      </c>
    </row>
    <row r="182" spans="1:13" x14ac:dyDescent="0.25">
      <c r="A182">
        <v>2012</v>
      </c>
      <c r="B182">
        <v>393.01599271585275</v>
      </c>
      <c r="C182">
        <f t="shared" si="57"/>
        <v>5534.2271597492354</v>
      </c>
      <c r="D182">
        <f t="shared" si="58"/>
        <v>366.27925604484358</v>
      </c>
      <c r="E182">
        <f t="shared" si="59"/>
        <v>385.96518052295869</v>
      </c>
      <c r="F182">
        <f t="shared" si="60"/>
        <v>393.08262640057364</v>
      </c>
      <c r="G182">
        <f t="shared" si="61"/>
        <v>394.35349541716278</v>
      </c>
      <c r="H182">
        <f t="shared" si="62"/>
        <v>394.34244664385915</v>
      </c>
      <c r="I182">
        <f t="shared" si="63"/>
        <v>2271.0609545914244</v>
      </c>
      <c r="J182">
        <f t="shared" si="64"/>
        <v>4534.8876216357748</v>
      </c>
      <c r="K182">
        <f t="shared" si="65"/>
        <v>5544.1456774440931</v>
      </c>
      <c r="L182">
        <f t="shared" si="66"/>
        <v>5735.0161088572531</v>
      </c>
      <c r="M182">
        <f t="shared" si="67"/>
        <v>5733.3427861778555</v>
      </c>
    </row>
    <row r="183" spans="1:13" x14ac:dyDescent="0.25">
      <c r="A183">
        <v>2013</v>
      </c>
      <c r="B183">
        <v>395.72497934409745</v>
      </c>
      <c r="C183">
        <f t="shared" si="57"/>
        <v>5944.6217285017801</v>
      </c>
      <c r="D183">
        <f t="shared" si="58"/>
        <v>366.89416765472379</v>
      </c>
      <c r="E183">
        <f t="shared" si="59"/>
        <v>387.43362304406037</v>
      </c>
      <c r="F183">
        <f t="shared" si="60"/>
        <v>395.31570442469092</v>
      </c>
      <c r="G183">
        <f t="shared" si="61"/>
        <v>396.93947520293295</v>
      </c>
      <c r="H183">
        <f t="shared" si="62"/>
        <v>396.93183462508023</v>
      </c>
      <c r="I183">
        <f t="shared" si="63"/>
        <v>2330.0470955140227</v>
      </c>
      <c r="J183">
        <f t="shared" si="64"/>
        <v>4734.8184071886526</v>
      </c>
      <c r="K183">
        <f t="shared" si="65"/>
        <v>5881.6779179668492</v>
      </c>
      <c r="L183">
        <f t="shared" si="66"/>
        <v>6133.3753252887536</v>
      </c>
      <c r="M183">
        <f t="shared" si="67"/>
        <v>6132.1786266799509</v>
      </c>
    </row>
    <row r="184" spans="1:13" x14ac:dyDescent="0.25">
      <c r="A184">
        <v>2014</v>
      </c>
      <c r="B184">
        <v>397.54697693162257</v>
      </c>
      <c r="C184">
        <f t="shared" si="57"/>
        <v>6228.8984351491818</v>
      </c>
      <c r="D184">
        <f t="shared" si="58"/>
        <v>367.50907926460377</v>
      </c>
      <c r="E184">
        <f t="shared" si="59"/>
        <v>388.9130082691554</v>
      </c>
      <c r="F184">
        <f t="shared" si="60"/>
        <v>397.58560197899351</v>
      </c>
      <c r="G184">
        <f t="shared" si="61"/>
        <v>399.5855775270611</v>
      </c>
      <c r="H184">
        <f t="shared" si="62"/>
        <v>399.58193828910589</v>
      </c>
      <c r="I184">
        <f t="shared" si="63"/>
        <v>2389.7894690125295</v>
      </c>
      <c r="J184">
        <f t="shared" si="64"/>
        <v>4940.6000321140118</v>
      </c>
      <c r="K184">
        <f t="shared" si="65"/>
        <v>6234.9967649037189</v>
      </c>
      <c r="L184">
        <f t="shared" si="66"/>
        <v>6554.8407883492391</v>
      </c>
      <c r="M184">
        <f t="shared" si="67"/>
        <v>6554.251521835904</v>
      </c>
    </row>
    <row r="185" spans="1:13" x14ac:dyDescent="0.25">
      <c r="A185">
        <v>2015</v>
      </c>
      <c r="B185">
        <v>400.83</v>
      </c>
      <c r="C185">
        <f t="shared" si="57"/>
        <v>6757.8911685890844</v>
      </c>
      <c r="D185">
        <f t="shared" si="58"/>
        <v>368.12399087448375</v>
      </c>
      <c r="E185">
        <f t="shared" si="59"/>
        <v>390.40333619824014</v>
      </c>
      <c r="F185">
        <f t="shared" si="60"/>
        <v>399.89264870522311</v>
      </c>
      <c r="G185">
        <f t="shared" si="61"/>
        <v>402.29284968785942</v>
      </c>
      <c r="H185">
        <f t="shared" si="62"/>
        <v>402.29384434781969</v>
      </c>
      <c r="I185">
        <f t="shared" si="63"/>
        <v>2450.2880750869672</v>
      </c>
      <c r="J185">
        <f t="shared" si="64"/>
        <v>5152.3296272589914</v>
      </c>
      <c r="K185">
        <f t="shared" si="65"/>
        <v>6604.6572568525326</v>
      </c>
      <c r="L185">
        <f t="shared" si="66"/>
        <v>7000.5422925875746</v>
      </c>
      <c r="M185">
        <f t="shared" si="67"/>
        <v>7000.7087384695724</v>
      </c>
    </row>
    <row r="186" spans="1:13" x14ac:dyDescent="0.25">
      <c r="A186">
        <v>2016</v>
      </c>
      <c r="B186">
        <v>404.24</v>
      </c>
      <c r="C186">
        <f t="shared" si="57"/>
        <v>7330.1668737653554</v>
      </c>
      <c r="D186">
        <f t="shared" si="58"/>
        <v>368.73890248436373</v>
      </c>
      <c r="E186">
        <f t="shared" si="59"/>
        <v>391.90460683132187</v>
      </c>
      <c r="F186">
        <f t="shared" si="60"/>
        <v>402.2371742441901</v>
      </c>
      <c r="G186">
        <f t="shared" si="61"/>
        <v>405.06234806217253</v>
      </c>
      <c r="H186">
        <f t="shared" si="62"/>
        <v>405.06864989176393</v>
      </c>
      <c r="I186">
        <f t="shared" si="63"/>
        <v>2511.5429137373349</v>
      </c>
      <c r="J186">
        <f t="shared" si="64"/>
        <v>5370.1050419289122</v>
      </c>
      <c r="K186">
        <f t="shared" si="65"/>
        <v>6991.2287478460894</v>
      </c>
      <c r="L186">
        <f t="shared" si="66"/>
        <v>7471.6560810338124</v>
      </c>
      <c r="M186">
        <f t="shared" si="67"/>
        <v>7472.7455651884911</v>
      </c>
    </row>
    <row r="187" spans="1:13" x14ac:dyDescent="0.25">
      <c r="A187">
        <v>2017</v>
      </c>
      <c r="B187">
        <v>406.55</v>
      </c>
      <c r="C187">
        <f t="shared" si="57"/>
        <v>7731.0507127557294</v>
      </c>
      <c r="D187">
        <f t="shared" si="58"/>
        <v>369.35381409424394</v>
      </c>
      <c r="E187">
        <f t="shared" si="59"/>
        <v>393.41682016838604</v>
      </c>
      <c r="F187">
        <f t="shared" si="60"/>
        <v>404.61950823693769</v>
      </c>
      <c r="G187">
        <f t="shared" si="61"/>
        <v>407.89513811282814</v>
      </c>
      <c r="H187">
        <f t="shared" si="62"/>
        <v>407.90746238082647</v>
      </c>
      <c r="I187">
        <f t="shared" si="63"/>
        <v>2573.5539849636557</v>
      </c>
      <c r="J187">
        <f t="shared" si="64"/>
        <v>5594.0248438825402</v>
      </c>
      <c r="K187">
        <f t="shared" si="65"/>
        <v>7395.2951535351904</v>
      </c>
      <c r="L187">
        <f t="shared" si="66"/>
        <v>7969.4063959332334</v>
      </c>
      <c r="M187">
        <f t="shared" si="67"/>
        <v>7971.6069603866963</v>
      </c>
    </row>
    <row r="188" spans="1:13" x14ac:dyDescent="0.25">
      <c r="A188">
        <v>2018</v>
      </c>
      <c r="B188">
        <v>408.52</v>
      </c>
      <c r="C188">
        <f t="shared" si="57"/>
        <v>8081.3616040159141</v>
      </c>
      <c r="D188">
        <f t="shared" si="58"/>
        <v>369.96872570412393</v>
      </c>
      <c r="E188">
        <f t="shared" si="59"/>
        <v>394.93997620943992</v>
      </c>
      <c r="F188">
        <f t="shared" si="60"/>
        <v>407.03998032497475</v>
      </c>
      <c r="G188">
        <f t="shared" si="61"/>
        <v>410.79229439981282</v>
      </c>
      <c r="H188">
        <f t="shared" si="62"/>
        <v>410.81139971315861</v>
      </c>
      <c r="I188">
        <f t="shared" si="63"/>
        <v>2636.3212887658847</v>
      </c>
      <c r="J188">
        <f t="shared" si="64"/>
        <v>5824.1883193384192</v>
      </c>
      <c r="K188">
        <f t="shared" si="65"/>
        <v>7817.4551994129997</v>
      </c>
      <c r="L188">
        <f t="shared" si="66"/>
        <v>8495.0670698858958</v>
      </c>
      <c r="M188">
        <f t="shared" si="67"/>
        <v>8498.5892582333254</v>
      </c>
    </row>
    <row r="189" spans="1:13" x14ac:dyDescent="0.25">
      <c r="A189">
        <v>2019</v>
      </c>
      <c r="B189">
        <v>411.44</v>
      </c>
      <c r="C189">
        <f t="shared" si="57"/>
        <v>8614.8829433457395</v>
      </c>
      <c r="D189">
        <f t="shared" si="58"/>
        <v>370.58363731400391</v>
      </c>
      <c r="E189">
        <f t="shared" si="59"/>
        <v>396.47407495448351</v>
      </c>
      <c r="F189">
        <f t="shared" si="60"/>
        <v>409.49892014887882</v>
      </c>
      <c r="G189">
        <f t="shared" si="61"/>
        <v>413.75490054301918</v>
      </c>
      <c r="H189">
        <f t="shared" si="62"/>
        <v>413.78159019351006</v>
      </c>
      <c r="I189">
        <f t="shared" si="63"/>
        <v>2699.8448251440436</v>
      </c>
      <c r="J189">
        <f t="shared" si="64"/>
        <v>6060.6954729706758</v>
      </c>
      <c r="K189">
        <f t="shared" si="65"/>
        <v>8258.322670923586</v>
      </c>
      <c r="L189">
        <f t="shared" si="66"/>
        <v>9049.9631483208123</v>
      </c>
      <c r="M189">
        <f t="shared" si="67"/>
        <v>9055.041902647552</v>
      </c>
    </row>
    <row r="191" spans="1:13" x14ac:dyDescent="0.25">
      <c r="A191" s="3" t="s">
        <v>63</v>
      </c>
    </row>
    <row r="192" spans="1:13" ht="30" x14ac:dyDescent="0.25">
      <c r="A192" s="6" t="s">
        <v>0</v>
      </c>
      <c r="B192" s="80" t="s">
        <v>119</v>
      </c>
      <c r="C192" s="2"/>
      <c r="D192" s="2"/>
    </row>
    <row r="193" spans="1:2" x14ac:dyDescent="0.25">
      <c r="A193" s="46">
        <v>2020</v>
      </c>
      <c r="B193">
        <f>$B$9*A193^4+$C$9*A193^3+$D$9*A193^2+$E$9*A193 +$F$9</f>
        <v>416.78404926322401</v>
      </c>
    </row>
    <row r="194" spans="1:2" x14ac:dyDescent="0.25">
      <c r="A194">
        <v>2021</v>
      </c>
      <c r="B194">
        <f t="shared" ref="B194:B223" si="68">$B$9*A194^4+$C$9*A194^3+$D$9*A194^2+$E$9*A194 +$F$9</f>
        <v>419.88084235973656</v>
      </c>
    </row>
    <row r="195" spans="1:2" x14ac:dyDescent="0.25">
      <c r="A195" s="46">
        <v>2022</v>
      </c>
      <c r="B195">
        <f t="shared" si="68"/>
        <v>423.04639072157443</v>
      </c>
    </row>
    <row r="196" spans="1:2" x14ac:dyDescent="0.25">
      <c r="A196">
        <v>2023</v>
      </c>
      <c r="B196">
        <f t="shared" si="68"/>
        <v>426.28181431628764</v>
      </c>
    </row>
    <row r="197" spans="1:2" x14ac:dyDescent="0.25">
      <c r="A197" s="46">
        <v>2024</v>
      </c>
      <c r="B197">
        <f t="shared" si="68"/>
        <v>429.58824219368398</v>
      </c>
    </row>
    <row r="198" spans="1:2" x14ac:dyDescent="0.25">
      <c r="A198">
        <v>2025</v>
      </c>
      <c r="B198">
        <f t="shared" si="68"/>
        <v>432.96681250073016</v>
      </c>
    </row>
    <row r="199" spans="1:2" x14ac:dyDescent="0.25">
      <c r="A199" s="46">
        <v>2026</v>
      </c>
      <c r="B199">
        <f t="shared" si="68"/>
        <v>436.41867245174944</v>
      </c>
    </row>
    <row r="200" spans="1:2" x14ac:dyDescent="0.25">
      <c r="A200">
        <v>2027</v>
      </c>
      <c r="B200">
        <f t="shared" si="68"/>
        <v>439.94497836194932</v>
      </c>
    </row>
    <row r="201" spans="1:2" x14ac:dyDescent="0.25">
      <c r="A201" s="46">
        <v>2028</v>
      </c>
      <c r="B201">
        <f t="shared" si="68"/>
        <v>443.54689561389387</v>
      </c>
    </row>
    <row r="202" spans="1:2" x14ac:dyDescent="0.25">
      <c r="A202">
        <v>2029</v>
      </c>
      <c r="B202">
        <f t="shared" si="68"/>
        <v>447.22559867985547</v>
      </c>
    </row>
    <row r="203" spans="1:2" x14ac:dyDescent="0.25">
      <c r="A203" s="46">
        <v>2030</v>
      </c>
      <c r="B203">
        <f t="shared" si="68"/>
        <v>450.98227112926543</v>
      </c>
    </row>
    <row r="204" spans="1:2" x14ac:dyDescent="0.25">
      <c r="A204">
        <v>2031</v>
      </c>
      <c r="B204">
        <f t="shared" si="68"/>
        <v>454.81810559891164</v>
      </c>
    </row>
    <row r="205" spans="1:2" x14ac:dyDescent="0.25">
      <c r="A205" s="46">
        <v>2032</v>
      </c>
      <c r="B205">
        <f t="shared" si="68"/>
        <v>458.73430381901562</v>
      </c>
    </row>
    <row r="206" spans="1:2" x14ac:dyDescent="0.25">
      <c r="A206">
        <v>2033</v>
      </c>
      <c r="B206">
        <f t="shared" si="68"/>
        <v>462.73207659833133</v>
      </c>
    </row>
    <row r="207" spans="1:2" x14ac:dyDescent="0.25">
      <c r="A207" s="46">
        <v>2034</v>
      </c>
      <c r="B207">
        <f t="shared" si="68"/>
        <v>466.81264383532107</v>
      </c>
    </row>
    <row r="208" spans="1:2" x14ac:dyDescent="0.25">
      <c r="A208">
        <v>2035</v>
      </c>
      <c r="B208">
        <f t="shared" si="68"/>
        <v>470.97723451815546</v>
      </c>
    </row>
    <row r="209" spans="1:2" x14ac:dyDescent="0.25">
      <c r="A209" s="46">
        <v>2036</v>
      </c>
      <c r="B209">
        <f t="shared" si="68"/>
        <v>475.22708669491112</v>
      </c>
    </row>
    <row r="210" spans="1:2" x14ac:dyDescent="0.25">
      <c r="A210">
        <v>2037</v>
      </c>
      <c r="B210">
        <f t="shared" si="68"/>
        <v>479.56344751827419</v>
      </c>
    </row>
    <row r="211" spans="1:2" x14ac:dyDescent="0.25">
      <c r="A211" s="46">
        <v>2038</v>
      </c>
      <c r="B211">
        <f t="shared" si="68"/>
        <v>483.98757323808968</v>
      </c>
    </row>
    <row r="212" spans="1:2" x14ac:dyDescent="0.25">
      <c r="A212">
        <v>2039</v>
      </c>
      <c r="B212">
        <f t="shared" si="68"/>
        <v>488.50072914920747</v>
      </c>
    </row>
    <row r="213" spans="1:2" x14ac:dyDescent="0.25">
      <c r="A213" s="46">
        <v>2040</v>
      </c>
      <c r="B213">
        <f t="shared" si="68"/>
        <v>493.10418967343867</v>
      </c>
    </row>
    <row r="214" spans="1:2" x14ac:dyDescent="0.25">
      <c r="A214">
        <v>2041</v>
      </c>
      <c r="B214">
        <f t="shared" si="68"/>
        <v>497.7992382850498</v>
      </c>
    </row>
    <row r="215" spans="1:2" x14ac:dyDescent="0.25">
      <c r="A215" s="46">
        <v>2042</v>
      </c>
      <c r="B215">
        <f t="shared" si="68"/>
        <v>502.587167551741</v>
      </c>
    </row>
    <row r="216" spans="1:2" x14ac:dyDescent="0.25">
      <c r="A216">
        <v>2043</v>
      </c>
      <c r="B216">
        <f t="shared" si="68"/>
        <v>507.46927912347019</v>
      </c>
    </row>
    <row r="217" spans="1:2" x14ac:dyDescent="0.25">
      <c r="A217" s="46">
        <v>2044</v>
      </c>
      <c r="B217">
        <f t="shared" si="68"/>
        <v>512.44688375853002</v>
      </c>
    </row>
    <row r="218" spans="1:2" x14ac:dyDescent="0.25">
      <c r="A218">
        <v>2045</v>
      </c>
      <c r="B218">
        <f t="shared" si="68"/>
        <v>517.52130126021802</v>
      </c>
    </row>
    <row r="219" spans="1:2" x14ac:dyDescent="0.25">
      <c r="A219" s="46">
        <v>2046</v>
      </c>
      <c r="B219">
        <f t="shared" si="68"/>
        <v>522.69386055506766</v>
      </c>
    </row>
    <row r="220" spans="1:2" x14ac:dyDescent="0.25">
      <c r="A220">
        <v>2047</v>
      </c>
      <c r="B220">
        <f t="shared" si="68"/>
        <v>527.96589961089194</v>
      </c>
    </row>
    <row r="221" spans="1:2" x14ac:dyDescent="0.25">
      <c r="A221" s="46">
        <v>2048</v>
      </c>
      <c r="B221">
        <f t="shared" si="68"/>
        <v>533.33876551501453</v>
      </c>
    </row>
    <row r="222" spans="1:2" x14ac:dyDescent="0.25">
      <c r="A222">
        <v>2049</v>
      </c>
      <c r="B222">
        <f t="shared" si="68"/>
        <v>538.81381442584097</v>
      </c>
    </row>
    <row r="223" spans="1:2" x14ac:dyDescent="0.25">
      <c r="A223" s="46">
        <v>2050</v>
      </c>
      <c r="B223">
        <f t="shared" si="68"/>
        <v>544.39241159893572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CF89-4FA0-45FE-B505-68D0B6944B90}">
  <dimension ref="A1:O222"/>
  <sheetViews>
    <sheetView topLeftCell="A19" zoomScale="70" zoomScaleNormal="70" workbookViewId="0">
      <selection activeCell="A19" sqref="A19"/>
    </sheetView>
  </sheetViews>
  <sheetFormatPr defaultRowHeight="13.8" x14ac:dyDescent="0.25"/>
  <cols>
    <col min="1" max="1" width="27.59765625" customWidth="1"/>
    <col min="2" max="2" width="26.8984375" customWidth="1"/>
    <col min="3" max="4" width="13.8984375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54"/>
      <c r="B2" s="58" t="s">
        <v>25</v>
      </c>
      <c r="C2" s="59" t="s">
        <v>8</v>
      </c>
    </row>
    <row r="3" spans="1:15" ht="14.4" thickBot="1" x14ac:dyDescent="0.3">
      <c r="A3" s="53" t="s">
        <v>18</v>
      </c>
      <c r="B3" s="23">
        <f t="array" ref="B3:C3">LINEST(B20:B188,A20:A188,TRUE,TRUE)</f>
        <v>6.8344609331970547</v>
      </c>
      <c r="C3" s="35">
        <v>-12012.773937795526</v>
      </c>
    </row>
    <row r="4" spans="1:15" x14ac:dyDescent="0.25">
      <c r="A4" s="54"/>
      <c r="B4" s="58" t="s">
        <v>25</v>
      </c>
      <c r="C4" s="58" t="s">
        <v>14</v>
      </c>
      <c r="D4" s="59" t="s">
        <v>8</v>
      </c>
    </row>
    <row r="5" spans="1:15" ht="14.4" thickBot="1" x14ac:dyDescent="0.3">
      <c r="A5" s="55" t="s">
        <v>70</v>
      </c>
      <c r="B5" s="32">
        <f t="array" ref="B5:D5">LINEST(B20:B188,A20:A188^{1,2},TRUE,TRUE)</f>
        <v>4.1124783392315123E-2</v>
      </c>
      <c r="C5" s="32">
        <v>-152.23620122827785</v>
      </c>
      <c r="D5" s="37">
        <v>141710.679387877</v>
      </c>
    </row>
    <row r="6" spans="1:15" x14ac:dyDescent="0.25">
      <c r="A6" s="68"/>
      <c r="B6" s="69" t="s">
        <v>25</v>
      </c>
      <c r="C6" s="69" t="s">
        <v>14</v>
      </c>
      <c r="D6" s="69" t="s">
        <v>31</v>
      </c>
      <c r="E6" s="70" t="s">
        <v>8</v>
      </c>
    </row>
    <row r="7" spans="1:15" ht="14.4" thickBot="1" x14ac:dyDescent="0.3">
      <c r="A7" s="71" t="s">
        <v>71</v>
      </c>
      <c r="B7" s="44">
        <f t="array" ref="B7:E7">LINEST(B20:B188,A20:A188^{1,2,3},TRUE,TRUE)</f>
        <v>-1.0639596165436809E-4</v>
      </c>
      <c r="C7" s="44">
        <v>0.65843415291096064</v>
      </c>
      <c r="D7" s="44">
        <v>-1345.6567428568073</v>
      </c>
      <c r="E7" s="45">
        <v>910481.47080726188</v>
      </c>
    </row>
    <row r="8" spans="1:15" x14ac:dyDescent="0.25">
      <c r="A8" s="56"/>
      <c r="B8" s="60" t="s">
        <v>25</v>
      </c>
      <c r="C8" s="60" t="s">
        <v>14</v>
      </c>
      <c r="D8" s="60" t="s">
        <v>31</v>
      </c>
      <c r="E8" s="60" t="s">
        <v>59</v>
      </c>
      <c r="F8" s="61" t="s">
        <v>8</v>
      </c>
    </row>
    <row r="9" spans="1:15" ht="14.4" thickBot="1" x14ac:dyDescent="0.3">
      <c r="A9" s="57" t="s">
        <v>72</v>
      </c>
      <c r="B9" s="51">
        <f t="array" ref="B9:F9">LINEST(B20:B188,A20:A188^{1,2,3,4},TRUE,TRUE)</f>
        <v>-8.0174186016136751E-6</v>
      </c>
      <c r="C9" s="51">
        <v>6.1916354340402928E-2</v>
      </c>
      <c r="D9" s="51">
        <v>-179.22050359816643</v>
      </c>
      <c r="E9" s="51">
        <v>230451.74202080435</v>
      </c>
      <c r="F9" s="52">
        <v>-111071843.28581487</v>
      </c>
    </row>
    <row r="10" spans="1:15" x14ac:dyDescent="0.25">
      <c r="A10" s="54"/>
      <c r="B10" s="58" t="s">
        <v>25</v>
      </c>
      <c r="C10" s="58" t="s">
        <v>14</v>
      </c>
      <c r="D10" s="58" t="s">
        <v>31</v>
      </c>
      <c r="E10" s="58" t="s">
        <v>59</v>
      </c>
      <c r="F10" s="58" t="s">
        <v>60</v>
      </c>
      <c r="G10" s="59" t="s">
        <v>8</v>
      </c>
    </row>
    <row r="11" spans="1:15" ht="14.4" thickBot="1" x14ac:dyDescent="0.3">
      <c r="A11" s="53" t="s">
        <v>73</v>
      </c>
      <c r="B11" s="23">
        <f t="array" ref="B11:G11">LINEST(B20:B188,A20:A188^{1,2,3,4,5},TRUE,TRUE)</f>
        <v>-3.3369315350900215E-9</v>
      </c>
      <c r="C11" s="23">
        <v>2.4158244250874837E-5</v>
      </c>
      <c r="D11" s="23">
        <v>-6.2154922152930135E-2</v>
      </c>
      <c r="E11" s="23">
        <v>59.93957870023273</v>
      </c>
      <c r="F11" s="23">
        <v>0</v>
      </c>
      <c r="G11" s="35">
        <v>-22267271.943223819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92</v>
      </c>
      <c r="B13" s="63" t="s">
        <v>62</v>
      </c>
      <c r="C13" s="64" t="s">
        <v>54</v>
      </c>
      <c r="D13" s="64" t="s">
        <v>55</v>
      </c>
      <c r="E13" s="65" t="s">
        <v>56</v>
      </c>
      <c r="F13" s="67" t="s">
        <v>57</v>
      </c>
      <c r="G13" s="66" t="s">
        <v>58</v>
      </c>
    </row>
    <row r="14" spans="1:15" x14ac:dyDescent="0.25">
      <c r="A14" s="29" t="s">
        <v>61</v>
      </c>
      <c r="B14" s="24">
        <f>SUM(B20:B189)/COUNT(B20:B189)</f>
        <v>1205.0735070075789</v>
      </c>
      <c r="C14" s="19"/>
      <c r="D14" s="19"/>
      <c r="E14" s="38"/>
      <c r="F14" s="20"/>
      <c r="G14" s="10"/>
    </row>
    <row r="15" spans="1:15" ht="16.2" x14ac:dyDescent="0.25">
      <c r="A15" s="30" t="s">
        <v>41</v>
      </c>
      <c r="B15" s="25"/>
      <c r="C15" s="17">
        <f>SUM(I20:I188)</f>
        <v>18787638.37982792</v>
      </c>
      <c r="D15" s="17">
        <f t="shared" ref="D15:G15" si="0">SUM(J20:J189)</f>
        <v>20082705.362012077</v>
      </c>
      <c r="E15" s="39">
        <f t="shared" si="0"/>
        <v>20098615.951894339</v>
      </c>
      <c r="F15" s="18">
        <f t="shared" si="0"/>
        <v>20262355.880240291</v>
      </c>
      <c r="G15" s="21">
        <f t="shared" si="0"/>
        <v>20266183.676224034</v>
      </c>
    </row>
    <row r="16" spans="1:15" ht="16.2" x14ac:dyDescent="0.25">
      <c r="A16" s="30" t="s">
        <v>42</v>
      </c>
      <c r="B16" s="26">
        <f>SUM(C20:C189)</f>
        <v>20406541.606538244</v>
      </c>
      <c r="C16" s="17"/>
      <c r="D16" s="17"/>
      <c r="E16" s="39"/>
      <c r="F16" s="18"/>
      <c r="G16" s="22"/>
    </row>
    <row r="17" spans="1:13" ht="16.8" thickBot="1" x14ac:dyDescent="0.3">
      <c r="A17" s="31" t="s">
        <v>64</v>
      </c>
      <c r="B17" s="27"/>
      <c r="C17" s="11">
        <f>C15/$B$16</f>
        <v>0.92066743802430351</v>
      </c>
      <c r="D17" s="11">
        <f t="shared" ref="D17:G17" si="1">D15/$B$16</f>
        <v>0.98413076302834135</v>
      </c>
      <c r="E17" s="13">
        <f t="shared" si="1"/>
        <v>0.98491044388701099</v>
      </c>
      <c r="F17" s="14">
        <f t="shared" si="1"/>
        <v>0.99293433796485364</v>
      </c>
      <c r="G17" s="12">
        <f t="shared" si="1"/>
        <v>0.99312191487315815</v>
      </c>
    </row>
    <row r="18" spans="1:13" x14ac:dyDescent="0.25">
      <c r="G18" s="7"/>
      <c r="H18" s="15"/>
      <c r="I18" s="15"/>
      <c r="J18" s="15"/>
      <c r="K18" s="16"/>
      <c r="L18" s="15"/>
    </row>
    <row r="19" spans="1:13" ht="16.2" x14ac:dyDescent="0.35">
      <c r="A19" s="6" t="s">
        <v>114</v>
      </c>
      <c r="B19" s="3" t="s">
        <v>103</v>
      </c>
      <c r="C19" s="62" t="s">
        <v>38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808.24902686680491</v>
      </c>
      <c r="C20">
        <f t="shared" ref="C20:C51" si="2">(B20-$B$14)^2</f>
        <v>157469.66803899553</v>
      </c>
      <c r="D20">
        <f t="shared" ref="D20:D51" si="3">$B$3*A20+$C$3</f>
        <v>630.97878861902609</v>
      </c>
      <c r="E20">
        <f t="shared" ref="E20:E51" si="4">$B$5*A20^2+$C$5*A20+$D$5</f>
        <v>823.27827576149139</v>
      </c>
      <c r="F20">
        <f t="shared" ref="F20:F51" si="5">$B$7*A20^3+$C$7*A20^2+$D$7*A20+$E$7</f>
        <v>848.05415009253193</v>
      </c>
      <c r="G20">
        <f t="shared" ref="G20:G51" si="6">$B$9*A20^4+$C$9*A20^3+$D$9*A20^2+$E$9*A20+$F$9</f>
        <v>760.03963424265385</v>
      </c>
      <c r="H20">
        <f t="shared" ref="H20:H51" si="7">$B$11*A20^5+$C$11*A20^4+$D$11*A20^3+$E$11*A20^2+$F$11*A20+$G$11</f>
        <v>760.67804215848446</v>
      </c>
      <c r="I20">
        <f t="shared" ref="I20:I51" si="8">(D20-$B$14)^2</f>
        <v>329584.74568163173</v>
      </c>
      <c r="J20">
        <f t="shared" ref="J20:J51" si="9">(E20-$B$14)^2</f>
        <v>145767.59860225342</v>
      </c>
      <c r="K20">
        <f t="shared" ref="K20:K51" si="10">(F20-$B$14)^2</f>
        <v>127462.82121203368</v>
      </c>
      <c r="L20">
        <f t="shared" ref="L20:L51" si="11">(G20-$B$14)^2</f>
        <v>198055.14790814748</v>
      </c>
      <c r="M20">
        <f t="shared" ref="M20:M51" si="12">(H20-$B$14)^2</f>
        <v>197487.32917844271</v>
      </c>
    </row>
    <row r="21" spans="1:13" x14ac:dyDescent="0.25">
      <c r="A21">
        <v>1851</v>
      </c>
      <c r="B21">
        <v>808.41410525840126</v>
      </c>
      <c r="C21">
        <f t="shared" si="2"/>
        <v>157338.68099601549</v>
      </c>
      <c r="D21">
        <f t="shared" si="3"/>
        <v>637.81324955222226</v>
      </c>
      <c r="E21">
        <f t="shared" si="4"/>
        <v>823.24489786816412</v>
      </c>
      <c r="F21">
        <f t="shared" si="5"/>
        <v>846.25106688996311</v>
      </c>
      <c r="G21">
        <f t="shared" si="6"/>
        <v>768.71446956694126</v>
      </c>
      <c r="H21">
        <f t="shared" si="7"/>
        <v>769.17680512368679</v>
      </c>
      <c r="I21">
        <f t="shared" si="8"/>
        <v>321784.19968831749</v>
      </c>
      <c r="J21">
        <f t="shared" si="9"/>
        <v>145793.08675733997</v>
      </c>
      <c r="K21">
        <f t="shared" si="10"/>
        <v>128753.54353195995</v>
      </c>
      <c r="L21">
        <f t="shared" si="11"/>
        <v>190409.20955611978</v>
      </c>
      <c r="M21">
        <f t="shared" si="12"/>
        <v>190005.93471325468</v>
      </c>
    </row>
    <row r="22" spans="1:13" x14ac:dyDescent="0.25">
      <c r="A22">
        <v>1852</v>
      </c>
      <c r="B22">
        <v>809.1631280597403</v>
      </c>
      <c r="C22">
        <f t="shared" si="2"/>
        <v>156745.02815862113</v>
      </c>
      <c r="D22">
        <f t="shared" si="3"/>
        <v>644.64771048542025</v>
      </c>
      <c r="E22">
        <f t="shared" si="4"/>
        <v>823.29376954163308</v>
      </c>
      <c r="F22">
        <f t="shared" si="5"/>
        <v>844.58321844309103</v>
      </c>
      <c r="G22">
        <f t="shared" si="6"/>
        <v>776.95986141264439</v>
      </c>
      <c r="H22">
        <f t="shared" si="7"/>
        <v>777.26456196606159</v>
      </c>
      <c r="I22">
        <f t="shared" si="8"/>
        <v>314077.07340749598</v>
      </c>
      <c r="J22">
        <f t="shared" si="9"/>
        <v>145755.76793956649</v>
      </c>
      <c r="K22">
        <f t="shared" si="10"/>
        <v>129953.24814930772</v>
      </c>
      <c r="L22">
        <f t="shared" si="11"/>
        <v>183281.29354458518</v>
      </c>
      <c r="M22">
        <f t="shared" si="12"/>
        <v>183020.49345753595</v>
      </c>
    </row>
    <row r="23" spans="1:13" x14ac:dyDescent="0.25">
      <c r="A23">
        <v>1853</v>
      </c>
      <c r="B23">
        <v>810.40405956289635</v>
      </c>
      <c r="C23">
        <f t="shared" si="2"/>
        <v>155763.97274629102</v>
      </c>
      <c r="D23">
        <f t="shared" si="3"/>
        <v>651.48217141861642</v>
      </c>
      <c r="E23">
        <f t="shared" si="4"/>
        <v>823.42489078186918</v>
      </c>
      <c r="F23">
        <f t="shared" si="5"/>
        <v>843.04996637592558</v>
      </c>
      <c r="G23">
        <f t="shared" si="6"/>
        <v>784.79104585945606</v>
      </c>
      <c r="H23">
        <f t="shared" si="7"/>
        <v>784.95552824437618</v>
      </c>
      <c r="I23">
        <f t="shared" si="8"/>
        <v>306463.36683917127</v>
      </c>
      <c r="J23">
        <f t="shared" si="9"/>
        <v>145655.66626699903</v>
      </c>
      <c r="K23">
        <f t="shared" si="10"/>
        <v>131061.04397147833</v>
      </c>
      <c r="L23">
        <f t="shared" si="11"/>
        <v>176637.34714872338</v>
      </c>
      <c r="M23">
        <f t="shared" si="12"/>
        <v>176499.11608007885</v>
      </c>
    </row>
    <row r="24" spans="1:13" x14ac:dyDescent="0.25">
      <c r="A24">
        <v>1854</v>
      </c>
      <c r="B24">
        <v>811.73214329579616</v>
      </c>
      <c r="C24">
        <f t="shared" si="2"/>
        <v>154717.42840664493</v>
      </c>
      <c r="D24">
        <f t="shared" si="3"/>
        <v>658.31663235181441</v>
      </c>
      <c r="E24">
        <f t="shared" si="4"/>
        <v>823.63826158890151</v>
      </c>
      <c r="F24">
        <f t="shared" si="5"/>
        <v>841.6506723127095</v>
      </c>
      <c r="G24">
        <f t="shared" si="6"/>
        <v>792.22306670248508</v>
      </c>
      <c r="H24">
        <f t="shared" si="7"/>
        <v>792.26375789940357</v>
      </c>
      <c r="I24">
        <f t="shared" si="8"/>
        <v>298943.07998333935</v>
      </c>
      <c r="J24">
        <f t="shared" si="9"/>
        <v>145492.84644760663</v>
      </c>
      <c r="K24">
        <f t="shared" si="10"/>
        <v>132076.15677765437</v>
      </c>
      <c r="L24">
        <f t="shared" si="11"/>
        <v>170445.4860601098</v>
      </c>
      <c r="M24">
        <f t="shared" si="12"/>
        <v>170411.88895875466</v>
      </c>
    </row>
    <row r="25" spans="1:13" x14ac:dyDescent="0.25">
      <c r="A25">
        <v>1855</v>
      </c>
      <c r="B25">
        <v>813.33204415914645</v>
      </c>
      <c r="C25">
        <f t="shared" si="2"/>
        <v>153461.37371462976</v>
      </c>
      <c r="D25">
        <f t="shared" si="3"/>
        <v>665.15109328501057</v>
      </c>
      <c r="E25">
        <f t="shared" si="4"/>
        <v>823.93388196270098</v>
      </c>
      <c r="F25">
        <f t="shared" si="5"/>
        <v>840.38469787838403</v>
      </c>
      <c r="G25">
        <f t="shared" si="6"/>
        <v>799.27077515423298</v>
      </c>
      <c r="H25">
        <f t="shared" si="7"/>
        <v>799.20314247906208</v>
      </c>
      <c r="I25">
        <f t="shared" si="8"/>
        <v>291516.21284000424</v>
      </c>
      <c r="J25">
        <f t="shared" si="9"/>
        <v>145267.41377935011</v>
      </c>
      <c r="K25">
        <f t="shared" si="10"/>
        <v>132997.92750407031</v>
      </c>
      <c r="L25">
        <f t="shared" si="11"/>
        <v>164675.85717963855</v>
      </c>
      <c r="M25">
        <f t="shared" si="12"/>
        <v>164730.75280251112</v>
      </c>
    </row>
    <row r="26" spans="1:13" x14ac:dyDescent="0.25">
      <c r="A26">
        <v>1856</v>
      </c>
      <c r="B26">
        <v>814.79612289912484</v>
      </c>
      <c r="C26">
        <f t="shared" si="2"/>
        <v>152316.43654653776</v>
      </c>
      <c r="D26">
        <f t="shared" si="3"/>
        <v>671.98555421820856</v>
      </c>
      <c r="E26">
        <f t="shared" si="4"/>
        <v>824.31175190332578</v>
      </c>
      <c r="F26">
        <f t="shared" si="5"/>
        <v>839.25140469626058</v>
      </c>
      <c r="G26">
        <f t="shared" si="6"/>
        <v>805.94882996380329</v>
      </c>
      <c r="H26">
        <f t="shared" si="7"/>
        <v>805.78741098940372</v>
      </c>
      <c r="I26">
        <f t="shared" si="8"/>
        <v>284182.76540916192</v>
      </c>
      <c r="J26">
        <f t="shared" si="9"/>
        <v>144979.51415007122</v>
      </c>
      <c r="K26">
        <f t="shared" si="10"/>
        <v>133825.81053947264</v>
      </c>
      <c r="L26">
        <f t="shared" si="11"/>
        <v>159300.50782529818</v>
      </c>
      <c r="M26">
        <f t="shared" si="12"/>
        <v>159429.38647343538</v>
      </c>
    </row>
    <row r="27" spans="1:13" x14ac:dyDescent="0.25">
      <c r="A27">
        <v>1857</v>
      </c>
      <c r="B27">
        <v>816.45211908323597</v>
      </c>
      <c r="C27">
        <f t="shared" si="2"/>
        <v>151026.58315224262</v>
      </c>
      <c r="D27">
        <f t="shared" si="3"/>
        <v>678.82001515140473</v>
      </c>
      <c r="E27">
        <f t="shared" si="4"/>
        <v>824.77187141068862</v>
      </c>
      <c r="F27">
        <f t="shared" si="5"/>
        <v>838.25015439151321</v>
      </c>
      <c r="G27">
        <f t="shared" si="6"/>
        <v>812.27169771492481</v>
      </c>
      <c r="H27">
        <f t="shared" si="7"/>
        <v>812.03012938797474</v>
      </c>
      <c r="I27">
        <f t="shared" si="8"/>
        <v>276942.73769081634</v>
      </c>
      <c r="J27">
        <f t="shared" si="9"/>
        <v>144629.33403766991</v>
      </c>
      <c r="K27">
        <f t="shared" si="10"/>
        <v>134559.37202449047</v>
      </c>
      <c r="L27">
        <f t="shared" si="11"/>
        <v>154293.26138358258</v>
      </c>
      <c r="M27">
        <f t="shared" si="12"/>
        <v>154483.09669062673</v>
      </c>
    </row>
    <row r="28" spans="1:13" x14ac:dyDescent="0.25">
      <c r="A28">
        <v>1858</v>
      </c>
      <c r="B28">
        <v>818.35513298211606</v>
      </c>
      <c r="C28">
        <f t="shared" si="2"/>
        <v>149551.10080889775</v>
      </c>
      <c r="D28">
        <f t="shared" si="3"/>
        <v>685.65447608460272</v>
      </c>
      <c r="E28">
        <f t="shared" si="4"/>
        <v>825.314240484935</v>
      </c>
      <c r="F28">
        <f t="shared" si="5"/>
        <v>837.38030858745333</v>
      </c>
      <c r="G28">
        <f t="shared" si="6"/>
        <v>818.25365246832371</v>
      </c>
      <c r="H28">
        <f t="shared" si="7"/>
        <v>817.94470043480396</v>
      </c>
      <c r="I28">
        <f t="shared" si="8"/>
        <v>269796.12968496367</v>
      </c>
      <c r="J28">
        <f t="shared" si="9"/>
        <v>144217.10050981646</v>
      </c>
      <c r="K28">
        <f t="shared" si="10"/>
        <v>135198.28816442183</v>
      </c>
      <c r="L28">
        <f t="shared" si="11"/>
        <v>149629.59986577052</v>
      </c>
      <c r="M28">
        <f t="shared" si="12"/>
        <v>149868.71287846097</v>
      </c>
    </row>
    <row r="29" spans="1:13" x14ac:dyDescent="0.25">
      <c r="A29">
        <v>1859</v>
      </c>
      <c r="B29">
        <v>820.39608028565692</v>
      </c>
      <c r="C29">
        <f t="shared" si="2"/>
        <v>147976.72262939965</v>
      </c>
      <c r="D29">
        <f t="shared" si="3"/>
        <v>692.48893701779889</v>
      </c>
      <c r="E29">
        <f t="shared" si="4"/>
        <v>825.9388591258612</v>
      </c>
      <c r="F29">
        <f t="shared" si="5"/>
        <v>836.64122890878934</v>
      </c>
      <c r="G29">
        <f t="shared" si="6"/>
        <v>823.90877552330494</v>
      </c>
      <c r="H29">
        <f t="shared" si="7"/>
        <v>823.54436276853085</v>
      </c>
      <c r="I29">
        <f t="shared" si="8"/>
        <v>262742.94139160769</v>
      </c>
      <c r="J29">
        <f t="shared" si="9"/>
        <v>143743.08122439406</v>
      </c>
      <c r="K29">
        <f t="shared" si="10"/>
        <v>135742.34354506381</v>
      </c>
      <c r="L29">
        <f t="shared" si="11"/>
        <v>145286.55252747866</v>
      </c>
      <c r="M29">
        <f t="shared" si="12"/>
        <v>145564.48790378033</v>
      </c>
    </row>
    <row r="30" spans="1:13" x14ac:dyDescent="0.25">
      <c r="A30">
        <v>1860</v>
      </c>
      <c r="B30">
        <v>822.3121234894561</v>
      </c>
      <c r="C30">
        <f t="shared" si="2"/>
        <v>146506.27671270748</v>
      </c>
      <c r="D30">
        <f t="shared" si="3"/>
        <v>699.32339795099506</v>
      </c>
      <c r="E30">
        <f t="shared" si="4"/>
        <v>826.64572733361274</v>
      </c>
      <c r="F30">
        <f t="shared" si="5"/>
        <v>836.03227697929833</v>
      </c>
      <c r="G30">
        <f t="shared" si="6"/>
        <v>829.25095643103123</v>
      </c>
      <c r="H30">
        <f t="shared" si="7"/>
        <v>828.84219111502171</v>
      </c>
      <c r="I30">
        <f t="shared" si="8"/>
        <v>255783.17281074644</v>
      </c>
      <c r="J30">
        <f t="shared" si="9"/>
        <v>143207.58442896785</v>
      </c>
      <c r="K30">
        <f t="shared" si="10"/>
        <v>136191.42946078628</v>
      </c>
      <c r="L30">
        <f t="shared" si="11"/>
        <v>141242.58952186172</v>
      </c>
      <c r="M30">
        <f t="shared" si="12"/>
        <v>141550.00305824514</v>
      </c>
    </row>
    <row r="31" spans="1:13" x14ac:dyDescent="0.25">
      <c r="A31">
        <v>1861</v>
      </c>
      <c r="B31">
        <v>824.39918665521361</v>
      </c>
      <c r="C31">
        <f t="shared" si="2"/>
        <v>144912.93817573521</v>
      </c>
      <c r="D31">
        <f t="shared" si="3"/>
        <v>706.15785888419305</v>
      </c>
      <c r="E31">
        <f t="shared" si="4"/>
        <v>827.43484510813141</v>
      </c>
      <c r="F31">
        <f t="shared" si="5"/>
        <v>835.55281442392152</v>
      </c>
      <c r="G31">
        <f t="shared" si="6"/>
        <v>834.2938918620348</v>
      </c>
      <c r="H31">
        <f t="shared" si="7"/>
        <v>833.85109533369541</v>
      </c>
      <c r="I31">
        <f t="shared" si="8"/>
        <v>248916.82394237816</v>
      </c>
      <c r="J31">
        <f t="shared" si="9"/>
        <v>142610.95896120521</v>
      </c>
      <c r="K31">
        <f t="shared" si="10"/>
        <v>136545.5422475058</v>
      </c>
      <c r="L31">
        <f t="shared" si="11"/>
        <v>137477.52300747778</v>
      </c>
      <c r="M31">
        <f t="shared" si="12"/>
        <v>137806.07892897422</v>
      </c>
    </row>
    <row r="32" spans="1:13" x14ac:dyDescent="0.25">
      <c r="A32">
        <v>1862</v>
      </c>
      <c r="B32">
        <v>827.02919769199718</v>
      </c>
      <c r="C32">
        <f t="shared" si="2"/>
        <v>142917.4998058952</v>
      </c>
      <c r="D32">
        <f t="shared" si="3"/>
        <v>712.99231981738922</v>
      </c>
      <c r="E32">
        <f t="shared" si="4"/>
        <v>828.30621244944632</v>
      </c>
      <c r="F32">
        <f t="shared" si="5"/>
        <v>835.20220286643598</v>
      </c>
      <c r="G32">
        <f t="shared" si="6"/>
        <v>839.0510860234499</v>
      </c>
      <c r="H32">
        <f t="shared" si="7"/>
        <v>838.58382047712803</v>
      </c>
      <c r="I32">
        <f t="shared" si="8"/>
        <v>242143.89478650648</v>
      </c>
      <c r="J32">
        <f t="shared" si="9"/>
        <v>141953.59424865464</v>
      </c>
      <c r="K32">
        <f t="shared" si="10"/>
        <v>136804.78162706984</v>
      </c>
      <c r="L32">
        <f t="shared" si="11"/>
        <v>133972.41266308294</v>
      </c>
      <c r="M32">
        <f t="shared" si="12"/>
        <v>134314.69033318813</v>
      </c>
    </row>
    <row r="33" spans="1:13" x14ac:dyDescent="0.25">
      <c r="A33">
        <v>1863</v>
      </c>
      <c r="B33">
        <v>830.16621273012345</v>
      </c>
      <c r="C33">
        <f t="shared" si="2"/>
        <v>140555.47930244257</v>
      </c>
      <c r="D33">
        <f t="shared" si="3"/>
        <v>719.8267807505872</v>
      </c>
      <c r="E33">
        <f t="shared" si="4"/>
        <v>829.25982935752836</v>
      </c>
      <c r="F33">
        <f t="shared" si="5"/>
        <v>834.97980393108446</v>
      </c>
      <c r="G33">
        <f t="shared" si="6"/>
        <v>843.53585101664066</v>
      </c>
      <c r="H33">
        <f t="shared" si="7"/>
        <v>843.05294619500637</v>
      </c>
      <c r="I33">
        <f t="shared" si="8"/>
        <v>235464.38534312783</v>
      </c>
      <c r="J33">
        <f t="shared" si="9"/>
        <v>141235.92030885609</v>
      </c>
      <c r="K33">
        <f t="shared" si="10"/>
        <v>136969.34905687242</v>
      </c>
      <c r="L33">
        <f t="shared" si="11"/>
        <v>130709.47669942198</v>
      </c>
      <c r="M33">
        <f t="shared" si="12"/>
        <v>131058.88645104952</v>
      </c>
    </row>
    <row r="34" spans="1:13" x14ac:dyDescent="0.25">
      <c r="A34">
        <v>1864</v>
      </c>
      <c r="B34">
        <v>833.60413276078691</v>
      </c>
      <c r="C34">
        <f t="shared" si="2"/>
        <v>137989.49600330318</v>
      </c>
      <c r="D34">
        <f t="shared" si="3"/>
        <v>726.66124168378337</v>
      </c>
      <c r="E34">
        <f t="shared" si="4"/>
        <v>830.29569583240664</v>
      </c>
      <c r="F34">
        <f t="shared" si="5"/>
        <v>834.88497924210969</v>
      </c>
      <c r="G34">
        <f t="shared" si="6"/>
        <v>847.76130630075932</v>
      </c>
      <c r="H34">
        <f t="shared" si="7"/>
        <v>847.27088616788387</v>
      </c>
      <c r="I34">
        <f t="shared" si="8"/>
        <v>228878.29561224571</v>
      </c>
      <c r="J34">
        <f t="shared" si="9"/>
        <v>140458.40774925306</v>
      </c>
      <c r="K34">
        <f t="shared" si="10"/>
        <v>137039.54608916555</v>
      </c>
      <c r="L34">
        <f t="shared" si="11"/>
        <v>127672.00877395051</v>
      </c>
      <c r="M34">
        <f t="shared" si="12"/>
        <v>128022.71547975455</v>
      </c>
    </row>
    <row r="35" spans="1:13" x14ac:dyDescent="0.25">
      <c r="A35">
        <v>1865</v>
      </c>
      <c r="B35">
        <v>836.89419872268411</v>
      </c>
      <c r="C35">
        <f t="shared" si="2"/>
        <v>135556.00304914359</v>
      </c>
      <c r="D35">
        <f t="shared" si="3"/>
        <v>733.49570261698136</v>
      </c>
      <c r="E35">
        <f t="shared" si="4"/>
        <v>831.41381187405204</v>
      </c>
      <c r="F35">
        <f t="shared" si="5"/>
        <v>834.91709042398725</v>
      </c>
      <c r="G35">
        <f t="shared" si="6"/>
        <v>851.74037893116474</v>
      </c>
      <c r="H35">
        <f t="shared" si="7"/>
        <v>851.24988801777363</v>
      </c>
      <c r="I35">
        <f t="shared" si="8"/>
        <v>222385.62559385665</v>
      </c>
      <c r="J35">
        <f t="shared" si="9"/>
        <v>139621.56776728021</v>
      </c>
      <c r="K35">
        <f t="shared" si="10"/>
        <v>137015.77273800544</v>
      </c>
      <c r="L35">
        <f t="shared" si="11"/>
        <v>124844.29939626368</v>
      </c>
      <c r="M35">
        <f t="shared" si="12"/>
        <v>125191.15335504287</v>
      </c>
    </row>
    <row r="36" spans="1:13" x14ac:dyDescent="0.25">
      <c r="A36">
        <v>1866</v>
      </c>
      <c r="B36">
        <v>840.36220901718025</v>
      </c>
      <c r="C36">
        <f t="shared" si="2"/>
        <v>133014.33088184136</v>
      </c>
      <c r="D36">
        <f t="shared" si="3"/>
        <v>740.33016355017753</v>
      </c>
      <c r="E36">
        <f t="shared" si="4"/>
        <v>832.61417748252279</v>
      </c>
      <c r="F36">
        <f t="shared" si="5"/>
        <v>835.07549910072703</v>
      </c>
      <c r="G36">
        <f t="shared" si="6"/>
        <v>855.48580349981785</v>
      </c>
      <c r="H36">
        <f t="shared" si="7"/>
        <v>855.00203262269497</v>
      </c>
      <c r="I36">
        <f t="shared" si="8"/>
        <v>215986.37528796413</v>
      </c>
      <c r="J36">
        <f t="shared" si="9"/>
        <v>138725.95215025431</v>
      </c>
      <c r="K36">
        <f t="shared" si="10"/>
        <v>136898.52585503881</v>
      </c>
      <c r="L36">
        <f t="shared" si="11"/>
        <v>122211.56244383023</v>
      </c>
      <c r="M36">
        <f t="shared" si="12"/>
        <v>122550.03717800643</v>
      </c>
    </row>
    <row r="37" spans="1:13" x14ac:dyDescent="0.25">
      <c r="A37">
        <v>1867</v>
      </c>
      <c r="B37">
        <v>843.99512184115645</v>
      </c>
      <c r="C37">
        <f t="shared" si="2"/>
        <v>130377.60023439131</v>
      </c>
      <c r="D37">
        <f t="shared" si="3"/>
        <v>747.16462448337552</v>
      </c>
      <c r="E37">
        <f t="shared" si="4"/>
        <v>833.89679265773157</v>
      </c>
      <c r="F37">
        <f t="shared" si="5"/>
        <v>835.35956689680461</v>
      </c>
      <c r="G37">
        <f t="shared" si="6"/>
        <v>859.01012261211872</v>
      </c>
      <c r="H37">
        <f t="shared" si="7"/>
        <v>858.53923405706882</v>
      </c>
      <c r="I37">
        <f t="shared" si="8"/>
        <v>209680.54469456468</v>
      </c>
      <c r="J37">
        <f t="shared" si="9"/>
        <v>137772.15327554816</v>
      </c>
      <c r="K37">
        <f t="shared" si="10"/>
        <v>136688.39751223318</v>
      </c>
      <c r="L37">
        <f t="shared" si="11"/>
        <v>119759.86601924001</v>
      </c>
      <c r="M37">
        <f t="shared" si="12"/>
        <v>120086.0023293386</v>
      </c>
    </row>
    <row r="38" spans="1:13" x14ac:dyDescent="0.25">
      <c r="A38">
        <v>1868</v>
      </c>
      <c r="B38">
        <v>847.24913064057148</v>
      </c>
      <c r="C38">
        <f t="shared" si="2"/>
        <v>128038.28432243777</v>
      </c>
      <c r="D38">
        <f t="shared" si="3"/>
        <v>753.99908541657169</v>
      </c>
      <c r="E38">
        <f t="shared" si="4"/>
        <v>835.26165739976568</v>
      </c>
      <c r="F38">
        <f t="shared" si="5"/>
        <v>835.76865543622989</v>
      </c>
      <c r="G38">
        <f t="shared" si="6"/>
        <v>862.32568569481373</v>
      </c>
      <c r="H38">
        <f t="shared" si="7"/>
        <v>861.87323887646198</v>
      </c>
      <c r="I38">
        <f t="shared" si="8"/>
        <v>203468.1338136617</v>
      </c>
      <c r="J38">
        <f t="shared" si="9"/>
        <v>136760.80411035186</v>
      </c>
      <c r="K38">
        <f t="shared" si="10"/>
        <v>136386.0733941361</v>
      </c>
      <c r="L38">
        <f t="shared" si="11"/>
        <v>117476.06901464719</v>
      </c>
      <c r="M38">
        <f t="shared" si="12"/>
        <v>117786.42404527053</v>
      </c>
    </row>
    <row r="39" spans="1:13" x14ac:dyDescent="0.25">
      <c r="A39">
        <v>1869</v>
      </c>
      <c r="B39">
        <v>850.13008029865102</v>
      </c>
      <c r="C39">
        <f t="shared" si="2"/>
        <v>125984.83616387604</v>
      </c>
      <c r="D39">
        <f t="shared" si="3"/>
        <v>760.83354634976968</v>
      </c>
      <c r="E39">
        <f t="shared" si="4"/>
        <v>836.70877170862514</v>
      </c>
      <c r="F39">
        <f t="shared" si="5"/>
        <v>836.30212634301279</v>
      </c>
      <c r="G39">
        <f t="shared" si="6"/>
        <v>865.44465030729771</v>
      </c>
      <c r="H39">
        <f t="shared" si="7"/>
        <v>865.01562567055225</v>
      </c>
      <c r="I39">
        <f t="shared" si="8"/>
        <v>197349.14264525188</v>
      </c>
      <c r="J39">
        <f t="shared" si="9"/>
        <v>135692.57821186827</v>
      </c>
      <c r="K39">
        <f t="shared" si="10"/>
        <v>135992.33119725031</v>
      </c>
      <c r="L39">
        <f t="shared" si="11"/>
        <v>115347.76030354013</v>
      </c>
      <c r="M39">
        <f t="shared" si="12"/>
        <v>115639.36265942728</v>
      </c>
    </row>
    <row r="40" spans="1:13" x14ac:dyDescent="0.25">
      <c r="A40">
        <v>1870</v>
      </c>
      <c r="B40">
        <v>852.43501313733429</v>
      </c>
      <c r="C40">
        <f t="shared" si="2"/>
        <v>124353.90735907452</v>
      </c>
      <c r="D40">
        <f t="shared" si="3"/>
        <v>767.66800728296585</v>
      </c>
      <c r="E40">
        <f t="shared" si="4"/>
        <v>838.23813558419351</v>
      </c>
      <c r="F40">
        <f t="shared" si="5"/>
        <v>836.9593412411632</v>
      </c>
      <c r="G40">
        <f t="shared" si="6"/>
        <v>868.37898172438145</v>
      </c>
      <c r="H40">
        <f t="shared" si="7"/>
        <v>867.97780503332615</v>
      </c>
      <c r="I40">
        <f t="shared" si="8"/>
        <v>191323.57118933846</v>
      </c>
      <c r="J40">
        <f t="shared" si="9"/>
        <v>134568.18972733311</v>
      </c>
      <c r="K40">
        <f t="shared" si="10"/>
        <v>135508.03903790415</v>
      </c>
      <c r="L40">
        <f t="shared" si="11"/>
        <v>113363.20335567767</v>
      </c>
      <c r="M40">
        <f t="shared" si="12"/>
        <v>113633.51228951421</v>
      </c>
    </row>
    <row r="41" spans="1:13" x14ac:dyDescent="0.25">
      <c r="A41">
        <v>1871</v>
      </c>
      <c r="B41">
        <v>853.99307223418964</v>
      </c>
      <c r="C41">
        <f t="shared" si="2"/>
        <v>123257.47168067202</v>
      </c>
      <c r="D41">
        <f t="shared" si="3"/>
        <v>774.50246821616383</v>
      </c>
      <c r="E41">
        <f t="shared" si="4"/>
        <v>839.84974902655813</v>
      </c>
      <c r="F41">
        <f t="shared" si="5"/>
        <v>837.73966175608803</v>
      </c>
      <c r="G41">
        <f t="shared" si="6"/>
        <v>871.14045210182667</v>
      </c>
      <c r="H41">
        <f t="shared" si="7"/>
        <v>870.77101893723011</v>
      </c>
      <c r="I41">
        <f t="shared" si="8"/>
        <v>185391.41944591823</v>
      </c>
      <c r="J41">
        <f t="shared" si="9"/>
        <v>133388.39339377923</v>
      </c>
      <c r="K41">
        <f t="shared" si="10"/>
        <v>134934.15386724623</v>
      </c>
      <c r="L41">
        <f t="shared" si="11"/>
        <v>111511.28515868813</v>
      </c>
      <c r="M41">
        <f t="shared" si="12"/>
        <v>111758.15353002568</v>
      </c>
    </row>
    <row r="42" spans="1:13" x14ac:dyDescent="0.25">
      <c r="A42">
        <v>1872</v>
      </c>
      <c r="B42">
        <v>855.23299180966251</v>
      </c>
      <c r="C42">
        <f t="shared" si="2"/>
        <v>122388.38607394356</v>
      </c>
      <c r="D42">
        <f t="shared" si="3"/>
        <v>781.33692914936</v>
      </c>
      <c r="E42">
        <f t="shared" si="4"/>
        <v>841.54361203571898</v>
      </c>
      <c r="F42">
        <f t="shared" si="5"/>
        <v>838.64244951109868</v>
      </c>
      <c r="G42">
        <f t="shared" si="6"/>
        <v>873.74064196646214</v>
      </c>
      <c r="H42">
        <f t="shared" si="7"/>
        <v>873.40634034574032</v>
      </c>
      <c r="I42">
        <f t="shared" si="8"/>
        <v>179552.68741499438</v>
      </c>
      <c r="J42">
        <f t="shared" si="9"/>
        <v>132153.98453825151</v>
      </c>
      <c r="K42">
        <f t="shared" si="10"/>
        <v>134271.71989798878</v>
      </c>
      <c r="L42">
        <f t="shared" si="11"/>
        <v>109781.46745635489</v>
      </c>
      <c r="M42">
        <f t="shared" si="12"/>
        <v>110003.1094414918</v>
      </c>
    </row>
    <row r="43" spans="1:13" x14ac:dyDescent="0.25">
      <c r="A43">
        <v>1873</v>
      </c>
      <c r="B43">
        <v>856.16820092809758</v>
      </c>
      <c r="C43">
        <f t="shared" si="2"/>
        <v>121734.91261041653</v>
      </c>
      <c r="D43">
        <f t="shared" si="3"/>
        <v>788.17139008255799</v>
      </c>
      <c r="E43">
        <f t="shared" si="4"/>
        <v>843.31972461164696</v>
      </c>
      <c r="F43">
        <f t="shared" si="5"/>
        <v>839.66706613136921</v>
      </c>
      <c r="G43">
        <f t="shared" si="6"/>
        <v>876.19093884527683</v>
      </c>
      <c r="H43">
        <f t="shared" si="7"/>
        <v>875.89467252790928</v>
      </c>
      <c r="I43">
        <f t="shared" si="8"/>
        <v>173807.3750965638</v>
      </c>
      <c r="J43">
        <f t="shared" si="9"/>
        <v>130865.79907776327</v>
      </c>
      <c r="K43">
        <f t="shared" si="10"/>
        <v>133521.86703381891</v>
      </c>
      <c r="L43">
        <f t="shared" si="11"/>
        <v>108163.74364103125</v>
      </c>
      <c r="M43">
        <f t="shared" si="12"/>
        <v>108358.70506939372</v>
      </c>
    </row>
    <row r="44" spans="1:13" x14ac:dyDescent="0.25">
      <c r="A44">
        <v>1874</v>
      </c>
      <c r="B44">
        <v>857.82007016943965</v>
      </c>
      <c r="C44">
        <f t="shared" si="2"/>
        <v>120584.94939589956</v>
      </c>
      <c r="D44">
        <f t="shared" si="3"/>
        <v>795.00585101575416</v>
      </c>
      <c r="E44">
        <f t="shared" si="4"/>
        <v>845.17808675437118</v>
      </c>
      <c r="F44">
        <f t="shared" si="5"/>
        <v>840.81287323974539</v>
      </c>
      <c r="G44">
        <f t="shared" si="6"/>
        <v>878.50253815948963</v>
      </c>
      <c r="H44">
        <f t="shared" si="7"/>
        <v>878.24674935638905</v>
      </c>
      <c r="I44">
        <f t="shared" si="8"/>
        <v>168155.48249062951</v>
      </c>
      <c r="J44">
        <f t="shared" si="9"/>
        <v>129524.71351923299</v>
      </c>
      <c r="K44">
        <f t="shared" si="10"/>
        <v>132685.80931294372</v>
      </c>
      <c r="L44">
        <f t="shared" si="11"/>
        <v>106648.59769437968</v>
      </c>
      <c r="M44">
        <f t="shared" si="12"/>
        <v>106815.72951678958</v>
      </c>
    </row>
    <row r="45" spans="1:13" x14ac:dyDescent="0.25">
      <c r="A45">
        <v>1875</v>
      </c>
      <c r="B45">
        <v>859.46906031608148</v>
      </c>
      <c r="C45">
        <f t="shared" si="2"/>
        <v>119442.43357293608</v>
      </c>
      <c r="D45">
        <f t="shared" si="3"/>
        <v>801.84031194895215</v>
      </c>
      <c r="E45">
        <f t="shared" si="4"/>
        <v>847.11869846389163</v>
      </c>
      <c r="F45">
        <f t="shared" si="5"/>
        <v>842.0792324609356</v>
      </c>
      <c r="G45">
        <f t="shared" si="6"/>
        <v>880.68644280731678</v>
      </c>
      <c r="H45">
        <f t="shared" si="7"/>
        <v>880.47313432395458</v>
      </c>
      <c r="I45">
        <f t="shared" si="8"/>
        <v>162597.0095971885</v>
      </c>
      <c r="J45">
        <f t="shared" si="9"/>
        <v>128131.64495954779</v>
      </c>
      <c r="K45">
        <f t="shared" si="10"/>
        <v>131764.84335364384</v>
      </c>
      <c r="L45">
        <f t="shared" si="11"/>
        <v>105226.96742046496</v>
      </c>
      <c r="M45">
        <f t="shared" si="12"/>
        <v>105365.40194634779</v>
      </c>
    </row>
    <row r="46" spans="1:13" x14ac:dyDescent="0.25">
      <c r="A46">
        <v>1876</v>
      </c>
      <c r="B46">
        <v>860.8591008221174</v>
      </c>
      <c r="C46">
        <f t="shared" si="2"/>
        <v>118483.55742560986</v>
      </c>
      <c r="D46">
        <f t="shared" si="3"/>
        <v>808.67477288214832</v>
      </c>
      <c r="E46">
        <f t="shared" si="4"/>
        <v>849.14155974017922</v>
      </c>
      <c r="F46">
        <f t="shared" si="5"/>
        <v>843.46550541918259</v>
      </c>
      <c r="G46">
        <f t="shared" si="6"/>
        <v>882.75346334278584</v>
      </c>
      <c r="H46">
        <f t="shared" si="7"/>
        <v>882.58422027528286</v>
      </c>
      <c r="I46">
        <f t="shared" si="8"/>
        <v>157131.9564162438</v>
      </c>
      <c r="J46">
        <f t="shared" si="9"/>
        <v>126687.55108556297</v>
      </c>
      <c r="K46">
        <f t="shared" si="10"/>
        <v>130760.34681275362</v>
      </c>
      <c r="L46">
        <f t="shared" si="11"/>
        <v>103890.2105480741</v>
      </c>
      <c r="M46">
        <f t="shared" si="12"/>
        <v>103999.34005710504</v>
      </c>
    </row>
    <row r="47" spans="1:13" x14ac:dyDescent="0.25">
      <c r="A47">
        <v>1877</v>
      </c>
      <c r="B47">
        <v>862.3791145747814</v>
      </c>
      <c r="C47">
        <f t="shared" si="2"/>
        <v>117439.4466048842</v>
      </c>
      <c r="D47">
        <f t="shared" si="3"/>
        <v>815.50923381534631</v>
      </c>
      <c r="E47">
        <f t="shared" si="4"/>
        <v>851.24667058323394</v>
      </c>
      <c r="F47">
        <f t="shared" si="5"/>
        <v>844.97105373919476</v>
      </c>
      <c r="G47">
        <f t="shared" si="6"/>
        <v>884.71421779692173</v>
      </c>
      <c r="H47">
        <f t="shared" si="7"/>
        <v>884.59022904932499</v>
      </c>
      <c r="I47">
        <f t="shared" si="8"/>
        <v>151760.32294779242</v>
      </c>
      <c r="J47">
        <f t="shared" si="9"/>
        <v>125193.43017406015</v>
      </c>
      <c r="K47">
        <f t="shared" si="10"/>
        <v>129673.77684990877</v>
      </c>
      <c r="L47">
        <f t="shared" si="11"/>
        <v>102630.07418355747</v>
      </c>
      <c r="M47">
        <f t="shared" si="12"/>
        <v>102709.53145086742</v>
      </c>
    </row>
    <row r="48" spans="1:13" x14ac:dyDescent="0.25">
      <c r="A48">
        <v>1878</v>
      </c>
      <c r="B48">
        <v>864.13915146324314</v>
      </c>
      <c r="C48">
        <f t="shared" si="2"/>
        <v>116236.23479043154</v>
      </c>
      <c r="D48">
        <f t="shared" si="3"/>
        <v>822.34369474854248</v>
      </c>
      <c r="E48">
        <f t="shared" si="4"/>
        <v>853.43403099311399</v>
      </c>
      <c r="F48">
        <f t="shared" si="5"/>
        <v>846.59523904474918</v>
      </c>
      <c r="G48">
        <f t="shared" si="6"/>
        <v>886.57913173735142</v>
      </c>
      <c r="H48">
        <f t="shared" si="7"/>
        <v>886.50121103227139</v>
      </c>
      <c r="I48">
        <f t="shared" si="8"/>
        <v>146482.10919183725</v>
      </c>
      <c r="J48">
        <f t="shared" si="9"/>
        <v>123650.32109172743</v>
      </c>
      <c r="K48">
        <f t="shared" si="10"/>
        <v>128506.66860163034</v>
      </c>
      <c r="L48">
        <f t="shared" si="11"/>
        <v>101438.66707877249</v>
      </c>
      <c r="M48">
        <f t="shared" si="12"/>
        <v>101488.30776297892</v>
      </c>
    </row>
    <row r="49" spans="1:13" x14ac:dyDescent="0.25">
      <c r="A49">
        <v>1879</v>
      </c>
      <c r="B49">
        <v>866.28315923141611</v>
      </c>
      <c r="C49">
        <f t="shared" si="2"/>
        <v>114778.89974629332</v>
      </c>
      <c r="D49">
        <f t="shared" si="3"/>
        <v>829.17815568174046</v>
      </c>
      <c r="E49">
        <f t="shared" si="4"/>
        <v>855.70364096976118</v>
      </c>
      <c r="F49">
        <f t="shared" si="5"/>
        <v>848.33742296055425</v>
      </c>
      <c r="G49">
        <f t="shared" si="6"/>
        <v>888.35843868553638</v>
      </c>
      <c r="H49">
        <f t="shared" si="7"/>
        <v>888.32704491913319</v>
      </c>
      <c r="I49">
        <f t="shared" si="8"/>
        <v>141297.31514837549</v>
      </c>
      <c r="J49">
        <f t="shared" si="9"/>
        <v>122059.30329528269</v>
      </c>
      <c r="K49">
        <f t="shared" si="10"/>
        <v>127260.63366120582</v>
      </c>
      <c r="L49">
        <f t="shared" si="11"/>
        <v>100308.43450223605</v>
      </c>
      <c r="M49">
        <f t="shared" si="12"/>
        <v>100328.32124554717</v>
      </c>
    </row>
    <row r="50" spans="1:13" x14ac:dyDescent="0.25">
      <c r="A50">
        <v>1880</v>
      </c>
      <c r="B50">
        <v>868.69610630735906</v>
      </c>
      <c r="C50">
        <f t="shared" si="2"/>
        <v>113149.75570183624</v>
      </c>
      <c r="D50">
        <f t="shared" si="3"/>
        <v>836.01261661493663</v>
      </c>
      <c r="E50">
        <f t="shared" si="4"/>
        <v>858.0555005131755</v>
      </c>
      <c r="F50">
        <f t="shared" si="5"/>
        <v>850.19696711015422</v>
      </c>
      <c r="G50">
        <f t="shared" si="6"/>
        <v>890.06217916309834</v>
      </c>
      <c r="H50">
        <f t="shared" si="7"/>
        <v>890.07743714749813</v>
      </c>
      <c r="I50">
        <f t="shared" si="8"/>
        <v>136205.94081740989</v>
      </c>
      <c r="J50">
        <f t="shared" si="9"/>
        <v>120421.49683134978</v>
      </c>
      <c r="K50">
        <f t="shared" si="10"/>
        <v>125937.35856956845</v>
      </c>
      <c r="L50">
        <f t="shared" si="11"/>
        <v>99232.136670342807</v>
      </c>
      <c r="M50">
        <f t="shared" si="12"/>
        <v>99222.52402729688</v>
      </c>
    </row>
    <row r="51" spans="1:13" x14ac:dyDescent="0.25">
      <c r="A51">
        <v>1881</v>
      </c>
      <c r="B51">
        <v>870.98412665099022</v>
      </c>
      <c r="C51">
        <f t="shared" si="2"/>
        <v>111615.71406704937</v>
      </c>
      <c r="D51">
        <f t="shared" si="3"/>
        <v>842.84707754813462</v>
      </c>
      <c r="E51">
        <f t="shared" si="4"/>
        <v>860.48960962344427</v>
      </c>
      <c r="F51">
        <f t="shared" si="5"/>
        <v>852.17323311802465</v>
      </c>
      <c r="G51">
        <f t="shared" si="6"/>
        <v>891.70020170509815</v>
      </c>
      <c r="H51">
        <f t="shared" si="7"/>
        <v>891.7619214206934</v>
      </c>
      <c r="I51">
        <f t="shared" si="8"/>
        <v>131207.98619893775</v>
      </c>
      <c r="J51">
        <f t="shared" si="9"/>
        <v>118738.06233643982</v>
      </c>
      <c r="K51">
        <f t="shared" si="10"/>
        <v>124538.6033113224</v>
      </c>
      <c r="L51">
        <f t="shared" si="11"/>
        <v>98202.828476201801</v>
      </c>
      <c r="M51">
        <f t="shared" si="12"/>
        <v>98164.149662968266</v>
      </c>
    </row>
    <row r="52" spans="1:13" x14ac:dyDescent="0.25">
      <c r="A52">
        <v>1882</v>
      </c>
      <c r="B52">
        <v>873.2501343602795</v>
      </c>
      <c r="C52">
        <f t="shared" ref="C52:C83" si="13">(B52-$B$14)^2</f>
        <v>110106.75063502851</v>
      </c>
      <c r="D52">
        <f t="shared" ref="D52:D83" si="14">$B$3*A52+$C$3</f>
        <v>849.68153848133079</v>
      </c>
      <c r="E52">
        <f t="shared" ref="E52:E83" si="15">$B$5*A52^2+$C$5*A52+$D$5</f>
        <v>863.00596830045106</v>
      </c>
      <c r="F52">
        <f t="shared" ref="F52:F83" si="16">$B$7*A52^3+$C$7*A52^2+$D$7*A52+$E$7</f>
        <v>854.26558260864113</v>
      </c>
      <c r="G52">
        <f t="shared" ref="G52:G83" si="17">$B$9*A52^4+$C$9*A52^3+$D$9*A52^2+$E$9*A52+$F$9</f>
        <v>893.28216232359409</v>
      </c>
      <c r="H52">
        <f t="shared" ref="H52:H83" si="18">$B$11*A52^5+$C$11*A52^4+$D$11*A52^3+$E$11*A52^2+$F$11*A52+$G$11</f>
        <v>893.38985867798328</v>
      </c>
      <c r="I52">
        <f t="shared" ref="I52:I83" si="19">(D52-$B$14)^2</f>
        <v>126303.45129296172</v>
      </c>
      <c r="J52">
        <f t="shared" ref="J52:J83" si="20">(E52-$B$14)^2</f>
        <v>117010.20103715239</v>
      </c>
      <c r="K52">
        <f t="shared" ref="K52:K83" si="21">(F52-$B$14)^2</f>
        <v>123066.19982109084</v>
      </c>
      <c r="L52">
        <f t="shared" ref="L52:L83" si="22">(G52-$B$14)^2</f>
        <v>97213.842619847404</v>
      </c>
      <c r="M52">
        <f t="shared" ref="M52:M83" si="23">(H52-$B$14)^2</f>
        <v>97146.696636047025</v>
      </c>
    </row>
    <row r="53" spans="1:13" x14ac:dyDescent="0.25">
      <c r="A53">
        <v>1883</v>
      </c>
      <c r="B53">
        <v>875.60315054868306</v>
      </c>
      <c r="C53">
        <f t="shared" si="13"/>
        <v>108550.71578515187</v>
      </c>
      <c r="D53">
        <f t="shared" si="14"/>
        <v>856.51599941452878</v>
      </c>
      <c r="E53">
        <f t="shared" si="15"/>
        <v>865.60457654422498</v>
      </c>
      <c r="F53">
        <f t="shared" si="16"/>
        <v>856.47337720601354</v>
      </c>
      <c r="G53">
        <f t="shared" si="17"/>
        <v>894.81752462685108</v>
      </c>
      <c r="H53">
        <f t="shared" si="18"/>
        <v>894.97043626010418</v>
      </c>
      <c r="I53">
        <f t="shared" si="19"/>
        <v>121492.33609947919</v>
      </c>
      <c r="J53">
        <f t="shared" si="20"/>
        <v>115239.15474993341</v>
      </c>
      <c r="K53">
        <f t="shared" si="21"/>
        <v>121522.05049766821</v>
      </c>
      <c r="L53">
        <f t="shared" si="22"/>
        <v>96258.774603030484</v>
      </c>
      <c r="M53">
        <f t="shared" si="23"/>
        <v>96163.914487013302</v>
      </c>
    </row>
    <row r="54" spans="1:13" x14ac:dyDescent="0.25">
      <c r="A54">
        <v>1884</v>
      </c>
      <c r="B54">
        <v>878.14819513245595</v>
      </c>
      <c r="C54">
        <f t="shared" si="13"/>
        <v>106880.15954464639</v>
      </c>
      <c r="D54">
        <f t="shared" si="14"/>
        <v>863.35046034772495</v>
      </c>
      <c r="E54">
        <f t="shared" si="15"/>
        <v>868.28543435479514</v>
      </c>
      <c r="F54">
        <f t="shared" si="16"/>
        <v>858.79597853461746</v>
      </c>
      <c r="G54">
        <f t="shared" si="17"/>
        <v>896.31555964052677</v>
      </c>
      <c r="H54">
        <f t="shared" si="18"/>
        <v>896.51266758143902</v>
      </c>
      <c r="I54">
        <f t="shared" si="19"/>
        <v>116774.6406184927</v>
      </c>
      <c r="J54">
        <f t="shared" si="20"/>
        <v>113426.20588117673</v>
      </c>
      <c r="K54">
        <f t="shared" si="21"/>
        <v>119908.1267253426</v>
      </c>
      <c r="L54">
        <f t="shared" si="22"/>
        <v>95331.470062315319</v>
      </c>
      <c r="M54">
        <f t="shared" si="23"/>
        <v>95209.791627364073</v>
      </c>
    </row>
    <row r="55" spans="1:13" x14ac:dyDescent="0.25">
      <c r="A55">
        <v>1885</v>
      </c>
      <c r="B55">
        <v>881.02512769463647</v>
      </c>
      <c r="C55">
        <f t="shared" si="13"/>
        <v>105007.35213534461</v>
      </c>
      <c r="D55">
        <f t="shared" si="14"/>
        <v>870.18492128092294</v>
      </c>
      <c r="E55">
        <f t="shared" si="15"/>
        <v>871.04854173216154</v>
      </c>
      <c r="F55">
        <f t="shared" si="16"/>
        <v>861.23274821799714</v>
      </c>
      <c r="G55">
        <f t="shared" si="17"/>
        <v>897.78534610569477</v>
      </c>
      <c r="H55">
        <f t="shared" si="18"/>
        <v>898.02539221942425</v>
      </c>
      <c r="I55">
        <f t="shared" si="19"/>
        <v>112150.36484999979</v>
      </c>
      <c r="J55">
        <f t="shared" si="20"/>
        <v>111572.67742724376</v>
      </c>
      <c r="K55">
        <f t="shared" si="21"/>
        <v>118226.46740499533</v>
      </c>
      <c r="L55">
        <f t="shared" si="22"/>
        <v>94426.013830462223</v>
      </c>
      <c r="M55">
        <f t="shared" si="23"/>
        <v>94278.544794959787</v>
      </c>
    </row>
    <row r="56" spans="1:13" x14ac:dyDescent="0.25">
      <c r="A56">
        <v>1886</v>
      </c>
      <c r="B56">
        <v>883.83921105422121</v>
      </c>
      <c r="C56">
        <f t="shared" si="13"/>
        <v>103191.47289664939</v>
      </c>
      <c r="D56">
        <f t="shared" si="14"/>
        <v>877.0193822141191</v>
      </c>
      <c r="E56">
        <f t="shared" si="15"/>
        <v>873.89389867629507</v>
      </c>
      <c r="F56">
        <f t="shared" si="16"/>
        <v>863.78304788155947</v>
      </c>
      <c r="G56">
        <f t="shared" si="17"/>
        <v>899.23577047884464</v>
      </c>
      <c r="H56">
        <f t="shared" si="18"/>
        <v>899.51727460324764</v>
      </c>
      <c r="I56">
        <f t="shared" si="19"/>
        <v>107619.50879400288</v>
      </c>
      <c r="J56">
        <f t="shared" si="20"/>
        <v>109679.93297446256</v>
      </c>
      <c r="K56">
        <f t="shared" si="21"/>
        <v>116479.17749044913</v>
      </c>
      <c r="L56">
        <f t="shared" si="22"/>
        <v>93536.721085019468</v>
      </c>
      <c r="M56">
        <f t="shared" si="23"/>
        <v>93364.61116112968</v>
      </c>
    </row>
    <row r="57" spans="1:13" x14ac:dyDescent="0.25">
      <c r="A57">
        <v>1887</v>
      </c>
      <c r="B57">
        <v>886.93313119861057</v>
      </c>
      <c r="C57">
        <f t="shared" si="13"/>
        <v>101213.29871987159</v>
      </c>
      <c r="D57">
        <f t="shared" si="14"/>
        <v>883.85384314731709</v>
      </c>
      <c r="E57">
        <f t="shared" si="15"/>
        <v>876.82150518722483</v>
      </c>
      <c r="F57">
        <f t="shared" si="16"/>
        <v>866.44623914838303</v>
      </c>
      <c r="G57">
        <f t="shared" si="17"/>
        <v>900.67552663385868</v>
      </c>
      <c r="H57">
        <f t="shared" si="18"/>
        <v>900.99680475890636</v>
      </c>
      <c r="I57">
        <f t="shared" si="19"/>
        <v>103182.07245049957</v>
      </c>
      <c r="J57">
        <f t="shared" si="20"/>
        <v>107749.37669906972</v>
      </c>
      <c r="K57">
        <f t="shared" si="21"/>
        <v>114668.42653778358</v>
      </c>
      <c r="L57">
        <f t="shared" si="22"/>
        <v>92658.130455599749</v>
      </c>
      <c r="M57">
        <f t="shared" si="23"/>
        <v>92462.640850427837</v>
      </c>
    </row>
    <row r="58" spans="1:13" x14ac:dyDescent="0.25">
      <c r="A58">
        <v>1888</v>
      </c>
      <c r="B58">
        <v>889.92621150941102</v>
      </c>
      <c r="C58">
        <f t="shared" si="13"/>
        <v>99317.81785980954</v>
      </c>
      <c r="D58">
        <f t="shared" si="14"/>
        <v>890.68830408051326</v>
      </c>
      <c r="E58">
        <f t="shared" si="15"/>
        <v>879.83136126492172</v>
      </c>
      <c r="F58">
        <f t="shared" si="16"/>
        <v>869.22168364387471</v>
      </c>
      <c r="G58">
        <f t="shared" si="17"/>
        <v>902.11311586201191</v>
      </c>
      <c r="H58">
        <f t="shared" si="18"/>
        <v>902.47229693830013</v>
      </c>
      <c r="I58">
        <f t="shared" si="19"/>
        <v>98838.055819492234</v>
      </c>
      <c r="J58">
        <f t="shared" si="20"/>
        <v>105782.45336728785</v>
      </c>
      <c r="K58">
        <f t="shared" si="21"/>
        <v>112796.44725672474</v>
      </c>
      <c r="L58">
        <f t="shared" si="22"/>
        <v>91784.998603074942</v>
      </c>
      <c r="M58">
        <f t="shared" si="23"/>
        <v>91567.492335391769</v>
      </c>
    </row>
    <row r="59" spans="1:13" x14ac:dyDescent="0.25">
      <c r="A59">
        <v>1889</v>
      </c>
      <c r="B59">
        <v>893.15616287231978</v>
      </c>
      <c r="C59">
        <f t="shared" si="13"/>
        <v>97292.429572393652</v>
      </c>
      <c r="D59">
        <f t="shared" si="14"/>
        <v>897.52276501371125</v>
      </c>
      <c r="E59">
        <f t="shared" si="15"/>
        <v>882.92346690941486</v>
      </c>
      <c r="F59">
        <f t="shared" si="16"/>
        <v>872.1087429911131</v>
      </c>
      <c r="G59">
        <f t="shared" si="17"/>
        <v>903.55684752762318</v>
      </c>
      <c r="H59">
        <f t="shared" si="18"/>
        <v>903.95188938081264</v>
      </c>
      <c r="I59">
        <f t="shared" si="19"/>
        <v>94587.458900978541</v>
      </c>
      <c r="J59">
        <f t="shared" si="20"/>
        <v>103780.6483352487</v>
      </c>
      <c r="K59">
        <f t="shared" si="21"/>
        <v>110865.53407654075</v>
      </c>
      <c r="L59">
        <f t="shared" si="22"/>
        <v>90912.295943951569</v>
      </c>
      <c r="M59">
        <f t="shared" si="23"/>
        <v>90674.228602160409</v>
      </c>
    </row>
    <row r="60" spans="1:13" x14ac:dyDescent="0.25">
      <c r="A60">
        <v>1890</v>
      </c>
      <c r="B60">
        <v>896.38317414868459</v>
      </c>
      <c r="C60">
        <f t="shared" si="13"/>
        <v>95289.721600534947</v>
      </c>
      <c r="D60">
        <f t="shared" si="14"/>
        <v>904.35722594690742</v>
      </c>
      <c r="E60">
        <f t="shared" si="15"/>
        <v>886.09782212070422</v>
      </c>
      <c r="F60">
        <f t="shared" si="16"/>
        <v>875.10677881457377</v>
      </c>
      <c r="G60">
        <f t="shared" si="17"/>
        <v>905.01483811438084</v>
      </c>
      <c r="H60">
        <f t="shared" si="18"/>
        <v>905.4435446113348</v>
      </c>
      <c r="I60">
        <f t="shared" si="19"/>
        <v>90430.281694960751</v>
      </c>
      <c r="J60">
        <f t="shared" si="20"/>
        <v>101745.48754905075</v>
      </c>
      <c r="K60">
        <f t="shared" si="21"/>
        <v>108878.04171439652</v>
      </c>
      <c r="L60">
        <f t="shared" si="22"/>
        <v>90035.204777957857</v>
      </c>
      <c r="M60">
        <f t="shared" si="23"/>
        <v>89778.114365574642</v>
      </c>
    </row>
    <row r="61" spans="1:13" x14ac:dyDescent="0.25">
      <c r="A61">
        <v>1891</v>
      </c>
      <c r="B61">
        <v>899.66626795791569</v>
      </c>
      <c r="C61">
        <f t="shared" si="13"/>
        <v>93273.581663938123</v>
      </c>
      <c r="D61">
        <f t="shared" si="14"/>
        <v>911.19168688010541</v>
      </c>
      <c r="E61">
        <f t="shared" si="15"/>
        <v>889.35442689876072</v>
      </c>
      <c r="F61">
        <f t="shared" si="16"/>
        <v>878.21515273873229</v>
      </c>
      <c r="G61">
        <f t="shared" si="17"/>
        <v>906.49501164257526</v>
      </c>
      <c r="H61">
        <f t="shared" si="18"/>
        <v>906.95504812896252</v>
      </c>
      <c r="I61">
        <f t="shared" si="19"/>
        <v>86366.524201436667</v>
      </c>
      <c r="J61">
        <f t="shared" si="20"/>
        <v>99678.537544758336</v>
      </c>
      <c r="K61">
        <f t="shared" si="21"/>
        <v>106836.38375533883</v>
      </c>
      <c r="L61">
        <f t="shared" si="22"/>
        <v>89149.117894429481</v>
      </c>
      <c r="M61">
        <f t="shared" si="23"/>
        <v>88874.615524161272</v>
      </c>
    </row>
    <row r="62" spans="1:13" x14ac:dyDescent="0.25">
      <c r="A62">
        <v>1892</v>
      </c>
      <c r="B62">
        <v>903.53418620847697</v>
      </c>
      <c r="C62">
        <f t="shared" si="13"/>
        <v>90925.961987983697</v>
      </c>
      <c r="D62">
        <f t="shared" si="14"/>
        <v>918.02614781330158</v>
      </c>
      <c r="E62">
        <f t="shared" si="15"/>
        <v>892.69328124364256</v>
      </c>
      <c r="F62">
        <f t="shared" si="16"/>
        <v>881.43322638806421</v>
      </c>
      <c r="G62">
        <f t="shared" si="17"/>
        <v>908.00510032474995</v>
      </c>
      <c r="H62">
        <f t="shared" si="18"/>
        <v>908.49400867521763</v>
      </c>
      <c r="I62">
        <f t="shared" si="19"/>
        <v>82396.186420408456</v>
      </c>
      <c r="J62">
        <f t="shared" si="20"/>
        <v>97581.405448327831</v>
      </c>
      <c r="K62">
        <f t="shared" si="21"/>
        <v>104743.03123947821</v>
      </c>
      <c r="L62">
        <f t="shared" si="22"/>
        <v>88249.638249074647</v>
      </c>
      <c r="M62">
        <f t="shared" si="23"/>
        <v>87959.398831075072</v>
      </c>
    </row>
    <row r="63" spans="1:13" x14ac:dyDescent="0.25">
      <c r="A63">
        <v>1893</v>
      </c>
      <c r="B63">
        <v>907.27412838273403</v>
      </c>
      <c r="C63">
        <f t="shared" si="13"/>
        <v>88684.469909343694</v>
      </c>
      <c r="D63">
        <f t="shared" si="14"/>
        <v>924.86060874649957</v>
      </c>
      <c r="E63">
        <f t="shared" si="15"/>
        <v>896.11438515529153</v>
      </c>
      <c r="F63">
        <f t="shared" si="16"/>
        <v>884.76036138634663</v>
      </c>
      <c r="G63">
        <f t="shared" si="17"/>
        <v>909.55264319479465</v>
      </c>
      <c r="H63">
        <f t="shared" si="18"/>
        <v>910.0678573101759</v>
      </c>
      <c r="I63">
        <f t="shared" si="19"/>
        <v>78519.268351873994</v>
      </c>
      <c r="J63">
        <f t="shared" si="20"/>
        <v>95455.738975736545</v>
      </c>
      <c r="K63">
        <f t="shared" si="21"/>
        <v>102600.51125776874</v>
      </c>
      <c r="L63">
        <f t="shared" si="22"/>
        <v>87332.580948654169</v>
      </c>
      <c r="M63">
        <f t="shared" si="23"/>
        <v>87028.333353386843</v>
      </c>
    </row>
    <row r="64" spans="1:13" x14ac:dyDescent="0.25">
      <c r="A64">
        <v>1894</v>
      </c>
      <c r="B64">
        <v>910.47813915137021</v>
      </c>
      <c r="C64">
        <f t="shared" si="13"/>
        <v>86786.430762334901</v>
      </c>
      <c r="D64">
        <f t="shared" si="14"/>
        <v>931.69506967969573</v>
      </c>
      <c r="E64">
        <f t="shared" si="15"/>
        <v>899.61773863370763</v>
      </c>
      <c r="F64">
        <f t="shared" si="16"/>
        <v>888.19591935782228</v>
      </c>
      <c r="G64">
        <f t="shared" si="17"/>
        <v>911.14498753845692</v>
      </c>
      <c r="H64">
        <f t="shared" si="18"/>
        <v>911.68384753167629</v>
      </c>
      <c r="I64">
        <f t="shared" si="19"/>
        <v>74735.769995835333</v>
      </c>
      <c r="J64">
        <f t="shared" si="20"/>
        <v>93303.226432872078</v>
      </c>
      <c r="K64">
        <f t="shared" si="21"/>
        <v>100411.40555472918</v>
      </c>
      <c r="L64">
        <f t="shared" si="22"/>
        <v>86393.974557310008</v>
      </c>
      <c r="M64">
        <f t="shared" si="23"/>
        <v>86077.492287386078</v>
      </c>
    </row>
    <row r="65" spans="1:13" x14ac:dyDescent="0.25">
      <c r="A65">
        <v>1895</v>
      </c>
      <c r="B65">
        <v>913.22597792675924</v>
      </c>
      <c r="C65">
        <f t="shared" si="13"/>
        <v>85174.980230579866</v>
      </c>
      <c r="D65">
        <f t="shared" si="14"/>
        <v>938.52953061289372</v>
      </c>
      <c r="E65">
        <f t="shared" si="15"/>
        <v>903.20334167889087</v>
      </c>
      <c r="F65">
        <f t="shared" si="16"/>
        <v>891.73926192719955</v>
      </c>
      <c r="G65">
        <f t="shared" si="17"/>
        <v>912.78928764164448</v>
      </c>
      <c r="H65">
        <f t="shared" si="18"/>
        <v>913.34905456006527</v>
      </c>
      <c r="I65">
        <f t="shared" si="19"/>
        <v>71045.69135229048</v>
      </c>
      <c r="J65">
        <f t="shared" si="20"/>
        <v>91125.596715569438</v>
      </c>
      <c r="K65">
        <f t="shared" si="21"/>
        <v>98178.349140091217</v>
      </c>
      <c r="L65">
        <f t="shared" si="22"/>
        <v>85430.064890353664</v>
      </c>
      <c r="M65">
        <f t="shared" si="23"/>
        <v>85103.156155801626</v>
      </c>
    </row>
    <row r="66" spans="1:13" x14ac:dyDescent="0.25">
      <c r="A66">
        <v>1896</v>
      </c>
      <c r="B66">
        <v>914.77108733564955</v>
      </c>
      <c r="C66">
        <f t="shared" si="13"/>
        <v>84275.494867376983</v>
      </c>
      <c r="D66">
        <f t="shared" si="14"/>
        <v>945.36399154608989</v>
      </c>
      <c r="E66">
        <f t="shared" si="15"/>
        <v>906.87119429087033</v>
      </c>
      <c r="F66">
        <f t="shared" si="16"/>
        <v>895.38975071825553</v>
      </c>
      <c r="G66">
        <f t="shared" si="17"/>
        <v>914.49250586330891</v>
      </c>
      <c r="H66">
        <f t="shared" si="18"/>
        <v>915.07037492096424</v>
      </c>
      <c r="I66">
        <f t="shared" si="19"/>
        <v>67449.032421241383</v>
      </c>
      <c r="J66">
        <f t="shared" si="20"/>
        <v>88924.619309593632</v>
      </c>
      <c r="K66">
        <f t="shared" si="21"/>
        <v>95904.028909465022</v>
      </c>
      <c r="L66">
        <f t="shared" si="22"/>
        <v>84437.318226006231</v>
      </c>
      <c r="M66">
        <f t="shared" si="23"/>
        <v>84101.816620046462</v>
      </c>
    </row>
    <row r="67" spans="1:13" x14ac:dyDescent="0.25">
      <c r="A67">
        <v>1897</v>
      </c>
      <c r="B67">
        <v>916.27427138491294</v>
      </c>
      <c r="C67">
        <f t="shared" si="13"/>
        <v>83404.99849623612</v>
      </c>
      <c r="D67">
        <f t="shared" si="14"/>
        <v>952.19845247928606</v>
      </c>
      <c r="E67">
        <f t="shared" si="15"/>
        <v>910.62129646964604</v>
      </c>
      <c r="F67">
        <f t="shared" si="16"/>
        <v>899.14674735523295</v>
      </c>
      <c r="G67">
        <f t="shared" si="17"/>
        <v>916.26141174137592</v>
      </c>
      <c r="H67">
        <f t="shared" si="18"/>
        <v>916.85452599823475</v>
      </c>
      <c r="I67">
        <f t="shared" si="19"/>
        <v>63945.793202687069</v>
      </c>
      <c r="J67">
        <f t="shared" si="20"/>
        <v>86702.104290675125</v>
      </c>
      <c r="K67">
        <f t="shared" si="21"/>
        <v>93591.182271384241</v>
      </c>
      <c r="L67">
        <f t="shared" si="22"/>
        <v>83412.426372054295</v>
      </c>
      <c r="M67">
        <f t="shared" si="23"/>
        <v>83070.18101406467</v>
      </c>
    </row>
    <row r="68" spans="1:13" x14ac:dyDescent="0.25">
      <c r="A68">
        <v>1898</v>
      </c>
      <c r="B68">
        <v>919.01722108795366</v>
      </c>
      <c r="C68">
        <f t="shared" si="13"/>
        <v>81828.198714130383</v>
      </c>
      <c r="D68">
        <f t="shared" si="14"/>
        <v>959.03291341248405</v>
      </c>
      <c r="E68">
        <f t="shared" si="15"/>
        <v>914.45364821521798</v>
      </c>
      <c r="F68">
        <f t="shared" si="16"/>
        <v>903.00961346284021</v>
      </c>
      <c r="G68">
        <f t="shared" si="17"/>
        <v>918.10258258879185</v>
      </c>
      <c r="H68">
        <f t="shared" si="18"/>
        <v>918.70804603397846</v>
      </c>
      <c r="I68">
        <f t="shared" si="19"/>
        <v>60535.973696626621</v>
      </c>
      <c r="J68">
        <f t="shared" si="20"/>
        <v>84459.902324491792</v>
      </c>
      <c r="K68">
        <f t="shared" si="21"/>
        <v>91242.595783407218</v>
      </c>
      <c r="L68">
        <f t="shared" si="22"/>
        <v>82352.311461773177</v>
      </c>
      <c r="M68">
        <f t="shared" si="23"/>
        <v>82005.177238622666</v>
      </c>
    </row>
    <row r="69" spans="1:13" x14ac:dyDescent="0.25">
      <c r="A69">
        <v>1899</v>
      </c>
      <c r="B69">
        <v>922.28118212780009</v>
      </c>
      <c r="C69">
        <f t="shared" si="13"/>
        <v>79971.499010910353</v>
      </c>
      <c r="D69">
        <f t="shared" si="14"/>
        <v>965.86737434568022</v>
      </c>
      <c r="E69">
        <f t="shared" si="15"/>
        <v>918.36824952752795</v>
      </c>
      <c r="F69">
        <f t="shared" si="16"/>
        <v>906.97771066415589</v>
      </c>
      <c r="G69">
        <f t="shared" si="17"/>
        <v>920.0224034935236</v>
      </c>
      <c r="H69">
        <f t="shared" si="18"/>
        <v>920.63729326426983</v>
      </c>
      <c r="I69">
        <f t="shared" si="19"/>
        <v>57219.573903061864</v>
      </c>
      <c r="J69">
        <f t="shared" si="20"/>
        <v>82199.904666702307</v>
      </c>
      <c r="K69">
        <f t="shared" si="21"/>
        <v>88861.103797619522</v>
      </c>
      <c r="L69">
        <f t="shared" si="22"/>
        <v>81254.131614580663</v>
      </c>
      <c r="M69">
        <f t="shared" si="23"/>
        <v>80903.959688629388</v>
      </c>
    </row>
    <row r="70" spans="1:13" x14ac:dyDescent="0.25">
      <c r="A70">
        <v>1900</v>
      </c>
      <c r="B70">
        <v>925.55211407157537</v>
      </c>
      <c r="C70">
        <f t="shared" si="13"/>
        <v>78132.209108883675</v>
      </c>
      <c r="D70">
        <f t="shared" si="14"/>
        <v>972.70183527887821</v>
      </c>
      <c r="E70">
        <f t="shared" si="15"/>
        <v>922.36510040666326</v>
      </c>
      <c r="F70">
        <f t="shared" si="16"/>
        <v>911.05040058505256</v>
      </c>
      <c r="G70">
        <f t="shared" si="17"/>
        <v>922.0270666629076</v>
      </c>
      <c r="H70">
        <f t="shared" si="18"/>
        <v>922.64844582974911</v>
      </c>
      <c r="I70">
        <f t="shared" si="19"/>
        <v>53996.593821991031</v>
      </c>
      <c r="J70">
        <f t="shared" si="20"/>
        <v>79924.043162828631</v>
      </c>
      <c r="K70">
        <f t="shared" si="21"/>
        <v>86449.587110352237</v>
      </c>
      <c r="L70">
        <f t="shared" si="22"/>
        <v>80115.287391789563</v>
      </c>
      <c r="M70">
        <f t="shared" si="23"/>
        <v>79763.915181300894</v>
      </c>
    </row>
    <row r="71" spans="1:13" x14ac:dyDescent="0.25">
      <c r="A71">
        <v>1901</v>
      </c>
      <c r="B71">
        <v>928.80033634666677</v>
      </c>
      <c r="C71">
        <f t="shared" si="13"/>
        <v>76326.864827033467</v>
      </c>
      <c r="D71">
        <f t="shared" si="14"/>
        <v>979.53629621207438</v>
      </c>
      <c r="E71">
        <f t="shared" si="15"/>
        <v>926.4442008525657</v>
      </c>
      <c r="F71">
        <f t="shared" si="16"/>
        <v>915.22704484837595</v>
      </c>
      <c r="G71">
        <f t="shared" si="17"/>
        <v>924.12257231771946</v>
      </c>
      <c r="H71">
        <f t="shared" si="18"/>
        <v>924.74750111997128</v>
      </c>
      <c r="I71">
        <f t="shared" si="19"/>
        <v>50867.033453415832</v>
      </c>
      <c r="J71">
        <f t="shared" si="20"/>
        <v>77634.290248424062</v>
      </c>
      <c r="K71">
        <f t="shared" si="21"/>
        <v>84010.971626206257</v>
      </c>
      <c r="L71">
        <f t="shared" si="22"/>
        <v>78933.427703105655</v>
      </c>
      <c r="M71">
        <f t="shared" si="23"/>
        <v>78582.669576899018</v>
      </c>
    </row>
    <row r="72" spans="1:13" x14ac:dyDescent="0.25">
      <c r="A72">
        <v>1902</v>
      </c>
      <c r="B72">
        <v>932.73115804750989</v>
      </c>
      <c r="C72">
        <f t="shared" si="13"/>
        <v>74170.355037087997</v>
      </c>
      <c r="D72">
        <f t="shared" si="14"/>
        <v>986.37075714527236</v>
      </c>
      <c r="E72">
        <f t="shared" si="15"/>
        <v>930.60555086526438</v>
      </c>
      <c r="F72">
        <f t="shared" si="16"/>
        <v>919.50700507930014</v>
      </c>
      <c r="G72">
        <f t="shared" si="17"/>
        <v>926.31472803652287</v>
      </c>
      <c r="H72">
        <f t="shared" si="18"/>
        <v>926.94027556478977</v>
      </c>
      <c r="I72">
        <f t="shared" si="19"/>
        <v>47830.892797334614</v>
      </c>
      <c r="J72">
        <f t="shared" si="20"/>
        <v>75332.658948939483</v>
      </c>
      <c r="K72">
        <f t="shared" si="21"/>
        <v>81548.227023553627</v>
      </c>
      <c r="L72">
        <f t="shared" si="22"/>
        <v>77706.456853434065</v>
      </c>
      <c r="M72">
        <f t="shared" si="23"/>
        <v>77358.094432808095</v>
      </c>
    </row>
    <row r="73" spans="1:13" x14ac:dyDescent="0.25">
      <c r="A73">
        <v>1903</v>
      </c>
      <c r="B73">
        <v>936.78342936935417</v>
      </c>
      <c r="C73">
        <f t="shared" si="13"/>
        <v>71979.565759124642</v>
      </c>
      <c r="D73">
        <f t="shared" si="14"/>
        <v>993.20521807846853</v>
      </c>
      <c r="E73">
        <f t="shared" si="15"/>
        <v>934.84915044473018</v>
      </c>
      <c r="F73">
        <f t="shared" si="16"/>
        <v>923.88964290183503</v>
      </c>
      <c r="G73">
        <f t="shared" si="17"/>
        <v>928.60914899408817</v>
      </c>
      <c r="H73">
        <f t="shared" si="18"/>
        <v>929.23240415751934</v>
      </c>
      <c r="I73">
        <f t="shared" si="19"/>
        <v>44888.17185374898</v>
      </c>
      <c r="J73">
        <f t="shared" si="20"/>
        <v>73021.202879805584</v>
      </c>
      <c r="K73">
        <f t="shared" si="21"/>
        <v>79064.36543343743</v>
      </c>
      <c r="L73">
        <f t="shared" si="22"/>
        <v>76432.541251811563</v>
      </c>
      <c r="M73">
        <f t="shared" si="23"/>
        <v>76088.314021537124</v>
      </c>
    </row>
    <row r="74" spans="1:13" x14ac:dyDescent="0.25">
      <c r="A74">
        <v>1904</v>
      </c>
      <c r="B74">
        <v>942.11427331410675</v>
      </c>
      <c r="C74">
        <f t="shared" si="13"/>
        <v>69147.558584658094</v>
      </c>
      <c r="D74">
        <f t="shared" si="14"/>
        <v>1000.0396790116665</v>
      </c>
      <c r="E74">
        <f t="shared" si="15"/>
        <v>939.17499959105044</v>
      </c>
      <c r="F74">
        <f t="shared" si="16"/>
        <v>928.3743199397577</v>
      </c>
      <c r="G74">
        <f t="shared" si="17"/>
        <v>931.01125808060169</v>
      </c>
      <c r="H74">
        <f t="shared" si="18"/>
        <v>931.62934009730816</v>
      </c>
      <c r="I74">
        <f t="shared" si="19"/>
        <v>42038.870622657378</v>
      </c>
      <c r="J74">
        <f t="shared" si="20"/>
        <v>70702.016246337633</v>
      </c>
      <c r="K74">
        <f t="shared" si="21"/>
        <v>76562.440123993103</v>
      </c>
      <c r="L74">
        <f t="shared" si="22"/>
        <v>75110.116286912409</v>
      </c>
      <c r="M74">
        <f t="shared" si="23"/>
        <v>74771.712417251998</v>
      </c>
    </row>
    <row r="75" spans="1:13" x14ac:dyDescent="0.25">
      <c r="A75">
        <v>1905</v>
      </c>
      <c r="B75">
        <v>947.44327919094951</v>
      </c>
      <c r="C75">
        <f t="shared" si="13"/>
        <v>66373.334284848344</v>
      </c>
      <c r="D75">
        <f t="shared" si="14"/>
        <v>1006.8741399448627</v>
      </c>
      <c r="E75">
        <f t="shared" si="15"/>
        <v>943.58309830410872</v>
      </c>
      <c r="F75">
        <f t="shared" si="16"/>
        <v>932.96039781754371</v>
      </c>
      <c r="G75">
        <f t="shared" si="17"/>
        <v>933.52628548443317</v>
      </c>
      <c r="H75">
        <f t="shared" si="18"/>
        <v>934.136354342103</v>
      </c>
      <c r="I75">
        <f t="shared" si="19"/>
        <v>39282.989104061307</v>
      </c>
      <c r="J75">
        <f t="shared" si="20"/>
        <v>68377.233843907859</v>
      </c>
      <c r="K75">
        <f t="shared" si="21"/>
        <v>74045.54419306801</v>
      </c>
      <c r="L75">
        <f t="shared" si="22"/>
        <v>73737.89351694037</v>
      </c>
      <c r="M75">
        <f t="shared" si="23"/>
        <v>73406.940694475386</v>
      </c>
    </row>
    <row r="76" spans="1:13" x14ac:dyDescent="0.25">
      <c r="A76">
        <v>1906</v>
      </c>
      <c r="B76">
        <v>953.09241793858621</v>
      </c>
      <c r="C76">
        <f t="shared" si="13"/>
        <v>63494.469248395617</v>
      </c>
      <c r="D76">
        <f t="shared" si="14"/>
        <v>1013.7086008780607</v>
      </c>
      <c r="E76">
        <f t="shared" si="15"/>
        <v>948.07344658393413</v>
      </c>
      <c r="F76">
        <f t="shared" si="16"/>
        <v>937.64723815920297</v>
      </c>
      <c r="G76">
        <f t="shared" si="17"/>
        <v>936.15926940739155</v>
      </c>
      <c r="H76">
        <f t="shared" si="18"/>
        <v>936.75853522121906</v>
      </c>
      <c r="I76">
        <f t="shared" si="19"/>
        <v>36620.527297959314</v>
      </c>
      <c r="J76">
        <f t="shared" si="20"/>
        <v>66049.031057757049</v>
      </c>
      <c r="K76">
        <f t="shared" si="21"/>
        <v>71516.809270163838</v>
      </c>
      <c r="L76">
        <f t="shared" si="22"/>
        <v>72314.867184090006</v>
      </c>
      <c r="M76">
        <f t="shared" si="23"/>
        <v>71992.924084715065</v>
      </c>
    </row>
    <row r="77" spans="1:13" x14ac:dyDescent="0.25">
      <c r="A77">
        <v>1907</v>
      </c>
      <c r="B77">
        <v>959.1561175087603</v>
      </c>
      <c r="C77">
        <f t="shared" si="13"/>
        <v>60475.362457913645</v>
      </c>
      <c r="D77">
        <f t="shared" si="14"/>
        <v>1020.5430618112568</v>
      </c>
      <c r="E77">
        <f t="shared" si="15"/>
        <v>952.64604443055578</v>
      </c>
      <c r="F77">
        <f t="shared" si="16"/>
        <v>942.43420258921105</v>
      </c>
      <c r="G77">
        <f t="shared" si="17"/>
        <v>938.91505517065525</v>
      </c>
      <c r="H77">
        <f t="shared" si="18"/>
        <v>939.50078795850277</v>
      </c>
      <c r="I77">
        <f t="shared" si="19"/>
        <v>34051.485204352808</v>
      </c>
      <c r="J77">
        <f t="shared" si="20"/>
        <v>63719.623863074405</v>
      </c>
      <c r="K77">
        <f t="shared" si="21"/>
        <v>68979.40422536408</v>
      </c>
      <c r="L77">
        <f t="shared" si="22"/>
        <v>70840.321484227999</v>
      </c>
      <c r="M77">
        <f t="shared" si="23"/>
        <v>70528.869103119519</v>
      </c>
    </row>
    <row r="78" spans="1:13" x14ac:dyDescent="0.25">
      <c r="A78">
        <v>1908</v>
      </c>
      <c r="B78">
        <v>964.08529722662945</v>
      </c>
      <c r="C78">
        <f t="shared" si="13"/>
        <v>58075.317253426889</v>
      </c>
      <c r="D78">
        <f t="shared" si="14"/>
        <v>1027.3775227444548</v>
      </c>
      <c r="E78">
        <f t="shared" si="15"/>
        <v>957.30089184394456</v>
      </c>
      <c r="F78">
        <f t="shared" si="16"/>
        <v>947.3206527318107</v>
      </c>
      <c r="G78">
        <f t="shared" si="17"/>
        <v>941.79829598963261</v>
      </c>
      <c r="H78">
        <f t="shared" si="18"/>
        <v>942.3678345233202</v>
      </c>
      <c r="I78">
        <f t="shared" si="19"/>
        <v>31575.86282324043</v>
      </c>
      <c r="J78">
        <f t="shared" si="20"/>
        <v>61391.268825026433</v>
      </c>
      <c r="K78">
        <f t="shared" si="21"/>
        <v>66436.533887305384</v>
      </c>
      <c r="L78">
        <f t="shared" si="22"/>
        <v>69313.836736544137</v>
      </c>
      <c r="M78">
        <f t="shared" si="23"/>
        <v>69014.270355406596</v>
      </c>
    </row>
    <row r="79" spans="1:13" x14ac:dyDescent="0.25">
      <c r="A79">
        <v>1909</v>
      </c>
      <c r="B79">
        <v>969.39836718603283</v>
      </c>
      <c r="C79">
        <f t="shared" si="13"/>
        <v>55542.77152990528</v>
      </c>
      <c r="D79">
        <f t="shared" si="14"/>
        <v>1034.211983677651</v>
      </c>
      <c r="E79">
        <f t="shared" si="15"/>
        <v>962.03798882412957</v>
      </c>
      <c r="F79">
        <f t="shared" si="16"/>
        <v>952.30595021147747</v>
      </c>
      <c r="G79">
        <f t="shared" si="17"/>
        <v>944.81345261633396</v>
      </c>
      <c r="H79">
        <f t="shared" si="18"/>
        <v>945.36421297490597</v>
      </c>
      <c r="I79">
        <f t="shared" si="19"/>
        <v>29193.660154623489</v>
      </c>
      <c r="J79">
        <f t="shared" si="20"/>
        <v>59066.263098697724</v>
      </c>
      <c r="K79">
        <f t="shared" si="21"/>
        <v>63891.437768670352</v>
      </c>
      <c r="L79">
        <f t="shared" si="22"/>
        <v>67735.29591173376</v>
      </c>
      <c r="M79">
        <f t="shared" si="23"/>
        <v>67448.91740694936</v>
      </c>
    </row>
    <row r="80" spans="1:13" x14ac:dyDescent="0.25">
      <c r="A80">
        <v>1910</v>
      </c>
      <c r="B80">
        <v>974.78708809341799</v>
      </c>
      <c r="C80">
        <f t="shared" si="13"/>
        <v>53031.834736308396</v>
      </c>
      <c r="D80">
        <f t="shared" si="14"/>
        <v>1041.046444610849</v>
      </c>
      <c r="E80">
        <f t="shared" si="15"/>
        <v>966.85733537111082</v>
      </c>
      <c r="F80">
        <f t="shared" si="16"/>
        <v>957.38945665175561</v>
      </c>
      <c r="G80">
        <f t="shared" si="17"/>
        <v>947.96479316055775</v>
      </c>
      <c r="H80">
        <f t="shared" si="18"/>
        <v>948.49427710473537</v>
      </c>
      <c r="I80">
        <f t="shared" si="19"/>
        <v>26904.877198500719</v>
      </c>
      <c r="J80">
        <f t="shared" si="20"/>
        <v>56746.944429135212</v>
      </c>
      <c r="K80">
        <f t="shared" si="21"/>
        <v>61347.388800665998</v>
      </c>
      <c r="L80">
        <f t="shared" si="22"/>
        <v>66104.890736069399</v>
      </c>
      <c r="M80">
        <f t="shared" si="23"/>
        <v>65832.90121753623</v>
      </c>
    </row>
    <row r="81" spans="1:13" x14ac:dyDescent="0.25">
      <c r="A81">
        <v>1911</v>
      </c>
      <c r="B81">
        <v>979.46532739991687</v>
      </c>
      <c r="C81">
        <f t="shared" si="13"/>
        <v>50899.050705883077</v>
      </c>
      <c r="D81">
        <f t="shared" si="14"/>
        <v>1047.8809055440452</v>
      </c>
      <c r="E81">
        <f t="shared" si="15"/>
        <v>971.7589314848592</v>
      </c>
      <c r="F81">
        <f t="shared" si="16"/>
        <v>962.57053367758635</v>
      </c>
      <c r="G81">
        <f t="shared" si="17"/>
        <v>951.25639368593693</v>
      </c>
      <c r="H81">
        <f t="shared" si="18"/>
        <v>951.76219607889652</v>
      </c>
      <c r="I81">
        <f t="shared" si="19"/>
        <v>24709.513954873342</v>
      </c>
      <c r="J81">
        <f t="shared" si="20"/>
        <v>54435.691151346866</v>
      </c>
      <c r="K81">
        <f t="shared" si="21"/>
        <v>58807.692073887069</v>
      </c>
      <c r="L81">
        <f t="shared" si="22"/>
        <v>64423.127014931233</v>
      </c>
      <c r="M81">
        <f t="shared" si="23"/>
        <v>64166.62024440759</v>
      </c>
    </row>
    <row r="82" spans="1:13" x14ac:dyDescent="0.25">
      <c r="A82">
        <v>1912</v>
      </c>
      <c r="B82">
        <v>983.60586023718076</v>
      </c>
      <c r="C82">
        <f t="shared" si="13"/>
        <v>49047.918566017834</v>
      </c>
      <c r="D82">
        <f t="shared" si="14"/>
        <v>1054.7153664772432</v>
      </c>
      <c r="E82">
        <f t="shared" si="15"/>
        <v>976.74277716540382</v>
      </c>
      <c r="F82">
        <f t="shared" si="16"/>
        <v>967.84854291297961</v>
      </c>
      <c r="G82">
        <f t="shared" si="17"/>
        <v>954.6921376734972</v>
      </c>
      <c r="H82">
        <f t="shared" si="18"/>
        <v>955.17195411026478</v>
      </c>
      <c r="I82">
        <f t="shared" si="19"/>
        <v>22607.570423740188</v>
      </c>
      <c r="J82">
        <f t="shared" si="20"/>
        <v>52134.922190260331</v>
      </c>
      <c r="K82">
        <f t="shared" si="21"/>
        <v>56275.683589683911</v>
      </c>
      <c r="L82">
        <f t="shared" si="22"/>
        <v>62690.830109609822</v>
      </c>
      <c r="M82">
        <f t="shared" si="23"/>
        <v>62450.786140489079</v>
      </c>
    </row>
    <row r="83" spans="1:13" x14ac:dyDescent="0.25">
      <c r="A83">
        <v>1913</v>
      </c>
      <c r="B83">
        <v>986.24232705143902</v>
      </c>
      <c r="C83">
        <f t="shared" si="13"/>
        <v>47887.08532099647</v>
      </c>
      <c r="D83">
        <f t="shared" si="14"/>
        <v>1061.5498274104393</v>
      </c>
      <c r="E83">
        <f t="shared" si="15"/>
        <v>981.80887241271557</v>
      </c>
      <c r="F83">
        <f t="shared" si="16"/>
        <v>973.22284598217811</v>
      </c>
      <c r="G83">
        <f t="shared" si="17"/>
        <v>958.27571596205235</v>
      </c>
      <c r="H83">
        <f t="shared" si="18"/>
        <v>958.72734995186329</v>
      </c>
      <c r="I83">
        <f t="shared" si="19"/>
        <v>20599.046605102376</v>
      </c>
      <c r="J83">
        <f t="shared" si="20"/>
        <v>49847.097060777836</v>
      </c>
      <c r="K83">
        <f t="shared" si="21"/>
        <v>53754.729017915291</v>
      </c>
      <c r="L83">
        <f t="shared" si="22"/>
        <v>60909.149664951379</v>
      </c>
      <c r="M83">
        <f t="shared" si="23"/>
        <v>60686.429096119296</v>
      </c>
    </row>
    <row r="84" spans="1:13" x14ac:dyDescent="0.25">
      <c r="A84">
        <v>1914</v>
      </c>
      <c r="B84">
        <v>988.61087275428179</v>
      </c>
      <c r="C84">
        <f t="shared" ref="C84:C115" si="24">(B84-$B$14)^2</f>
        <v>46856.072027876668</v>
      </c>
      <c r="D84">
        <f t="shared" ref="D84:D115" si="25">$B$3*A84+$C$3</f>
        <v>1068.3842883436373</v>
      </c>
      <c r="E84">
        <f t="shared" ref="E84:E115" si="26">$B$5*A84^2+$C$5*A84+$D$5</f>
        <v>986.95721722682356</v>
      </c>
      <c r="F84">
        <f t="shared" ref="F84:F115" si="27">$B$7*A84^3+$C$7*A84^2+$D$7*A84+$E$7</f>
        <v>978.69280450895894</v>
      </c>
      <c r="G84">
        <f t="shared" ref="G84:G115" si="28">$B$9*A84^4+$C$9*A84^3+$D$9*A84^2+$E$9*A84+$F$9</f>
        <v>962.01062716543674</v>
      </c>
      <c r="H84">
        <f t="shared" ref="H84:H115" si="29">$B$11*A84^5+$C$11*A84^4+$D$11*A84^3+$E$11*A84^2+$F$11*A84+$G$11</f>
        <v>962.43199653923512</v>
      </c>
      <c r="I84">
        <f t="shared" ref="I84:I115" si="30">(D84-$B$14)^2</f>
        <v>18683.942498958833</v>
      </c>
      <c r="J84">
        <f t="shared" ref="J84:J115" si="31">(E84-$B$14)^2</f>
        <v>47574.715867722429</v>
      </c>
      <c r="K84">
        <f t="shared" ref="K84:K115" si="32">(F84-$B$14)^2</f>
        <v>51248.222463768667</v>
      </c>
      <c r="L84">
        <f t="shared" ref="L84:L115" si="33">(G84-$B$14)^2</f>
        <v>59079.563557155627</v>
      </c>
      <c r="M84">
        <f t="shared" ref="M84:M115" si="34">(H84-$B$14)^2</f>
        <v>58874.902602359376</v>
      </c>
    </row>
    <row r="85" spans="1:13" x14ac:dyDescent="0.25">
      <c r="A85">
        <v>1915</v>
      </c>
      <c r="B85">
        <v>991.46108519372467</v>
      </c>
      <c r="C85">
        <f t="shared" si="24"/>
        <v>45630.266753179982</v>
      </c>
      <c r="D85">
        <f t="shared" si="25"/>
        <v>1075.2187492768335</v>
      </c>
      <c r="E85">
        <f t="shared" si="26"/>
        <v>992.18781160775688</v>
      </c>
      <c r="F85">
        <f t="shared" si="27"/>
        <v>984.2577801180305</v>
      </c>
      <c r="G85">
        <f t="shared" si="28"/>
        <v>965.90017767250538</v>
      </c>
      <c r="H85">
        <f t="shared" si="29"/>
        <v>966.28932048380375</v>
      </c>
      <c r="I85">
        <f t="shared" si="30"/>
        <v>16862.258105310582</v>
      </c>
      <c r="J85">
        <f t="shared" si="31"/>
        <v>45320.319305865793</v>
      </c>
      <c r="K85">
        <f t="shared" si="32"/>
        <v>48759.585241759625</v>
      </c>
      <c r="L85">
        <f t="shared" si="33"/>
        <v>57203.881465223531</v>
      </c>
      <c r="M85">
        <f t="shared" si="34"/>
        <v>57017.887733821037</v>
      </c>
    </row>
    <row r="86" spans="1:13" x14ac:dyDescent="0.25">
      <c r="A86">
        <v>1916</v>
      </c>
      <c r="B86">
        <v>998.45382735439091</v>
      </c>
      <c r="C86">
        <f t="shared" si="24"/>
        <v>42691.692019986018</v>
      </c>
      <c r="D86">
        <f t="shared" si="25"/>
        <v>1082.0532102100315</v>
      </c>
      <c r="E86">
        <f t="shared" si="26"/>
        <v>997.50065555545734</v>
      </c>
      <c r="F86">
        <f t="shared" si="27"/>
        <v>989.91713443386834</v>
      </c>
      <c r="G86">
        <f t="shared" si="28"/>
        <v>969.94748099148273</v>
      </c>
      <c r="H86">
        <f t="shared" si="29"/>
        <v>970.30256198346615</v>
      </c>
      <c r="I86">
        <f t="shared" si="30"/>
        <v>15133.993424156655</v>
      </c>
      <c r="J86">
        <f t="shared" si="31"/>
        <v>43086.488659964518</v>
      </c>
      <c r="K86">
        <f t="shared" si="32"/>
        <v>46292.264659077344</v>
      </c>
      <c r="L86">
        <f t="shared" si="33"/>
        <v>55284.248110121924</v>
      </c>
      <c r="M86">
        <f t="shared" si="34"/>
        <v>55117.396627514965</v>
      </c>
    </row>
    <row r="87" spans="1:13" x14ac:dyDescent="0.25">
      <c r="A87">
        <v>1917</v>
      </c>
      <c r="B87">
        <v>1003.5705561134047</v>
      </c>
      <c r="C87">
        <f t="shared" si="24"/>
        <v>40603.439219059983</v>
      </c>
      <c r="D87">
        <f t="shared" si="25"/>
        <v>1088.8876711432276</v>
      </c>
      <c r="E87">
        <f t="shared" si="26"/>
        <v>1002.8957490698958</v>
      </c>
      <c r="F87">
        <f t="shared" si="27"/>
        <v>995.67022908024956</v>
      </c>
      <c r="G87">
        <f t="shared" si="28"/>
        <v>974.15545864403248</v>
      </c>
      <c r="H87">
        <f t="shared" si="29"/>
        <v>974.47477392852306</v>
      </c>
      <c r="I87">
        <f t="shared" si="30"/>
        <v>13499.148455497969</v>
      </c>
      <c r="J87">
        <f t="shared" si="31"/>
        <v>40875.845804708362</v>
      </c>
      <c r="K87">
        <f t="shared" si="32"/>
        <v>43849.73280671033</v>
      </c>
      <c r="L87">
        <f t="shared" si="33"/>
        <v>53323.145060029157</v>
      </c>
      <c r="M87">
        <f t="shared" si="34"/>
        <v>53175.775697665631</v>
      </c>
    </row>
    <row r="88" spans="1:13" x14ac:dyDescent="0.25">
      <c r="A88">
        <v>1918</v>
      </c>
      <c r="B88">
        <v>1010.1304479973454</v>
      </c>
      <c r="C88">
        <f t="shared" si="24"/>
        <v>38002.796256267371</v>
      </c>
      <c r="D88">
        <f t="shared" si="25"/>
        <v>1095.7221320764256</v>
      </c>
      <c r="E88">
        <f t="shared" si="26"/>
        <v>1008.3730921511597</v>
      </c>
      <c r="F88">
        <f t="shared" si="27"/>
        <v>1001.5164256814169</v>
      </c>
      <c r="G88">
        <f t="shared" si="28"/>
        <v>978.52683980762959</v>
      </c>
      <c r="H88">
        <f t="shared" si="29"/>
        <v>978.80882202088833</v>
      </c>
      <c r="I88">
        <f t="shared" si="30"/>
        <v>11957.723199333654</v>
      </c>
      <c r="J88">
        <f t="shared" si="31"/>
        <v>38691.053204687429</v>
      </c>
      <c r="K88">
        <f t="shared" si="32"/>
        <v>41435.485358025733</v>
      </c>
      <c r="L88">
        <f t="shared" si="33"/>
        <v>51323.392419404583</v>
      </c>
      <c r="M88">
        <f t="shared" si="34"/>
        <v>51195.707672126307</v>
      </c>
    </row>
    <row r="89" spans="1:13" x14ac:dyDescent="0.25">
      <c r="A89">
        <v>1919</v>
      </c>
      <c r="B89">
        <v>1017.6303643750462</v>
      </c>
      <c r="C89">
        <f t="shared" si="24"/>
        <v>35134.931719960005</v>
      </c>
      <c r="D89">
        <f t="shared" si="25"/>
        <v>1102.5565930096218</v>
      </c>
      <c r="E89">
        <f t="shared" si="26"/>
        <v>1013.9326847991906</v>
      </c>
      <c r="F89">
        <f t="shared" si="27"/>
        <v>1007.455085861613</v>
      </c>
      <c r="G89">
        <f t="shared" si="28"/>
        <v>983.0641606003046</v>
      </c>
      <c r="H89">
        <f t="shared" si="29"/>
        <v>983.30738396942616</v>
      </c>
      <c r="I89">
        <f t="shared" si="30"/>
        <v>10509.71765566453</v>
      </c>
      <c r="J89">
        <f t="shared" si="31"/>
        <v>36534.813914498693</v>
      </c>
      <c r="K89">
        <f t="shared" si="32"/>
        <v>39053.040376224322</v>
      </c>
      <c r="L89">
        <f t="shared" si="33"/>
        <v>49288.149892185109</v>
      </c>
      <c r="M89">
        <f t="shared" si="34"/>
        <v>49180.213327373094</v>
      </c>
    </row>
    <row r="90" spans="1:13" x14ac:dyDescent="0.25">
      <c r="A90">
        <v>1920</v>
      </c>
      <c r="B90">
        <v>1025.0703236736274</v>
      </c>
      <c r="C90">
        <f t="shared" si="24"/>
        <v>32401.146010356148</v>
      </c>
      <c r="D90">
        <f t="shared" si="25"/>
        <v>1109.3910539428198</v>
      </c>
      <c r="E90">
        <f t="shared" si="26"/>
        <v>1019.5745270139887</v>
      </c>
      <c r="F90">
        <f t="shared" si="27"/>
        <v>1013.4855712453136</v>
      </c>
      <c r="G90">
        <f t="shared" si="28"/>
        <v>987.7697652131319</v>
      </c>
      <c r="H90">
        <f t="shared" si="29"/>
        <v>987.97294937074184</v>
      </c>
      <c r="I90">
        <f t="shared" si="30"/>
        <v>9155.1318244898284</v>
      </c>
      <c r="J90">
        <f t="shared" si="31"/>
        <v>34409.871578662372</v>
      </c>
      <c r="K90">
        <f t="shared" si="32"/>
        <v>36705.937129645878</v>
      </c>
      <c r="L90">
        <f t="shared" si="33"/>
        <v>47220.916197867686</v>
      </c>
      <c r="M90">
        <f t="shared" si="34"/>
        <v>47132.652126225599</v>
      </c>
    </row>
    <row r="91" spans="1:13" x14ac:dyDescent="0.25">
      <c r="A91">
        <v>1921</v>
      </c>
      <c r="B91">
        <v>1032.2003387088657</v>
      </c>
      <c r="C91">
        <f t="shared" si="24"/>
        <v>29885.132317635202</v>
      </c>
      <c r="D91">
        <f t="shared" si="25"/>
        <v>1116.2255148760159</v>
      </c>
      <c r="E91">
        <f t="shared" si="26"/>
        <v>1025.2986187956121</v>
      </c>
      <c r="F91">
        <f t="shared" si="27"/>
        <v>1019.6072434560629</v>
      </c>
      <c r="G91">
        <f t="shared" si="28"/>
        <v>992.64580543339252</v>
      </c>
      <c r="H91">
        <f t="shared" si="29"/>
        <v>992.80781911313534</v>
      </c>
      <c r="I91">
        <f t="shared" si="30"/>
        <v>7893.9657058102684</v>
      </c>
      <c r="J91">
        <f t="shared" si="31"/>
        <v>32319.010431625142</v>
      </c>
      <c r="K91">
        <f t="shared" si="32"/>
        <v>34397.734915760404</v>
      </c>
      <c r="L91">
        <f t="shared" si="33"/>
        <v>45125.528396091577</v>
      </c>
      <c r="M91">
        <f t="shared" si="34"/>
        <v>45056.722257301313</v>
      </c>
    </row>
    <row r="92" spans="1:13" x14ac:dyDescent="0.25">
      <c r="A92">
        <v>1922</v>
      </c>
      <c r="B92">
        <v>1039.1002618684895</v>
      </c>
      <c r="C92">
        <f t="shared" si="24"/>
        <v>27547.118102000259</v>
      </c>
      <c r="D92">
        <f t="shared" si="25"/>
        <v>1123.0599758092139</v>
      </c>
      <c r="E92">
        <f t="shared" si="26"/>
        <v>1031.1049601439736</v>
      </c>
      <c r="F92">
        <f t="shared" si="27"/>
        <v>1025.8194641192676</v>
      </c>
      <c r="G92">
        <f t="shared" si="28"/>
        <v>997.69424046576023</v>
      </c>
      <c r="H92">
        <f t="shared" si="29"/>
        <v>997.814105078578</v>
      </c>
      <c r="I92">
        <f t="shared" si="30"/>
        <v>6726.2192996251797</v>
      </c>
      <c r="J92">
        <f t="shared" si="31"/>
        <v>30265.055297834431</v>
      </c>
      <c r="K92">
        <f t="shared" si="32"/>
        <v>32132.011891804523</v>
      </c>
      <c r="L92">
        <f t="shared" si="33"/>
        <v>43006.160191422663</v>
      </c>
      <c r="M92">
        <f t="shared" si="34"/>
        <v>42956.459687967137</v>
      </c>
    </row>
    <row r="93" spans="1:13" x14ac:dyDescent="0.25">
      <c r="A93">
        <v>1923</v>
      </c>
      <c r="B93">
        <v>1045.1300753792891</v>
      </c>
      <c r="C93">
        <f t="shared" si="24"/>
        <v>25581.901321033405</v>
      </c>
      <c r="D93">
        <f t="shared" si="25"/>
        <v>1129.8944367424101</v>
      </c>
      <c r="E93">
        <f t="shared" si="26"/>
        <v>1036.9935510591604</v>
      </c>
      <c r="F93">
        <f t="shared" si="27"/>
        <v>1032.1215948580066</v>
      </c>
      <c r="G93">
        <f t="shared" si="28"/>
        <v>1002.9168372899294</v>
      </c>
      <c r="H93">
        <f t="shared" si="29"/>
        <v>1002.9937296956778</v>
      </c>
      <c r="I93">
        <f t="shared" si="30"/>
        <v>5651.8926059351843</v>
      </c>
      <c r="J93">
        <f t="shared" si="31"/>
        <v>28250.871591622305</v>
      </c>
      <c r="K93">
        <f t="shared" si="32"/>
        <v>29912.363916193379</v>
      </c>
      <c r="L93">
        <f t="shared" si="33"/>
        <v>40867.31911133082</v>
      </c>
      <c r="M93">
        <f t="shared" si="34"/>
        <v>40836.236398427551</v>
      </c>
    </row>
    <row r="94" spans="1:13" x14ac:dyDescent="0.25">
      <c r="A94">
        <v>1924</v>
      </c>
      <c r="B94">
        <v>1049.450038407143</v>
      </c>
      <c r="C94">
        <f t="shared" si="24"/>
        <v>24218.66397923086</v>
      </c>
      <c r="D94">
        <f t="shared" si="25"/>
        <v>1136.7288976756081</v>
      </c>
      <c r="E94">
        <f t="shared" si="26"/>
        <v>1042.9643915411143</v>
      </c>
      <c r="F94">
        <f t="shared" si="27"/>
        <v>1038.5129972972209</v>
      </c>
      <c r="G94">
        <f t="shared" si="28"/>
        <v>1008.3151701837778</v>
      </c>
      <c r="H94">
        <f t="shared" si="29"/>
        <v>1008.3484255820513</v>
      </c>
      <c r="I94">
        <f t="shared" si="30"/>
        <v>4670.9856247397083</v>
      </c>
      <c r="J94">
        <f t="shared" si="31"/>
        <v>26279.365317319542</v>
      </c>
      <c r="K94">
        <f t="shared" si="32"/>
        <v>27742.40339497427</v>
      </c>
      <c r="L94">
        <f t="shared" si="33"/>
        <v>38713.843109668356</v>
      </c>
      <c r="M94">
        <f t="shared" si="34"/>
        <v>38700.757661880467</v>
      </c>
    </row>
    <row r="95" spans="1:13" x14ac:dyDescent="0.25">
      <c r="A95">
        <v>1925</v>
      </c>
      <c r="B95">
        <v>1052.159978172712</v>
      </c>
      <c r="C95">
        <f t="shared" si="24"/>
        <v>23382.54730073165</v>
      </c>
      <c r="D95">
        <f t="shared" si="25"/>
        <v>1143.5633586088043</v>
      </c>
      <c r="E95">
        <f t="shared" si="26"/>
        <v>1049.0174815898354</v>
      </c>
      <c r="F95">
        <f t="shared" si="27"/>
        <v>1044.9930330609204</v>
      </c>
      <c r="G95">
        <f t="shared" si="28"/>
        <v>1013.8906212598085</v>
      </c>
      <c r="H95">
        <f t="shared" si="29"/>
        <v>1013.8797352164984</v>
      </c>
      <c r="I95">
        <f t="shared" si="30"/>
        <v>3783.4983560392757</v>
      </c>
      <c r="J95">
        <f t="shared" si="31"/>
        <v>24353.48306918341</v>
      </c>
      <c r="K95">
        <f t="shared" si="32"/>
        <v>25625.758138986796</v>
      </c>
      <c r="L95">
        <f t="shared" si="33"/>
        <v>36550.895802845007</v>
      </c>
      <c r="M95">
        <f t="shared" si="34"/>
        <v>36555.058371699772</v>
      </c>
    </row>
    <row r="96" spans="1:13" x14ac:dyDescent="0.25">
      <c r="A96">
        <v>1926</v>
      </c>
      <c r="B96">
        <v>1053.6001237895682</v>
      </c>
      <c r="C96">
        <f t="shared" si="24"/>
        <v>22944.185823510317</v>
      </c>
      <c r="D96">
        <f t="shared" si="25"/>
        <v>1150.3978195420023</v>
      </c>
      <c r="E96">
        <f t="shared" si="26"/>
        <v>1055.1528212053527</v>
      </c>
      <c r="F96">
        <f t="shared" si="27"/>
        <v>1051.5610637731152</v>
      </c>
      <c r="G96">
        <f t="shared" si="28"/>
        <v>1019.6443799883127</v>
      </c>
      <c r="H96">
        <f t="shared" si="29"/>
        <v>1019.5890102237463</v>
      </c>
      <c r="I96">
        <f t="shared" si="30"/>
        <v>2989.4307998334134</v>
      </c>
      <c r="J96">
        <f t="shared" si="31"/>
        <v>22476.212031409832</v>
      </c>
      <c r="K96">
        <f t="shared" si="32"/>
        <v>23566.070227814445</v>
      </c>
      <c r="L96">
        <f t="shared" si="33"/>
        <v>34383.961147127142</v>
      </c>
      <c r="M96">
        <f t="shared" si="34"/>
        <v>34404.498547151597</v>
      </c>
    </row>
    <row r="97" spans="1:13" x14ac:dyDescent="0.25">
      <c r="A97">
        <v>1927</v>
      </c>
      <c r="B97">
        <v>1055.7705621619934</v>
      </c>
      <c r="C97">
        <f t="shared" si="24"/>
        <v>22291.369339563927</v>
      </c>
      <c r="D97">
        <f t="shared" si="25"/>
        <v>1157.2322804751984</v>
      </c>
      <c r="E97">
        <f t="shared" si="26"/>
        <v>1061.3704103877244</v>
      </c>
      <c r="F97">
        <f t="shared" si="27"/>
        <v>1058.2164510582807</v>
      </c>
      <c r="G97">
        <f t="shared" si="28"/>
        <v>1025.5774436742067</v>
      </c>
      <c r="H97">
        <f t="shared" si="29"/>
        <v>1025.4774114042521</v>
      </c>
      <c r="I97">
        <f t="shared" si="30"/>
        <v>2288.782956122544</v>
      </c>
      <c r="J97">
        <f t="shared" si="31"/>
        <v>20650.579978135233</v>
      </c>
      <c r="K97">
        <f t="shared" si="32"/>
        <v>21566.99488209531</v>
      </c>
      <c r="L97">
        <f t="shared" si="33"/>
        <v>32218.836752177947</v>
      </c>
      <c r="M97">
        <f t="shared" si="34"/>
        <v>32254.75755595931</v>
      </c>
    </row>
    <row r="98" spans="1:13" x14ac:dyDescent="0.25">
      <c r="A98">
        <v>1928</v>
      </c>
      <c r="B98">
        <v>1060.6403636417526</v>
      </c>
      <c r="C98">
        <f t="shared" si="24"/>
        <v>20860.932902533321</v>
      </c>
      <c r="D98">
        <f t="shared" si="25"/>
        <v>1164.0667414083964</v>
      </c>
      <c r="E98">
        <f t="shared" si="26"/>
        <v>1067.6702491368342</v>
      </c>
      <c r="F98">
        <f t="shared" si="27"/>
        <v>1064.9585565408925</v>
      </c>
      <c r="G98">
        <f t="shared" si="28"/>
        <v>1031.6906170994043</v>
      </c>
      <c r="H98">
        <f t="shared" si="29"/>
        <v>1031.5459080785513</v>
      </c>
      <c r="I98">
        <f t="shared" si="30"/>
        <v>1681.5548249062949</v>
      </c>
      <c r="J98">
        <f t="shared" si="31"/>
        <v>18879.655273494369</v>
      </c>
      <c r="K98">
        <f t="shared" si="32"/>
        <v>19632.199344281991</v>
      </c>
      <c r="L98">
        <f t="shared" si="33"/>
        <v>30061.626512910174</v>
      </c>
      <c r="M98">
        <f t="shared" si="34"/>
        <v>30111.827590073459</v>
      </c>
    </row>
    <row r="99" spans="1:13" x14ac:dyDescent="0.25">
      <c r="A99">
        <v>1929</v>
      </c>
      <c r="B99">
        <v>1066.660342289756</v>
      </c>
      <c r="C99">
        <f t="shared" si="24"/>
        <v>19158.204167203156</v>
      </c>
      <c r="D99">
        <f t="shared" si="25"/>
        <v>1170.9012023415926</v>
      </c>
      <c r="E99">
        <f t="shared" si="26"/>
        <v>1074.0523374527111</v>
      </c>
      <c r="F99">
        <f t="shared" si="27"/>
        <v>1071.7867418449605</v>
      </c>
      <c r="G99">
        <f t="shared" si="28"/>
        <v>1037.984512463212</v>
      </c>
      <c r="H99">
        <f t="shared" si="29"/>
        <v>1037.7952775806189</v>
      </c>
      <c r="I99">
        <f t="shared" si="30"/>
        <v>1167.7464061849892</v>
      </c>
      <c r="J99">
        <f t="shared" si="31"/>
        <v>17166.546871525421</v>
      </c>
      <c r="K99">
        <f t="shared" si="32"/>
        <v>17765.361767514984</v>
      </c>
      <c r="L99">
        <f t="shared" si="33"/>
        <v>27918.73209784746</v>
      </c>
      <c r="M99">
        <f t="shared" si="34"/>
        <v>27982.006040218675</v>
      </c>
    </row>
    <row r="100" spans="1:13" x14ac:dyDescent="0.25">
      <c r="A100">
        <v>1930</v>
      </c>
      <c r="B100">
        <v>1072.6401089097405</v>
      </c>
      <c r="C100">
        <f t="shared" si="24"/>
        <v>17538.60493174053</v>
      </c>
      <c r="D100">
        <f t="shared" si="25"/>
        <v>1177.7356632747906</v>
      </c>
      <c r="E100">
        <f t="shared" si="26"/>
        <v>1080.5166753353551</v>
      </c>
      <c r="F100">
        <f t="shared" si="27"/>
        <v>1078.7003685944946</v>
      </c>
      <c r="G100">
        <f t="shared" si="28"/>
        <v>1044.4595496803522</v>
      </c>
      <c r="H100">
        <f t="shared" si="29"/>
        <v>1044.2261051386595</v>
      </c>
      <c r="I100">
        <f t="shared" si="30"/>
        <v>747.35769995835335</v>
      </c>
      <c r="J100">
        <f t="shared" si="31"/>
        <v>15514.404316222688</v>
      </c>
      <c r="K100">
        <f t="shared" si="32"/>
        <v>15970.170112372545</v>
      </c>
      <c r="L100">
        <f t="shared" si="33"/>
        <v>25796.84328831219</v>
      </c>
      <c r="M100">
        <f t="shared" si="34"/>
        <v>25871.88668798166</v>
      </c>
    </row>
    <row r="101" spans="1:13" x14ac:dyDescent="0.25">
      <c r="A101">
        <v>1931</v>
      </c>
      <c r="B101">
        <v>1077.490222375794</v>
      </c>
      <c r="C101">
        <f t="shared" si="24"/>
        <v>16277.494517435032</v>
      </c>
      <c r="D101">
        <f t="shared" si="25"/>
        <v>1184.5701242079867</v>
      </c>
      <c r="E101">
        <f t="shared" si="26"/>
        <v>1087.0632627847954</v>
      </c>
      <c r="F101">
        <f t="shared" si="27"/>
        <v>1085.6987984137377</v>
      </c>
      <c r="G101">
        <f t="shared" si="28"/>
        <v>1051.1159565001726</v>
      </c>
      <c r="H101">
        <f t="shared" si="29"/>
        <v>1050.8387834578753</v>
      </c>
      <c r="I101">
        <f t="shared" si="30"/>
        <v>420.38870622661108</v>
      </c>
      <c r="J101">
        <f t="shared" si="31"/>
        <v>13926.417741521009</v>
      </c>
      <c r="K101">
        <f t="shared" si="32"/>
        <v>14250.321051864505</v>
      </c>
      <c r="L101">
        <f t="shared" si="33"/>
        <v>23702.927358240551</v>
      </c>
      <c r="M101">
        <f t="shared" si="34"/>
        <v>23788.349948453502</v>
      </c>
    </row>
    <row r="102" spans="1:13" x14ac:dyDescent="0.25">
      <c r="A102">
        <v>1932</v>
      </c>
      <c r="B102">
        <v>1081.960228887566</v>
      </c>
      <c r="C102">
        <f t="shared" si="24"/>
        <v>15156.879249455638</v>
      </c>
      <c r="D102">
        <f t="shared" si="25"/>
        <v>1191.4045851411847</v>
      </c>
      <c r="E102">
        <f t="shared" si="26"/>
        <v>1093.6920998010319</v>
      </c>
      <c r="F102">
        <f t="shared" si="27"/>
        <v>1092.7813929269323</v>
      </c>
      <c r="G102">
        <f t="shared" si="28"/>
        <v>1057.9537677913904</v>
      </c>
      <c r="H102">
        <f t="shared" si="29"/>
        <v>1057.6335120052099</v>
      </c>
      <c r="I102">
        <f t="shared" si="30"/>
        <v>186.83942498958834</v>
      </c>
      <c r="J102">
        <f t="shared" si="31"/>
        <v>12405.817871310643</v>
      </c>
      <c r="K102">
        <f t="shared" si="32"/>
        <v>12609.518884700943</v>
      </c>
      <c r="L102">
        <f t="shared" si="33"/>
        <v>21644.217667039302</v>
      </c>
      <c r="M102">
        <f t="shared" si="34"/>
        <v>21738.552126298582</v>
      </c>
    </row>
    <row r="103" spans="1:13" x14ac:dyDescent="0.25">
      <c r="A103">
        <v>1933</v>
      </c>
      <c r="B103">
        <v>1086.540334355934</v>
      </c>
      <c r="C103">
        <f t="shared" si="24"/>
        <v>14050.113018864662</v>
      </c>
      <c r="D103">
        <f t="shared" si="25"/>
        <v>1198.2390460743809</v>
      </c>
      <c r="E103">
        <f t="shared" si="26"/>
        <v>1100.4031863840646</v>
      </c>
      <c r="F103">
        <f t="shared" si="27"/>
        <v>1099.947513758787</v>
      </c>
      <c r="G103">
        <f t="shared" si="28"/>
        <v>1064.9728261977434</v>
      </c>
      <c r="H103">
        <f t="shared" si="29"/>
        <v>1064.6102968603373</v>
      </c>
      <c r="I103">
        <f t="shared" si="30"/>
        <v>46.709856247409519</v>
      </c>
      <c r="J103">
        <f t="shared" si="31"/>
        <v>10955.876019429277</v>
      </c>
      <c r="K103">
        <f t="shared" si="32"/>
        <v>11051.474456545046</v>
      </c>
      <c r="L103">
        <f t="shared" si="33"/>
        <v>19628.200763379398</v>
      </c>
      <c r="M103">
        <f t="shared" si="34"/>
        <v>19729.913404868163</v>
      </c>
    </row>
    <row r="104" spans="1:13" x14ac:dyDescent="0.25">
      <c r="A104">
        <v>1934</v>
      </c>
      <c r="B104">
        <v>1091.7703094913102</v>
      </c>
      <c r="C104">
        <f t="shared" si="24"/>
        <v>12837.614567410599</v>
      </c>
      <c r="D104">
        <f t="shared" si="25"/>
        <v>1205.0735070075789</v>
      </c>
      <c r="E104">
        <f t="shared" si="26"/>
        <v>1107.1965225338645</v>
      </c>
      <c r="F104">
        <f t="shared" si="27"/>
        <v>1107.1965225335443</v>
      </c>
      <c r="G104">
        <f t="shared" si="28"/>
        <v>1072.17278213799</v>
      </c>
      <c r="H104">
        <f t="shared" si="29"/>
        <v>1071.7689503580332</v>
      </c>
      <c r="I104">
        <f t="shared" si="30"/>
        <v>0</v>
      </c>
      <c r="J104">
        <f t="shared" si="31"/>
        <v>9579.9040896677307</v>
      </c>
      <c r="K104">
        <f t="shared" si="32"/>
        <v>9579.9040897303985</v>
      </c>
      <c r="L104">
        <f t="shared" si="33"/>
        <v>17662.602670862161</v>
      </c>
      <c r="M104">
        <f t="shared" si="34"/>
        <v>17770.104823531939</v>
      </c>
    </row>
    <row r="105" spans="1:13" x14ac:dyDescent="0.25">
      <c r="A105">
        <v>1935</v>
      </c>
      <c r="B105">
        <v>1097.0801365727675</v>
      </c>
      <c r="C105">
        <f t="shared" si="24"/>
        <v>11662.56805787039</v>
      </c>
      <c r="D105">
        <f t="shared" si="25"/>
        <v>1211.9079679407751</v>
      </c>
      <c r="E105">
        <f t="shared" si="26"/>
        <v>1114.0721082504315</v>
      </c>
      <c r="F105">
        <f t="shared" si="27"/>
        <v>1114.5277808749815</v>
      </c>
      <c r="G105">
        <f t="shared" si="28"/>
        <v>1079.553093329072</v>
      </c>
      <c r="H105">
        <f t="shared" si="29"/>
        <v>1079.1090905219316</v>
      </c>
      <c r="I105">
        <f t="shared" si="30"/>
        <v>46.70985624738465</v>
      </c>
      <c r="J105">
        <f t="shared" si="31"/>
        <v>8281.254575757348</v>
      </c>
      <c r="K105">
        <f t="shared" si="32"/>
        <v>8198.5285208793211</v>
      </c>
      <c r="L105">
        <f t="shared" si="33"/>
        <v>15755.374250023498</v>
      </c>
      <c r="M105">
        <f t="shared" si="34"/>
        <v>15867.034220569596</v>
      </c>
    </row>
    <row r="106" spans="1:13" x14ac:dyDescent="0.25">
      <c r="A106">
        <v>1936</v>
      </c>
      <c r="B106">
        <v>1101.8303141836411</v>
      </c>
      <c r="C106">
        <f t="shared" si="24"/>
        <v>10659.156864480794</v>
      </c>
      <c r="D106">
        <f t="shared" si="25"/>
        <v>1218.7424288739712</v>
      </c>
      <c r="E106">
        <f t="shared" si="26"/>
        <v>1121.0299435337947</v>
      </c>
      <c r="F106">
        <f t="shared" si="27"/>
        <v>1121.9406504073413</v>
      </c>
      <c r="G106">
        <f t="shared" si="28"/>
        <v>1087.1130252033472</v>
      </c>
      <c r="H106">
        <f t="shared" si="29"/>
        <v>1086.6301407068968</v>
      </c>
      <c r="I106">
        <f t="shared" si="30"/>
        <v>186.8394249895386</v>
      </c>
      <c r="J106">
        <f t="shared" si="31"/>
        <v>7063.3205613719874</v>
      </c>
      <c r="K106">
        <f t="shared" si="32"/>
        <v>6911.0718465156642</v>
      </c>
      <c r="L106">
        <f t="shared" si="33"/>
        <v>13914.675267486473</v>
      </c>
      <c r="M106">
        <f t="shared" si="34"/>
        <v>14028.831020637555</v>
      </c>
    </row>
    <row r="107" spans="1:13" x14ac:dyDescent="0.25">
      <c r="A107">
        <v>1937</v>
      </c>
      <c r="B107">
        <v>1106.3200004124226</v>
      </c>
      <c r="C107">
        <f t="shared" si="24"/>
        <v>9752.2550648395772</v>
      </c>
      <c r="D107">
        <f t="shared" si="25"/>
        <v>1225.5768898071692</v>
      </c>
      <c r="E107">
        <f t="shared" si="26"/>
        <v>1128.0700283839542</v>
      </c>
      <c r="F107">
        <f t="shared" si="27"/>
        <v>1129.4344927544007</v>
      </c>
      <c r="G107">
        <f t="shared" si="28"/>
        <v>1094.8516507893801</v>
      </c>
      <c r="H107">
        <f t="shared" si="29"/>
        <v>1094.3313293009996</v>
      </c>
      <c r="I107">
        <f t="shared" si="30"/>
        <v>420.38870622653644</v>
      </c>
      <c r="J107">
        <f t="shared" si="31"/>
        <v>5929.5357201390243</v>
      </c>
      <c r="K107">
        <f t="shared" si="32"/>
        <v>5721.2604771924907</v>
      </c>
      <c r="L107">
        <f t="shared" si="33"/>
        <v>12148.857588185292</v>
      </c>
      <c r="M107">
        <f t="shared" si="34"/>
        <v>12263.829923195577</v>
      </c>
    </row>
    <row r="108" spans="1:13" x14ac:dyDescent="0.25">
      <c r="A108">
        <v>1938</v>
      </c>
      <c r="B108">
        <v>1110.6307975005279</v>
      </c>
      <c r="C108">
        <f t="shared" si="24"/>
        <v>8919.4253790332114</v>
      </c>
      <c r="D108">
        <f t="shared" si="25"/>
        <v>1232.4113507403654</v>
      </c>
      <c r="E108">
        <f t="shared" si="26"/>
        <v>1135.1923628009099</v>
      </c>
      <c r="F108">
        <f t="shared" si="27"/>
        <v>1137.0086695413338</v>
      </c>
      <c r="G108">
        <f t="shared" si="28"/>
        <v>1102.7678506523371</v>
      </c>
      <c r="H108">
        <f t="shared" si="29"/>
        <v>1102.211689338088</v>
      </c>
      <c r="I108">
        <f t="shared" si="30"/>
        <v>747.35769995825387</v>
      </c>
      <c r="J108">
        <f t="shared" si="31"/>
        <v>4883.3743156332648</v>
      </c>
      <c r="K108">
        <f t="shared" si="32"/>
        <v>4632.8220993063596</v>
      </c>
      <c r="L108">
        <f t="shared" si="33"/>
        <v>10466.447322276828</v>
      </c>
      <c r="M108">
        <f t="shared" si="34"/>
        <v>10580.553534271579</v>
      </c>
    </row>
    <row r="109" spans="1:13" x14ac:dyDescent="0.25">
      <c r="A109">
        <v>1939</v>
      </c>
      <c r="B109">
        <v>1116.9096799987735</v>
      </c>
      <c r="C109">
        <f t="shared" si="24"/>
        <v>7772.8603928385564</v>
      </c>
      <c r="D109">
        <f t="shared" si="25"/>
        <v>1239.2458116735634</v>
      </c>
      <c r="E109">
        <f t="shared" si="26"/>
        <v>1142.396946784691</v>
      </c>
      <c r="F109">
        <f t="shared" si="27"/>
        <v>1144.6625423916848</v>
      </c>
      <c r="G109">
        <f t="shared" si="28"/>
        <v>1110.8603129535913</v>
      </c>
      <c r="H109">
        <f t="shared" si="29"/>
        <v>1110.2700577229261</v>
      </c>
      <c r="I109">
        <f t="shared" si="30"/>
        <v>1167.746406184865</v>
      </c>
      <c r="J109">
        <f t="shared" si="31"/>
        <v>3928.3512013732975</v>
      </c>
      <c r="K109">
        <f t="shared" si="32"/>
        <v>3649.4846458228021</v>
      </c>
      <c r="L109">
        <f t="shared" si="33"/>
        <v>8876.1259338543132</v>
      </c>
      <c r="M109">
        <f t="shared" si="34"/>
        <v>8987.6939962677243</v>
      </c>
    </row>
    <row r="110" spans="1:13" x14ac:dyDescent="0.25">
      <c r="A110">
        <v>1940</v>
      </c>
      <c r="B110">
        <v>1120.1201839144849</v>
      </c>
      <c r="C110">
        <f t="shared" si="24"/>
        <v>7217.0671045596209</v>
      </c>
      <c r="D110">
        <f t="shared" si="25"/>
        <v>1246.0802726067595</v>
      </c>
      <c r="E110">
        <f t="shared" si="26"/>
        <v>1149.6837803351809</v>
      </c>
      <c r="F110">
        <f t="shared" si="27"/>
        <v>1152.395472930395</v>
      </c>
      <c r="G110">
        <f t="shared" si="28"/>
        <v>1119.1275334507227</v>
      </c>
      <c r="H110">
        <f t="shared" si="29"/>
        <v>1118.5050753504038</v>
      </c>
      <c r="I110">
        <f t="shared" si="30"/>
        <v>1681.5548249061458</v>
      </c>
      <c r="J110">
        <f t="shared" si="31"/>
        <v>3068.0218208429533</v>
      </c>
      <c r="K110">
        <f t="shared" si="32"/>
        <v>2774.9752742369419</v>
      </c>
      <c r="L110">
        <f t="shared" si="33"/>
        <v>7386.710370635823</v>
      </c>
      <c r="M110">
        <f t="shared" si="34"/>
        <v>7494.0933595829956</v>
      </c>
    </row>
    <row r="111" spans="1:13" x14ac:dyDescent="0.25">
      <c r="A111">
        <v>1941</v>
      </c>
      <c r="B111">
        <v>1123.2405121162499</v>
      </c>
      <c r="C111">
        <f t="shared" si="24"/>
        <v>6696.6390528842794</v>
      </c>
      <c r="D111">
        <f t="shared" si="25"/>
        <v>1252.9147335399575</v>
      </c>
      <c r="E111">
        <f t="shared" si="26"/>
        <v>1157.0528634524671</v>
      </c>
      <c r="F111">
        <f t="shared" si="27"/>
        <v>1160.2068227812415</v>
      </c>
      <c r="G111">
        <f t="shared" si="28"/>
        <v>1127.5678154975176</v>
      </c>
      <c r="H111">
        <f t="shared" si="29"/>
        <v>1126.915186598897</v>
      </c>
      <c r="I111">
        <f t="shared" si="30"/>
        <v>2288.7829561223703</v>
      </c>
      <c r="J111">
        <f t="shared" si="31"/>
        <v>2305.9822074470953</v>
      </c>
      <c r="K111">
        <f t="shared" si="32"/>
        <v>2013.0193534658717</v>
      </c>
      <c r="L111">
        <f t="shared" si="33"/>
        <v>6007.1322164527874</v>
      </c>
      <c r="M111">
        <f t="shared" si="34"/>
        <v>6108.7230491061819</v>
      </c>
    </row>
    <row r="112" spans="1:13" x14ac:dyDescent="0.25">
      <c r="A112">
        <v>1942</v>
      </c>
      <c r="B112">
        <v>1128.1901304333987</v>
      </c>
      <c r="C112">
        <f t="shared" si="24"/>
        <v>5911.0535934471927</v>
      </c>
      <c r="D112">
        <f t="shared" si="25"/>
        <v>1259.7491944731537</v>
      </c>
      <c r="E112">
        <f t="shared" si="26"/>
        <v>1164.5041961365496</v>
      </c>
      <c r="F112">
        <f t="shared" si="27"/>
        <v>1168.0959535680013</v>
      </c>
      <c r="G112">
        <f t="shared" si="28"/>
        <v>1136.1792697459459</v>
      </c>
      <c r="H112">
        <f t="shared" si="29"/>
        <v>1135.4986384063959</v>
      </c>
      <c r="I112">
        <f t="shared" si="30"/>
        <v>2989.4307998332147</v>
      </c>
      <c r="J112">
        <f t="shared" si="31"/>
        <v>1645.8689845502163</v>
      </c>
      <c r="K112">
        <f t="shared" si="32"/>
        <v>1367.3394583768174</v>
      </c>
      <c r="L112">
        <f t="shared" si="33"/>
        <v>4746.4159278621746</v>
      </c>
      <c r="M112">
        <f t="shared" si="34"/>
        <v>4840.662340871876</v>
      </c>
    </row>
    <row r="113" spans="1:13" x14ac:dyDescent="0.25">
      <c r="A113">
        <v>1943</v>
      </c>
      <c r="B113">
        <v>1132.6601539368896</v>
      </c>
      <c r="C113">
        <f t="shared" si="24"/>
        <v>5243.6937029403007</v>
      </c>
      <c r="D113">
        <f t="shared" si="25"/>
        <v>1266.5836554063517</v>
      </c>
      <c r="E113">
        <f t="shared" si="26"/>
        <v>1172.0377783874283</v>
      </c>
      <c r="F113">
        <f t="shared" si="27"/>
        <v>1176.0622269156156</v>
      </c>
      <c r="G113">
        <f t="shared" si="28"/>
        <v>1144.9598150402308</v>
      </c>
      <c r="H113">
        <f t="shared" si="29"/>
        <v>1144.2534804791212</v>
      </c>
      <c r="I113">
        <f t="shared" si="30"/>
        <v>3783.4983560390519</v>
      </c>
      <c r="J113">
        <f t="shared" si="31"/>
        <v>1091.3593654642389</v>
      </c>
      <c r="K113">
        <f t="shared" si="32"/>
        <v>841.65437257434451</v>
      </c>
      <c r="L113">
        <f t="shared" si="33"/>
        <v>3613.6559619452155</v>
      </c>
      <c r="M113">
        <f t="shared" si="34"/>
        <v>3699.0756269222952</v>
      </c>
    </row>
    <row r="114" spans="1:13" x14ac:dyDescent="0.25">
      <c r="A114">
        <v>1944</v>
      </c>
      <c r="B114">
        <v>1136.2700633914933</v>
      </c>
      <c r="C114">
        <f t="shared" si="24"/>
        <v>4733.913853431869</v>
      </c>
      <c r="D114">
        <f t="shared" si="25"/>
        <v>1273.4181163395479</v>
      </c>
      <c r="E114">
        <f t="shared" si="26"/>
        <v>1179.6536102050741</v>
      </c>
      <c r="F114">
        <f t="shared" si="27"/>
        <v>1184.1050044485601</v>
      </c>
      <c r="G114">
        <f t="shared" si="28"/>
        <v>1153.9071774035692</v>
      </c>
      <c r="H114">
        <f t="shared" si="29"/>
        <v>1153.177565023303</v>
      </c>
      <c r="I114">
        <f t="shared" si="30"/>
        <v>4670.98562473946</v>
      </c>
      <c r="J114">
        <f t="shared" si="31"/>
        <v>646.17115344999422</v>
      </c>
      <c r="K114">
        <f t="shared" si="32"/>
        <v>439.67809956757861</v>
      </c>
      <c r="L114">
        <f t="shared" si="33"/>
        <v>2617.9932851461554</v>
      </c>
      <c r="M114">
        <f t="shared" si="34"/>
        <v>2693.1887944353248</v>
      </c>
    </row>
    <row r="115" spans="1:13" x14ac:dyDescent="0.25">
      <c r="A115">
        <v>1945</v>
      </c>
      <c r="B115">
        <v>1139.3203471739023</v>
      </c>
      <c r="C115">
        <f t="shared" si="24"/>
        <v>4323.4780281130206</v>
      </c>
      <c r="D115">
        <f t="shared" si="25"/>
        <v>1280.2525772727458</v>
      </c>
      <c r="E115">
        <f t="shared" si="26"/>
        <v>1187.351691589487</v>
      </c>
      <c r="F115">
        <f t="shared" si="27"/>
        <v>1192.2236477901461</v>
      </c>
      <c r="G115">
        <f t="shared" si="28"/>
        <v>1163.0188902765512</v>
      </c>
      <c r="H115">
        <f t="shared" si="29"/>
        <v>1162.2685453146696</v>
      </c>
      <c r="I115">
        <f t="shared" si="30"/>
        <v>5651.8926059349105</v>
      </c>
      <c r="J115">
        <f t="shared" si="31"/>
        <v>314.06274171291852</v>
      </c>
      <c r="K115">
        <f t="shared" si="32"/>
        <v>165.11888190784327</v>
      </c>
      <c r="L115">
        <f t="shared" si="33"/>
        <v>1768.5907883936295</v>
      </c>
      <c r="M115">
        <f t="shared" si="34"/>
        <v>1832.2647455314304</v>
      </c>
    </row>
    <row r="116" spans="1:13" x14ac:dyDescent="0.25">
      <c r="A116">
        <v>1946</v>
      </c>
      <c r="B116">
        <v>1143.6604799274162</v>
      </c>
      <c r="C116">
        <f t="shared" ref="C116:C147" si="35">(B116-$B$14)^2</f>
        <v>3771.5598951487959</v>
      </c>
      <c r="D116">
        <f t="shared" ref="D116:D147" si="36">$B$3*A116+$C$3</f>
        <v>1287.087038205942</v>
      </c>
      <c r="E116">
        <f t="shared" ref="E116:E147" si="37">$B$5*A116^2+$C$5*A116+$D$5</f>
        <v>1195.1320225406962</v>
      </c>
      <c r="F116">
        <f t="shared" ref="F116:F147" si="38">$B$7*A116^3+$C$7*A116^2+$D$7*A116+$E$7</f>
        <v>1200.417518565082</v>
      </c>
      <c r="G116">
        <f t="shared" ref="G116:G147" si="39">$B$9*A116^4+$C$9*A116^3+$D$9*A116^2+$E$9*A116+$F$9</f>
        <v>1172.292294934392</v>
      </c>
      <c r="H116">
        <f t="shared" ref="H116:H147" si="40">$B$11*A116^5+$C$11*A116^4+$D$11*A116^3+$E$11*A116^2+$F$11*A116+$G$11</f>
        <v>1171.5238766521215</v>
      </c>
      <c r="I116">
        <f t="shared" ref="I116:I147" si="41">(D116-$B$14)^2</f>
        <v>6726.2192996248814</v>
      </c>
      <c r="J116">
        <f t="shared" ref="J116:J147" si="42">(E116-$B$14)^2</f>
        <v>98.8331134052697</v>
      </c>
      <c r="K116">
        <f t="shared" ref="K116:K147" si="43">(F116-$B$14)^2</f>
        <v>21.678228376664627</v>
      </c>
      <c r="L116">
        <f t="shared" ref="L116:L147" si="44">(G116-$B$14)^2</f>
        <v>1074.607864987255</v>
      </c>
      <c r="M116">
        <f t="shared" ref="M116:M147" si="45">(H116-$B$14)^2</f>
        <v>1125.5776969878245</v>
      </c>
    </row>
    <row r="117" spans="1:13" x14ac:dyDescent="0.25">
      <c r="A117">
        <v>1947</v>
      </c>
      <c r="B117">
        <v>1149.6402893403181</v>
      </c>
      <c r="C117">
        <f t="shared" si="35"/>
        <v>3072.8416209459156</v>
      </c>
      <c r="D117">
        <f t="shared" si="36"/>
        <v>1293.92149913914</v>
      </c>
      <c r="E117">
        <f t="shared" si="37"/>
        <v>1202.9946030587016</v>
      </c>
      <c r="F117">
        <f t="shared" si="38"/>
        <v>1208.6859783973778</v>
      </c>
      <c r="G117">
        <f t="shared" si="39"/>
        <v>1181.7245403081179</v>
      </c>
      <c r="H117">
        <f t="shared" si="40"/>
        <v>1180.9408148378134</v>
      </c>
      <c r="I117">
        <f t="shared" si="41"/>
        <v>7893.9657058099456</v>
      </c>
      <c r="J117">
        <f t="shared" si="42"/>
        <v>4.3218416286575012</v>
      </c>
      <c r="K117">
        <f t="shared" si="43"/>
        <v>13.049949542115481</v>
      </c>
      <c r="L117">
        <f t="shared" si="44"/>
        <v>545.17424593253941</v>
      </c>
      <c r="M117">
        <f t="shared" si="45"/>
        <v>582.38683136066129</v>
      </c>
    </row>
    <row r="118" spans="1:13" x14ac:dyDescent="0.25">
      <c r="A118">
        <v>1948</v>
      </c>
      <c r="B118">
        <v>1155.6301779691464</v>
      </c>
      <c r="C118">
        <f t="shared" si="35"/>
        <v>2444.6427864026991</v>
      </c>
      <c r="D118">
        <f t="shared" si="36"/>
        <v>1300.7559600723362</v>
      </c>
      <c r="E118">
        <f t="shared" si="37"/>
        <v>1210.9394331435033</v>
      </c>
      <c r="F118">
        <f t="shared" si="38"/>
        <v>1217.0283889119746</v>
      </c>
      <c r="G118">
        <f t="shared" si="39"/>
        <v>1191.3125828057528</v>
      </c>
      <c r="H118">
        <f t="shared" si="40"/>
        <v>1190.5164163559675</v>
      </c>
      <c r="I118">
        <f t="shared" si="41"/>
        <v>9155.131824489481</v>
      </c>
      <c r="J118">
        <f t="shared" si="42"/>
        <v>34.409089432120759</v>
      </c>
      <c r="K118">
        <f t="shared" si="43"/>
        <v>142.91920134804857</v>
      </c>
      <c r="L118">
        <f t="shared" si="44"/>
        <v>189.36303488840406</v>
      </c>
      <c r="M118">
        <f t="shared" si="45"/>
        <v>211.90888823923089</v>
      </c>
    </row>
    <row r="119" spans="1:13" x14ac:dyDescent="0.25">
      <c r="A119">
        <v>1949</v>
      </c>
      <c r="B119">
        <v>1160.3499455395743</v>
      </c>
      <c r="C119">
        <f t="shared" si="35"/>
        <v>2000.1969503823875</v>
      </c>
      <c r="D119">
        <f t="shared" si="36"/>
        <v>1307.5904210055342</v>
      </c>
      <c r="E119">
        <f t="shared" si="37"/>
        <v>1218.966512795072</v>
      </c>
      <c r="F119">
        <f t="shared" si="38"/>
        <v>1225.4441117326496</v>
      </c>
      <c r="G119">
        <f t="shared" si="39"/>
        <v>1201.0531863719225</v>
      </c>
      <c r="H119">
        <f t="shared" si="40"/>
        <v>1200.2475379854441</v>
      </c>
      <c r="I119">
        <f t="shared" si="41"/>
        <v>10509.717655664157</v>
      </c>
      <c r="J119">
        <f t="shared" si="42"/>
        <v>193.01560981131863</v>
      </c>
      <c r="K119">
        <f t="shared" si="43"/>
        <v>414.96153686507415</v>
      </c>
      <c r="L119">
        <f t="shared" si="44"/>
        <v>16.162978013484597</v>
      </c>
      <c r="M119">
        <f t="shared" si="45"/>
        <v>23.28997700260485</v>
      </c>
    </row>
    <row r="120" spans="1:13" x14ac:dyDescent="0.25">
      <c r="A120">
        <v>1950</v>
      </c>
      <c r="B120">
        <v>1163.8205577210169</v>
      </c>
      <c r="C120">
        <f t="shared" si="35"/>
        <v>1701.8058248396515</v>
      </c>
      <c r="D120">
        <f t="shared" si="36"/>
        <v>1314.4248819387303</v>
      </c>
      <c r="E120">
        <f t="shared" si="37"/>
        <v>1227.0758420134662</v>
      </c>
      <c r="F120">
        <f t="shared" si="38"/>
        <v>1233.9325084831798</v>
      </c>
      <c r="G120">
        <f t="shared" si="39"/>
        <v>1210.9429226070642</v>
      </c>
      <c r="H120">
        <f t="shared" si="40"/>
        <v>1210.1308362036943</v>
      </c>
      <c r="I120">
        <f t="shared" si="41"/>
        <v>11957.723199333255</v>
      </c>
      <c r="J120">
        <f t="shared" si="42"/>
        <v>484.10274571129321</v>
      </c>
      <c r="K120">
        <f t="shared" si="43"/>
        <v>832.84196616873851</v>
      </c>
      <c r="L120">
        <f t="shared" si="44"/>
        <v>34.450039479482143</v>
      </c>
      <c r="M120">
        <f t="shared" si="45"/>
        <v>25.576578597881856</v>
      </c>
    </row>
    <row r="121" spans="1:13" x14ac:dyDescent="0.25">
      <c r="A121">
        <v>1951</v>
      </c>
      <c r="B121">
        <v>1168.810107873491</v>
      </c>
      <c r="C121">
        <f t="shared" si="35"/>
        <v>1315.0341167581653</v>
      </c>
      <c r="D121">
        <f t="shared" si="36"/>
        <v>1321.2593428719283</v>
      </c>
      <c r="E121">
        <f t="shared" si="37"/>
        <v>1235.2674207985983</v>
      </c>
      <c r="F121">
        <f t="shared" si="38"/>
        <v>1242.4929407882737</v>
      </c>
      <c r="G121">
        <f t="shared" si="39"/>
        <v>1220.9781704694033</v>
      </c>
      <c r="H121">
        <f t="shared" si="40"/>
        <v>1220.1627665311098</v>
      </c>
      <c r="I121">
        <f t="shared" si="41"/>
        <v>13499.148455497545</v>
      </c>
      <c r="J121">
        <f t="shared" si="42"/>
        <v>911.67243001951397</v>
      </c>
      <c r="K121">
        <f t="shared" si="43"/>
        <v>1400.2140244678044</v>
      </c>
      <c r="L121">
        <f t="shared" si="44"/>
        <v>252.95831983389161</v>
      </c>
      <c r="M121">
        <f t="shared" si="45"/>
        <v>227.68575296846879</v>
      </c>
    </row>
    <row r="122" spans="1:13" x14ac:dyDescent="0.25">
      <c r="A122">
        <v>1952</v>
      </c>
      <c r="B122">
        <v>1174.3108833350448</v>
      </c>
      <c r="C122">
        <f t="shared" si="35"/>
        <v>946.33901521795656</v>
      </c>
      <c r="D122">
        <f t="shared" si="36"/>
        <v>1328.0938038051245</v>
      </c>
      <c r="E122">
        <f t="shared" si="37"/>
        <v>1243.5412491505267</v>
      </c>
      <c r="F122">
        <f t="shared" si="38"/>
        <v>1251.1247702712426</v>
      </c>
      <c r="G122">
        <f t="shared" si="39"/>
        <v>1231.1551168113947</v>
      </c>
      <c r="H122">
        <f t="shared" si="40"/>
        <v>1230.3395840376616</v>
      </c>
      <c r="I122">
        <f t="shared" si="41"/>
        <v>15133.993424156208</v>
      </c>
      <c r="J122">
        <f t="shared" si="42"/>
        <v>1479.7671855763242</v>
      </c>
      <c r="K122">
        <f t="shared" si="43"/>
        <v>2120.7188481792632</v>
      </c>
      <c r="L122">
        <f t="shared" si="44"/>
        <v>680.25036995850087</v>
      </c>
      <c r="M122">
        <f t="shared" si="45"/>
        <v>638.37464849007108</v>
      </c>
    </row>
    <row r="123" spans="1:13" x14ac:dyDescent="0.25">
      <c r="A123">
        <v>1953</v>
      </c>
      <c r="B123">
        <v>1183.3606479982134</v>
      </c>
      <c r="C123">
        <f t="shared" si="35"/>
        <v>471.44824636058468</v>
      </c>
      <c r="D123">
        <f t="shared" si="36"/>
        <v>1334.9282647383225</v>
      </c>
      <c r="E123">
        <f t="shared" si="37"/>
        <v>1251.8973270692513</v>
      </c>
      <c r="F123">
        <f t="shared" si="38"/>
        <v>1259.8273585584247</v>
      </c>
      <c r="G123">
        <f t="shared" si="39"/>
        <v>1241.469755962491</v>
      </c>
      <c r="H123">
        <f t="shared" si="40"/>
        <v>1240.6573419421911</v>
      </c>
      <c r="I123">
        <f t="shared" si="41"/>
        <v>16862.258105310109</v>
      </c>
      <c r="J123">
        <f t="shared" si="42"/>
        <v>2192.4701251678794</v>
      </c>
      <c r="K123">
        <f t="shared" si="43"/>
        <v>2997.9842596520662</v>
      </c>
      <c r="L123">
        <f t="shared" si="44"/>
        <v>1324.686937987944</v>
      </c>
      <c r="M123">
        <f t="shared" si="45"/>
        <v>1266.2093086537307</v>
      </c>
    </row>
    <row r="124" spans="1:13" x14ac:dyDescent="0.25">
      <c r="A124">
        <v>1954</v>
      </c>
      <c r="B124">
        <v>1194.4306222546909</v>
      </c>
      <c r="C124">
        <f t="shared" si="35"/>
        <v>113.27099586325573</v>
      </c>
      <c r="D124">
        <f t="shared" si="36"/>
        <v>1341.7627256715186</v>
      </c>
      <c r="E124">
        <f t="shared" si="37"/>
        <v>1260.3356545547431</v>
      </c>
      <c r="F124">
        <f t="shared" si="38"/>
        <v>1268.6000672719674</v>
      </c>
      <c r="G124">
        <f t="shared" si="39"/>
        <v>1251.9178899079561</v>
      </c>
      <c r="H124">
        <f t="shared" si="40"/>
        <v>1251.1118915528059</v>
      </c>
      <c r="I124">
        <f t="shared" si="41"/>
        <v>18683.942498958335</v>
      </c>
      <c r="J124">
        <f t="shared" si="42"/>
        <v>3053.9049515245465</v>
      </c>
      <c r="K124">
        <f t="shared" si="43"/>
        <v>4035.6238590249886</v>
      </c>
      <c r="L124">
        <f t="shared" si="44"/>
        <v>2194.3962093171558</v>
      </c>
      <c r="M124">
        <f t="shared" si="45"/>
        <v>2119.532851534198</v>
      </c>
    </row>
    <row r="125" spans="1:13" x14ac:dyDescent="0.25">
      <c r="A125">
        <v>1955</v>
      </c>
      <c r="B125">
        <v>1206.6509180413605</v>
      </c>
      <c r="C125">
        <f t="shared" si="35"/>
        <v>2.4882255694958499</v>
      </c>
      <c r="D125">
        <f t="shared" si="36"/>
        <v>1348.5971866047166</v>
      </c>
      <c r="E125">
        <f t="shared" si="37"/>
        <v>1268.856231607002</v>
      </c>
      <c r="F125">
        <f t="shared" si="38"/>
        <v>1277.4422580370447</v>
      </c>
      <c r="G125">
        <f t="shared" si="39"/>
        <v>1262.4951279312372</v>
      </c>
      <c r="H125">
        <f t="shared" si="40"/>
        <v>1261.6988822072744</v>
      </c>
      <c r="I125">
        <f t="shared" si="41"/>
        <v>20599.046605101852</v>
      </c>
      <c r="J125">
        <f t="shared" si="42"/>
        <v>4068.2359573258514</v>
      </c>
      <c r="K125">
        <f t="shared" si="43"/>
        <v>5237.2361255648048</v>
      </c>
      <c r="L125">
        <f t="shared" si="44"/>
        <v>3297.2425495003172</v>
      </c>
      <c r="M125">
        <f t="shared" si="45"/>
        <v>3206.4331165062963</v>
      </c>
    </row>
    <row r="126" spans="1:13" x14ac:dyDescent="0.25">
      <c r="A126">
        <v>1956</v>
      </c>
      <c r="B126">
        <v>1221.1007979758153</v>
      </c>
      <c r="C126">
        <f t="shared" si="35"/>
        <v>256.87405578051391</v>
      </c>
      <c r="D126">
        <f t="shared" si="36"/>
        <v>1355.4316475379128</v>
      </c>
      <c r="E126">
        <f t="shared" si="37"/>
        <v>1277.4590582260862</v>
      </c>
      <c r="F126">
        <f t="shared" si="38"/>
        <v>1286.3532924781321</v>
      </c>
      <c r="G126">
        <f t="shared" si="39"/>
        <v>1273.1968872100115</v>
      </c>
      <c r="H126">
        <f t="shared" si="40"/>
        <v>1272.4137604385614</v>
      </c>
      <c r="I126">
        <f t="shared" si="41"/>
        <v>22607.570423739642</v>
      </c>
      <c r="J126">
        <f t="shared" si="42"/>
        <v>5239.6680252071465</v>
      </c>
      <c r="K126">
        <f t="shared" si="43"/>
        <v>6606.4035261391473</v>
      </c>
      <c r="L126">
        <f t="shared" si="44"/>
        <v>4640.7949302051857</v>
      </c>
      <c r="M126">
        <f t="shared" si="45"/>
        <v>4534.7097321489582</v>
      </c>
    </row>
    <row r="127" spans="1:13" x14ac:dyDescent="0.25">
      <c r="A127">
        <v>1957</v>
      </c>
      <c r="B127">
        <v>1235.8001706154535</v>
      </c>
      <c r="C127">
        <f t="shared" si="35"/>
        <v>944.12785647148348</v>
      </c>
      <c r="D127">
        <f t="shared" si="36"/>
        <v>1362.2661084711108</v>
      </c>
      <c r="E127">
        <f t="shared" si="37"/>
        <v>1286.1441344119085</v>
      </c>
      <c r="F127">
        <f t="shared" si="38"/>
        <v>1295.3325322183082</v>
      </c>
      <c r="G127">
        <f t="shared" si="39"/>
        <v>1284.0183922797441</v>
      </c>
      <c r="H127">
        <f t="shared" si="40"/>
        <v>1283.2517697960138</v>
      </c>
      <c r="I127">
        <f t="shared" si="41"/>
        <v>24709.513954872771</v>
      </c>
      <c r="J127">
        <f t="shared" si="42"/>
        <v>6572.4466277316324</v>
      </c>
      <c r="K127">
        <f t="shared" si="43"/>
        <v>8146.6916319910679</v>
      </c>
      <c r="L127">
        <f t="shared" si="44"/>
        <v>6232.2949106353362</v>
      </c>
      <c r="M127">
        <f t="shared" si="45"/>
        <v>6111.8407726175928</v>
      </c>
    </row>
    <row r="128" spans="1:13" x14ac:dyDescent="0.25">
      <c r="A128">
        <v>1958</v>
      </c>
      <c r="B128">
        <v>1247.4204608470179</v>
      </c>
      <c r="C128">
        <f t="shared" si="35"/>
        <v>1793.2644994795808</v>
      </c>
      <c r="D128">
        <f t="shared" si="36"/>
        <v>1369.100569404307</v>
      </c>
      <c r="E128">
        <f t="shared" si="37"/>
        <v>1294.911460164556</v>
      </c>
      <c r="F128">
        <f t="shared" si="38"/>
        <v>1304.3793388832128</v>
      </c>
      <c r="G128">
        <f t="shared" si="39"/>
        <v>1294.9546753913164</v>
      </c>
      <c r="H128">
        <f t="shared" si="40"/>
        <v>1294.2079502493143</v>
      </c>
      <c r="I128">
        <f t="shared" si="41"/>
        <v>26904.877198500122</v>
      </c>
      <c r="J128">
        <f t="shared" si="42"/>
        <v>8070.857827435223</v>
      </c>
      <c r="K128">
        <f t="shared" si="43"/>
        <v>9861.6482445116635</v>
      </c>
      <c r="L128">
        <f t="shared" si="44"/>
        <v>8078.6244300257795</v>
      </c>
      <c r="M128">
        <f t="shared" si="45"/>
        <v>7944.9489720141537</v>
      </c>
    </row>
    <row r="129" spans="1:13" x14ac:dyDescent="0.25">
      <c r="A129">
        <v>1959</v>
      </c>
      <c r="B129">
        <v>1257.3200746140494</v>
      </c>
      <c r="C129">
        <f t="shared" si="35"/>
        <v>2729.7038266574964</v>
      </c>
      <c r="D129">
        <f t="shared" si="36"/>
        <v>1375.9350303375049</v>
      </c>
      <c r="E129">
        <f t="shared" si="37"/>
        <v>1303.7610354839708</v>
      </c>
      <c r="F129">
        <f t="shared" si="38"/>
        <v>1313.4930740959244</v>
      </c>
      <c r="G129">
        <f t="shared" si="39"/>
        <v>1306.0005764514208</v>
      </c>
      <c r="H129">
        <f t="shared" si="40"/>
        <v>1305.2771382182837</v>
      </c>
      <c r="I129">
        <f t="shared" si="41"/>
        <v>29193.660154622867</v>
      </c>
      <c r="J129">
        <f t="shared" si="42"/>
        <v>9739.2282767786601</v>
      </c>
      <c r="K129">
        <f t="shared" si="43"/>
        <v>11754.802527624252</v>
      </c>
      <c r="L129">
        <f t="shared" si="44"/>
        <v>10186.273346522086</v>
      </c>
      <c r="M129">
        <f t="shared" si="45"/>
        <v>10040.767707810926</v>
      </c>
    </row>
    <row r="130" spans="1:13" x14ac:dyDescent="0.25">
      <c r="A130">
        <v>1960</v>
      </c>
      <c r="B130">
        <v>1264.1198630386928</v>
      </c>
      <c r="C130">
        <f t="shared" si="35"/>
        <v>3486.4721605530576</v>
      </c>
      <c r="D130">
        <f t="shared" si="36"/>
        <v>1382.7694912707011</v>
      </c>
      <c r="E130">
        <f t="shared" si="37"/>
        <v>1312.6928603701526</v>
      </c>
      <c r="F130">
        <f t="shared" si="38"/>
        <v>1322.6730994816171</v>
      </c>
      <c r="G130">
        <f t="shared" si="39"/>
        <v>1317.1507427841425</v>
      </c>
      <c r="H130">
        <f t="shared" si="40"/>
        <v>1316.4539654999971</v>
      </c>
      <c r="I130">
        <f t="shared" si="41"/>
        <v>31575.862823239782</v>
      </c>
      <c r="J130">
        <f t="shared" si="42"/>
        <v>11581.925218178514</v>
      </c>
      <c r="K130">
        <f t="shared" si="43"/>
        <v>13829.664150059867</v>
      </c>
      <c r="L130">
        <f t="shared" si="44"/>
        <v>12561.30677931543</v>
      </c>
      <c r="M130">
        <f t="shared" si="45"/>
        <v>12405.606533981307</v>
      </c>
    </row>
    <row r="131" spans="1:13" x14ac:dyDescent="0.25">
      <c r="A131">
        <v>1961</v>
      </c>
      <c r="B131">
        <v>1269.4615125216601</v>
      </c>
      <c r="C131">
        <f t="shared" si="35"/>
        <v>4145.8152540813526</v>
      </c>
      <c r="D131">
        <f t="shared" si="36"/>
        <v>1389.6039522038991</v>
      </c>
      <c r="E131">
        <f t="shared" si="37"/>
        <v>1321.7069348231598</v>
      </c>
      <c r="F131">
        <f t="shared" si="38"/>
        <v>1331.918776664068</v>
      </c>
      <c r="G131">
        <f t="shared" si="39"/>
        <v>1328.3996291905642</v>
      </c>
      <c r="H131">
        <f t="shared" si="40"/>
        <v>1327.7328594774008</v>
      </c>
      <c r="I131">
        <f t="shared" si="41"/>
        <v>34051.485204352139</v>
      </c>
      <c r="J131">
        <f t="shared" si="42"/>
        <v>13603.356484012331</v>
      </c>
      <c r="K131">
        <f t="shared" si="43"/>
        <v>16089.722434227437</v>
      </c>
      <c r="L131">
        <f t="shared" si="44"/>
        <v>15209.332412692613</v>
      </c>
      <c r="M131">
        <f t="shared" si="45"/>
        <v>15045.316748316003</v>
      </c>
    </row>
    <row r="132" spans="1:13" x14ac:dyDescent="0.25">
      <c r="A132">
        <v>1962</v>
      </c>
      <c r="B132">
        <v>1282.5713089932208</v>
      </c>
      <c r="C132">
        <f t="shared" si="35"/>
        <v>6005.9093126057614</v>
      </c>
      <c r="D132">
        <f t="shared" si="36"/>
        <v>1396.4384131370953</v>
      </c>
      <c r="E132">
        <f t="shared" si="37"/>
        <v>1330.8032588429633</v>
      </c>
      <c r="F132">
        <f t="shared" si="38"/>
        <v>1341.229467267287</v>
      </c>
      <c r="G132">
        <f t="shared" si="39"/>
        <v>1339.7414984256029</v>
      </c>
      <c r="H132">
        <f t="shared" si="40"/>
        <v>1339.1080424338579</v>
      </c>
      <c r="I132">
        <f t="shared" si="41"/>
        <v>36620.527297958615</v>
      </c>
      <c r="J132">
        <f t="shared" si="42"/>
        <v>15807.970496587341</v>
      </c>
      <c r="K132">
        <f t="shared" si="43"/>
        <v>18538.445514243205</v>
      </c>
      <c r="L132">
        <f t="shared" si="44"/>
        <v>18135.467912564993</v>
      </c>
      <c r="M132">
        <f t="shared" si="45"/>
        <v>17965.25668693845</v>
      </c>
    </row>
    <row r="133" spans="1:13" x14ac:dyDescent="0.25">
      <c r="A133">
        <v>1963</v>
      </c>
      <c r="B133">
        <v>1300.7905707395553</v>
      </c>
      <c r="C133">
        <f t="shared" si="35"/>
        <v>9161.7562894712319</v>
      </c>
      <c r="D133">
        <f t="shared" si="36"/>
        <v>1403.2728740702933</v>
      </c>
      <c r="E133">
        <f t="shared" si="37"/>
        <v>1339.9818324295338</v>
      </c>
      <c r="F133">
        <f t="shared" si="38"/>
        <v>1350.6045329157496</v>
      </c>
      <c r="G133">
        <f t="shared" si="39"/>
        <v>1351.170420601964</v>
      </c>
      <c r="H133">
        <f t="shared" si="40"/>
        <v>1350.5735312253237</v>
      </c>
      <c r="I133">
        <f t="shared" si="41"/>
        <v>39282.989104060587</v>
      </c>
      <c r="J133">
        <f t="shared" si="42"/>
        <v>18200.256268156096</v>
      </c>
      <c r="K133">
        <f t="shared" si="43"/>
        <v>21179.279501884652</v>
      </c>
      <c r="L133">
        <f t="shared" si="44"/>
        <v>21344.308161805231</v>
      </c>
      <c r="M133">
        <f t="shared" si="45"/>
        <v>21170.257047364321</v>
      </c>
    </row>
    <row r="134" spans="1:13" x14ac:dyDescent="0.25">
      <c r="A134">
        <v>1964</v>
      </c>
      <c r="B134">
        <v>1317.3704437933877</v>
      </c>
      <c r="C134">
        <f t="shared" si="35"/>
        <v>12610.602011475947</v>
      </c>
      <c r="D134">
        <f t="shared" si="36"/>
        <v>1410.1073350034894</v>
      </c>
      <c r="E134">
        <f t="shared" si="37"/>
        <v>1349.2426555828715</v>
      </c>
      <c r="F134">
        <f t="shared" si="38"/>
        <v>1360.0433352341643</v>
      </c>
      <c r="G134">
        <f t="shared" si="39"/>
        <v>1362.6802733689547</v>
      </c>
      <c r="H134">
        <f t="shared" si="40"/>
        <v>1362.1231368333101</v>
      </c>
      <c r="I134">
        <f t="shared" si="41"/>
        <v>42038.870622656628</v>
      </c>
      <c r="J134">
        <f t="shared" si="42"/>
        <v>20784.743400924803</v>
      </c>
      <c r="K134">
        <f t="shared" si="43"/>
        <v>24015.647660577379</v>
      </c>
      <c r="L134">
        <f t="shared" si="44"/>
        <v>24839.892802889291</v>
      </c>
      <c r="M134">
        <f t="shared" si="45"/>
        <v>24664.586228399214</v>
      </c>
    </row>
    <row r="135" spans="1:13" x14ac:dyDescent="0.25">
      <c r="A135">
        <v>1965</v>
      </c>
      <c r="B135">
        <v>1331.0602831617048</v>
      </c>
      <c r="C135">
        <f t="shared" si="35"/>
        <v>15872.667765709824</v>
      </c>
      <c r="D135">
        <f t="shared" si="36"/>
        <v>1416.9417959366874</v>
      </c>
      <c r="E135">
        <f t="shared" si="37"/>
        <v>1358.5857283030055</v>
      </c>
      <c r="F135">
        <f t="shared" si="38"/>
        <v>1369.5452358458424</v>
      </c>
      <c r="G135">
        <f t="shared" si="39"/>
        <v>1374.2647419124842</v>
      </c>
      <c r="H135">
        <f t="shared" si="40"/>
        <v>1373.7504639774561</v>
      </c>
      <c r="I135">
        <f t="shared" si="41"/>
        <v>44888.171853748216</v>
      </c>
      <c r="J135">
        <f t="shared" si="42"/>
        <v>23566.002087056018</v>
      </c>
      <c r="K135">
        <f t="shared" si="43"/>
        <v>27050.949587047282</v>
      </c>
      <c r="L135">
        <f t="shared" si="44"/>
        <v>28625.673968646843</v>
      </c>
      <c r="M135">
        <f t="shared" si="45"/>
        <v>28451.915812617808</v>
      </c>
    </row>
    <row r="136" spans="1:13" x14ac:dyDescent="0.25">
      <c r="A136">
        <v>1966</v>
      </c>
      <c r="B136">
        <v>1342.2405083385559</v>
      </c>
      <c r="C136">
        <f t="shared" si="35"/>
        <v>18814.786254132239</v>
      </c>
      <c r="D136">
        <f t="shared" si="36"/>
        <v>1423.7762568698836</v>
      </c>
      <c r="E136">
        <f t="shared" si="37"/>
        <v>1368.0110505899065</v>
      </c>
      <c r="F136">
        <f t="shared" si="38"/>
        <v>1379.1095963754924</v>
      </c>
      <c r="G136">
        <f t="shared" si="39"/>
        <v>1385.9173193126917</v>
      </c>
      <c r="H136">
        <f t="shared" si="40"/>
        <v>1385.44891063869</v>
      </c>
      <c r="I136">
        <f t="shared" si="41"/>
        <v>47830.892797333821</v>
      </c>
      <c r="J136">
        <f t="shared" si="42"/>
        <v>26548.643108642918</v>
      </c>
      <c r="K136">
        <f t="shared" si="43"/>
        <v>30288.560402476382</v>
      </c>
      <c r="L136">
        <f t="shared" si="44"/>
        <v>32704.484449046871</v>
      </c>
      <c r="M136">
        <f t="shared" si="45"/>
        <v>32535.286235086252</v>
      </c>
    </row>
    <row r="137" spans="1:13" x14ac:dyDescent="0.25">
      <c r="A137">
        <v>1967</v>
      </c>
      <c r="B137">
        <v>1354.2715558150142</v>
      </c>
      <c r="C137">
        <f t="shared" si="35"/>
        <v>22260.057767945837</v>
      </c>
      <c r="D137">
        <f t="shared" si="36"/>
        <v>1430.6107178030816</v>
      </c>
      <c r="E137">
        <f t="shared" si="37"/>
        <v>1377.5186224436038</v>
      </c>
      <c r="F137">
        <f t="shared" si="38"/>
        <v>1388.735778447357</v>
      </c>
      <c r="G137">
        <f t="shared" si="39"/>
        <v>1397.6313059478998</v>
      </c>
      <c r="H137">
        <f t="shared" si="40"/>
        <v>1397.2116680890322</v>
      </c>
      <c r="I137">
        <f t="shared" si="41"/>
        <v>50867.033453415017</v>
      </c>
      <c r="J137">
        <f t="shared" si="42"/>
        <v>29737.317837743965</v>
      </c>
      <c r="K137">
        <f t="shared" si="43"/>
        <v>33731.829950418738</v>
      </c>
      <c r="L137">
        <f t="shared" si="44"/>
        <v>37078.505932741064</v>
      </c>
      <c r="M137">
        <f t="shared" si="45"/>
        <v>36917.07294376249</v>
      </c>
    </row>
    <row r="138" spans="1:13" x14ac:dyDescent="0.25">
      <c r="A138">
        <v>1968</v>
      </c>
      <c r="B138">
        <v>1371.6504714934774</v>
      </c>
      <c r="C138">
        <f t="shared" si="35"/>
        <v>27747.885097336304</v>
      </c>
      <c r="D138">
        <f t="shared" si="36"/>
        <v>1437.4451787362777</v>
      </c>
      <c r="E138">
        <f t="shared" si="37"/>
        <v>1387.1084438640682</v>
      </c>
      <c r="F138">
        <f t="shared" si="38"/>
        <v>1398.4231436854461</v>
      </c>
      <c r="G138">
        <f t="shared" si="39"/>
        <v>1409.3998097330332</v>
      </c>
      <c r="H138">
        <f t="shared" si="40"/>
        <v>1409.0317197293043</v>
      </c>
      <c r="I138">
        <f t="shared" si="41"/>
        <v>53996.59382199018</v>
      </c>
      <c r="J138">
        <f t="shared" si="42"/>
        <v>33136.718236346074</v>
      </c>
      <c r="K138">
        <f t="shared" si="43"/>
        <v>37384.082003463263</v>
      </c>
      <c r="L138">
        <f t="shared" si="44"/>
        <v>41749.23798545399</v>
      </c>
      <c r="M138">
        <f t="shared" si="45"/>
        <v>41598.952536640601</v>
      </c>
    </row>
    <row r="139" spans="1:13" x14ac:dyDescent="0.25">
      <c r="A139">
        <v>1969</v>
      </c>
      <c r="B139">
        <v>1389.3417371479975</v>
      </c>
      <c r="C139">
        <f t="shared" si="35"/>
        <v>33954.780639082281</v>
      </c>
      <c r="D139">
        <f t="shared" si="36"/>
        <v>1444.2796396694757</v>
      </c>
      <c r="E139">
        <f t="shared" si="37"/>
        <v>1396.7805148513289</v>
      </c>
      <c r="F139">
        <f t="shared" si="38"/>
        <v>1408.1710537137697</v>
      </c>
      <c r="G139">
        <f t="shared" si="39"/>
        <v>1421.2157464772463</v>
      </c>
      <c r="H139">
        <f t="shared" si="40"/>
        <v>1420.9018412977457</v>
      </c>
      <c r="I139">
        <f t="shared" si="41"/>
        <v>57219.573903060991</v>
      </c>
      <c r="J139">
        <f t="shared" si="42"/>
        <v>36751.576856403641</v>
      </c>
      <c r="K139">
        <f t="shared" si="43"/>
        <v>41248.613478073341</v>
      </c>
      <c r="L139">
        <f t="shared" si="44"/>
        <v>46717.467682963048</v>
      </c>
      <c r="M139">
        <f t="shared" si="45"/>
        <v>46581.869882468003</v>
      </c>
    </row>
    <row r="140" spans="1:13" x14ac:dyDescent="0.25">
      <c r="A140">
        <v>1970</v>
      </c>
      <c r="B140">
        <v>1411.1005121906292</v>
      </c>
      <c r="C140">
        <f t="shared" si="35"/>
        <v>42447.126864696627</v>
      </c>
      <c r="D140">
        <f t="shared" si="36"/>
        <v>1451.1141006026719</v>
      </c>
      <c r="E140">
        <f t="shared" si="37"/>
        <v>1406.5348354053858</v>
      </c>
      <c r="F140">
        <f t="shared" si="38"/>
        <v>1417.9788701575017</v>
      </c>
      <c r="G140">
        <f t="shared" si="39"/>
        <v>1433.0718392878771</v>
      </c>
      <c r="H140">
        <f t="shared" si="40"/>
        <v>1432.8146003335714</v>
      </c>
      <c r="I140">
        <f t="shared" si="41"/>
        <v>60535.973696625726</v>
      </c>
      <c r="J140">
        <f t="shared" si="42"/>
        <v>40586.666839809011</v>
      </c>
      <c r="K140">
        <f t="shared" si="43"/>
        <v>45328.693658000499</v>
      </c>
      <c r="L140">
        <f t="shared" si="44"/>
        <v>51983.239522597265</v>
      </c>
      <c r="M140">
        <f t="shared" si="45"/>
        <v>51866.005589318447</v>
      </c>
    </row>
    <row r="141" spans="1:13" x14ac:dyDescent="0.25">
      <c r="A141">
        <v>1971</v>
      </c>
      <c r="B141">
        <v>1431.120952676496</v>
      </c>
      <c r="C141">
        <f t="shared" si="35"/>
        <v>51097.447693442045</v>
      </c>
      <c r="D141">
        <f t="shared" si="36"/>
        <v>1457.9485615358699</v>
      </c>
      <c r="E141">
        <f t="shared" si="37"/>
        <v>1416.3714055262099</v>
      </c>
      <c r="F141">
        <f t="shared" si="38"/>
        <v>1427.8459546401864</v>
      </c>
      <c r="G141">
        <f t="shared" si="39"/>
        <v>1444.9606189280748</v>
      </c>
      <c r="H141">
        <f t="shared" si="40"/>
        <v>1444.7623556703329</v>
      </c>
      <c r="I141">
        <f t="shared" si="41"/>
        <v>63945.793202686145</v>
      </c>
      <c r="J141">
        <f t="shared" si="42"/>
        <v>44646.801918389676</v>
      </c>
      <c r="K141">
        <f t="shared" si="43"/>
        <v>49627.563424222855</v>
      </c>
      <c r="L141">
        <f t="shared" si="44"/>
        <v>57545.826465556551</v>
      </c>
      <c r="M141">
        <f t="shared" si="45"/>
        <v>57450.744173276602</v>
      </c>
    </row>
    <row r="142" spans="1:13" x14ac:dyDescent="0.25">
      <c r="A142">
        <v>1972</v>
      </c>
      <c r="B142">
        <v>1449.2900279404223</v>
      </c>
      <c r="C142">
        <f t="shared" si="35"/>
        <v>59641.709096541948</v>
      </c>
      <c r="D142">
        <f t="shared" si="36"/>
        <v>1464.7830224690661</v>
      </c>
      <c r="E142">
        <f t="shared" si="37"/>
        <v>1426.2902252138301</v>
      </c>
      <c r="F142">
        <f t="shared" si="38"/>
        <v>1437.7716687858338</v>
      </c>
      <c r="G142">
        <f t="shared" si="39"/>
        <v>1456.8744238168001</v>
      </c>
      <c r="H142">
        <f t="shared" si="40"/>
        <v>1456.7372569292784</v>
      </c>
      <c r="I142">
        <f t="shared" si="41"/>
        <v>67449.032421240438</v>
      </c>
      <c r="J142">
        <f t="shared" si="42"/>
        <v>48936.836413943973</v>
      </c>
      <c r="K142">
        <f t="shared" si="43"/>
        <v>54148.434494978879</v>
      </c>
      <c r="L142">
        <f t="shared" si="44"/>
        <v>63403.701705964355</v>
      </c>
      <c r="M142">
        <f t="shared" si="45"/>
        <v>63334.643024651697</v>
      </c>
    </row>
    <row r="143" spans="1:13" x14ac:dyDescent="0.25">
      <c r="A143">
        <v>1973</v>
      </c>
      <c r="B143">
        <v>1462.86070221712</v>
      </c>
      <c r="C143">
        <f t="shared" si="35"/>
        <v>66454.238014002054</v>
      </c>
      <c r="D143">
        <f t="shared" si="36"/>
        <v>1471.6174834022622</v>
      </c>
      <c r="E143">
        <f t="shared" si="37"/>
        <v>1436.2912944682757</v>
      </c>
      <c r="F143">
        <f t="shared" si="38"/>
        <v>1447.755374219385</v>
      </c>
      <c r="G143">
        <f t="shared" si="39"/>
        <v>1468.8053999096155</v>
      </c>
      <c r="H143">
        <f t="shared" si="40"/>
        <v>1468.7312446683645</v>
      </c>
      <c r="I143">
        <f t="shared" si="41"/>
        <v>71045.691352289505</v>
      </c>
      <c r="J143">
        <f t="shared" si="42"/>
        <v>53461.665238219983</v>
      </c>
      <c r="K143">
        <f t="shared" si="43"/>
        <v>58894.488673408683</v>
      </c>
      <c r="L143">
        <f t="shared" si="44"/>
        <v>69554.51133369132</v>
      </c>
      <c r="M143">
        <f t="shared" si="45"/>
        <v>69515.402628403666</v>
      </c>
    </row>
    <row r="144" spans="1:13" x14ac:dyDescent="0.25">
      <c r="A144">
        <v>1974</v>
      </c>
      <c r="B144">
        <v>1476.1409105124521</v>
      </c>
      <c r="C144">
        <f t="shared" si="35"/>
        <v>73477.537242873776</v>
      </c>
      <c r="D144">
        <f t="shared" si="36"/>
        <v>1478.4519443354602</v>
      </c>
      <c r="E144">
        <f t="shared" si="37"/>
        <v>1446.3746132894594</v>
      </c>
      <c r="F144">
        <f t="shared" si="38"/>
        <v>1457.7964325646171</v>
      </c>
      <c r="G144">
        <f t="shared" si="39"/>
        <v>1480.7455006986856</v>
      </c>
      <c r="H144">
        <f t="shared" si="40"/>
        <v>1480.736049130559</v>
      </c>
      <c r="I144">
        <f t="shared" si="41"/>
        <v>74735.769995834344</v>
      </c>
      <c r="J144">
        <f t="shared" si="42"/>
        <v>58226.223892859387</v>
      </c>
      <c r="K144">
        <f t="shared" si="43"/>
        <v>63868.877102108301</v>
      </c>
      <c r="L144">
        <f t="shared" si="44"/>
        <v>75995.048105629612</v>
      </c>
      <c r="M144">
        <f t="shared" si="45"/>
        <v>75989.837129703767</v>
      </c>
    </row>
    <row r="145" spans="1:13" x14ac:dyDescent="0.25">
      <c r="A145">
        <v>1975</v>
      </c>
      <c r="B145">
        <v>1491.7409648519358</v>
      </c>
      <c r="C145">
        <f t="shared" si="35"/>
        <v>82178.231386946165</v>
      </c>
      <c r="D145">
        <f t="shared" si="36"/>
        <v>1485.2864052686564</v>
      </c>
      <c r="E145">
        <f t="shared" si="37"/>
        <v>1456.5401816774393</v>
      </c>
      <c r="F145">
        <f t="shared" si="38"/>
        <v>1467.8942054455401</v>
      </c>
      <c r="G145">
        <f t="shared" si="39"/>
        <v>1492.6864872723818</v>
      </c>
      <c r="H145">
        <f t="shared" si="40"/>
        <v>1492.7431907504797</v>
      </c>
      <c r="I145">
        <f t="shared" si="41"/>
        <v>78519.268351872975</v>
      </c>
      <c r="J145">
        <f t="shared" si="42"/>
        <v>63235.488469517397</v>
      </c>
      <c r="K145">
        <f t="shared" si="43"/>
        <v>69074.719527417765</v>
      </c>
      <c r="L145">
        <f t="shared" si="44"/>
        <v>82721.226416801903</v>
      </c>
      <c r="M145">
        <f t="shared" si="45"/>
        <v>82753.846944740581</v>
      </c>
    </row>
    <row r="146" spans="1:13" x14ac:dyDescent="0.25">
      <c r="A146">
        <v>1976</v>
      </c>
      <c r="B146">
        <v>1509.1109619418578</v>
      </c>
      <c r="C146">
        <f t="shared" si="35"/>
        <v>92438.774002913677</v>
      </c>
      <c r="D146">
        <f t="shared" si="36"/>
        <v>1492.1208662018544</v>
      </c>
      <c r="E146">
        <f t="shared" si="37"/>
        <v>1466.7879996321863</v>
      </c>
      <c r="F146">
        <f t="shared" si="38"/>
        <v>1478.0480544870952</v>
      </c>
      <c r="G146">
        <f t="shared" si="39"/>
        <v>1504.6199283748865</v>
      </c>
      <c r="H146">
        <f t="shared" si="40"/>
        <v>1504.7439789026976</v>
      </c>
      <c r="I146">
        <f t="shared" si="41"/>
        <v>82396.186420407408</v>
      </c>
      <c r="J146">
        <f t="shared" si="42"/>
        <v>68494.475649755666</v>
      </c>
      <c r="K146">
        <f t="shared" si="43"/>
        <v>74515.103571646716</v>
      </c>
      <c r="L146">
        <f t="shared" si="44"/>
        <v>89728.058553960611</v>
      </c>
      <c r="M146">
        <f t="shared" si="45"/>
        <v>89802.391725843117</v>
      </c>
    </row>
    <row r="147" spans="1:13" x14ac:dyDescent="0.25">
      <c r="A147">
        <v>1977</v>
      </c>
      <c r="B147">
        <v>1527.6809550919827</v>
      </c>
      <c r="C147">
        <f t="shared" si="35"/>
        <v>104075.5655595313</v>
      </c>
      <c r="D147">
        <f t="shared" si="36"/>
        <v>1498.9553271350505</v>
      </c>
      <c r="E147">
        <f t="shared" si="37"/>
        <v>1477.1180671537295</v>
      </c>
      <c r="F147">
        <f t="shared" si="38"/>
        <v>1488.2573413128266</v>
      </c>
      <c r="G147">
        <f t="shared" si="39"/>
        <v>1516.5372002273798</v>
      </c>
      <c r="H147">
        <f t="shared" si="40"/>
        <v>1516.7295121401548</v>
      </c>
      <c r="I147">
        <f t="shared" si="41"/>
        <v>86366.524201435604</v>
      </c>
      <c r="J147">
        <f t="shared" si="42"/>
        <v>74008.242705112556</v>
      </c>
      <c r="K147">
        <f t="shared" si="43"/>
        <v>80193.084011821993</v>
      </c>
      <c r="L147">
        <f t="shared" si="44"/>
        <v>97009.632194118254</v>
      </c>
      <c r="M147">
        <f t="shared" si="45"/>
        <v>97129.465535196214</v>
      </c>
    </row>
    <row r="148" spans="1:13" x14ac:dyDescent="0.25">
      <c r="A148">
        <v>1978</v>
      </c>
      <c r="B148">
        <v>1546.8909078525528</v>
      </c>
      <c r="C148">
        <f t="shared" ref="C148:C179" si="46">(B148-$B$14)^2</f>
        <v>116839.13552041358</v>
      </c>
      <c r="D148">
        <f t="shared" ref="D148:D179" si="47">$B$3*A148+$C$3</f>
        <v>1505.7897880682485</v>
      </c>
      <c r="E148">
        <f t="shared" ref="E148:E179" si="48">$B$5*A148^2+$C$5*A148+$D$5</f>
        <v>1487.530384242069</v>
      </c>
      <c r="F148">
        <f t="shared" ref="F148:F179" si="49">$B$7*A148^3+$C$7*A148^2+$D$7*A148+$E$7</f>
        <v>1498.5214275472099</v>
      </c>
      <c r="G148">
        <f t="shared" ref="G148:G179" si="50">$B$9*A148^4+$C$9*A148^3+$D$9*A148^2+$E$9*A148+$F$9</f>
        <v>1528.4294867664576</v>
      </c>
      <c r="H148">
        <f t="shared" ref="H148:H179" si="51">$B$11*A148^5+$C$11*A148^4+$D$11*A148^3+$E$11*A148^2+$F$11*A148+$G$11</f>
        <v>1528.6906775385141</v>
      </c>
      <c r="I148">
        <f t="shared" ref="I148:I179" si="52">(D148-$B$14)^2</f>
        <v>90430.28169495966</v>
      </c>
      <c r="J148">
        <f t="shared" ref="J148:J179" si="53">(E148-$B$14)^2</f>
        <v>79781.887497059812</v>
      </c>
      <c r="K148">
        <f t="shared" ref="K148:K179" si="54">(F148-$B$14)^2</f>
        <v>86111.682069033603</v>
      </c>
      <c r="L148">
        <f t="shared" ref="L148:L179" si="55">(G148-$B$14)^2</f>
        <v>104559.08964582435</v>
      </c>
      <c r="M148">
        <f t="shared" ref="M148:M179" si="56">(H148-$B$14)^2</f>
        <v>104728.07306244843</v>
      </c>
    </row>
    <row r="149" spans="1:13" x14ac:dyDescent="0.25">
      <c r="A149">
        <v>1979</v>
      </c>
      <c r="B149">
        <v>1566.1608470081183</v>
      </c>
      <c r="C149">
        <f t="shared" si="46"/>
        <v>130384.06710866511</v>
      </c>
      <c r="D149">
        <f t="shared" si="47"/>
        <v>1512.6242490014447</v>
      </c>
      <c r="E149">
        <f t="shared" si="48"/>
        <v>1498.0249508971756</v>
      </c>
      <c r="F149">
        <f t="shared" si="49"/>
        <v>1508.8396748149535</v>
      </c>
      <c r="G149">
        <f t="shared" si="50"/>
        <v>1540.2877793461084</v>
      </c>
      <c r="H149">
        <f t="shared" si="51"/>
        <v>1540.6181502789259</v>
      </c>
      <c r="I149">
        <f t="shared" si="52"/>
        <v>94587.458900977421</v>
      </c>
      <c r="J149">
        <f t="shared" si="53"/>
        <v>85820.548476999524</v>
      </c>
      <c r="K149">
        <f t="shared" si="54"/>
        <v>92273.884704378055</v>
      </c>
      <c r="L149">
        <f t="shared" si="55"/>
        <v>112368.60837944986</v>
      </c>
      <c r="M149">
        <f t="shared" si="56"/>
        <v>112590.20762809552</v>
      </c>
    </row>
    <row r="150" spans="1:13" x14ac:dyDescent="0.25">
      <c r="A150">
        <v>1980</v>
      </c>
      <c r="B150">
        <v>1584.9407533384765</v>
      </c>
      <c r="C150">
        <f t="shared" si="46"/>
        <v>144299.12483501885</v>
      </c>
      <c r="D150">
        <f t="shared" si="47"/>
        <v>1519.4587099346427</v>
      </c>
      <c r="E150">
        <f t="shared" si="48"/>
        <v>1508.6017671190493</v>
      </c>
      <c r="F150">
        <f t="shared" si="49"/>
        <v>1519.2114447398344</v>
      </c>
      <c r="G150">
        <f t="shared" si="50"/>
        <v>1552.102877035737</v>
      </c>
      <c r="H150">
        <f t="shared" si="51"/>
        <v>1552.5023932605982</v>
      </c>
      <c r="I150">
        <f t="shared" si="52"/>
        <v>98838.055819491085</v>
      </c>
      <c r="J150">
        <f t="shared" si="53"/>
        <v>92129.404686296461</v>
      </c>
      <c r="K150">
        <f t="shared" si="54"/>
        <v>98682.643922674455</v>
      </c>
      <c r="L150">
        <f t="shared" si="55"/>
        <v>120429.38366214032</v>
      </c>
      <c r="M150">
        <f t="shared" si="56"/>
        <v>120706.83100301342</v>
      </c>
    </row>
    <row r="151" spans="1:13" x14ac:dyDescent="0.25">
      <c r="A151">
        <v>1981</v>
      </c>
      <c r="B151">
        <v>1602.6506293856985</v>
      </c>
      <c r="C151">
        <f t="shared" si="46"/>
        <v>158067.56823846631</v>
      </c>
      <c r="D151">
        <f t="shared" si="47"/>
        <v>1526.2931708678389</v>
      </c>
      <c r="E151">
        <f t="shared" si="48"/>
        <v>1519.2608329077193</v>
      </c>
      <c r="F151">
        <f t="shared" si="49"/>
        <v>1529.6360989456298</v>
      </c>
      <c r="G151">
        <f t="shared" si="50"/>
        <v>1563.8653863817453</v>
      </c>
      <c r="H151">
        <f t="shared" si="51"/>
        <v>1564.3336568325758</v>
      </c>
      <c r="I151">
        <f t="shared" si="52"/>
        <v>103182.07245049841</v>
      </c>
      <c r="J151">
        <f t="shared" si="53"/>
        <v>98713.675756281053</v>
      </c>
      <c r="K151">
        <f t="shared" si="54"/>
        <v>105340.87608554574</v>
      </c>
      <c r="L151">
        <f t="shared" si="55"/>
        <v>128731.61270484641</v>
      </c>
      <c r="M151">
        <f t="shared" si="56"/>
        <v>129067.85525227923</v>
      </c>
    </row>
    <row r="152" spans="1:13" x14ac:dyDescent="0.25">
      <c r="A152">
        <v>1982</v>
      </c>
      <c r="B152">
        <v>1618.7305322214304</v>
      </c>
      <c r="C152">
        <f t="shared" si="46"/>
        <v>171112.13450877299</v>
      </c>
      <c r="D152">
        <f t="shared" si="47"/>
        <v>1533.1276318010368</v>
      </c>
      <c r="E152">
        <f t="shared" si="48"/>
        <v>1530.0021482631855</v>
      </c>
      <c r="F152">
        <f t="shared" si="49"/>
        <v>1540.1129990575137</v>
      </c>
      <c r="G152">
        <f t="shared" si="50"/>
        <v>1575.5657216459513</v>
      </c>
      <c r="H152">
        <f t="shared" si="51"/>
        <v>1576.1019781678915</v>
      </c>
      <c r="I152">
        <f t="shared" si="52"/>
        <v>107619.50879400168</v>
      </c>
      <c r="J152">
        <f t="shared" si="53"/>
        <v>105578.62190821471</v>
      </c>
      <c r="K152">
        <f t="shared" si="54"/>
        <v>112251.46123307831</v>
      </c>
      <c r="L152">
        <f t="shared" si="55"/>
        <v>137264.48110764578</v>
      </c>
      <c r="M152">
        <f t="shared" si="56"/>
        <v>137662.12641155894</v>
      </c>
    </row>
    <row r="153" spans="1:13" x14ac:dyDescent="0.25">
      <c r="A153">
        <v>1983</v>
      </c>
      <c r="B153">
        <v>1632.6201426768187</v>
      </c>
      <c r="C153">
        <f t="shared" si="46"/>
        <v>182796.12567208565</v>
      </c>
      <c r="D153">
        <f t="shared" si="47"/>
        <v>1539.962092734233</v>
      </c>
      <c r="E153">
        <f t="shared" si="48"/>
        <v>1540.825713185448</v>
      </c>
      <c r="F153">
        <f t="shared" si="49"/>
        <v>1550.6415066990303</v>
      </c>
      <c r="G153">
        <f t="shared" si="50"/>
        <v>1587.1941046267748</v>
      </c>
      <c r="H153">
        <f t="shared" si="51"/>
        <v>1587.7971810549498</v>
      </c>
      <c r="I153">
        <f t="shared" si="52"/>
        <v>112150.36484999857</v>
      </c>
      <c r="J153">
        <f t="shared" si="53"/>
        <v>112729.5439533063</v>
      </c>
      <c r="K153">
        <f t="shared" si="54"/>
        <v>119417.24241075096</v>
      </c>
      <c r="L153">
        <f t="shared" si="55"/>
        <v>146016.15112485143</v>
      </c>
      <c r="M153">
        <f t="shared" si="56"/>
        <v>146477.41067631819</v>
      </c>
    </row>
    <row r="154" spans="1:13" x14ac:dyDescent="0.25">
      <c r="A154">
        <v>1984</v>
      </c>
      <c r="B154">
        <v>1643.5008612876618</v>
      </c>
      <c r="C154">
        <f t="shared" si="46"/>
        <v>192218.54498103334</v>
      </c>
      <c r="D154">
        <f t="shared" si="47"/>
        <v>1546.796553667431</v>
      </c>
      <c r="E154">
        <f t="shared" si="48"/>
        <v>1551.7315276744775</v>
      </c>
      <c r="F154">
        <f t="shared" si="49"/>
        <v>1561.2209834941896</v>
      </c>
      <c r="G154">
        <f t="shared" si="50"/>
        <v>1598.7405646592379</v>
      </c>
      <c r="H154">
        <f t="shared" si="51"/>
        <v>1599.4088753610849</v>
      </c>
      <c r="I154">
        <f t="shared" si="52"/>
        <v>116774.64061849147</v>
      </c>
      <c r="J154">
        <f t="shared" si="53"/>
        <v>120171.78329269194</v>
      </c>
      <c r="K154">
        <f t="shared" si="54"/>
        <v>126841.02500778092</v>
      </c>
      <c r="L154">
        <f t="shared" si="55"/>
        <v>154973.7522801146</v>
      </c>
      <c r="M154">
        <f t="shared" si="56"/>
        <v>155500.3827344953</v>
      </c>
    </row>
    <row r="155" spans="1:13" x14ac:dyDescent="0.25">
      <c r="A155">
        <v>1985</v>
      </c>
      <c r="B155">
        <v>1655.9104924853884</v>
      </c>
      <c r="C155">
        <f t="shared" si="46"/>
        <v>203253.98747471865</v>
      </c>
      <c r="D155">
        <f t="shared" si="47"/>
        <v>1553.6310146006272</v>
      </c>
      <c r="E155">
        <f t="shared" si="48"/>
        <v>1562.7195917303325</v>
      </c>
      <c r="F155">
        <f t="shared" si="49"/>
        <v>1571.8507910679327</v>
      </c>
      <c r="G155">
        <f t="shared" si="50"/>
        <v>1610.1949384361506</v>
      </c>
      <c r="H155">
        <f t="shared" si="51"/>
        <v>1610.9264567345381</v>
      </c>
      <c r="I155">
        <f t="shared" si="52"/>
        <v>121492.33609947791</v>
      </c>
      <c r="J155">
        <f t="shared" si="53"/>
        <v>127910.72191751504</v>
      </c>
      <c r="K155">
        <f t="shared" si="54"/>
        <v>134525.57610268949</v>
      </c>
      <c r="L155">
        <f t="shared" si="55"/>
        <v>164123.37420273491</v>
      </c>
      <c r="M155">
        <f t="shared" si="56"/>
        <v>164716.61680207367</v>
      </c>
    </row>
    <row r="156" spans="1:13" x14ac:dyDescent="0.25">
      <c r="A156">
        <v>1986</v>
      </c>
      <c r="B156">
        <v>1668.7911547506744</v>
      </c>
      <c r="C156">
        <f t="shared" si="46"/>
        <v>215034.05682838964</v>
      </c>
      <c r="D156">
        <f t="shared" si="47"/>
        <v>1560.4654755338252</v>
      </c>
      <c r="E156">
        <f t="shared" si="48"/>
        <v>1573.7899053529545</v>
      </c>
      <c r="F156">
        <f t="shared" si="49"/>
        <v>1582.5302910442697</v>
      </c>
      <c r="G156">
        <f t="shared" si="50"/>
        <v>1621.546870842576</v>
      </c>
      <c r="H156">
        <f t="shared" si="51"/>
        <v>1622.339106246829</v>
      </c>
      <c r="I156">
        <f t="shared" si="52"/>
        <v>126303.45129296042</v>
      </c>
      <c r="J156">
        <f t="shared" si="53"/>
        <v>135951.78240878572</v>
      </c>
      <c r="K156">
        <f t="shared" si="54"/>
        <v>142473.62381532104</v>
      </c>
      <c r="L156">
        <f t="shared" si="55"/>
        <v>173450.0627840379</v>
      </c>
      <c r="M156">
        <f t="shared" si="56"/>
        <v>174110.58030849052</v>
      </c>
    </row>
    <row r="157" spans="1:13" x14ac:dyDescent="0.25">
      <c r="A157">
        <v>1987</v>
      </c>
      <c r="B157">
        <v>1683.749783890652</v>
      </c>
      <c r="C157">
        <f t="shared" si="46"/>
        <v>229130.97805064046</v>
      </c>
      <c r="D157">
        <f t="shared" si="47"/>
        <v>1567.2999364670213</v>
      </c>
      <c r="E157">
        <f t="shared" si="48"/>
        <v>1584.9424685423437</v>
      </c>
      <c r="F157">
        <f t="shared" si="49"/>
        <v>1593.2588450472103</v>
      </c>
      <c r="G157">
        <f t="shared" si="50"/>
        <v>1632.7858136445284</v>
      </c>
      <c r="H157">
        <f t="shared" si="51"/>
        <v>1633.635789707303</v>
      </c>
      <c r="I157">
        <f t="shared" si="52"/>
        <v>131207.98619893644</v>
      </c>
      <c r="J157">
        <f t="shared" si="53"/>
        <v>144300.42793750064</v>
      </c>
      <c r="K157">
        <f t="shared" si="54"/>
        <v>150687.85666894296</v>
      </c>
      <c r="L157">
        <f t="shared" si="55"/>
        <v>182937.81724869992</v>
      </c>
      <c r="M157">
        <f t="shared" si="56"/>
        <v>183665.63015279829</v>
      </c>
    </row>
    <row r="158" spans="1:13" x14ac:dyDescent="0.25">
      <c r="A158">
        <v>1988</v>
      </c>
      <c r="B158">
        <v>1693.9409252709854</v>
      </c>
      <c r="C158">
        <f t="shared" si="46"/>
        <v>238991.35263952846</v>
      </c>
      <c r="D158">
        <f t="shared" si="47"/>
        <v>1574.1343974002193</v>
      </c>
      <c r="E158">
        <f t="shared" si="48"/>
        <v>1596.1772812985</v>
      </c>
      <c r="F158">
        <f t="shared" si="49"/>
        <v>1604.0358147012303</v>
      </c>
      <c r="G158">
        <f t="shared" si="50"/>
        <v>1643.9010267406702</v>
      </c>
      <c r="H158">
        <f t="shared" si="51"/>
        <v>1644.8052576929331</v>
      </c>
      <c r="I158">
        <f t="shared" si="52"/>
        <v>136205.94081740855</v>
      </c>
      <c r="J158">
        <f t="shared" si="53"/>
        <v>152962.16226460377</v>
      </c>
      <c r="K158">
        <f t="shared" si="54"/>
        <v>159170.92296024377</v>
      </c>
      <c r="L158">
        <f t="shared" si="55"/>
        <v>192569.59207509665</v>
      </c>
      <c r="M158">
        <f t="shared" si="56"/>
        <v>193364.0125608065</v>
      </c>
    </row>
    <row r="159" spans="1:13" x14ac:dyDescent="0.25">
      <c r="A159">
        <v>1989</v>
      </c>
      <c r="B159">
        <v>1705.6304292869788</v>
      </c>
      <c r="C159">
        <f t="shared" si="46"/>
        <v>250557.23244182524</v>
      </c>
      <c r="D159">
        <f t="shared" si="47"/>
        <v>1580.9688583334155</v>
      </c>
      <c r="E159">
        <f t="shared" si="48"/>
        <v>1607.4943436214526</v>
      </c>
      <c r="F159">
        <f t="shared" si="49"/>
        <v>1614.8605616301065</v>
      </c>
      <c r="G159">
        <f t="shared" si="50"/>
        <v>1654.8815773278475</v>
      </c>
      <c r="H159">
        <f t="shared" si="51"/>
        <v>1655.8360448032618</v>
      </c>
      <c r="I159">
        <f t="shared" si="52"/>
        <v>141297.31514837412</v>
      </c>
      <c r="J159">
        <f t="shared" si="53"/>
        <v>161942.52974101002</v>
      </c>
      <c r="K159">
        <f t="shared" si="54"/>
        <v>167925.43013620647</v>
      </c>
      <c r="L159">
        <f t="shared" si="55"/>
        <v>202327.3001252437</v>
      </c>
      <c r="M159">
        <f t="shared" si="56"/>
        <v>203186.86548000443</v>
      </c>
    </row>
    <row r="160" spans="1:13" x14ac:dyDescent="0.25">
      <c r="A160">
        <v>1990</v>
      </c>
      <c r="B160">
        <v>1717.4006676308579</v>
      </c>
      <c r="C160">
        <f t="shared" si="46"/>
        <v>262479.11951231118</v>
      </c>
      <c r="D160">
        <f t="shared" si="47"/>
        <v>1587.8033192666135</v>
      </c>
      <c r="E160">
        <f t="shared" si="48"/>
        <v>1618.8936555112014</v>
      </c>
      <c r="F160">
        <f t="shared" si="49"/>
        <v>1625.7324474590132</v>
      </c>
      <c r="G160">
        <f t="shared" si="50"/>
        <v>1665.7163401991129</v>
      </c>
      <c r="H160">
        <f t="shared" si="51"/>
        <v>1666.7164692431688</v>
      </c>
      <c r="I160">
        <f t="shared" si="52"/>
        <v>146482.10919183586</v>
      </c>
      <c r="J160">
        <f t="shared" si="53"/>
        <v>171247.11530756016</v>
      </c>
      <c r="K160">
        <f t="shared" si="54"/>
        <v>176953.94418172337</v>
      </c>
      <c r="L160">
        <f t="shared" si="55"/>
        <v>212191.81977072344</v>
      </c>
      <c r="M160">
        <f t="shared" si="56"/>
        <v>213114.22458165031</v>
      </c>
    </row>
    <row r="161" spans="1:13" x14ac:dyDescent="0.25">
      <c r="A161">
        <v>1991</v>
      </c>
      <c r="B161">
        <v>1729.3305595936345</v>
      </c>
      <c r="C161">
        <f t="shared" si="46"/>
        <v>274845.45718621823</v>
      </c>
      <c r="D161">
        <f t="shared" si="47"/>
        <v>1594.6377801998096</v>
      </c>
      <c r="E161">
        <f t="shared" si="48"/>
        <v>1630.3752169677173</v>
      </c>
      <c r="F161">
        <f t="shared" si="49"/>
        <v>1636.6508338112617</v>
      </c>
      <c r="G161">
        <f t="shared" si="50"/>
        <v>1676.3939978033304</v>
      </c>
      <c r="H161">
        <f t="shared" si="51"/>
        <v>1677.4346329122782</v>
      </c>
      <c r="I161">
        <f t="shared" si="52"/>
        <v>151760.32294779099</v>
      </c>
      <c r="J161">
        <f t="shared" si="53"/>
        <v>180881.54449501768</v>
      </c>
      <c r="K161">
        <f t="shared" si="54"/>
        <v>186258.98901101283</v>
      </c>
      <c r="L161">
        <f t="shared" si="55"/>
        <v>222143.0050439481</v>
      </c>
      <c r="M161">
        <f t="shared" si="56"/>
        <v>223125.03326595516</v>
      </c>
    </row>
    <row r="162" spans="1:13" x14ac:dyDescent="0.25">
      <c r="A162">
        <v>1992</v>
      </c>
      <c r="B162">
        <v>1740.1392614551003</v>
      </c>
      <c r="C162">
        <f t="shared" si="46"/>
        <v>286295.36158249527</v>
      </c>
      <c r="D162">
        <f t="shared" si="47"/>
        <v>1601.4722411330076</v>
      </c>
      <c r="E162">
        <f t="shared" si="48"/>
        <v>1641.9390279910294</v>
      </c>
      <c r="F162">
        <f t="shared" si="49"/>
        <v>1647.6150823113276</v>
      </c>
      <c r="G162">
        <f t="shared" si="50"/>
        <v>1686.9030402451754</v>
      </c>
      <c r="H162">
        <f t="shared" si="51"/>
        <v>1687.9784203022718</v>
      </c>
      <c r="I162">
        <f t="shared" si="52"/>
        <v>157131.95641624235</v>
      </c>
      <c r="J162">
        <f t="shared" si="53"/>
        <v>190851.48342414168</v>
      </c>
      <c r="K162">
        <f t="shared" si="54"/>
        <v>195843.04587232348</v>
      </c>
      <c r="L162">
        <f t="shared" si="55"/>
        <v>232159.6990999601</v>
      </c>
      <c r="M162">
        <f t="shared" si="56"/>
        <v>233197.15528415493</v>
      </c>
    </row>
    <row r="163" spans="1:13" x14ac:dyDescent="0.25">
      <c r="A163">
        <v>1993</v>
      </c>
      <c r="B163">
        <v>1743.100661126281</v>
      </c>
      <c r="C163">
        <f t="shared" si="46"/>
        <v>289473.21856906964</v>
      </c>
      <c r="D163">
        <f t="shared" si="47"/>
        <v>1608.3067020662038</v>
      </c>
      <c r="E163">
        <f t="shared" si="48"/>
        <v>1653.5850885811087</v>
      </c>
      <c r="F163">
        <f t="shared" si="49"/>
        <v>1658.6245545834536</v>
      </c>
      <c r="G163">
        <f t="shared" si="50"/>
        <v>1697.2317649275064</v>
      </c>
      <c r="H163">
        <f t="shared" si="51"/>
        <v>1698.3354986459017</v>
      </c>
      <c r="I163">
        <f t="shared" si="52"/>
        <v>162597.00959718705</v>
      </c>
      <c r="J163">
        <f t="shared" si="53"/>
        <v>201162.63880558911</v>
      </c>
      <c r="K163">
        <f t="shared" si="54"/>
        <v>205708.55275717334</v>
      </c>
      <c r="L163">
        <f t="shared" si="55"/>
        <v>242219.75083877795</v>
      </c>
      <c r="M163">
        <f t="shared" si="56"/>
        <v>243307.39239500483</v>
      </c>
    </row>
    <row r="164" spans="1:13" x14ac:dyDescent="0.25">
      <c r="A164">
        <v>1994</v>
      </c>
      <c r="B164">
        <v>1748.6203803449314</v>
      </c>
      <c r="C164">
        <f t="shared" si="46"/>
        <v>295443.20351481193</v>
      </c>
      <c r="D164">
        <f t="shared" si="47"/>
        <v>1615.1411629994018</v>
      </c>
      <c r="E164">
        <f t="shared" si="48"/>
        <v>1665.3133987379842</v>
      </c>
      <c r="F164">
        <f t="shared" si="49"/>
        <v>1669.6786122523481</v>
      </c>
      <c r="G164">
        <f t="shared" si="50"/>
        <v>1707.3682771474123</v>
      </c>
      <c r="H164">
        <f t="shared" si="51"/>
        <v>1708.4933171719313</v>
      </c>
      <c r="I164">
        <f t="shared" si="52"/>
        <v>168155.482490628</v>
      </c>
      <c r="J164">
        <f t="shared" si="53"/>
        <v>211820.75794001526</v>
      </c>
      <c r="K164">
        <f t="shared" si="54"/>
        <v>215857.90381950309</v>
      </c>
      <c r="L164">
        <f t="shared" si="55"/>
        <v>252300.0361098281</v>
      </c>
      <c r="M164">
        <f t="shared" si="56"/>
        <v>253431.50526591259</v>
      </c>
    </row>
    <row r="165" spans="1:13" x14ac:dyDescent="0.25">
      <c r="A165">
        <v>1995</v>
      </c>
      <c r="B165">
        <v>1755.2296372056551</v>
      </c>
      <c r="C165">
        <f t="shared" si="46"/>
        <v>302671.76759452256</v>
      </c>
      <c r="D165">
        <f t="shared" si="47"/>
        <v>1621.975623932598</v>
      </c>
      <c r="E165">
        <f t="shared" si="48"/>
        <v>1677.123958461656</v>
      </c>
      <c r="F165">
        <f t="shared" si="49"/>
        <v>1680.7766169417882</v>
      </c>
      <c r="G165">
        <f t="shared" si="50"/>
        <v>1717.3004896193743</v>
      </c>
      <c r="H165">
        <f t="shared" si="51"/>
        <v>1718.439107015729</v>
      </c>
      <c r="I165">
        <f t="shared" si="52"/>
        <v>173807.37509656226</v>
      </c>
      <c r="J165">
        <f t="shared" si="53"/>
        <v>222831.62871799801</v>
      </c>
      <c r="K165">
        <f t="shared" si="54"/>
        <v>226293.44880107846</v>
      </c>
      <c r="L165">
        <f t="shared" si="55"/>
        <v>262376.48171558452</v>
      </c>
      <c r="M165">
        <f t="shared" si="56"/>
        <v>263544.23927172791</v>
      </c>
    </row>
    <row r="166" spans="1:13" x14ac:dyDescent="0.25">
      <c r="A166">
        <v>1996</v>
      </c>
      <c r="B166">
        <v>1757.19059743038</v>
      </c>
      <c r="C166">
        <f t="shared" si="46"/>
        <v>304833.2815369395</v>
      </c>
      <c r="D166">
        <f t="shared" si="47"/>
        <v>1628.8100848657959</v>
      </c>
      <c r="E166">
        <f t="shared" si="48"/>
        <v>1689.0167677521531</v>
      </c>
      <c r="F166">
        <f t="shared" si="49"/>
        <v>1691.9179302762495</v>
      </c>
      <c r="G166">
        <f t="shared" si="50"/>
        <v>1727.0161226540804</v>
      </c>
      <c r="H166">
        <f t="shared" si="51"/>
        <v>1728.1598805338144</v>
      </c>
      <c r="I166">
        <f t="shared" si="52"/>
        <v>179552.68741499286</v>
      </c>
      <c r="J166">
        <f t="shared" si="53"/>
        <v>234201.07962009095</v>
      </c>
      <c r="K166">
        <f t="shared" si="54"/>
        <v>237017.49246780455</v>
      </c>
      <c r="L166">
        <f t="shared" si="55"/>
        <v>272424.0940279116</v>
      </c>
      <c r="M166">
        <f t="shared" si="56"/>
        <v>273619.3541688284</v>
      </c>
    </row>
    <row r="167" spans="1:13" x14ac:dyDescent="0.25">
      <c r="A167">
        <v>1997</v>
      </c>
      <c r="B167">
        <v>1761.5010691346272</v>
      </c>
      <c r="C167">
        <f t="shared" si="46"/>
        <v>309611.63189465023</v>
      </c>
      <c r="D167">
        <f t="shared" si="47"/>
        <v>1635.6445457989921</v>
      </c>
      <c r="E167">
        <f t="shared" si="48"/>
        <v>1700.9918266093882</v>
      </c>
      <c r="F167">
        <f t="shared" si="49"/>
        <v>1703.1019138792763</v>
      </c>
      <c r="G167">
        <f t="shared" si="50"/>
        <v>1736.5027041584253</v>
      </c>
      <c r="H167">
        <f t="shared" si="51"/>
        <v>1737.6424308866262</v>
      </c>
      <c r="I167">
        <f t="shared" si="52"/>
        <v>185391.41944591669</v>
      </c>
      <c r="J167">
        <f t="shared" si="53"/>
        <v>245934.97971668231</v>
      </c>
      <c r="K167">
        <f t="shared" si="54"/>
        <v>248032.29405116095</v>
      </c>
      <c r="L167">
        <f t="shared" si="55"/>
        <v>282416.9915843932</v>
      </c>
      <c r="M167">
        <f t="shared" si="56"/>
        <v>283629.65868168656</v>
      </c>
    </row>
    <row r="168" spans="1:13" x14ac:dyDescent="0.25">
      <c r="A168">
        <v>1998</v>
      </c>
      <c r="B168">
        <v>1770.2906917676119</v>
      </c>
      <c r="C168">
        <f t="shared" si="46"/>
        <v>319470.46594805724</v>
      </c>
      <c r="D168">
        <f t="shared" si="47"/>
        <v>1642.4790067321901</v>
      </c>
      <c r="E168">
        <f t="shared" si="48"/>
        <v>1713.0491350334196</v>
      </c>
      <c r="F168">
        <f t="shared" si="49"/>
        <v>1714.3279293758096</v>
      </c>
      <c r="G168">
        <f t="shared" si="50"/>
        <v>1745.7475697547197</v>
      </c>
      <c r="H168">
        <f t="shared" si="51"/>
        <v>1746.8733321577311</v>
      </c>
      <c r="I168">
        <f t="shared" si="52"/>
        <v>191323.57118933686</v>
      </c>
      <c r="J168">
        <f t="shared" si="53"/>
        <v>258039.23866824727</v>
      </c>
      <c r="K168">
        <f t="shared" si="54"/>
        <v>259340.06670160036</v>
      </c>
      <c r="L168">
        <f t="shared" si="55"/>
        <v>292328.44212749921</v>
      </c>
      <c r="M168">
        <f t="shared" si="56"/>
        <v>293547.05053273548</v>
      </c>
    </row>
    <row r="169" spans="1:13" x14ac:dyDescent="0.25">
      <c r="A169">
        <v>1999</v>
      </c>
      <c r="B169">
        <v>1778.1995084330199</v>
      </c>
      <c r="C169">
        <f t="shared" si="46"/>
        <v>328473.41350991459</v>
      </c>
      <c r="D169">
        <f t="shared" si="47"/>
        <v>1649.3134676653863</v>
      </c>
      <c r="E169">
        <f t="shared" si="48"/>
        <v>1725.1886930242181</v>
      </c>
      <c r="F169">
        <f t="shared" si="49"/>
        <v>1725.5953383893939</v>
      </c>
      <c r="G169">
        <f t="shared" si="50"/>
        <v>1754.7378623634577</v>
      </c>
      <c r="H169">
        <f t="shared" si="51"/>
        <v>1755.8389381617308</v>
      </c>
      <c r="I169">
        <f t="shared" si="52"/>
        <v>197349.14264525025</v>
      </c>
      <c r="J169">
        <f t="shared" si="53"/>
        <v>270519.8067251232</v>
      </c>
      <c r="K169">
        <f t="shared" si="54"/>
        <v>270942.97694507864</v>
      </c>
      <c r="L169">
        <f t="shared" si="55"/>
        <v>302130.90354879381</v>
      </c>
      <c r="M169">
        <f t="shared" si="56"/>
        <v>303342.56015441881</v>
      </c>
    </row>
    <row r="170" spans="1:13" x14ac:dyDescent="0.25">
      <c r="A170">
        <v>2000</v>
      </c>
      <c r="B170">
        <v>1778.0101325717426</v>
      </c>
      <c r="C170">
        <f t="shared" si="46"/>
        <v>328256.37691285071</v>
      </c>
      <c r="D170">
        <f t="shared" si="47"/>
        <v>1656.1479285985843</v>
      </c>
      <c r="E170">
        <f t="shared" si="48"/>
        <v>1737.4105005818128</v>
      </c>
      <c r="F170">
        <f t="shared" si="49"/>
        <v>1736.9035025449703</v>
      </c>
      <c r="G170">
        <f t="shared" si="50"/>
        <v>1763.4605327397585</v>
      </c>
      <c r="H170">
        <f t="shared" si="51"/>
        <v>1764.5253827124834</v>
      </c>
      <c r="I170">
        <f t="shared" si="52"/>
        <v>203468.13381366007</v>
      </c>
      <c r="J170">
        <f t="shared" si="53"/>
        <v>283382.67472765397</v>
      </c>
      <c r="K170">
        <f t="shared" si="54"/>
        <v>282843.14415330172</v>
      </c>
      <c r="L170">
        <f t="shared" si="55"/>
        <v>311796.07050602982</v>
      </c>
      <c r="M170">
        <f t="shared" si="56"/>
        <v>312986.40122973593</v>
      </c>
    </row>
    <row r="171" spans="1:13" x14ac:dyDescent="0.25">
      <c r="A171">
        <v>2001</v>
      </c>
      <c r="B171">
        <v>1776.530733991747</v>
      </c>
      <c r="C171">
        <f t="shared" si="46"/>
        <v>326563.36227243498</v>
      </c>
      <c r="D171">
        <f t="shared" si="47"/>
        <v>1662.9823895317804</v>
      </c>
      <c r="E171">
        <f t="shared" si="48"/>
        <v>1749.7145577061747</v>
      </c>
      <c r="F171">
        <f t="shared" si="49"/>
        <v>1748.2517834665487</v>
      </c>
      <c r="G171">
        <f t="shared" si="50"/>
        <v>1771.9023389965296</v>
      </c>
      <c r="H171">
        <f t="shared" si="51"/>
        <v>1772.9185788780451</v>
      </c>
      <c r="I171">
        <f t="shared" si="52"/>
        <v>209680.54469456302</v>
      </c>
      <c r="J171">
        <f t="shared" si="53"/>
        <v>296633.87410607038</v>
      </c>
      <c r="K171">
        <f t="shared" si="54"/>
        <v>295042.64001693699</v>
      </c>
      <c r="L171">
        <f t="shared" si="55"/>
        <v>321294.9247739581</v>
      </c>
      <c r="M171">
        <f t="shared" si="56"/>
        <v>322448.02564757492</v>
      </c>
    </row>
    <row r="172" spans="1:13" x14ac:dyDescent="0.25">
      <c r="A172">
        <v>2002</v>
      </c>
      <c r="B172">
        <v>1778.9609277480606</v>
      </c>
      <c r="C172">
        <f t="shared" si="46"/>
        <v>329346.77168416273</v>
      </c>
      <c r="D172">
        <f t="shared" si="47"/>
        <v>1669.8168504649784</v>
      </c>
      <c r="E172">
        <f t="shared" si="48"/>
        <v>1762.1008643973328</v>
      </c>
      <c r="F172">
        <f t="shared" si="49"/>
        <v>1759.6395427786047</v>
      </c>
      <c r="G172">
        <f t="shared" si="50"/>
        <v>1780.0498471409082</v>
      </c>
      <c r="H172">
        <f t="shared" si="51"/>
        <v>1781.0042185038328</v>
      </c>
      <c r="I172">
        <f t="shared" si="52"/>
        <v>215986.37528796244</v>
      </c>
      <c r="J172">
        <f t="shared" si="53"/>
        <v>310279.47688061261</v>
      </c>
      <c r="K172">
        <f t="shared" si="54"/>
        <v>307543.48803079064</v>
      </c>
      <c r="L172">
        <f t="shared" si="55"/>
        <v>330597.79171311803</v>
      </c>
      <c r="M172">
        <f t="shared" si="56"/>
        <v>331696.18444458127</v>
      </c>
    </row>
    <row r="173" spans="1:13" x14ac:dyDescent="0.25">
      <c r="A173">
        <v>2003</v>
      </c>
      <c r="B173">
        <v>1783.5898218275397</v>
      </c>
      <c r="C173">
        <f t="shared" si="46"/>
        <v>334681.12651286804</v>
      </c>
      <c r="D173">
        <f t="shared" si="47"/>
        <v>1676.6513113981746</v>
      </c>
      <c r="E173">
        <f t="shared" si="48"/>
        <v>1774.569420655258</v>
      </c>
      <c r="F173">
        <f t="shared" si="49"/>
        <v>1771.0661421046825</v>
      </c>
      <c r="G173">
        <f t="shared" si="50"/>
        <v>1787.8894305378199</v>
      </c>
      <c r="H173">
        <f t="shared" si="51"/>
        <v>1788.7677722722292</v>
      </c>
      <c r="I173">
        <f t="shared" si="52"/>
        <v>222385.62559385493</v>
      </c>
      <c r="J173">
        <f t="shared" si="53"/>
        <v>324325.59566140478</v>
      </c>
      <c r="K173">
        <f t="shared" si="54"/>
        <v>320347.66298416309</v>
      </c>
      <c r="L173">
        <f t="shared" si="55"/>
        <v>339674.40072040772</v>
      </c>
      <c r="M173">
        <f t="shared" si="56"/>
        <v>340698.99530283996</v>
      </c>
    </row>
    <row r="174" spans="1:13" x14ac:dyDescent="0.25">
      <c r="A174">
        <v>2004</v>
      </c>
      <c r="B174">
        <v>1784.2302782703098</v>
      </c>
      <c r="C174">
        <f t="shared" si="46"/>
        <v>335422.56569947122</v>
      </c>
      <c r="D174">
        <f t="shared" si="47"/>
        <v>1683.4857723313726</v>
      </c>
      <c r="E174">
        <f t="shared" si="48"/>
        <v>1787.1202264799795</v>
      </c>
      <c r="F174">
        <f t="shared" si="49"/>
        <v>1782.5309430697234</v>
      </c>
      <c r="G174">
        <f t="shared" si="50"/>
        <v>1795.4072699695826</v>
      </c>
      <c r="H174">
        <f t="shared" si="51"/>
        <v>1796.194488748908</v>
      </c>
      <c r="I174">
        <f t="shared" si="52"/>
        <v>228878.29561224396</v>
      </c>
      <c r="J174">
        <f t="shared" si="53"/>
        <v>338778.38364858337</v>
      </c>
      <c r="K174">
        <f t="shared" si="54"/>
        <v>333457.09046346578</v>
      </c>
      <c r="L174">
        <f t="shared" si="55"/>
        <v>348493.95169287914</v>
      </c>
      <c r="M174">
        <f t="shared" si="56"/>
        <v>349424.01505483279</v>
      </c>
    </row>
    <row r="175" spans="1:13" x14ac:dyDescent="0.25">
      <c r="A175">
        <v>2005</v>
      </c>
      <c r="B175">
        <v>1783.3604149609464</v>
      </c>
      <c r="C175">
        <f t="shared" si="46"/>
        <v>334415.74791026657</v>
      </c>
      <c r="D175">
        <f t="shared" si="47"/>
        <v>1690.3202332645687</v>
      </c>
      <c r="E175">
        <f t="shared" si="48"/>
        <v>1799.7532818714972</v>
      </c>
      <c r="F175">
        <f t="shared" si="49"/>
        <v>1794.0333072972717</v>
      </c>
      <c r="G175">
        <f t="shared" si="50"/>
        <v>1802.5893544107676</v>
      </c>
      <c r="H175">
        <f t="shared" si="51"/>
        <v>1803.2693943530321</v>
      </c>
      <c r="I175">
        <f t="shared" si="52"/>
        <v>235464.38534312605</v>
      </c>
      <c r="J175">
        <f t="shared" si="53"/>
        <v>353644.03463220055</v>
      </c>
      <c r="K175">
        <f t="shared" si="54"/>
        <v>346873.64635727485</v>
      </c>
      <c r="L175">
        <f t="shared" si="55"/>
        <v>357025.18789795064</v>
      </c>
      <c r="M175">
        <f t="shared" si="56"/>
        <v>357838.31963701418</v>
      </c>
    </row>
    <row r="176" spans="1:13" x14ac:dyDescent="0.25">
      <c r="A176">
        <v>2006</v>
      </c>
      <c r="B176">
        <v>1783.4212323675667</v>
      </c>
      <c r="C176">
        <f t="shared" si="46"/>
        <v>334486.09142907197</v>
      </c>
      <c r="D176">
        <f t="shared" si="47"/>
        <v>1697.1546941977667</v>
      </c>
      <c r="E176">
        <f t="shared" si="48"/>
        <v>1812.468586829782</v>
      </c>
      <c r="F176">
        <f t="shared" si="49"/>
        <v>1805.5725964127341</v>
      </c>
      <c r="G176">
        <f t="shared" si="50"/>
        <v>1809.4214795976877</v>
      </c>
      <c r="H176">
        <f t="shared" si="51"/>
        <v>1809.9772929102182</v>
      </c>
      <c r="I176">
        <f t="shared" si="52"/>
        <v>242143.89478650468</v>
      </c>
      <c r="J176">
        <f t="shared" si="53"/>
        <v>368928.78299222048</v>
      </c>
      <c r="K176">
        <f t="shared" si="54"/>
        <v>360599.15637642064</v>
      </c>
      <c r="L176">
        <f t="shared" si="55"/>
        <v>365236.47197377495</v>
      </c>
      <c r="M176">
        <f t="shared" si="56"/>
        <v>365908.59019934613</v>
      </c>
    </row>
    <row r="177" spans="1:13" x14ac:dyDescent="0.25">
      <c r="A177">
        <v>2007</v>
      </c>
      <c r="B177">
        <v>1788.9513113100427</v>
      </c>
      <c r="C177">
        <f t="shared" si="46"/>
        <v>340913.2903570662</v>
      </c>
      <c r="D177">
        <f t="shared" si="47"/>
        <v>1703.9891551309629</v>
      </c>
      <c r="E177">
        <f t="shared" si="48"/>
        <v>1825.2661413548631</v>
      </c>
      <c r="F177">
        <f t="shared" si="49"/>
        <v>1817.1481720384909</v>
      </c>
      <c r="G177">
        <f t="shared" si="50"/>
        <v>1815.8892493993044</v>
      </c>
      <c r="H177">
        <f t="shared" si="51"/>
        <v>1816.3027648478746</v>
      </c>
      <c r="I177">
        <f t="shared" si="52"/>
        <v>248916.82394237633</v>
      </c>
      <c r="J177">
        <f t="shared" si="53"/>
        <v>384638.90369862417</v>
      </c>
      <c r="K177">
        <f t="shared" si="54"/>
        <v>374635.39557270316</v>
      </c>
      <c r="L177">
        <f t="shared" si="55"/>
        <v>373095.87115355476</v>
      </c>
      <c r="M177">
        <f t="shared" si="56"/>
        <v>373601.20563999878</v>
      </c>
    </row>
    <row r="178" spans="1:13" x14ac:dyDescent="0.25">
      <c r="A178">
        <v>2008</v>
      </c>
      <c r="B178">
        <v>1798.4196480475584</v>
      </c>
      <c r="C178">
        <f t="shared" si="46"/>
        <v>352059.64308703534</v>
      </c>
      <c r="D178">
        <f t="shared" si="47"/>
        <v>1710.8236160641609</v>
      </c>
      <c r="E178">
        <f t="shared" si="48"/>
        <v>1838.1459454467986</v>
      </c>
      <c r="F178">
        <f t="shared" si="49"/>
        <v>1828.7593958004145</v>
      </c>
      <c r="G178">
        <f t="shared" si="50"/>
        <v>1821.9780753403902</v>
      </c>
      <c r="H178">
        <f t="shared" si="51"/>
        <v>1822.2301675826311</v>
      </c>
      <c r="I178">
        <f t="shared" si="52"/>
        <v>255783.17281074458</v>
      </c>
      <c r="J178">
        <f t="shared" si="53"/>
        <v>400780.71231137961</v>
      </c>
      <c r="K178">
        <f t="shared" si="54"/>
        <v>388984.08787930931</v>
      </c>
      <c r="L178">
        <f t="shared" si="55"/>
        <v>380571.24642989226</v>
      </c>
      <c r="M178">
        <f t="shared" si="56"/>
        <v>380882.3436921502</v>
      </c>
    </row>
    <row r="179" spans="1:13" x14ac:dyDescent="0.25">
      <c r="A179">
        <v>2009</v>
      </c>
      <c r="B179">
        <v>1802.1011798398904</v>
      </c>
      <c r="C179">
        <f t="shared" si="46"/>
        <v>356442.0421275656</v>
      </c>
      <c r="D179">
        <f t="shared" si="47"/>
        <v>1717.6580769973571</v>
      </c>
      <c r="E179">
        <f t="shared" si="48"/>
        <v>1851.107999105443</v>
      </c>
      <c r="F179">
        <f t="shared" si="49"/>
        <v>1840.405629322282</v>
      </c>
      <c r="G179">
        <f t="shared" si="50"/>
        <v>1827.673175945878</v>
      </c>
      <c r="H179">
        <f t="shared" si="51"/>
        <v>1827.7436342984438</v>
      </c>
      <c r="I179">
        <f t="shared" si="52"/>
        <v>262742.94139160583</v>
      </c>
      <c r="J179">
        <f t="shared" si="53"/>
        <v>417360.56498014525</v>
      </c>
      <c r="K179">
        <f t="shared" si="54"/>
        <v>403646.90564490494</v>
      </c>
      <c r="L179">
        <f t="shared" si="55"/>
        <v>387630.34776207968</v>
      </c>
      <c r="M179">
        <f t="shared" si="56"/>
        <v>387718.08742042189</v>
      </c>
    </row>
    <row r="180" spans="1:13" x14ac:dyDescent="0.25">
      <c r="A180">
        <v>2010</v>
      </c>
      <c r="B180">
        <v>1807.8506784875419</v>
      </c>
      <c r="C180">
        <f t="shared" ref="C180:C188" si="57">(B180-$B$14)^2</f>
        <v>363340.31845738477</v>
      </c>
      <c r="D180">
        <f t="shared" ref="D180:D188" si="58">$B$3*A180+$C$3</f>
        <v>1724.492537930555</v>
      </c>
      <c r="E180">
        <f t="shared" ref="E180:E188" si="59">$B$5*A180^2+$C$5*A180+$D$5</f>
        <v>1864.1523023308546</v>
      </c>
      <c r="F180">
        <f t="shared" ref="F180:F188" si="60">$B$7*A180^3+$C$7*A180^2+$D$7*A180+$E$7</f>
        <v>1852.0862342283363</v>
      </c>
      <c r="G180">
        <f t="shared" ref="G180:G188" si="61">$B$9*A180^4+$C$9*A180^3+$D$9*A180^2+$E$9*A180+$F$9</f>
        <v>1832.9595779329538</v>
      </c>
      <c r="H180">
        <f t="shared" ref="H180:H188" si="62">$B$11*A180^5+$C$11*A180^4+$D$11*A180^3+$E$11*A180^2+$F$11*A180+$G$11</f>
        <v>1832.8270740360022</v>
      </c>
      <c r="I180">
        <f t="shared" ref="I180:I188" si="63">(D180-$B$14)^2</f>
        <v>269796.12968496367</v>
      </c>
      <c r="J180">
        <f t="shared" ref="J180:J188" si="64">(E180-$B$14)^2</f>
        <v>434384.85844478034</v>
      </c>
      <c r="K180">
        <f t="shared" ref="K180:K188" si="65">(F180-$B$14)^2</f>
        <v>418625.4691856422</v>
      </c>
      <c r="L180">
        <f t="shared" ref="L180:L188" si="66">(G180-$B$14)^2</f>
        <v>394240.91806210496</v>
      </c>
      <c r="M180">
        <f t="shared" ref="M180:M188" si="67">(H180-$B$14)^2</f>
        <v>394074.54091690911</v>
      </c>
    </row>
    <row r="181" spans="1:13" x14ac:dyDescent="0.25">
      <c r="A181">
        <v>2011</v>
      </c>
      <c r="B181">
        <v>1813.0702046650822</v>
      </c>
      <c r="C181">
        <f t="shared" si="57"/>
        <v>369659.98436242947</v>
      </c>
      <c r="D181">
        <f t="shared" si="58"/>
        <v>1731.3269988637512</v>
      </c>
      <c r="E181">
        <f t="shared" si="59"/>
        <v>1877.2788551230915</v>
      </c>
      <c r="F181">
        <f t="shared" si="60"/>
        <v>1863.8005721421214</v>
      </c>
      <c r="G181">
        <f t="shared" si="61"/>
        <v>1837.822115316987</v>
      </c>
      <c r="H181">
        <f t="shared" si="62"/>
        <v>1837.4641712158918</v>
      </c>
      <c r="I181">
        <f t="shared" si="63"/>
        <v>276942.73769081442</v>
      </c>
      <c r="J181">
        <f t="shared" si="64"/>
        <v>451860.0300350975</v>
      </c>
      <c r="K181">
        <f t="shared" si="65"/>
        <v>433921.34634076781</v>
      </c>
      <c r="L181">
        <f t="shared" si="66"/>
        <v>400370.80131749285</v>
      </c>
      <c r="M181">
        <f t="shared" si="67"/>
        <v>399917.9521778312</v>
      </c>
    </row>
    <row r="182" spans="1:13" x14ac:dyDescent="0.25">
      <c r="A182">
        <v>2012</v>
      </c>
      <c r="B182">
        <v>1815.2612343039291</v>
      </c>
      <c r="C182">
        <f t="shared" si="57"/>
        <v>372329.06254308502</v>
      </c>
      <c r="D182">
        <f t="shared" si="58"/>
        <v>1738.1614597969474</v>
      </c>
      <c r="E182">
        <f t="shared" si="59"/>
        <v>1890.4876574820955</v>
      </c>
      <c r="F182">
        <f t="shared" si="60"/>
        <v>1875.5480046883458</v>
      </c>
      <c r="G182">
        <f t="shared" si="61"/>
        <v>1842.2454298883677</v>
      </c>
      <c r="H182">
        <f t="shared" si="62"/>
        <v>1841.6383851915598</v>
      </c>
      <c r="I182">
        <f t="shared" si="63"/>
        <v>284182.76540916</v>
      </c>
      <c r="J182">
        <f t="shared" si="64"/>
        <v>469792.55767070333</v>
      </c>
      <c r="K182">
        <f t="shared" si="65"/>
        <v>449536.05204027676</v>
      </c>
      <c r="L182">
        <f t="shared" si="66"/>
        <v>405988.05930760183</v>
      </c>
      <c r="M182">
        <f t="shared" si="67"/>
        <v>405214.84413738648</v>
      </c>
    </row>
    <row r="183" spans="1:13" x14ac:dyDescent="0.25">
      <c r="A183">
        <v>2013</v>
      </c>
      <c r="B183">
        <v>1822.5808485149728</v>
      </c>
      <c r="C183">
        <f t="shared" si="57"/>
        <v>381315.31681552919</v>
      </c>
      <c r="D183">
        <f t="shared" si="58"/>
        <v>1744.9959207301454</v>
      </c>
      <c r="E183">
        <f t="shared" si="59"/>
        <v>1903.7787094078667</v>
      </c>
      <c r="F183">
        <f t="shared" si="60"/>
        <v>1887.3278934919508</v>
      </c>
      <c r="G183">
        <f t="shared" si="61"/>
        <v>1846.2139707356691</v>
      </c>
      <c r="H183">
        <f t="shared" si="62"/>
        <v>1845.3329497426748</v>
      </c>
      <c r="I183">
        <f t="shared" si="63"/>
        <v>291516.21284000226</v>
      </c>
      <c r="J183">
        <f t="shared" si="64"/>
        <v>488188.95986122714</v>
      </c>
      <c r="K183">
        <f t="shared" si="65"/>
        <v>465471.04787716677</v>
      </c>
      <c r="L183">
        <f t="shared" si="66"/>
        <v>411061.09422947059</v>
      </c>
      <c r="M183">
        <f t="shared" si="67"/>
        <v>409932.1540114556</v>
      </c>
    </row>
    <row r="184" spans="1:13" x14ac:dyDescent="0.25">
      <c r="A184">
        <v>2014</v>
      </c>
      <c r="B184">
        <v>1831.471004730897</v>
      </c>
      <c r="C184">
        <f t="shared" si="57"/>
        <v>392373.8251540343</v>
      </c>
      <c r="D184">
        <f t="shared" si="58"/>
        <v>1751.8303816633415</v>
      </c>
      <c r="E184">
        <f t="shared" si="59"/>
        <v>1917.1520109004341</v>
      </c>
      <c r="F184">
        <f t="shared" si="60"/>
        <v>1899.1396001760149</v>
      </c>
      <c r="G184">
        <f t="shared" si="61"/>
        <v>1849.7119945436716</v>
      </c>
      <c r="H184">
        <f t="shared" si="62"/>
        <v>1848.5308728069067</v>
      </c>
      <c r="I184">
        <f t="shared" si="63"/>
        <v>298943.07998333737</v>
      </c>
      <c r="J184">
        <f t="shared" si="64"/>
        <v>507055.79570628703</v>
      </c>
      <c r="K184">
        <f t="shared" si="65"/>
        <v>481727.74168609618</v>
      </c>
      <c r="L184">
        <f t="shared" si="66"/>
        <v>415558.77961282118</v>
      </c>
      <c r="M184">
        <f t="shared" si="67"/>
        <v>414037.38160140999</v>
      </c>
    </row>
    <row r="185" spans="1:13" x14ac:dyDescent="0.25">
      <c r="A185">
        <v>2015</v>
      </c>
      <c r="B185">
        <v>1834.23</v>
      </c>
      <c r="C185">
        <f t="shared" si="57"/>
        <v>395837.89267452247</v>
      </c>
      <c r="D185">
        <f t="shared" si="58"/>
        <v>1758.6648425965395</v>
      </c>
      <c r="E185">
        <f t="shared" si="59"/>
        <v>1930.6075619597977</v>
      </c>
      <c r="F185">
        <f t="shared" si="60"/>
        <v>1910.9824863652466</v>
      </c>
      <c r="G185">
        <f t="shared" si="61"/>
        <v>1852.7235658913851</v>
      </c>
      <c r="H185">
        <f t="shared" si="62"/>
        <v>1851.2149362117052</v>
      </c>
      <c r="I185">
        <f t="shared" si="63"/>
        <v>306463.36683916923</v>
      </c>
      <c r="J185">
        <f t="shared" si="64"/>
        <v>526399.66489540937</v>
      </c>
      <c r="K185">
        <f t="shared" si="65"/>
        <v>498307.48713778413</v>
      </c>
      <c r="L185">
        <f t="shared" si="66"/>
        <v>419450.59877219761</v>
      </c>
      <c r="M185">
        <f t="shared" si="67"/>
        <v>417498.74653395097</v>
      </c>
    </row>
    <row r="186" spans="1:13" x14ac:dyDescent="0.25">
      <c r="A186">
        <v>2016</v>
      </c>
      <c r="B186">
        <v>1843.13</v>
      </c>
      <c r="C186">
        <f t="shared" si="57"/>
        <v>407116.08824978769</v>
      </c>
      <c r="D186">
        <f t="shared" si="58"/>
        <v>1765.4993035297357</v>
      </c>
      <c r="E186">
        <f t="shared" si="59"/>
        <v>1944.1453625859285</v>
      </c>
      <c r="F186">
        <f t="shared" si="60"/>
        <v>1922.8559136843542</v>
      </c>
      <c r="G186">
        <f t="shared" si="61"/>
        <v>1855.2325565963984</v>
      </c>
      <c r="H186">
        <f t="shared" si="62"/>
        <v>1853.3676948100328</v>
      </c>
      <c r="I186">
        <f t="shared" si="63"/>
        <v>314077.07340749394</v>
      </c>
      <c r="J186">
        <f t="shared" si="64"/>
        <v>546227.20770802489</v>
      </c>
      <c r="K186">
        <f t="shared" si="65"/>
        <v>515211.58333470364</v>
      </c>
      <c r="L186">
        <f t="shared" si="66"/>
        <v>422706.78976223699</v>
      </c>
      <c r="M186">
        <f t="shared" si="67"/>
        <v>420285.35393844347</v>
      </c>
    </row>
    <row r="187" spans="1:13" x14ac:dyDescent="0.25">
      <c r="A187">
        <v>2017</v>
      </c>
      <c r="B187">
        <v>1849.65</v>
      </c>
      <c r="C187">
        <f t="shared" si="57"/>
        <v>415478.85531840881</v>
      </c>
      <c r="D187">
        <f t="shared" si="58"/>
        <v>1772.3337644629337</v>
      </c>
      <c r="E187">
        <f t="shared" si="59"/>
        <v>1957.7654127788555</v>
      </c>
      <c r="F187">
        <f t="shared" si="60"/>
        <v>1934.7592437566491</v>
      </c>
      <c r="G187">
        <f t="shared" si="61"/>
        <v>1857.2226463109255</v>
      </c>
      <c r="H187">
        <f t="shared" si="62"/>
        <v>1854.9714766591787</v>
      </c>
      <c r="I187">
        <f t="shared" si="63"/>
        <v>321784.19968831539</v>
      </c>
      <c r="J187">
        <f t="shared" si="64"/>
        <v>566545.10501359636</v>
      </c>
      <c r="K187">
        <f t="shared" si="65"/>
        <v>532441.2744150334</v>
      </c>
      <c r="L187">
        <f t="shared" si="66"/>
        <v>425298.49989409576</v>
      </c>
      <c r="M187">
        <f t="shared" si="67"/>
        <v>422367.37095727178</v>
      </c>
    </row>
    <row r="188" spans="1:13" x14ac:dyDescent="0.25">
      <c r="A188">
        <v>2018</v>
      </c>
      <c r="B188">
        <v>1857.3</v>
      </c>
      <c r="C188">
        <f t="shared" si="57"/>
        <v>425399.39816119272</v>
      </c>
      <c r="D188">
        <f t="shared" si="58"/>
        <v>1779.1682253961299</v>
      </c>
      <c r="E188">
        <f t="shared" si="59"/>
        <v>1971.4677125385497</v>
      </c>
      <c r="F188">
        <f t="shared" si="60"/>
        <v>1946.6918382068397</v>
      </c>
      <c r="G188">
        <f t="shared" si="61"/>
        <v>1858.6773222833872</v>
      </c>
      <c r="H188">
        <f t="shared" si="62"/>
        <v>1856.0083822160959</v>
      </c>
      <c r="I188">
        <f t="shared" si="63"/>
        <v>329584.74568162963</v>
      </c>
      <c r="J188">
        <f t="shared" si="64"/>
        <v>587360.07827144791</v>
      </c>
      <c r="K188">
        <f t="shared" si="65"/>
        <v>549997.74917077657</v>
      </c>
      <c r="L188">
        <f t="shared" si="66"/>
        <v>427197.94734309294</v>
      </c>
      <c r="M188">
        <f t="shared" si="67"/>
        <v>423716.21176272765</v>
      </c>
    </row>
    <row r="190" spans="1:13" x14ac:dyDescent="0.25">
      <c r="A190" s="3" t="s">
        <v>63</v>
      </c>
    </row>
    <row r="191" spans="1:13" ht="16.2" x14ac:dyDescent="0.35">
      <c r="A191" s="6" t="s">
        <v>0</v>
      </c>
      <c r="B191" s="6" t="s">
        <v>44</v>
      </c>
    </row>
    <row r="192" spans="1:13" x14ac:dyDescent="0.25">
      <c r="A192" s="46">
        <v>2020</v>
      </c>
      <c r="B192">
        <f>$B$7*A192^3+$C$7*A192^2+$D$7*A192+$E$7</f>
        <v>1970.6422667378793</v>
      </c>
    </row>
    <row r="193" spans="1:4" x14ac:dyDescent="0.25">
      <c r="A193">
        <v>2021</v>
      </c>
      <c r="B193">
        <f t="shared" ref="B193:B222" si="68">$B$7*A193^3+$C$7*A193^2+$D$7*A193+$E$7</f>
        <v>1982.6588240672136</v>
      </c>
      <c r="C193" s="2"/>
      <c r="D193" s="2"/>
    </row>
    <row r="194" spans="1:4" x14ac:dyDescent="0.25">
      <c r="A194" s="46">
        <v>2022</v>
      </c>
      <c r="B194">
        <f t="shared" si="68"/>
        <v>1994.7020922714146</v>
      </c>
    </row>
    <row r="195" spans="1:4" x14ac:dyDescent="0.25">
      <c r="A195">
        <v>2023</v>
      </c>
      <c r="B195">
        <f t="shared" si="68"/>
        <v>2006.771432974725</v>
      </c>
    </row>
    <row r="196" spans="1:4" x14ac:dyDescent="0.25">
      <c r="A196" s="46">
        <v>2024</v>
      </c>
      <c r="B196">
        <f t="shared" si="68"/>
        <v>2018.866207800922</v>
      </c>
    </row>
    <row r="197" spans="1:4" x14ac:dyDescent="0.25">
      <c r="A197">
        <v>2025</v>
      </c>
      <c r="B197">
        <f t="shared" si="68"/>
        <v>2030.9857783747138</v>
      </c>
    </row>
    <row r="198" spans="1:4" x14ac:dyDescent="0.25">
      <c r="A198" s="46">
        <v>2026</v>
      </c>
      <c r="B198">
        <f t="shared" si="68"/>
        <v>2043.129506320809</v>
      </c>
    </row>
    <row r="199" spans="1:4" x14ac:dyDescent="0.25">
      <c r="A199">
        <v>2027</v>
      </c>
      <c r="B199">
        <f t="shared" si="68"/>
        <v>2055.2967532622861</v>
      </c>
    </row>
    <row r="200" spans="1:4" x14ac:dyDescent="0.25">
      <c r="A200" s="46">
        <v>2028</v>
      </c>
      <c r="B200">
        <f t="shared" si="68"/>
        <v>2067.4868808245519</v>
      </c>
    </row>
    <row r="201" spans="1:4" x14ac:dyDescent="0.25">
      <c r="A201">
        <v>2029</v>
      </c>
      <c r="B201">
        <f t="shared" si="68"/>
        <v>2079.6992506302195</v>
      </c>
    </row>
    <row r="202" spans="1:4" x14ac:dyDescent="0.25">
      <c r="A202" s="46">
        <v>2030</v>
      </c>
      <c r="B202">
        <f t="shared" si="68"/>
        <v>2091.9332243056269</v>
      </c>
    </row>
    <row r="203" spans="1:4" x14ac:dyDescent="0.25">
      <c r="A203">
        <v>2031</v>
      </c>
      <c r="B203">
        <f t="shared" si="68"/>
        <v>2104.1881634729216</v>
      </c>
    </row>
    <row r="204" spans="1:4" x14ac:dyDescent="0.25">
      <c r="A204" s="46">
        <v>2032</v>
      </c>
      <c r="B204">
        <f t="shared" si="68"/>
        <v>2116.463429757976</v>
      </c>
    </row>
    <row r="205" spans="1:4" x14ac:dyDescent="0.25">
      <c r="A205">
        <v>2033</v>
      </c>
      <c r="B205">
        <f t="shared" si="68"/>
        <v>2128.7583847838687</v>
      </c>
    </row>
    <row r="206" spans="1:4" x14ac:dyDescent="0.25">
      <c r="A206" s="46">
        <v>2034</v>
      </c>
      <c r="B206">
        <f t="shared" si="68"/>
        <v>2141.0723901755409</v>
      </c>
    </row>
    <row r="207" spans="1:4" x14ac:dyDescent="0.25">
      <c r="A207">
        <v>2035</v>
      </c>
      <c r="B207">
        <f t="shared" si="68"/>
        <v>2153.4048075570026</v>
      </c>
    </row>
    <row r="208" spans="1:4" x14ac:dyDescent="0.25">
      <c r="A208" s="46">
        <v>2036</v>
      </c>
      <c r="B208">
        <f t="shared" si="68"/>
        <v>2165.7549985527294</v>
      </c>
    </row>
    <row r="209" spans="1:2" x14ac:dyDescent="0.25">
      <c r="A209">
        <v>2037</v>
      </c>
      <c r="B209">
        <f t="shared" si="68"/>
        <v>2178.1223247862654</v>
      </c>
    </row>
    <row r="210" spans="1:2" x14ac:dyDescent="0.25">
      <c r="A210" s="46">
        <v>2038</v>
      </c>
      <c r="B210">
        <f t="shared" si="68"/>
        <v>2190.5061478825519</v>
      </c>
    </row>
    <row r="211" spans="1:2" x14ac:dyDescent="0.25">
      <c r="A211">
        <v>2039</v>
      </c>
      <c r="B211">
        <f t="shared" si="68"/>
        <v>2202.9058294655988</v>
      </c>
    </row>
    <row r="212" spans="1:2" x14ac:dyDescent="0.25">
      <c r="A212" s="46">
        <v>2040</v>
      </c>
      <c r="B212">
        <f t="shared" si="68"/>
        <v>2215.320731159416</v>
      </c>
    </row>
    <row r="213" spans="1:2" x14ac:dyDescent="0.25">
      <c r="A213">
        <v>2041</v>
      </c>
      <c r="B213">
        <f t="shared" si="68"/>
        <v>2227.7502145889448</v>
      </c>
    </row>
    <row r="214" spans="1:2" x14ac:dyDescent="0.25">
      <c r="A214" s="46">
        <v>2042</v>
      </c>
      <c r="B214">
        <f t="shared" si="68"/>
        <v>2240.1936413772637</v>
      </c>
    </row>
    <row r="215" spans="1:2" x14ac:dyDescent="0.25">
      <c r="A215">
        <v>2043</v>
      </c>
      <c r="B215">
        <f t="shared" si="68"/>
        <v>2252.650373149314</v>
      </c>
    </row>
    <row r="216" spans="1:2" x14ac:dyDescent="0.25">
      <c r="A216" s="46">
        <v>2044</v>
      </c>
      <c r="B216">
        <f t="shared" si="68"/>
        <v>2265.1197715291055</v>
      </c>
    </row>
    <row r="217" spans="1:2" x14ac:dyDescent="0.25">
      <c r="A217">
        <v>2045</v>
      </c>
      <c r="B217">
        <f t="shared" si="68"/>
        <v>2277.6011981411139</v>
      </c>
    </row>
    <row r="218" spans="1:2" x14ac:dyDescent="0.25">
      <c r="A218" s="46">
        <v>2046</v>
      </c>
      <c r="B218">
        <f t="shared" si="68"/>
        <v>2290.0940146098146</v>
      </c>
    </row>
    <row r="219" spans="1:2" x14ac:dyDescent="0.25">
      <c r="A219">
        <v>2047</v>
      </c>
      <c r="B219">
        <f t="shared" si="68"/>
        <v>2302.5975825585192</v>
      </c>
    </row>
    <row r="220" spans="1:2" x14ac:dyDescent="0.25">
      <c r="A220" s="46">
        <v>2048</v>
      </c>
      <c r="B220">
        <f t="shared" si="68"/>
        <v>2315.1112636124017</v>
      </c>
    </row>
    <row r="221" spans="1:2" x14ac:dyDescent="0.25">
      <c r="A221">
        <v>2049</v>
      </c>
      <c r="B221">
        <f t="shared" si="68"/>
        <v>2327.6344193947734</v>
      </c>
    </row>
    <row r="222" spans="1:2" x14ac:dyDescent="0.25">
      <c r="A222" s="46">
        <v>2050</v>
      </c>
      <c r="B222">
        <f t="shared" si="68"/>
        <v>2340.1664115310414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1607-5DDC-42E4-BED7-C23AAB6BD7C8}">
  <dimension ref="A1:O222"/>
  <sheetViews>
    <sheetView topLeftCell="F112" zoomScale="70" zoomScaleNormal="70" workbookViewId="0">
      <selection activeCell="B20" sqref="B20"/>
    </sheetView>
  </sheetViews>
  <sheetFormatPr defaultRowHeight="13.8" x14ac:dyDescent="0.25"/>
  <cols>
    <col min="1" max="1" width="24.8984375" bestFit="1" customWidth="1"/>
    <col min="2" max="2" width="25.3984375" customWidth="1"/>
    <col min="3" max="3" width="13.8984375" bestFit="1" customWidth="1"/>
    <col min="4" max="4" width="13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9"/>
      <c r="B2" s="33" t="s">
        <v>25</v>
      </c>
      <c r="C2" s="34" t="s">
        <v>8</v>
      </c>
    </row>
    <row r="3" spans="1:15" ht="14.4" thickBot="1" x14ac:dyDescent="0.3">
      <c r="A3" s="27" t="s">
        <v>18</v>
      </c>
      <c r="B3" s="23">
        <f t="array" ref="B3:C3">LINEST(B20:B188,A20:A188,TRUE,TRUE)</f>
        <v>0.29523563848243201</v>
      </c>
      <c r="C3" s="35">
        <v>-279.97672648796708</v>
      </c>
    </row>
    <row r="4" spans="1:15" x14ac:dyDescent="0.25">
      <c r="A4" s="9"/>
      <c r="B4" s="33" t="s">
        <v>25</v>
      </c>
      <c r="C4" s="33" t="s">
        <v>14</v>
      </c>
      <c r="D4" s="34" t="s">
        <v>8</v>
      </c>
      <c r="H4" s="78"/>
    </row>
    <row r="5" spans="1:15" ht="14.4" thickBot="1" x14ac:dyDescent="0.3">
      <c r="A5" s="36" t="s">
        <v>45</v>
      </c>
      <c r="B5" s="32">
        <f t="array" ref="B5:D5">LINEST(B20:B188,A20:A188^{1,2},TRUE,TRUE)</f>
        <v>2.1664543470110982E-3</v>
      </c>
      <c r="C5" s="32">
        <v>-8.0846097757564976</v>
      </c>
      <c r="D5" s="37">
        <v>7818.1776277351928</v>
      </c>
    </row>
    <row r="6" spans="1:15" x14ac:dyDescent="0.25">
      <c r="A6" s="47"/>
      <c r="B6" s="48" t="s">
        <v>25</v>
      </c>
      <c r="C6" s="48" t="s">
        <v>14</v>
      </c>
      <c r="D6" s="48" t="s">
        <v>31</v>
      </c>
      <c r="E6" s="49" t="s">
        <v>8</v>
      </c>
    </row>
    <row r="7" spans="1:15" ht="14.4" thickBot="1" x14ac:dyDescent="0.3">
      <c r="A7" s="50" t="s">
        <v>46</v>
      </c>
      <c r="B7" s="51">
        <f t="array" ref="B7:E7">LINEST(B20:B188,A20:A188^{1,2,3},TRUE,TRUE)</f>
        <v>2.0977707737574081E-5</v>
      </c>
      <c r="C7" s="51">
        <v>-0.1195462059463941</v>
      </c>
      <c r="D7" s="51">
        <v>227.21781092728375</v>
      </c>
      <c r="E7" s="52">
        <v>-143757.58454234421</v>
      </c>
    </row>
    <row r="8" spans="1:15" x14ac:dyDescent="0.25">
      <c r="A8" s="40"/>
      <c r="B8" s="41" t="s">
        <v>25</v>
      </c>
      <c r="C8" s="41" t="s">
        <v>14</v>
      </c>
      <c r="D8" s="41" t="s">
        <v>31</v>
      </c>
      <c r="E8" s="41" t="s">
        <v>59</v>
      </c>
      <c r="F8" s="42" t="s">
        <v>8</v>
      </c>
    </row>
    <row r="9" spans="1:15" ht="14.4" thickBot="1" x14ac:dyDescent="0.3">
      <c r="A9" s="43" t="s">
        <v>47</v>
      </c>
      <c r="B9" s="44">
        <f t="array" ref="B9:F9">LINEST(B20:B188,A20:A188^{1,2,3,4},TRUE,TRUE)</f>
        <v>1.1692778944410029E-7</v>
      </c>
      <c r="C9" s="44">
        <v>-8.8357567140163041E-4</v>
      </c>
      <c r="D9" s="44">
        <v>2.5038476323838479</v>
      </c>
      <c r="E9" s="44">
        <v>-3153.3662377682222</v>
      </c>
      <c r="F9" s="45">
        <v>1489417.1742221834</v>
      </c>
    </row>
    <row r="10" spans="1:15" x14ac:dyDescent="0.25">
      <c r="A10" s="9"/>
      <c r="B10" s="33" t="s">
        <v>25</v>
      </c>
      <c r="C10" s="33" t="s">
        <v>14</v>
      </c>
      <c r="D10" s="33" t="s">
        <v>31</v>
      </c>
      <c r="E10" s="33" t="s">
        <v>59</v>
      </c>
      <c r="F10" s="33" t="s">
        <v>60</v>
      </c>
      <c r="G10" s="34" t="s">
        <v>8</v>
      </c>
    </row>
    <row r="11" spans="1:15" ht="14.4" thickBot="1" x14ac:dyDescent="0.3">
      <c r="A11" s="27" t="s">
        <v>48</v>
      </c>
      <c r="B11" s="23">
        <f t="array" ref="B11:G11">LINEST(B20:B188,A20:A188^{1,2,3,4,5},TRUE,TRUE)</f>
        <v>4.4487919946364117E-11</v>
      </c>
      <c r="C11" s="23">
        <v>-3.1483807639864138E-7</v>
      </c>
      <c r="D11" s="23">
        <v>7.9220672272013249E-4</v>
      </c>
      <c r="E11" s="23">
        <v>-0.74747267602692746</v>
      </c>
      <c r="F11" s="23">
        <v>0</v>
      </c>
      <c r="G11" s="35">
        <v>266347.18964151712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91</v>
      </c>
      <c r="B13" s="63" t="s">
        <v>62</v>
      </c>
      <c r="C13" s="64" t="s">
        <v>54</v>
      </c>
      <c r="D13" s="64" t="s">
        <v>55</v>
      </c>
      <c r="E13" s="67" t="s">
        <v>56</v>
      </c>
      <c r="F13" s="65" t="s">
        <v>57</v>
      </c>
      <c r="G13" s="28" t="s">
        <v>58</v>
      </c>
    </row>
    <row r="14" spans="1:15" x14ac:dyDescent="0.25">
      <c r="A14" s="29" t="s">
        <v>61</v>
      </c>
      <c r="B14" s="24">
        <f>SUM(B20:B189)/COUNT(B20:B189)</f>
        <v>291.00899833705637</v>
      </c>
      <c r="C14" s="19"/>
      <c r="D14" s="19"/>
      <c r="E14" s="20"/>
      <c r="F14" s="38"/>
      <c r="G14" s="10"/>
    </row>
    <row r="15" spans="1:15" ht="16.2" x14ac:dyDescent="0.25">
      <c r="A15" s="30" t="s">
        <v>41</v>
      </c>
      <c r="B15" s="25"/>
      <c r="C15" s="17">
        <f>SUM(I20:I188)</f>
        <v>35059.137154602584</v>
      </c>
      <c r="D15" s="17">
        <f t="shared" ref="D15:G15" si="0">SUM(J20:J189)</f>
        <v>38653.186765037353</v>
      </c>
      <c r="E15" s="18">
        <f t="shared" si="0"/>
        <v>39271.704353412373</v>
      </c>
      <c r="F15" s="39">
        <f t="shared" si="0"/>
        <v>39306.531746942332</v>
      </c>
      <c r="G15" s="21">
        <f t="shared" si="0"/>
        <v>39305.675978988511</v>
      </c>
    </row>
    <row r="16" spans="1:15" ht="16.2" x14ac:dyDescent="0.25">
      <c r="A16" s="30" t="s">
        <v>42</v>
      </c>
      <c r="B16" s="26">
        <f>SUM(C20:C189)</f>
        <v>39378.114796638678</v>
      </c>
      <c r="C16" s="17"/>
      <c r="D16" s="17"/>
      <c r="E16" s="18"/>
      <c r="F16" s="39"/>
      <c r="G16" s="22"/>
    </row>
    <row r="17" spans="1:13" ht="16.8" thickBot="1" x14ac:dyDescent="0.3">
      <c r="A17" s="31" t="s">
        <v>64</v>
      </c>
      <c r="B17" s="27"/>
      <c r="C17" s="11">
        <f>C15/$B$16</f>
        <v>0.89032035524451358</v>
      </c>
      <c r="D17" s="11">
        <f t="shared" ref="D17:G17" si="1">D15/$B$16</f>
        <v>0.98159058565030122</v>
      </c>
      <c r="E17" s="14">
        <f t="shared" si="1"/>
        <v>0.99729772631889968</v>
      </c>
      <c r="F17" s="13">
        <f t="shared" si="1"/>
        <v>0.99818216158731765</v>
      </c>
      <c r="G17" s="12">
        <f t="shared" si="1"/>
        <v>0.99816042951715023</v>
      </c>
    </row>
    <row r="18" spans="1:13" x14ac:dyDescent="0.25">
      <c r="G18" s="7"/>
      <c r="H18" s="15"/>
      <c r="I18" s="15"/>
      <c r="J18" s="15"/>
      <c r="K18" s="16"/>
      <c r="L18" s="15"/>
    </row>
    <row r="19" spans="1:13" ht="16.2" x14ac:dyDescent="0.35">
      <c r="A19" s="3" t="s">
        <v>114</v>
      </c>
      <c r="B19" s="3" t="s">
        <v>115</v>
      </c>
      <c r="C19" s="62" t="s">
        <v>38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273.02104900748219</v>
      </c>
      <c r="C20">
        <f t="shared" ref="C20:C83" si="2">(B20-$B$14)^2</f>
        <v>323.56632108332815</v>
      </c>
      <c r="D20">
        <f t="shared" ref="D20:D83" si="3">$B$3*A20+$C$3</f>
        <v>266.20920470453211</v>
      </c>
      <c r="E20">
        <f t="shared" ref="E20:E83" si="4">$B$5*A20^2+$C$5*A20+$D$5</f>
        <v>276.33954523115517</v>
      </c>
      <c r="F20">
        <f t="shared" ref="F20:F83" si="5">$B$7*A20^3+$C$7*A20^2+$D$7*A20+$E$7</f>
        <v>271.45457551442087</v>
      </c>
      <c r="G20">
        <f t="shared" ref="G20:G83" si="6">$B$9*A20^4+$C$9*A20^3+$D$9*A20^2+$E$9*A20+$F$9</f>
        <v>272.73819849640131</v>
      </c>
      <c r="H20">
        <f t="shared" ref="H20:H83" si="7">$B$11*A20^5+$C$11*A20^4+$D$11*A20^3+$E$11*A20^2+$F$11*A20+$G$11</f>
        <v>272.69848003983498</v>
      </c>
      <c r="I20">
        <f t="shared" ref="I20:M51" si="8">(D20-$B$14)^2</f>
        <v>615.02976421579069</v>
      </c>
      <c r="J20">
        <f t="shared" si="8"/>
        <v>215.19285442623431</v>
      </c>
      <c r="K20">
        <f t="shared" si="8"/>
        <v>382.37545192640818</v>
      </c>
      <c r="L20">
        <f t="shared" si="8"/>
        <v>333.82212681728095</v>
      </c>
      <c r="M20">
        <f t="shared" si="8"/>
        <v>335.27508031287942</v>
      </c>
    </row>
    <row r="21" spans="1:13" x14ac:dyDescent="0.25">
      <c r="A21">
        <v>1851</v>
      </c>
      <c r="B21">
        <v>273.094048702186</v>
      </c>
      <c r="C21">
        <f t="shared" si="2"/>
        <v>320.94542041994191</v>
      </c>
      <c r="D21">
        <f t="shared" si="3"/>
        <v>266.50444034301461</v>
      </c>
      <c r="E21">
        <f t="shared" si="4"/>
        <v>276.27298299368704</v>
      </c>
      <c r="F21">
        <f t="shared" si="5"/>
        <v>271.73693968530279</v>
      </c>
      <c r="G21">
        <f t="shared" si="6"/>
        <v>272.86775040626526</v>
      </c>
      <c r="H21">
        <f t="shared" si="7"/>
        <v>272.83407216332853</v>
      </c>
      <c r="I21">
        <f t="shared" si="8"/>
        <v>600.47336248335603</v>
      </c>
      <c r="J21">
        <f t="shared" si="8"/>
        <v>217.15014820001636</v>
      </c>
      <c r="K21">
        <f t="shared" si="8"/>
        <v>371.41224467663011</v>
      </c>
      <c r="L21">
        <f t="shared" si="8"/>
        <v>329.10487648643272</v>
      </c>
      <c r="M21">
        <f t="shared" si="8"/>
        <v>330.32794142045731</v>
      </c>
    </row>
    <row r="22" spans="1:13" x14ac:dyDescent="0.25">
      <c r="A22">
        <v>1852</v>
      </c>
      <c r="B22">
        <v>273.16804906846687</v>
      </c>
      <c r="C22">
        <f t="shared" si="2"/>
        <v>318.2994708043841</v>
      </c>
      <c r="D22">
        <f t="shared" si="3"/>
        <v>266.79967598149699</v>
      </c>
      <c r="E22">
        <f t="shared" si="4"/>
        <v>276.21075366491186</v>
      </c>
      <c r="F22">
        <f t="shared" si="5"/>
        <v>272.01318986638216</v>
      </c>
      <c r="G22">
        <f t="shared" si="6"/>
        <v>272.99942371994257</v>
      </c>
      <c r="H22">
        <f t="shared" si="7"/>
        <v>272.97134166071191</v>
      </c>
      <c r="I22">
        <f t="shared" si="8"/>
        <v>586.09128891538717</v>
      </c>
      <c r="J22">
        <f t="shared" si="8"/>
        <v>218.98804537665325</v>
      </c>
      <c r="K22">
        <f t="shared" si="8"/>
        <v>360.84073945453792</v>
      </c>
      <c r="L22">
        <f t="shared" si="8"/>
        <v>324.34477788938966</v>
      </c>
      <c r="M22">
        <f t="shared" si="8"/>
        <v>325.35705837367368</v>
      </c>
    </row>
    <row r="23" spans="1:13" x14ac:dyDescent="0.25">
      <c r="A23">
        <v>1853</v>
      </c>
      <c r="B23">
        <v>273.26404821393925</v>
      </c>
      <c r="C23">
        <f t="shared" si="2"/>
        <v>314.88325487191435</v>
      </c>
      <c r="D23">
        <f t="shared" si="3"/>
        <v>267.09491161997937</v>
      </c>
      <c r="E23">
        <f t="shared" si="4"/>
        <v>276.15285724483147</v>
      </c>
      <c r="F23">
        <f t="shared" si="5"/>
        <v>272.28345192404231</v>
      </c>
      <c r="G23">
        <f t="shared" si="6"/>
        <v>273.13311278168112</v>
      </c>
      <c r="H23">
        <f t="shared" si="7"/>
        <v>273.1102020428516</v>
      </c>
      <c r="I23">
        <f t="shared" si="8"/>
        <v>571.88354351187854</v>
      </c>
      <c r="J23">
        <f t="shared" si="8"/>
        <v>220.70492815209332</v>
      </c>
      <c r="K23">
        <f t="shared" si="8"/>
        <v>350.64608846594365</v>
      </c>
      <c r="L23">
        <f t="shared" si="8"/>
        <v>319.54728438887344</v>
      </c>
      <c r="M23">
        <f t="shared" si="8"/>
        <v>320.36690878143844</v>
      </c>
    </row>
    <row r="24" spans="1:13" x14ac:dyDescent="0.25">
      <c r="A24">
        <v>1854</v>
      </c>
      <c r="B24">
        <v>273.36304850559111</v>
      </c>
      <c r="C24">
        <f t="shared" si="2"/>
        <v>311.37954545458882</v>
      </c>
      <c r="D24">
        <f t="shared" si="3"/>
        <v>267.39014725846187</v>
      </c>
      <c r="E24">
        <f t="shared" si="4"/>
        <v>276.09929373344676</v>
      </c>
      <c r="F24">
        <f t="shared" si="5"/>
        <v>272.5478517243173</v>
      </c>
      <c r="G24">
        <f t="shared" si="6"/>
        <v>273.26871475204825</v>
      </c>
      <c r="H24">
        <f t="shared" si="7"/>
        <v>273.25056915357709</v>
      </c>
      <c r="I24">
        <f t="shared" si="8"/>
        <v>557.8501262728247</v>
      </c>
      <c r="J24">
        <f t="shared" si="8"/>
        <v>222.29929136689765</v>
      </c>
      <c r="K24">
        <f t="shared" si="8"/>
        <v>340.81393425704726</v>
      </c>
      <c r="L24">
        <f t="shared" si="8"/>
        <v>314.71766167650838</v>
      </c>
      <c r="M24">
        <f t="shared" si="8"/>
        <v>315.36180706464853</v>
      </c>
    </row>
    <row r="25" spans="1:13" x14ac:dyDescent="0.25">
      <c r="A25">
        <v>1855</v>
      </c>
      <c r="B25">
        <v>273.47004813718553</v>
      </c>
      <c r="C25">
        <f t="shared" si="2"/>
        <v>307.61477411354934</v>
      </c>
      <c r="D25">
        <f t="shared" si="3"/>
        <v>267.68538289694425</v>
      </c>
      <c r="E25">
        <f t="shared" si="4"/>
        <v>276.0500631307541</v>
      </c>
      <c r="F25">
        <f t="shared" si="5"/>
        <v>272.80651513359044</v>
      </c>
      <c r="G25">
        <f t="shared" si="6"/>
        <v>273.40612958930433</v>
      </c>
      <c r="H25">
        <f t="shared" si="7"/>
        <v>273.39236116735265</v>
      </c>
      <c r="I25">
        <f t="shared" si="8"/>
        <v>543.99103719823654</v>
      </c>
      <c r="J25">
        <f t="shared" si="8"/>
        <v>223.76974250634959</v>
      </c>
      <c r="K25">
        <f t="shared" si="8"/>
        <v>331.33039477245933</v>
      </c>
      <c r="L25">
        <f t="shared" si="8"/>
        <v>309.86098815058551</v>
      </c>
      <c r="M25">
        <f t="shared" si="8"/>
        <v>310.34590516898675</v>
      </c>
    </row>
    <row r="26" spans="1:13" x14ac:dyDescent="0.25">
      <c r="A26">
        <v>1856</v>
      </c>
      <c r="B26">
        <v>273.5780481931136</v>
      </c>
      <c r="C26">
        <f t="shared" si="2"/>
        <v>303.83802292061836</v>
      </c>
      <c r="D26">
        <f t="shared" si="3"/>
        <v>267.98061853542674</v>
      </c>
      <c r="E26">
        <f t="shared" si="4"/>
        <v>276.00516543675622</v>
      </c>
      <c r="F26">
        <f t="shared" si="5"/>
        <v>273.05956801818684</v>
      </c>
      <c r="G26">
        <f t="shared" si="6"/>
        <v>273.54526006337255</v>
      </c>
      <c r="H26">
        <f t="shared" si="7"/>
        <v>273.5354986069724</v>
      </c>
      <c r="I26">
        <f t="shared" si="8"/>
        <v>530.30627628810328</v>
      </c>
      <c r="J26">
        <f t="shared" si="8"/>
        <v>225.11500170012931</v>
      </c>
      <c r="K26">
        <f t="shared" si="8"/>
        <v>322.18204877195274</v>
      </c>
      <c r="L26">
        <f t="shared" si="8"/>
        <v>304.98215449172898</v>
      </c>
      <c r="M26">
        <f t="shared" si="8"/>
        <v>305.32319281724466</v>
      </c>
    </row>
    <row r="27" spans="1:13" x14ac:dyDescent="0.25">
      <c r="A27">
        <v>1857</v>
      </c>
      <c r="B27">
        <v>273.67504813023157</v>
      </c>
      <c r="C27">
        <f t="shared" si="2"/>
        <v>300.46582977268139</v>
      </c>
      <c r="D27">
        <f t="shared" si="3"/>
        <v>268.27585417390912</v>
      </c>
      <c r="E27">
        <f t="shared" si="4"/>
        <v>275.96460065145129</v>
      </c>
      <c r="F27">
        <f t="shared" si="5"/>
        <v>273.30713624419877</v>
      </c>
      <c r="G27">
        <f t="shared" si="6"/>
        <v>273.68601174559444</v>
      </c>
      <c r="H27">
        <f t="shared" si="7"/>
        <v>273.6799043379724</v>
      </c>
      <c r="I27">
        <f t="shared" si="8"/>
        <v>516.79584354243559</v>
      </c>
      <c r="J27">
        <f t="shared" si="8"/>
        <v>226.33390172263938</v>
      </c>
      <c r="K27">
        <f t="shared" si="8"/>
        <v>313.35592155454867</v>
      </c>
      <c r="L27">
        <f t="shared" si="8"/>
        <v>300.0858644479697</v>
      </c>
      <c r="M27">
        <f t="shared" si="8"/>
        <v>300.29749882908794</v>
      </c>
    </row>
    <row r="28" spans="1:13" x14ac:dyDescent="0.25">
      <c r="A28">
        <v>1858</v>
      </c>
      <c r="B28">
        <v>273.75604947623236</v>
      </c>
      <c r="C28">
        <f t="shared" si="2"/>
        <v>297.66424439420837</v>
      </c>
      <c r="D28">
        <f t="shared" si="3"/>
        <v>268.57108981239162</v>
      </c>
      <c r="E28">
        <f t="shared" si="4"/>
        <v>275.92836877484115</v>
      </c>
      <c r="F28">
        <f t="shared" si="5"/>
        <v>273.54934567789314</v>
      </c>
      <c r="G28">
        <f t="shared" si="6"/>
        <v>273.82829302176833</v>
      </c>
      <c r="H28">
        <f t="shared" si="7"/>
        <v>273.82550357934088</v>
      </c>
      <c r="I28">
        <f t="shared" si="8"/>
        <v>503.45973896122302</v>
      </c>
      <c r="J28">
        <f t="shared" si="8"/>
        <v>227.42538799275968</v>
      </c>
      <c r="K28">
        <f t="shared" si="8"/>
        <v>304.83947097862551</v>
      </c>
      <c r="L28">
        <f t="shared" si="8"/>
        <v>295.17663513076661</v>
      </c>
      <c r="M28">
        <f t="shared" si="8"/>
        <v>295.27249208843585</v>
      </c>
    </row>
    <row r="29" spans="1:13" x14ac:dyDescent="0.25">
      <c r="A29">
        <v>1859</v>
      </c>
      <c r="B29">
        <v>273.89504723471561</v>
      </c>
      <c r="C29">
        <f t="shared" si="2"/>
        <v>292.88732233331064</v>
      </c>
      <c r="D29">
        <f t="shared" si="3"/>
        <v>268.866325450874</v>
      </c>
      <c r="E29">
        <f t="shared" si="4"/>
        <v>275.89646980692487</v>
      </c>
      <c r="F29">
        <f t="shared" si="5"/>
        <v>273.78632218559505</v>
      </c>
      <c r="G29">
        <f t="shared" si="6"/>
        <v>273.97201507445425</v>
      </c>
      <c r="H29">
        <f t="shared" si="7"/>
        <v>273.97222390910611</v>
      </c>
      <c r="I29">
        <f t="shared" si="8"/>
        <v>490.29796254447581</v>
      </c>
      <c r="J29">
        <f t="shared" si="8"/>
        <v>228.38851857403853</v>
      </c>
      <c r="K29">
        <f t="shared" si="8"/>
        <v>296.62057381811434</v>
      </c>
      <c r="L29">
        <f t="shared" si="8"/>
        <v>290.25879869018479</v>
      </c>
      <c r="M29">
        <f t="shared" si="8"/>
        <v>290.25168290886</v>
      </c>
    </row>
    <row r="30" spans="1:13" x14ac:dyDescent="0.25">
      <c r="A30">
        <v>1860</v>
      </c>
      <c r="B30">
        <v>274.05604762435826</v>
      </c>
      <c r="C30">
        <f t="shared" si="2"/>
        <v>287.40253786717142</v>
      </c>
      <c r="D30">
        <f t="shared" si="3"/>
        <v>269.1615610893565</v>
      </c>
      <c r="E30">
        <f t="shared" si="4"/>
        <v>275.86890374770246</v>
      </c>
      <c r="F30">
        <f t="shared" si="5"/>
        <v>274.0181916335132</v>
      </c>
      <c r="G30">
        <f t="shared" si="6"/>
        <v>274.11709189601243</v>
      </c>
      <c r="H30">
        <f t="shared" si="7"/>
        <v>274.11999526387081</v>
      </c>
      <c r="I30">
        <f t="shared" si="8"/>
        <v>477.31051429218377</v>
      </c>
      <c r="J30">
        <f t="shared" si="8"/>
        <v>229.22246417458345</v>
      </c>
      <c r="K30">
        <f t="shared" si="8"/>
        <v>288.68751243716758</v>
      </c>
      <c r="L30">
        <f t="shared" si="8"/>
        <v>285.33650321298188</v>
      </c>
      <c r="M30">
        <f t="shared" si="8"/>
        <v>285.23842480607141</v>
      </c>
    </row>
    <row r="31" spans="1:13" x14ac:dyDescent="0.25">
      <c r="A31">
        <v>1861</v>
      </c>
      <c r="B31">
        <v>274.24004658389106</v>
      </c>
      <c r="C31">
        <f t="shared" si="2"/>
        <v>281.19774289998594</v>
      </c>
      <c r="D31">
        <f t="shared" si="3"/>
        <v>269.45679672783888</v>
      </c>
      <c r="E31">
        <f t="shared" si="4"/>
        <v>275.84567059717392</v>
      </c>
      <c r="F31">
        <f t="shared" si="5"/>
        <v>274.24507988785626</v>
      </c>
      <c r="G31">
        <f t="shared" si="6"/>
        <v>274.26344028953463</v>
      </c>
      <c r="H31">
        <f t="shared" si="7"/>
        <v>274.26874995231628</v>
      </c>
      <c r="I31">
        <f t="shared" si="8"/>
        <v>464.49739420435702</v>
      </c>
      <c r="J31">
        <f t="shared" si="8"/>
        <v>229.92650814708853</v>
      </c>
      <c r="K31">
        <f t="shared" si="8"/>
        <v>281.02896177143163</v>
      </c>
      <c r="L31">
        <f t="shared" si="8"/>
        <v>280.4137143229201</v>
      </c>
      <c r="M31">
        <f t="shared" si="8"/>
        <v>280.23591598279302</v>
      </c>
    </row>
    <row r="32" spans="1:13" x14ac:dyDescent="0.25">
      <c r="A32">
        <v>1862</v>
      </c>
      <c r="B32">
        <v>274.41604697502629</v>
      </c>
      <c r="C32">
        <f t="shared" si="2"/>
        <v>275.32603490269582</v>
      </c>
      <c r="D32">
        <f t="shared" si="3"/>
        <v>269.75203236632126</v>
      </c>
      <c r="E32">
        <f t="shared" si="4"/>
        <v>275.82677035533925</v>
      </c>
      <c r="F32">
        <f t="shared" si="5"/>
        <v>274.46711281494936</v>
      </c>
      <c r="G32">
        <f t="shared" si="6"/>
        <v>274.4109798585996</v>
      </c>
      <c r="H32">
        <f t="shared" si="7"/>
        <v>274.41842265613377</v>
      </c>
      <c r="I32">
        <f t="shared" si="8"/>
        <v>451.85860228099045</v>
      </c>
      <c r="J32">
        <f t="shared" si="8"/>
        <v>230.50004648883427</v>
      </c>
      <c r="K32">
        <f t="shared" si="8"/>
        <v>273.63397662649345</v>
      </c>
      <c r="L32">
        <f t="shared" si="8"/>
        <v>275.49421741119227</v>
      </c>
      <c r="M32">
        <f t="shared" si="8"/>
        <v>275.24720142442033</v>
      </c>
    </row>
    <row r="33" spans="1:13" x14ac:dyDescent="0.25">
      <c r="A33">
        <v>1863</v>
      </c>
      <c r="B33">
        <v>274.57104742407716</v>
      </c>
      <c r="C33">
        <f t="shared" si="2"/>
        <v>270.20623021751385</v>
      </c>
      <c r="D33">
        <f t="shared" si="3"/>
        <v>270.04726800480375</v>
      </c>
      <c r="E33">
        <f t="shared" si="4"/>
        <v>275.81220302219936</v>
      </c>
      <c r="F33">
        <f t="shared" si="5"/>
        <v>274.68441628100118</v>
      </c>
      <c r="G33">
        <f t="shared" si="6"/>
        <v>274.55963301565498</v>
      </c>
      <c r="H33">
        <f t="shared" si="7"/>
        <v>274.56895043514669</v>
      </c>
      <c r="I33">
        <f t="shared" si="8"/>
        <v>439.39413852207929</v>
      </c>
      <c r="J33">
        <f t="shared" si="8"/>
        <v>230.94258784166007</v>
      </c>
      <c r="K33">
        <f t="shared" si="8"/>
        <v>266.49197930487918</v>
      </c>
      <c r="L33">
        <f t="shared" si="8"/>
        <v>270.58161947692258</v>
      </c>
      <c r="M33">
        <f t="shared" si="8"/>
        <v>270.27517501708485</v>
      </c>
    </row>
    <row r="34" spans="1:13" x14ac:dyDescent="0.25">
      <c r="A34">
        <v>1864</v>
      </c>
      <c r="B34">
        <v>274.72004760892202</v>
      </c>
      <c r="C34">
        <f t="shared" si="2"/>
        <v>265.32991582358864</v>
      </c>
      <c r="D34">
        <f t="shared" si="3"/>
        <v>270.34250364328614</v>
      </c>
      <c r="E34">
        <f t="shared" si="4"/>
        <v>275.80196859775424</v>
      </c>
      <c r="F34">
        <f t="shared" si="5"/>
        <v>274.89711615222041</v>
      </c>
      <c r="G34">
        <f t="shared" si="6"/>
        <v>274.70932497642934</v>
      </c>
      <c r="H34">
        <f t="shared" si="7"/>
        <v>274.72027273429558</v>
      </c>
      <c r="I34">
        <f t="shared" si="8"/>
        <v>427.10400292763319</v>
      </c>
      <c r="J34">
        <f t="shared" si="8"/>
        <v>231.25375349201937</v>
      </c>
      <c r="K34">
        <f t="shared" si="8"/>
        <v>259.59274753803447</v>
      </c>
      <c r="L34">
        <f t="shared" si="8"/>
        <v>265.6793516631343</v>
      </c>
      <c r="M34">
        <f t="shared" si="8"/>
        <v>265.32258176203493</v>
      </c>
    </row>
    <row r="35" spans="1:13" x14ac:dyDescent="0.25">
      <c r="A35">
        <v>1865</v>
      </c>
      <c r="B35">
        <v>274.88004730543366</v>
      </c>
      <c r="C35">
        <f t="shared" si="2"/>
        <v>260.14306138048312</v>
      </c>
      <c r="D35">
        <f t="shared" si="3"/>
        <v>270.63773928176863</v>
      </c>
      <c r="E35">
        <f t="shared" si="4"/>
        <v>275.79606708200208</v>
      </c>
      <c r="F35">
        <f t="shared" si="5"/>
        <v>275.10533829487395</v>
      </c>
      <c r="G35">
        <f t="shared" si="6"/>
        <v>274.85998376831412</v>
      </c>
      <c r="H35">
        <f t="shared" si="7"/>
        <v>274.87233138550073</v>
      </c>
      <c r="I35">
        <f t="shared" si="8"/>
        <v>414.98819549764261</v>
      </c>
      <c r="J35">
        <f t="shared" si="8"/>
        <v>231.43327737100759</v>
      </c>
      <c r="K35">
        <f t="shared" si="8"/>
        <v>252.92640273730984</v>
      </c>
      <c r="L35">
        <f t="shared" si="8"/>
        <v>260.79067154144929</v>
      </c>
      <c r="M35">
        <f t="shared" si="8"/>
        <v>260.39202030542799</v>
      </c>
    </row>
    <row r="36" spans="1:13" x14ac:dyDescent="0.25">
      <c r="A36">
        <v>1866</v>
      </c>
      <c r="B36">
        <v>275.04804705045427</v>
      </c>
      <c r="C36">
        <f t="shared" si="2"/>
        <v>254.75196597328511</v>
      </c>
      <c r="D36">
        <f t="shared" si="3"/>
        <v>270.93297492025101</v>
      </c>
      <c r="E36">
        <f t="shared" si="4"/>
        <v>275.79449847494379</v>
      </c>
      <c r="F36">
        <f t="shared" si="5"/>
        <v>275.30920857522869</v>
      </c>
      <c r="G36">
        <f t="shared" si="6"/>
        <v>275.01154022291303</v>
      </c>
      <c r="H36">
        <f t="shared" si="7"/>
        <v>275.02507062116638</v>
      </c>
      <c r="I36">
        <f t="shared" si="8"/>
        <v>403.04671623211698</v>
      </c>
      <c r="J36">
        <f t="shared" si="8"/>
        <v>231.48100605422357</v>
      </c>
      <c r="K36">
        <f t="shared" si="8"/>
        <v>246.48339856558906</v>
      </c>
      <c r="L36">
        <f t="shared" si="8"/>
        <v>255.91866611377066</v>
      </c>
      <c r="M36">
        <f t="shared" si="8"/>
        <v>255.48594522679622</v>
      </c>
    </row>
    <row r="37" spans="1:13" x14ac:dyDescent="0.25">
      <c r="A37">
        <v>1867</v>
      </c>
      <c r="B37">
        <v>275.2130474422919</v>
      </c>
      <c r="C37">
        <f t="shared" si="2"/>
        <v>249.51206466981057</v>
      </c>
      <c r="D37">
        <f t="shared" si="3"/>
        <v>271.22821055873351</v>
      </c>
      <c r="E37">
        <f t="shared" si="4"/>
        <v>275.79726277657937</v>
      </c>
      <c r="F37">
        <f t="shared" si="5"/>
        <v>275.50885285955155</v>
      </c>
      <c r="G37">
        <f t="shared" si="6"/>
        <v>275.16392797511071</v>
      </c>
      <c r="H37">
        <f t="shared" si="7"/>
        <v>275.17843706766143</v>
      </c>
      <c r="I37">
        <f t="shared" si="8"/>
        <v>391.27956513104704</v>
      </c>
      <c r="J37">
        <f t="shared" si="8"/>
        <v>231.39689876188038</v>
      </c>
      <c r="K37">
        <f t="shared" si="8"/>
        <v>240.25450982381301</v>
      </c>
      <c r="L37">
        <f t="shared" si="8"/>
        <v>251.06625477500873</v>
      </c>
      <c r="M37">
        <f t="shared" si="8"/>
        <v>250.60667010406695</v>
      </c>
    </row>
    <row r="38" spans="1:13" x14ac:dyDescent="0.25">
      <c r="A38">
        <v>1868</v>
      </c>
      <c r="B38">
        <v>275.39104677088329</v>
      </c>
      <c r="C38">
        <f t="shared" si="2"/>
        <v>243.92041112332805</v>
      </c>
      <c r="D38">
        <f t="shared" si="3"/>
        <v>271.52344619721589</v>
      </c>
      <c r="E38">
        <f t="shared" si="4"/>
        <v>275.80435998690973</v>
      </c>
      <c r="F38">
        <f t="shared" si="5"/>
        <v>275.704397013993</v>
      </c>
      <c r="G38">
        <f t="shared" si="6"/>
        <v>275.31708346493542</v>
      </c>
      <c r="H38">
        <f t="shared" si="7"/>
        <v>275.33237976208329</v>
      </c>
      <c r="I38">
        <f t="shared" si="8"/>
        <v>379.68674219444188</v>
      </c>
      <c r="J38">
        <f t="shared" si="8"/>
        <v>231.18102735874987</v>
      </c>
      <c r="K38">
        <f t="shared" si="8"/>
        <v>234.23082165791294</v>
      </c>
      <c r="L38">
        <f t="shared" si="8"/>
        <v>246.23619235389054</v>
      </c>
      <c r="M38">
        <f t="shared" si="8"/>
        <v>245.7563699451909</v>
      </c>
    </row>
    <row r="39" spans="1:13" x14ac:dyDescent="0.25">
      <c r="A39">
        <v>1869</v>
      </c>
      <c r="B39">
        <v>275.5610470783127</v>
      </c>
      <c r="C39">
        <f t="shared" si="2"/>
        <v>238.63919809252019</v>
      </c>
      <c r="D39">
        <f t="shared" si="3"/>
        <v>271.81868183569838</v>
      </c>
      <c r="E39">
        <f t="shared" si="4"/>
        <v>275.81579010593305</v>
      </c>
      <c r="F39">
        <f t="shared" si="5"/>
        <v>275.89596690493636</v>
      </c>
      <c r="G39">
        <f t="shared" si="6"/>
        <v>275.47094594780356</v>
      </c>
      <c r="H39">
        <f t="shared" si="7"/>
        <v>275.48685014760122</v>
      </c>
      <c r="I39">
        <f t="shared" si="8"/>
        <v>368.26824742229252</v>
      </c>
      <c r="J39">
        <f t="shared" si="8"/>
        <v>230.83357635427345</v>
      </c>
      <c r="K39">
        <f t="shared" si="8"/>
        <v>228.4037190682474</v>
      </c>
      <c r="L39">
        <f t="shared" si="8"/>
        <v>241.43107205116502</v>
      </c>
      <c r="M39">
        <f t="shared" si="8"/>
        <v>240.93708441540585</v>
      </c>
    </row>
    <row r="40" spans="1:13" x14ac:dyDescent="0.25">
      <c r="A40">
        <v>1870</v>
      </c>
      <c r="B40">
        <v>275.72004769791369</v>
      </c>
      <c r="C40">
        <f t="shared" si="2"/>
        <v>233.75201164614148</v>
      </c>
      <c r="D40">
        <f t="shared" si="3"/>
        <v>272.11391747418077</v>
      </c>
      <c r="E40">
        <f t="shared" si="4"/>
        <v>275.83155313365114</v>
      </c>
      <c r="F40">
        <f t="shared" si="5"/>
        <v>276.0836883984739</v>
      </c>
      <c r="G40">
        <f t="shared" si="6"/>
        <v>275.62545747682452</v>
      </c>
      <c r="H40">
        <f t="shared" si="7"/>
        <v>275.64180208789185</v>
      </c>
      <c r="I40">
        <f t="shared" si="8"/>
        <v>357.02408081460783</v>
      </c>
      <c r="J40">
        <f t="shared" si="8"/>
        <v>230.35484290236835</v>
      </c>
      <c r="K40">
        <f t="shared" si="8"/>
        <v>222.76487676274874</v>
      </c>
      <c r="L40">
        <f t="shared" si="8"/>
        <v>236.65332939842278</v>
      </c>
      <c r="M40">
        <f t="shared" si="8"/>
        <v>236.15072056033614</v>
      </c>
    </row>
    <row r="41" spans="1:13" x14ac:dyDescent="0.25">
      <c r="A41">
        <v>1871</v>
      </c>
      <c r="B41">
        <v>275.90304650859167</v>
      </c>
      <c r="C41">
        <f t="shared" si="2"/>
        <v>228.18978064389592</v>
      </c>
      <c r="D41">
        <f t="shared" si="3"/>
        <v>272.40915311266315</v>
      </c>
      <c r="E41">
        <f t="shared" si="4"/>
        <v>275.8516490700631</v>
      </c>
      <c r="F41">
        <f t="shared" si="5"/>
        <v>276.26768736098893</v>
      </c>
      <c r="G41">
        <f t="shared" si="6"/>
        <v>275.78056291490793</v>
      </c>
      <c r="H41">
        <f t="shared" si="7"/>
        <v>275.79719186667353</v>
      </c>
      <c r="I41">
        <f t="shared" si="8"/>
        <v>345.95424237138332</v>
      </c>
      <c r="J41">
        <f t="shared" si="8"/>
        <v>229.74523680162127</v>
      </c>
      <c r="K41">
        <f t="shared" si="8"/>
        <v>217.30624929312634</v>
      </c>
      <c r="L41">
        <f t="shared" si="8"/>
        <v>231.90524540654522</v>
      </c>
      <c r="M41">
        <f t="shared" si="8"/>
        <v>231.39905609238122</v>
      </c>
    </row>
    <row r="42" spans="1:13" x14ac:dyDescent="0.25">
      <c r="A42">
        <v>1872</v>
      </c>
      <c r="B42">
        <v>276.07804726163903</v>
      </c>
      <c r="C42">
        <f t="shared" si="2"/>
        <v>222.93330001650622</v>
      </c>
      <c r="D42">
        <f t="shared" si="3"/>
        <v>272.70438875114564</v>
      </c>
      <c r="E42">
        <f t="shared" si="4"/>
        <v>275.87607791516893</v>
      </c>
      <c r="F42">
        <f t="shared" si="5"/>
        <v>276.44808965869015</v>
      </c>
      <c r="G42">
        <f t="shared" si="6"/>
        <v>275.93620992917567</v>
      </c>
      <c r="H42">
        <f t="shared" si="7"/>
        <v>275.95297819422558</v>
      </c>
      <c r="I42">
        <f t="shared" si="8"/>
        <v>335.05873209261483</v>
      </c>
      <c r="J42">
        <f t="shared" si="8"/>
        <v>229.00528049517774</v>
      </c>
      <c r="K42">
        <f t="shared" si="8"/>
        <v>212.02006153972064</v>
      </c>
      <c r="L42">
        <f t="shared" si="8"/>
        <v>227.18895038874263</v>
      </c>
      <c r="M42">
        <f t="shared" si="8"/>
        <v>226.68374254132647</v>
      </c>
    </row>
    <row r="43" spans="1:13" x14ac:dyDescent="0.25">
      <c r="A43">
        <v>1873</v>
      </c>
      <c r="B43">
        <v>276.25004691178646</v>
      </c>
      <c r="C43">
        <f t="shared" si="2"/>
        <v>217.8266471734768</v>
      </c>
      <c r="D43">
        <f t="shared" si="3"/>
        <v>272.99962438962802</v>
      </c>
      <c r="E43">
        <f t="shared" si="4"/>
        <v>275.90483966897045</v>
      </c>
      <c r="F43">
        <f t="shared" si="5"/>
        <v>276.62502115778625</v>
      </c>
      <c r="G43">
        <f t="shared" si="6"/>
        <v>276.09234899561852</v>
      </c>
      <c r="H43">
        <f t="shared" si="7"/>
        <v>276.10912221483886</v>
      </c>
      <c r="I43">
        <f t="shared" si="8"/>
        <v>324.33754997831079</v>
      </c>
      <c r="J43">
        <f t="shared" si="8"/>
        <v>228.13560907071491</v>
      </c>
      <c r="K43">
        <f t="shared" si="8"/>
        <v>206.89879949376356</v>
      </c>
      <c r="L43">
        <f t="shared" si="8"/>
        <v>222.50642757541814</v>
      </c>
      <c r="M43">
        <f t="shared" si="8"/>
        <v>222.00630845742739</v>
      </c>
    </row>
    <row r="44" spans="1:13" x14ac:dyDescent="0.25">
      <c r="A44">
        <v>1874</v>
      </c>
      <c r="B44">
        <v>276.41604739074597</v>
      </c>
      <c r="C44">
        <f t="shared" si="2"/>
        <v>212.95421732142145</v>
      </c>
      <c r="D44">
        <f t="shared" si="3"/>
        <v>273.29486002811052</v>
      </c>
      <c r="E44">
        <f t="shared" si="4"/>
        <v>275.93793433146402</v>
      </c>
      <c r="F44">
        <f t="shared" si="5"/>
        <v>276.79860772454413</v>
      </c>
      <c r="G44">
        <f t="shared" si="6"/>
        <v>276.2489333935082</v>
      </c>
      <c r="H44">
        <f t="shared" si="7"/>
        <v>276.26558750774711</v>
      </c>
      <c r="I44">
        <f t="shared" si="8"/>
        <v>313.79069602846289</v>
      </c>
      <c r="J44">
        <f t="shared" si="8"/>
        <v>227.13697026066126</v>
      </c>
      <c r="K44">
        <f t="shared" si="8"/>
        <v>201.93520136017605</v>
      </c>
      <c r="L44">
        <f t="shared" si="8"/>
        <v>217.85951713775972</v>
      </c>
      <c r="M44">
        <f t="shared" si="8"/>
        <v>217.36816288179341</v>
      </c>
    </row>
    <row r="45" spans="1:13" x14ac:dyDescent="0.25">
      <c r="A45">
        <v>1875</v>
      </c>
      <c r="B45">
        <v>276.58504686605301</v>
      </c>
      <c r="C45">
        <f t="shared" si="2"/>
        <v>208.05037603786008</v>
      </c>
      <c r="D45">
        <f t="shared" si="3"/>
        <v>273.5900956665929</v>
      </c>
      <c r="E45">
        <f t="shared" si="4"/>
        <v>275.97536190265237</v>
      </c>
      <c r="F45">
        <f t="shared" si="5"/>
        <v>276.96897522523068</v>
      </c>
      <c r="G45">
        <f t="shared" si="6"/>
        <v>276.40591920912266</v>
      </c>
      <c r="H45">
        <f t="shared" si="7"/>
        <v>276.42234009690583</v>
      </c>
      <c r="I45">
        <f t="shared" si="8"/>
        <v>303.41817024307932</v>
      </c>
      <c r="J45">
        <f t="shared" si="8"/>
        <v>226.01022444183948</v>
      </c>
      <c r="K45">
        <f t="shared" si="8"/>
        <v>197.12224898059952</v>
      </c>
      <c r="L45">
        <f t="shared" si="8"/>
        <v>213.24992001669318</v>
      </c>
      <c r="M45">
        <f t="shared" si="8"/>
        <v>212.77059861495169</v>
      </c>
    </row>
    <row r="46" spans="1:13" x14ac:dyDescent="0.25">
      <c r="A46">
        <v>1876</v>
      </c>
      <c r="B46">
        <v>276.73504744571159</v>
      </c>
      <c r="C46">
        <f t="shared" si="2"/>
        <v>203.74567404852249</v>
      </c>
      <c r="D46">
        <f t="shared" si="3"/>
        <v>273.8853313050754</v>
      </c>
      <c r="E46">
        <f t="shared" si="4"/>
        <v>276.01712238253458</v>
      </c>
      <c r="F46">
        <f t="shared" si="5"/>
        <v>277.13624952599639</v>
      </c>
      <c r="G46">
        <f t="shared" si="6"/>
        <v>276.56326533854008</v>
      </c>
      <c r="H46">
        <f t="shared" si="7"/>
        <v>276.57934845471755</v>
      </c>
      <c r="I46">
        <f t="shared" si="8"/>
        <v>293.219972622152</v>
      </c>
      <c r="J46">
        <f t="shared" si="8"/>
        <v>224.75634463576858</v>
      </c>
      <c r="K46">
        <f t="shared" si="8"/>
        <v>192.45315957476603</v>
      </c>
      <c r="L46">
        <f t="shared" si="8"/>
        <v>208.67920186442248</v>
      </c>
      <c r="M46">
        <f t="shared" si="8"/>
        <v>208.21479572688077</v>
      </c>
    </row>
    <row r="47" spans="1:13" x14ac:dyDescent="0.25">
      <c r="A47">
        <v>1877</v>
      </c>
      <c r="B47">
        <v>276.86404808281452</v>
      </c>
      <c r="C47">
        <f t="shared" si="2"/>
        <v>200.07961769497655</v>
      </c>
      <c r="D47">
        <f t="shared" si="3"/>
        <v>274.18056694355778</v>
      </c>
      <c r="E47">
        <f t="shared" si="4"/>
        <v>276.06321577110975</v>
      </c>
      <c r="F47">
        <f t="shared" si="5"/>
        <v>277.30055649322458</v>
      </c>
      <c r="G47">
        <f t="shared" si="6"/>
        <v>276.72093348018825</v>
      </c>
      <c r="H47">
        <f t="shared" si="7"/>
        <v>276.73658350668848</v>
      </c>
      <c r="I47">
        <f t="shared" si="8"/>
        <v>283.1961031656889</v>
      </c>
      <c r="J47">
        <f t="shared" si="8"/>
        <v>223.3764165085538</v>
      </c>
      <c r="K47">
        <f t="shared" si="8"/>
        <v>187.92137778571839</v>
      </c>
      <c r="L47">
        <f t="shared" si="8"/>
        <v>204.14879735406976</v>
      </c>
      <c r="M47">
        <f t="shared" si="8"/>
        <v>203.70182509010536</v>
      </c>
    </row>
    <row r="48" spans="1:13" x14ac:dyDescent="0.25">
      <c r="A48">
        <v>1878</v>
      </c>
      <c r="B48">
        <v>277.00204741392469</v>
      </c>
      <c r="C48">
        <f t="shared" si="2"/>
        <v>196.1946741630195</v>
      </c>
      <c r="D48">
        <f t="shared" si="3"/>
        <v>274.47580258204027</v>
      </c>
      <c r="E48">
        <f t="shared" si="4"/>
        <v>276.1136420683797</v>
      </c>
      <c r="F48">
        <f t="shared" si="5"/>
        <v>277.46202199312393</v>
      </c>
      <c r="G48">
        <f t="shared" si="6"/>
        <v>276.87888814043254</v>
      </c>
      <c r="H48">
        <f t="shared" si="7"/>
        <v>276.89401863794774</v>
      </c>
      <c r="I48">
        <f t="shared" si="8"/>
        <v>273.34656187368222</v>
      </c>
      <c r="J48">
        <f t="shared" si="8"/>
        <v>221.87163837080521</v>
      </c>
      <c r="K48">
        <f t="shared" si="8"/>
        <v>183.52056806306521</v>
      </c>
      <c r="L48">
        <f t="shared" si="8"/>
        <v>199.6600141687328</v>
      </c>
      <c r="M48">
        <f t="shared" si="8"/>
        <v>199.23265190624878</v>
      </c>
    </row>
    <row r="49" spans="1:13" x14ac:dyDescent="0.25">
      <c r="A49">
        <v>1879</v>
      </c>
      <c r="B49">
        <v>277.13304805373815</v>
      </c>
      <c r="C49">
        <f t="shared" si="2"/>
        <v>192.54199626511894</v>
      </c>
      <c r="D49">
        <f t="shared" si="3"/>
        <v>274.77103822052266</v>
      </c>
      <c r="E49">
        <f t="shared" si="4"/>
        <v>276.16840127434443</v>
      </c>
      <c r="F49">
        <f t="shared" si="5"/>
        <v>277.62077189190313</v>
      </c>
      <c r="G49">
        <f t="shared" si="6"/>
        <v>277.03709662891924</v>
      </c>
      <c r="H49">
        <f t="shared" si="7"/>
        <v>277.05162969650701</v>
      </c>
      <c r="I49">
        <f t="shared" si="8"/>
        <v>263.67134874613959</v>
      </c>
      <c r="J49">
        <f t="shared" si="8"/>
        <v>220.24332117777413</v>
      </c>
      <c r="K49">
        <f t="shared" si="8"/>
        <v>179.24460734670046</v>
      </c>
      <c r="L49">
        <f t="shared" si="8"/>
        <v>195.21403734184511</v>
      </c>
      <c r="M49">
        <f t="shared" si="8"/>
        <v>194.80813936819075</v>
      </c>
    </row>
    <row r="50" spans="1:13" x14ac:dyDescent="0.25">
      <c r="A50">
        <v>1880</v>
      </c>
      <c r="B50">
        <v>277.26504736543609</v>
      </c>
      <c r="C50">
        <f t="shared" si="2"/>
        <v>188.89618831030202</v>
      </c>
      <c r="D50">
        <f t="shared" si="3"/>
        <v>275.06627385900504</v>
      </c>
      <c r="E50">
        <f t="shared" si="4"/>
        <v>276.22749338900212</v>
      </c>
      <c r="F50">
        <f t="shared" si="5"/>
        <v>277.77693205577089</v>
      </c>
      <c r="G50">
        <f t="shared" si="6"/>
        <v>277.19552906695753</v>
      </c>
      <c r="H50">
        <f t="shared" si="7"/>
        <v>277.20939500210807</v>
      </c>
      <c r="I50">
        <f t="shared" si="8"/>
        <v>254.1704637830571</v>
      </c>
      <c r="J50">
        <f t="shared" si="8"/>
        <v>218.49288852935223</v>
      </c>
      <c r="K50">
        <f t="shared" si="8"/>
        <v>175.08757807233224</v>
      </c>
      <c r="L50">
        <f t="shared" si="8"/>
        <v>190.81193327596486</v>
      </c>
      <c r="M50">
        <f t="shared" si="8"/>
        <v>190.42905220191628</v>
      </c>
    </row>
    <row r="51" spans="1:13" x14ac:dyDescent="0.25">
      <c r="A51">
        <v>1881</v>
      </c>
      <c r="B51">
        <v>277.3740485862657</v>
      </c>
      <c r="C51">
        <f t="shared" si="2"/>
        <v>185.9118547065865</v>
      </c>
      <c r="D51">
        <f t="shared" si="3"/>
        <v>275.36150949748753</v>
      </c>
      <c r="E51">
        <f t="shared" si="4"/>
        <v>276.29091841235459</v>
      </c>
      <c r="F51">
        <f t="shared" si="5"/>
        <v>277.93062835099408</v>
      </c>
      <c r="G51">
        <f t="shared" si="6"/>
        <v>277.35415837820619</v>
      </c>
      <c r="H51">
        <f t="shared" si="7"/>
        <v>277.36729534808546</v>
      </c>
      <c r="I51">
        <f t="shared" si="8"/>
        <v>244.8439069844313</v>
      </c>
      <c r="J51">
        <f t="shared" si="8"/>
        <v>216.62187666990965</v>
      </c>
      <c r="K51">
        <f t="shared" si="8"/>
        <v>171.0437614923348</v>
      </c>
      <c r="L51">
        <f t="shared" si="8"/>
        <v>186.45465430181144</v>
      </c>
      <c r="M51">
        <f t="shared" si="8"/>
        <v>186.09606043929773</v>
      </c>
    </row>
    <row r="52" spans="1:13" x14ac:dyDescent="0.25">
      <c r="A52">
        <v>1882</v>
      </c>
      <c r="B52">
        <v>277.48604781092735</v>
      </c>
      <c r="C52">
        <f t="shared" si="2"/>
        <v>182.87019093213323</v>
      </c>
      <c r="D52">
        <f t="shared" si="3"/>
        <v>275.65674513596991</v>
      </c>
      <c r="E52">
        <f t="shared" si="4"/>
        <v>276.35867634440001</v>
      </c>
      <c r="F52">
        <f t="shared" si="5"/>
        <v>278.08198664401425</v>
      </c>
      <c r="G52">
        <f t="shared" si="6"/>
        <v>277.5129602951929</v>
      </c>
      <c r="H52">
        <f t="shared" si="7"/>
        <v>277.52531400835142</v>
      </c>
      <c r="I52">
        <f t="shared" ref="I52:M83" si="9">(D52-$B$14)^2</f>
        <v>235.69167835026931</v>
      </c>
      <c r="J52">
        <f t="shared" si="9"/>
        <v>214.63193448851058</v>
      </c>
      <c r="K52">
        <f t="shared" si="9"/>
        <v>167.10763131204766</v>
      </c>
      <c r="L52">
        <f t="shared" si="9"/>
        <v>182.143042827426</v>
      </c>
      <c r="M52">
        <f t="shared" si="9"/>
        <v>181.80974307616356</v>
      </c>
    </row>
    <row r="53" spans="1:13" x14ac:dyDescent="0.25">
      <c r="A53">
        <v>1883</v>
      </c>
      <c r="B53">
        <v>277.59104846959008</v>
      </c>
      <c r="C53">
        <f t="shared" si="2"/>
        <v>180.04137864583865</v>
      </c>
      <c r="D53">
        <f t="shared" si="3"/>
        <v>275.95198077445241</v>
      </c>
      <c r="E53">
        <f t="shared" si="4"/>
        <v>276.43076718514203</v>
      </c>
      <c r="F53">
        <f t="shared" si="5"/>
        <v>278.23113280074904</v>
      </c>
      <c r="G53">
        <f t="shared" si="6"/>
        <v>277.67191335372627</v>
      </c>
      <c r="H53">
        <f t="shared" si="7"/>
        <v>277.68343674298376</v>
      </c>
      <c r="I53">
        <f t="shared" si="9"/>
        <v>226.71377788056409</v>
      </c>
      <c r="J53">
        <f t="shared" si="9"/>
        <v>212.52482351864563</v>
      </c>
      <c r="K53">
        <f t="shared" si="9"/>
        <v>163.27384766395065</v>
      </c>
      <c r="L53">
        <f t="shared" si="9"/>
        <v>177.87783585256926</v>
      </c>
      <c r="M53">
        <f t="shared" si="9"/>
        <v>177.57059179742296</v>
      </c>
    </row>
    <row r="54" spans="1:13" x14ac:dyDescent="0.25">
      <c r="A54">
        <v>1884</v>
      </c>
      <c r="B54">
        <v>277.69504813483826</v>
      </c>
      <c r="C54">
        <f t="shared" si="2"/>
        <v>177.26126998714363</v>
      </c>
      <c r="D54">
        <f t="shared" si="3"/>
        <v>276.24721641293479</v>
      </c>
      <c r="E54">
        <f t="shared" si="4"/>
        <v>276.5071909345761</v>
      </c>
      <c r="F54">
        <f t="shared" si="5"/>
        <v>278.37819268769817</v>
      </c>
      <c r="G54">
        <f t="shared" si="6"/>
        <v>277.83099889475852</v>
      </c>
      <c r="H54">
        <f t="shared" si="7"/>
        <v>277.84165180241689</v>
      </c>
      <c r="I54">
        <f t="shared" si="9"/>
        <v>217.91020557532258</v>
      </c>
      <c r="J54">
        <f t="shared" si="9"/>
        <v>210.30241793863146</v>
      </c>
      <c r="K54">
        <f t="shared" si="9"/>
        <v>159.53725135185888</v>
      </c>
      <c r="L54">
        <f t="shared" si="9"/>
        <v>173.65966930120234</v>
      </c>
      <c r="M54">
        <f t="shared" si="9"/>
        <v>173.37901476328227</v>
      </c>
    </row>
    <row r="55" spans="1:13" x14ac:dyDescent="0.25">
      <c r="A55">
        <v>1885</v>
      </c>
      <c r="B55">
        <v>277.79504827574357</v>
      </c>
      <c r="C55">
        <f t="shared" si="2"/>
        <v>174.60847622286857</v>
      </c>
      <c r="D55">
        <f t="shared" si="3"/>
        <v>276.54245205141729</v>
      </c>
      <c r="E55">
        <f t="shared" si="4"/>
        <v>276.58794759270404</v>
      </c>
      <c r="F55">
        <f t="shared" si="5"/>
        <v>278.52329217095394</v>
      </c>
      <c r="G55">
        <f t="shared" si="6"/>
        <v>277.9902010736987</v>
      </c>
      <c r="H55">
        <f t="shared" si="7"/>
        <v>277.9999499344267</v>
      </c>
      <c r="I55">
        <f t="shared" si="9"/>
        <v>209.28096143453794</v>
      </c>
      <c r="J55">
        <f t="shared" si="9"/>
        <v>207.96670457118483</v>
      </c>
      <c r="K55">
        <f t="shared" si="9"/>
        <v>155.8928584662483</v>
      </c>
      <c r="L55">
        <f t="shared" si="9"/>
        <v>169.48908218440914</v>
      </c>
      <c r="M55">
        <f t="shared" si="9"/>
        <v>169.23534034196166</v>
      </c>
    </row>
    <row r="56" spans="1:13" x14ac:dyDescent="0.25">
      <c r="A56">
        <v>1886</v>
      </c>
      <c r="B56">
        <v>277.8850488939525</v>
      </c>
      <c r="C56">
        <f t="shared" si="2"/>
        <v>172.23804898514632</v>
      </c>
      <c r="D56">
        <f t="shared" si="3"/>
        <v>276.83768768989967</v>
      </c>
      <c r="E56">
        <f t="shared" si="4"/>
        <v>276.67303715952676</v>
      </c>
      <c r="F56">
        <f t="shared" si="5"/>
        <v>278.66655711695785</v>
      </c>
      <c r="G56">
        <f t="shared" si="6"/>
        <v>278.14950684178621</v>
      </c>
      <c r="H56">
        <f t="shared" si="7"/>
        <v>278.15832438692451</v>
      </c>
      <c r="I56">
        <f t="shared" si="9"/>
        <v>200.8260454582169</v>
      </c>
      <c r="J56">
        <f t="shared" si="9"/>
        <v>205.5197828836362</v>
      </c>
      <c r="K56">
        <f t="shared" si="9"/>
        <v>152.33585527158709</v>
      </c>
      <c r="L56">
        <f t="shared" si="9"/>
        <v>165.36652151692564</v>
      </c>
      <c r="M56">
        <f t="shared" si="9"/>
        <v>165.13982097259768</v>
      </c>
    </row>
    <row r="57" spans="1:13" x14ac:dyDescent="0.25">
      <c r="A57">
        <v>1887</v>
      </c>
      <c r="B57">
        <v>277.99504749632223</v>
      </c>
      <c r="C57">
        <f t="shared" si="2"/>
        <v>169.36291648504482</v>
      </c>
      <c r="D57">
        <f t="shared" si="3"/>
        <v>277.13292332838216</v>
      </c>
      <c r="E57">
        <f t="shared" si="4"/>
        <v>276.76245963504243</v>
      </c>
      <c r="F57">
        <f t="shared" si="5"/>
        <v>278.80811339168577</v>
      </c>
      <c r="G57">
        <f t="shared" si="6"/>
        <v>278.3089059619233</v>
      </c>
      <c r="H57">
        <f t="shared" si="7"/>
        <v>278.31677091773599</v>
      </c>
      <c r="I57">
        <f t="shared" si="9"/>
        <v>192.54545764635287</v>
      </c>
      <c r="J57">
        <f t="shared" si="9"/>
        <v>202.96386498798091</v>
      </c>
      <c r="K57">
        <f t="shared" si="9"/>
        <v>148.86159345017103</v>
      </c>
      <c r="L57">
        <f t="shared" si="9"/>
        <v>161.29234633691308</v>
      </c>
      <c r="M57">
        <f t="shared" si="9"/>
        <v>161.09263686374794</v>
      </c>
    </row>
    <row r="58" spans="1:13" x14ac:dyDescent="0.25">
      <c r="A58">
        <v>1888</v>
      </c>
      <c r="B58">
        <v>278.08004948493294</v>
      </c>
      <c r="C58">
        <f t="shared" si="2"/>
        <v>167.15771842082367</v>
      </c>
      <c r="D58">
        <f t="shared" si="3"/>
        <v>277.42815896686454</v>
      </c>
      <c r="E58">
        <f t="shared" si="4"/>
        <v>276.85621501925289</v>
      </c>
      <c r="F58">
        <f t="shared" si="5"/>
        <v>278.94808686163742</v>
      </c>
      <c r="G58">
        <f t="shared" si="6"/>
        <v>278.46839100681245</v>
      </c>
      <c r="H58">
        <f t="shared" si="7"/>
        <v>278.47528779413551</v>
      </c>
      <c r="I58">
        <f t="shared" si="9"/>
        <v>184.4391979989523</v>
      </c>
      <c r="J58">
        <f t="shared" si="9"/>
        <v>200.30127564069656</v>
      </c>
      <c r="K58">
        <f t="shared" si="9"/>
        <v>145.46558561789246</v>
      </c>
      <c r="L58">
        <f t="shared" si="9"/>
        <v>157.26683221136742</v>
      </c>
      <c r="M58">
        <f t="shared" si="9"/>
        <v>157.09389997372546</v>
      </c>
    </row>
    <row r="59" spans="1:13" x14ac:dyDescent="0.25">
      <c r="A59">
        <v>1889</v>
      </c>
      <c r="B59">
        <v>278.19104716576703</v>
      </c>
      <c r="C59">
        <f t="shared" si="2"/>
        <v>164.29987222955771</v>
      </c>
      <c r="D59">
        <f t="shared" si="3"/>
        <v>277.72339460534693</v>
      </c>
      <c r="E59">
        <f t="shared" si="4"/>
        <v>276.95430331215721</v>
      </c>
      <c r="F59">
        <f t="shared" si="5"/>
        <v>279.08660339290509</v>
      </c>
      <c r="G59">
        <f t="shared" si="6"/>
        <v>278.6279573449865</v>
      </c>
      <c r="H59">
        <f t="shared" si="7"/>
        <v>278.63387580215931</v>
      </c>
      <c r="I59">
        <f t="shared" si="9"/>
        <v>176.5072665160119</v>
      </c>
      <c r="J59">
        <f t="shared" si="9"/>
        <v>197.53445224292523</v>
      </c>
      <c r="K59">
        <f t="shared" si="9"/>
        <v>142.14350120432397</v>
      </c>
      <c r="L59">
        <f t="shared" si="9"/>
        <v>153.29017604731447</v>
      </c>
      <c r="M59">
        <f t="shared" si="9"/>
        <v>153.14365775371701</v>
      </c>
    </row>
    <row r="60" spans="1:13" x14ac:dyDescent="0.25">
      <c r="A60">
        <v>1890</v>
      </c>
      <c r="B60">
        <v>278.27304929161522</v>
      </c>
      <c r="C60">
        <f t="shared" si="2"/>
        <v>162.20439808807322</v>
      </c>
      <c r="D60">
        <f t="shared" si="3"/>
        <v>278.01863024382942</v>
      </c>
      <c r="E60">
        <f t="shared" si="4"/>
        <v>277.0567245137554</v>
      </c>
      <c r="F60">
        <f t="shared" si="5"/>
        <v>279.22378885169746</v>
      </c>
      <c r="G60">
        <f t="shared" si="6"/>
        <v>278.78760316316038</v>
      </c>
      <c r="H60">
        <f t="shared" si="7"/>
        <v>278.79253825033084</v>
      </c>
      <c r="I60">
        <f t="shared" si="9"/>
        <v>168.74966319752875</v>
      </c>
      <c r="J60">
        <f t="shared" si="9"/>
        <v>194.66594484036949</v>
      </c>
      <c r="K60">
        <f t="shared" si="9"/>
        <v>138.89116261379351</v>
      </c>
      <c r="L60">
        <f t="shared" si="9"/>
        <v>149.36249999652807</v>
      </c>
      <c r="M60">
        <f t="shared" si="9"/>
        <v>149.24189705055801</v>
      </c>
    </row>
    <row r="61" spans="1:13" x14ac:dyDescent="0.25">
      <c r="A61">
        <v>1891</v>
      </c>
      <c r="B61">
        <v>278.3470486211059</v>
      </c>
      <c r="C61">
        <f t="shared" si="2"/>
        <v>160.3249706092582</v>
      </c>
      <c r="D61">
        <f t="shared" si="3"/>
        <v>278.3138658823118</v>
      </c>
      <c r="E61">
        <f t="shared" si="4"/>
        <v>277.16347862404746</v>
      </c>
      <c r="F61">
        <f t="shared" si="5"/>
        <v>279.35976910445606</v>
      </c>
      <c r="G61">
        <f t="shared" si="6"/>
        <v>278.94732944481075</v>
      </c>
      <c r="H61">
        <f t="shared" si="7"/>
        <v>278.95128097757697</v>
      </c>
      <c r="I61">
        <f t="shared" si="9"/>
        <v>161.16638804350882</v>
      </c>
      <c r="J61">
        <f t="shared" si="9"/>
        <v>191.69841612331837</v>
      </c>
      <c r="K61">
        <f t="shared" si="9"/>
        <v>135.7045417136695</v>
      </c>
      <c r="L61">
        <f t="shared" si="9"/>
        <v>145.48385646616569</v>
      </c>
      <c r="M61">
        <f t="shared" si="9"/>
        <v>145.3885479210908</v>
      </c>
    </row>
    <row r="62" spans="1:13" x14ac:dyDescent="0.25">
      <c r="A62">
        <v>1892</v>
      </c>
      <c r="B62">
        <v>278.44204861488447</v>
      </c>
      <c r="C62">
        <f t="shared" si="2"/>
        <v>157.92822531959635</v>
      </c>
      <c r="D62">
        <f t="shared" si="3"/>
        <v>278.6091015207943</v>
      </c>
      <c r="E62">
        <f t="shared" si="4"/>
        <v>277.27456564303611</v>
      </c>
      <c r="F62">
        <f t="shared" si="5"/>
        <v>279.49467001727317</v>
      </c>
      <c r="G62">
        <f t="shared" si="6"/>
        <v>279.10713998693973</v>
      </c>
      <c r="H62">
        <f t="shared" si="7"/>
        <v>279.11011235462502</v>
      </c>
      <c r="I62">
        <f t="shared" si="9"/>
        <v>153.75744105394625</v>
      </c>
      <c r="J62">
        <f t="shared" si="9"/>
        <v>188.63464142657253</v>
      </c>
      <c r="K62">
        <f t="shared" si="9"/>
        <v>132.57975665576149</v>
      </c>
      <c r="L62">
        <f t="shared" si="9"/>
        <v>141.65423218624119</v>
      </c>
      <c r="M62">
        <f t="shared" si="9"/>
        <v>141.58348762290132</v>
      </c>
    </row>
    <row r="63" spans="1:13" x14ac:dyDescent="0.25">
      <c r="A63">
        <v>1893</v>
      </c>
      <c r="B63">
        <v>278.55404816276183</v>
      </c>
      <c r="C63">
        <f t="shared" si="2"/>
        <v>155.12578384415954</v>
      </c>
      <c r="D63">
        <f t="shared" si="3"/>
        <v>278.90433715927668</v>
      </c>
      <c r="E63">
        <f t="shared" si="4"/>
        <v>277.38998557071591</v>
      </c>
      <c r="F63">
        <f t="shared" si="5"/>
        <v>279.62861745641567</v>
      </c>
      <c r="G63">
        <f t="shared" si="6"/>
        <v>279.26704138610512</v>
      </c>
      <c r="H63">
        <f t="shared" si="7"/>
        <v>279.26904329098761</v>
      </c>
      <c r="I63">
        <f t="shared" si="9"/>
        <v>146.52282222884679</v>
      </c>
      <c r="J63">
        <f t="shared" si="9"/>
        <v>185.47750872974444</v>
      </c>
      <c r="K63">
        <f t="shared" si="9"/>
        <v>129.5130689884524</v>
      </c>
      <c r="L63">
        <f t="shared" si="9"/>
        <v>137.87355303799234</v>
      </c>
      <c r="M63">
        <f t="shared" si="9"/>
        <v>137.82654448371528</v>
      </c>
    </row>
    <row r="64" spans="1:13" x14ac:dyDescent="0.25">
      <c r="A64">
        <v>1894</v>
      </c>
      <c r="B64">
        <v>278.6890477557381</v>
      </c>
      <c r="C64">
        <f t="shared" si="2"/>
        <v>151.78118232612431</v>
      </c>
      <c r="D64">
        <f t="shared" si="3"/>
        <v>279.19957279775917</v>
      </c>
      <c r="E64">
        <f t="shared" si="4"/>
        <v>277.50973840709048</v>
      </c>
      <c r="F64">
        <f t="shared" si="5"/>
        <v>279.76173728815047</v>
      </c>
      <c r="G64">
        <f t="shared" si="6"/>
        <v>279.42704304866493</v>
      </c>
      <c r="H64">
        <f t="shared" si="7"/>
        <v>279.42808724334463</v>
      </c>
      <c r="I64">
        <f t="shared" si="9"/>
        <v>139.46253156820484</v>
      </c>
      <c r="J64">
        <f t="shared" si="9"/>
        <v>182.23001865678262</v>
      </c>
      <c r="K64">
        <f t="shared" si="9"/>
        <v>126.50088110223579</v>
      </c>
      <c r="L64">
        <f t="shared" si="9"/>
        <v>134.14168830229846</v>
      </c>
      <c r="M64">
        <f t="shared" si="9"/>
        <v>134.1175017604555</v>
      </c>
    </row>
    <row r="65" spans="1:13" x14ac:dyDescent="0.25">
      <c r="A65">
        <v>1895</v>
      </c>
      <c r="B65">
        <v>278.8310471739631</v>
      </c>
      <c r="C65">
        <f t="shared" si="2"/>
        <v>148.3024945306847</v>
      </c>
      <c r="D65">
        <f t="shared" si="3"/>
        <v>279.49480843624156</v>
      </c>
      <c r="E65">
        <f t="shared" si="4"/>
        <v>277.63382415215892</v>
      </c>
      <c r="F65">
        <f t="shared" si="5"/>
        <v>279.89415537874447</v>
      </c>
      <c r="G65">
        <f t="shared" si="6"/>
        <v>279.58715719077736</v>
      </c>
      <c r="H65">
        <f t="shared" si="7"/>
        <v>279.58726021507755</v>
      </c>
      <c r="I65">
        <f t="shared" si="9"/>
        <v>132.57656907202582</v>
      </c>
      <c r="J65">
        <f t="shared" si="9"/>
        <v>178.89528447634706</v>
      </c>
      <c r="K65">
        <f t="shared" si="9"/>
        <v>123.53973398793556</v>
      </c>
      <c r="L65">
        <f t="shared" si="9"/>
        <v>130.45845517083214</v>
      </c>
      <c r="M65">
        <f t="shared" si="9"/>
        <v>130.45610172706424</v>
      </c>
    </row>
    <row r="66" spans="1:13" x14ac:dyDescent="0.25">
      <c r="A66">
        <v>1896</v>
      </c>
      <c r="B66">
        <v>278.93904870161862</v>
      </c>
      <c r="C66">
        <f t="shared" si="2"/>
        <v>145.68368420200392</v>
      </c>
      <c r="D66">
        <f t="shared" si="3"/>
        <v>279.79004407472405</v>
      </c>
      <c r="E66">
        <f t="shared" si="4"/>
        <v>277.76224280592123</v>
      </c>
      <c r="F66">
        <f t="shared" si="5"/>
        <v>280.02599759440636</v>
      </c>
      <c r="G66">
        <f t="shared" si="6"/>
        <v>279.74739882815629</v>
      </c>
      <c r="H66">
        <f t="shared" si="7"/>
        <v>279.74658076651394</v>
      </c>
      <c r="I66">
        <f t="shared" si="9"/>
        <v>125.86493474030448</v>
      </c>
      <c r="J66">
        <f t="shared" si="9"/>
        <v>175.47653210165933</v>
      </c>
      <c r="K66">
        <f t="shared" si="9"/>
        <v>120.62630531305058</v>
      </c>
      <c r="L66">
        <f t="shared" si="9"/>
        <v>126.82362349885844</v>
      </c>
      <c r="M66">
        <f t="shared" si="9"/>
        <v>126.84204953326274</v>
      </c>
    </row>
    <row r="67" spans="1:13" x14ac:dyDescent="0.25">
      <c r="A67">
        <v>1897</v>
      </c>
      <c r="B67">
        <v>279.05104771775603</v>
      </c>
      <c r="C67">
        <f t="shared" si="2"/>
        <v>142.99258301362525</v>
      </c>
      <c r="D67">
        <f t="shared" si="3"/>
        <v>280.08527971320643</v>
      </c>
      <c r="E67">
        <f t="shared" si="4"/>
        <v>277.89499436837741</v>
      </c>
      <c r="F67">
        <f t="shared" si="5"/>
        <v>280.15738980134483</v>
      </c>
      <c r="G67">
        <f t="shared" si="6"/>
        <v>279.9077857863158</v>
      </c>
      <c r="H67">
        <f t="shared" si="7"/>
        <v>279.90607001725584</v>
      </c>
      <c r="I67">
        <f t="shared" si="9"/>
        <v>119.32762857304594</v>
      </c>
      <c r="J67">
        <f t="shared" si="9"/>
        <v>171.97710009052744</v>
      </c>
      <c r="K67">
        <f t="shared" si="9"/>
        <v>117.75740781232743</v>
      </c>
      <c r="L67">
        <f t="shared" si="9"/>
        <v>123.23692009671996</v>
      </c>
      <c r="M67">
        <f t="shared" si="9"/>
        <v>123.27501727462852</v>
      </c>
    </row>
    <row r="68" spans="1:13" x14ac:dyDescent="0.25">
      <c r="A68">
        <v>1898</v>
      </c>
      <c r="B68">
        <v>279.16304880309127</v>
      </c>
      <c r="C68">
        <f t="shared" si="2"/>
        <v>140.3265203612479</v>
      </c>
      <c r="D68">
        <f t="shared" si="3"/>
        <v>280.38051535168881</v>
      </c>
      <c r="E68">
        <f t="shared" si="4"/>
        <v>278.03207883952837</v>
      </c>
      <c r="F68">
        <f t="shared" si="5"/>
        <v>280.2884578659432</v>
      </c>
      <c r="G68">
        <f t="shared" si="6"/>
        <v>280.06833869591355</v>
      </c>
      <c r="H68">
        <f t="shared" si="7"/>
        <v>280.06575165363029</v>
      </c>
      <c r="I68">
        <f t="shared" si="9"/>
        <v>112.96465057024761</v>
      </c>
      <c r="J68">
        <f t="shared" si="9"/>
        <v>168.40043964532239</v>
      </c>
      <c r="K68">
        <f t="shared" si="9"/>
        <v>114.92998799277534</v>
      </c>
      <c r="L68">
        <f t="shared" si="9"/>
        <v>119.69803338333124</v>
      </c>
      <c r="M68">
        <f t="shared" si="9"/>
        <v>119.75464797431594</v>
      </c>
    </row>
    <row r="69" spans="1:13" x14ac:dyDescent="0.25">
      <c r="A69">
        <v>1899</v>
      </c>
      <c r="B69">
        <v>279.30804694571594</v>
      </c>
      <c r="C69">
        <f t="shared" si="2"/>
        <v>136.91226346251142</v>
      </c>
      <c r="D69">
        <f t="shared" si="3"/>
        <v>280.67575099017131</v>
      </c>
      <c r="E69">
        <f t="shared" si="4"/>
        <v>278.17349621937228</v>
      </c>
      <c r="F69">
        <f t="shared" si="5"/>
        <v>280.41932765435195</v>
      </c>
      <c r="G69">
        <f t="shared" si="6"/>
        <v>280.22908099554479</v>
      </c>
      <c r="H69">
        <f t="shared" si="7"/>
        <v>280.2256519314833</v>
      </c>
      <c r="I69">
        <f t="shared" si="9"/>
        <v>106.77600073190712</v>
      </c>
      <c r="J69">
        <f t="shared" si="9"/>
        <v>164.75011461307267</v>
      </c>
      <c r="K69">
        <f t="shared" si="9"/>
        <v>112.14112516812955</v>
      </c>
      <c r="L69">
        <f t="shared" si="9"/>
        <v>116.20661788982204</v>
      </c>
      <c r="M69">
        <f t="shared" si="9"/>
        <v>116.28055970258565</v>
      </c>
    </row>
    <row r="70" spans="1:13" x14ac:dyDescent="0.25">
      <c r="A70">
        <v>1900</v>
      </c>
      <c r="B70">
        <v>279.45404775120949</v>
      </c>
      <c r="C70">
        <f t="shared" si="2"/>
        <v>133.5168830413632</v>
      </c>
      <c r="D70">
        <f t="shared" si="3"/>
        <v>280.97098662865369</v>
      </c>
      <c r="E70">
        <f t="shared" si="4"/>
        <v>278.31924650791098</v>
      </c>
      <c r="F70">
        <f t="shared" si="5"/>
        <v>280.55012503283797</v>
      </c>
      <c r="G70">
        <f t="shared" si="6"/>
        <v>280.39003892801702</v>
      </c>
      <c r="H70">
        <f t="shared" si="7"/>
        <v>280.38579968595877</v>
      </c>
      <c r="I70">
        <f t="shared" si="9"/>
        <v>100.76167905802924</v>
      </c>
      <c r="J70">
        <f t="shared" si="9"/>
        <v>161.02980148529886</v>
      </c>
      <c r="K70">
        <f t="shared" si="9"/>
        <v>109.38803079369232</v>
      </c>
      <c r="L70">
        <f t="shared" si="9"/>
        <v>112.76229893082531</v>
      </c>
      <c r="M70">
        <f t="shared" si="9"/>
        <v>112.85234958068177</v>
      </c>
    </row>
    <row r="71" spans="1:13" x14ac:dyDescent="0.25">
      <c r="A71">
        <v>1901</v>
      </c>
      <c r="B71">
        <v>279.61304787607781</v>
      </c>
      <c r="C71">
        <f t="shared" si="2"/>
        <v>129.86768690907732</v>
      </c>
      <c r="D71">
        <f t="shared" si="3"/>
        <v>281.26622226713619</v>
      </c>
      <c r="E71">
        <f t="shared" si="4"/>
        <v>278.46932970514354</v>
      </c>
      <c r="F71">
        <f t="shared" si="5"/>
        <v>280.68097586760996</v>
      </c>
      <c r="G71">
        <f t="shared" si="6"/>
        <v>280.55124154500663</v>
      </c>
      <c r="H71">
        <f t="shared" si="7"/>
        <v>280.54622633103281</v>
      </c>
      <c r="I71">
        <f t="shared" si="9"/>
        <v>94.921685548609361</v>
      </c>
      <c r="J71">
        <f t="shared" si="9"/>
        <v>157.24328939817863</v>
      </c>
      <c r="K71">
        <f t="shared" si="9"/>
        <v>106.66804812938992</v>
      </c>
      <c r="L71">
        <f t="shared" si="9"/>
        <v>109.36467712166238</v>
      </c>
      <c r="M71">
        <f t="shared" si="9"/>
        <v>109.46959805003019</v>
      </c>
    </row>
    <row r="72" spans="1:13" x14ac:dyDescent="0.25">
      <c r="A72">
        <v>1902</v>
      </c>
      <c r="B72">
        <v>279.86104559197133</v>
      </c>
      <c r="C72">
        <f t="shared" si="2"/>
        <v>124.27685040664898</v>
      </c>
      <c r="D72">
        <f t="shared" si="3"/>
        <v>281.56145790561857</v>
      </c>
      <c r="E72">
        <f t="shared" si="4"/>
        <v>278.62374581107179</v>
      </c>
      <c r="F72">
        <f t="shared" si="5"/>
        <v>280.81200602487661</v>
      </c>
      <c r="G72">
        <f t="shared" si="6"/>
        <v>280.71272070147097</v>
      </c>
      <c r="H72">
        <f t="shared" si="7"/>
        <v>280.7069658706896</v>
      </c>
      <c r="I72">
        <f t="shared" si="9"/>
        <v>89.256020203651957</v>
      </c>
      <c r="J72">
        <f t="shared" si="9"/>
        <v>153.39448013240749</v>
      </c>
      <c r="K72">
        <f t="shared" si="9"/>
        <v>103.97865221465311</v>
      </c>
      <c r="L72">
        <f t="shared" si="9"/>
        <v>106.01333314905602</v>
      </c>
      <c r="M72">
        <f t="shared" si="9"/>
        <v>106.13187293807495</v>
      </c>
    </row>
    <row r="73" spans="1:13" x14ac:dyDescent="0.25">
      <c r="A73">
        <v>1903</v>
      </c>
      <c r="B73">
        <v>280.15604479805677</v>
      </c>
      <c r="C73">
        <f t="shared" si="2"/>
        <v>117.78660051968394</v>
      </c>
      <c r="D73">
        <f t="shared" si="3"/>
        <v>281.85669354410106</v>
      </c>
      <c r="E73">
        <f t="shared" si="4"/>
        <v>278.78249482569208</v>
      </c>
      <c r="F73">
        <f t="shared" si="5"/>
        <v>280.94334137107944</v>
      </c>
      <c r="G73">
        <f t="shared" si="6"/>
        <v>280.87451105937362</v>
      </c>
      <c r="H73">
        <f t="shared" si="7"/>
        <v>280.86805489752442</v>
      </c>
      <c r="I73">
        <f t="shared" si="9"/>
        <v>83.764683023152671</v>
      </c>
      <c r="J73">
        <f t="shared" si="9"/>
        <v>149.4873881134032</v>
      </c>
      <c r="K73">
        <f t="shared" si="9"/>
        <v>101.31745015671984</v>
      </c>
      <c r="L73">
        <f t="shared" si="9"/>
        <v>102.70783238151354</v>
      </c>
      <c r="M73">
        <f t="shared" si="9"/>
        <v>102.83873384378614</v>
      </c>
    </row>
    <row r="74" spans="1:13" x14ac:dyDescent="0.25">
      <c r="A74">
        <v>1904</v>
      </c>
      <c r="B74">
        <v>280.43204531653743</v>
      </c>
      <c r="C74">
        <f t="shared" si="2"/>
        <v>111.87193519826478</v>
      </c>
      <c r="D74">
        <f t="shared" si="3"/>
        <v>282.15192918258344</v>
      </c>
      <c r="E74">
        <f t="shared" si="4"/>
        <v>278.94557674900716</v>
      </c>
      <c r="F74">
        <f t="shared" si="5"/>
        <v>281.07510777225252</v>
      </c>
      <c r="G74">
        <f t="shared" si="6"/>
        <v>281.03665008861572</v>
      </c>
      <c r="H74">
        <f t="shared" si="7"/>
        <v>281.02953260717914</v>
      </c>
      <c r="I74">
        <f t="shared" si="9"/>
        <v>78.447674007115722</v>
      </c>
      <c r="J74">
        <f t="shared" si="9"/>
        <v>145.52614041101171</v>
      </c>
      <c r="K74">
        <f t="shared" si="9"/>
        <v>98.682181753498881</v>
      </c>
      <c r="L74">
        <f t="shared" si="9"/>
        <v>99.447729588177367</v>
      </c>
      <c r="M74">
        <f t="shared" si="9"/>
        <v>99.589736253794143</v>
      </c>
    </row>
    <row r="75" spans="1:13" x14ac:dyDescent="0.25">
      <c r="A75">
        <v>1905</v>
      </c>
      <c r="B75">
        <v>280.70504540581857</v>
      </c>
      <c r="C75">
        <f t="shared" si="2"/>
        <v>106.1714460091641</v>
      </c>
      <c r="D75">
        <f t="shared" si="3"/>
        <v>282.44716482106594</v>
      </c>
      <c r="E75">
        <f t="shared" si="4"/>
        <v>279.11299158101519</v>
      </c>
      <c r="F75">
        <f t="shared" si="5"/>
        <v>281.20743109477917</v>
      </c>
      <c r="G75">
        <f t="shared" si="6"/>
        <v>281.19917806331068</v>
      </c>
      <c r="H75">
        <f t="shared" si="7"/>
        <v>281.19144079275429</v>
      </c>
      <c r="I75">
        <f t="shared" si="9"/>
        <v>73.304993155537034</v>
      </c>
      <c r="J75">
        <f t="shared" si="9"/>
        <v>141.51497673977727</v>
      </c>
      <c r="K75">
        <f t="shared" si="9"/>
        <v>96.070720404881499</v>
      </c>
      <c r="L75">
        <f t="shared" si="9"/>
        <v>96.232573803191883</v>
      </c>
      <c r="M75">
        <f t="shared" si="9"/>
        <v>96.384436135682606</v>
      </c>
    </row>
    <row r="76" spans="1:13" x14ac:dyDescent="0.25">
      <c r="A76">
        <v>1906</v>
      </c>
      <c r="B76">
        <v>280.98004539363694</v>
      </c>
      <c r="C76">
        <f t="shared" si="2"/>
        <v>100.57989714132118</v>
      </c>
      <c r="D76">
        <f t="shared" si="3"/>
        <v>282.74240045954832</v>
      </c>
      <c r="E76">
        <f t="shared" si="4"/>
        <v>279.28473932171801</v>
      </c>
      <c r="F76">
        <f t="shared" si="5"/>
        <v>281.34043720486807</v>
      </c>
      <c r="G76">
        <f t="shared" si="6"/>
        <v>281.36213806737214</v>
      </c>
      <c r="H76">
        <f t="shared" si="7"/>
        <v>281.35382386064157</v>
      </c>
      <c r="I76">
        <f t="shared" si="9"/>
        <v>68.336640468420555</v>
      </c>
      <c r="J76">
        <f t="shared" si="9"/>
        <v>137.45824945874284</v>
      </c>
      <c r="K76">
        <f t="shared" si="9"/>
        <v>93.48107436686233</v>
      </c>
      <c r="L76">
        <f t="shared" si="9"/>
        <v>93.06191306281201</v>
      </c>
      <c r="M76">
        <f t="shared" si="9"/>
        <v>93.222394170011796</v>
      </c>
    </row>
    <row r="77" spans="1:13" x14ac:dyDescent="0.25">
      <c r="A77">
        <v>1907</v>
      </c>
      <c r="B77">
        <v>281.27604521561977</v>
      </c>
      <c r="C77">
        <f t="shared" si="2"/>
        <v>94.73037646408234</v>
      </c>
      <c r="D77">
        <f t="shared" si="3"/>
        <v>283.0376360980307</v>
      </c>
      <c r="E77">
        <f t="shared" si="4"/>
        <v>279.46081997111469</v>
      </c>
      <c r="F77">
        <f t="shared" si="5"/>
        <v>281.47425196866971</v>
      </c>
      <c r="G77">
        <f t="shared" si="6"/>
        <v>281.52557598613203</v>
      </c>
      <c r="H77">
        <f t="shared" si="7"/>
        <v>281.51672882726416</v>
      </c>
      <c r="I77">
        <f t="shared" si="9"/>
        <v>63.542615945764275</v>
      </c>
      <c r="J77">
        <f t="shared" si="9"/>
        <v>133.36042357160346</v>
      </c>
      <c r="K77">
        <f t="shared" si="9"/>
        <v>90.911388309462666</v>
      </c>
      <c r="L77">
        <f t="shared" si="9"/>
        <v>89.935299486011388</v>
      </c>
      <c r="M77">
        <f t="shared" si="9"/>
        <v>90.103180446530814</v>
      </c>
    </row>
    <row r="78" spans="1:13" x14ac:dyDescent="0.25">
      <c r="A78">
        <v>1908</v>
      </c>
      <c r="B78">
        <v>281.61104394782683</v>
      </c>
      <c r="C78">
        <f t="shared" si="2"/>
        <v>88.321546702038773</v>
      </c>
      <c r="D78">
        <f t="shared" si="3"/>
        <v>283.3328717365132</v>
      </c>
      <c r="E78">
        <f t="shared" si="4"/>
        <v>279.64123352920524</v>
      </c>
      <c r="F78">
        <f t="shared" si="5"/>
        <v>281.6090012525674</v>
      </c>
      <c r="G78">
        <f t="shared" si="6"/>
        <v>281.68954051285982</v>
      </c>
      <c r="H78">
        <f t="shared" si="7"/>
        <v>281.68020533025265</v>
      </c>
      <c r="I78">
        <f t="shared" si="9"/>
        <v>58.922919587566454</v>
      </c>
      <c r="J78">
        <f t="shared" si="9"/>
        <v>129.22607672661866</v>
      </c>
      <c r="K78">
        <f t="shared" si="9"/>
        <v>88.359945188401198</v>
      </c>
      <c r="L78">
        <f t="shared" si="9"/>
        <v>86.852294136978244</v>
      </c>
      <c r="M78">
        <f t="shared" si="9"/>
        <v>87.026378963790009</v>
      </c>
    </row>
    <row r="79" spans="1:13" x14ac:dyDescent="0.25">
      <c r="A79">
        <v>1909</v>
      </c>
      <c r="B79">
        <v>281.95004468354068</v>
      </c>
      <c r="C79">
        <f t="shared" si="2"/>
        <v>82.064641296545204</v>
      </c>
      <c r="D79">
        <f t="shared" si="3"/>
        <v>283.62810737499558</v>
      </c>
      <c r="E79">
        <f t="shared" si="4"/>
        <v>279.82597999599056</v>
      </c>
      <c r="F79">
        <f t="shared" si="5"/>
        <v>281.74481092271162</v>
      </c>
      <c r="G79">
        <f t="shared" si="6"/>
        <v>281.85408314876258</v>
      </c>
      <c r="H79">
        <f t="shared" si="7"/>
        <v>281.84430563263595</v>
      </c>
      <c r="I79">
        <f t="shared" si="9"/>
        <v>54.477551393830645</v>
      </c>
      <c r="J79">
        <f t="shared" si="9"/>
        <v>125.05989921661416</v>
      </c>
      <c r="K79">
        <f t="shared" si="9"/>
        <v>85.825168448103597</v>
      </c>
      <c r="L79">
        <f t="shared" si="9"/>
        <v>83.812472104852233</v>
      </c>
      <c r="M79">
        <f t="shared" si="9"/>
        <v>83.991592366456828</v>
      </c>
    </row>
    <row r="80" spans="1:13" x14ac:dyDescent="0.25">
      <c r="A80">
        <v>1910</v>
      </c>
      <c r="B80">
        <v>282.31404360246773</v>
      </c>
      <c r="C80">
        <f t="shared" si="2"/>
        <v>75.602237836545314</v>
      </c>
      <c r="D80">
        <f t="shared" si="3"/>
        <v>283.92334301347807</v>
      </c>
      <c r="E80">
        <f t="shared" si="4"/>
        <v>280.01505937146885</v>
      </c>
      <c r="F80">
        <f t="shared" si="5"/>
        <v>281.8818068454857</v>
      </c>
      <c r="G80">
        <f t="shared" si="6"/>
        <v>282.01925820019096</v>
      </c>
      <c r="H80">
        <f t="shared" si="7"/>
        <v>282.00908462470397</v>
      </c>
      <c r="I80">
        <f t="shared" si="9"/>
        <v>50.206511364553421</v>
      </c>
      <c r="J80">
        <f t="shared" si="9"/>
        <v>120.86669397906354</v>
      </c>
      <c r="K80">
        <f t="shared" si="9"/>
        <v>83.305624523800034</v>
      </c>
      <c r="L80">
        <f t="shared" si="9"/>
        <v>80.815427728368874</v>
      </c>
      <c r="M80">
        <f t="shared" si="9"/>
        <v>80.998446829788676</v>
      </c>
    </row>
    <row r="81" spans="1:13" x14ac:dyDescent="0.25">
      <c r="A81">
        <v>1911</v>
      </c>
      <c r="B81">
        <v>282.72104234890833</v>
      </c>
      <c r="C81">
        <f t="shared" si="2"/>
        <v>68.690214461478988</v>
      </c>
      <c r="D81">
        <f t="shared" si="3"/>
        <v>284.21857865196046</v>
      </c>
      <c r="E81">
        <f t="shared" si="4"/>
        <v>280.20847165564373</v>
      </c>
      <c r="F81">
        <f t="shared" si="5"/>
        <v>282.02011488692369</v>
      </c>
      <c r="G81">
        <f t="shared" si="6"/>
        <v>282.18512278236449</v>
      </c>
      <c r="H81">
        <f t="shared" si="7"/>
        <v>282.17459983518347</v>
      </c>
      <c r="I81">
        <f t="shared" si="9"/>
        <v>46.109799499738074</v>
      </c>
      <c r="J81">
        <f t="shared" si="9"/>
        <v>116.65137659590621</v>
      </c>
      <c r="K81">
        <f t="shared" si="9"/>
        <v>80.800025680069112</v>
      </c>
      <c r="L81">
        <f t="shared" si="9"/>
        <v>77.860779804688946</v>
      </c>
      <c r="M81">
        <f t="shared" si="9"/>
        <v>78.04659688989409</v>
      </c>
    </row>
    <row r="82" spans="1:13" x14ac:dyDescent="0.25">
      <c r="A82">
        <v>1912</v>
      </c>
      <c r="B82">
        <v>283.01904562366542</v>
      </c>
      <c r="C82">
        <f t="shared" si="2"/>
        <v>63.839344362223386</v>
      </c>
      <c r="D82">
        <f t="shared" si="3"/>
        <v>284.51381429044295</v>
      </c>
      <c r="E82">
        <f t="shared" si="4"/>
        <v>280.40621684850976</v>
      </c>
      <c r="F82">
        <f t="shared" si="5"/>
        <v>282.15986091346713</v>
      </c>
      <c r="G82">
        <f t="shared" si="6"/>
        <v>282.35173681005836</v>
      </c>
      <c r="H82">
        <f t="shared" si="7"/>
        <v>282.34091142937541</v>
      </c>
      <c r="I82">
        <f t="shared" si="9"/>
        <v>42.187415799381448</v>
      </c>
      <c r="J82">
        <f t="shared" si="9"/>
        <v>112.41897529386669</v>
      </c>
      <c r="K82">
        <f t="shared" si="9"/>
        <v>78.307233141567622</v>
      </c>
      <c r="L82">
        <f t="shared" si="9"/>
        <v>74.948177146839967</v>
      </c>
      <c r="M82">
        <f t="shared" si="9"/>
        <v>75.135730639110037</v>
      </c>
    </row>
    <row r="83" spans="1:13" x14ac:dyDescent="0.25">
      <c r="A83">
        <v>1913</v>
      </c>
      <c r="B83">
        <v>283.36204399148869</v>
      </c>
      <c r="C83">
        <f t="shared" si="2"/>
        <v>58.475910763196403</v>
      </c>
      <c r="D83">
        <f t="shared" si="3"/>
        <v>284.80904992892533</v>
      </c>
      <c r="E83">
        <f t="shared" si="4"/>
        <v>280.60829495007056</v>
      </c>
      <c r="F83">
        <f t="shared" si="5"/>
        <v>282.30117079126649</v>
      </c>
      <c r="G83">
        <f t="shared" si="6"/>
        <v>282.51916300971061</v>
      </c>
      <c r="H83">
        <f t="shared" si="7"/>
        <v>282.5080822207965</v>
      </c>
      <c r="I83">
        <f t="shared" si="9"/>
        <v>38.439360263486563</v>
      </c>
      <c r="J83">
        <f t="shared" si="9"/>
        <v>108.17463094405811</v>
      </c>
      <c r="K83">
        <f t="shared" si="9"/>
        <v>75.826260567217048</v>
      </c>
      <c r="L83">
        <f t="shared" si="9"/>
        <v>72.07730388544806</v>
      </c>
      <c r="M83">
        <f t="shared" si="9"/>
        <v>72.265574815686847</v>
      </c>
    </row>
    <row r="84" spans="1:13" x14ac:dyDescent="0.25">
      <c r="A84">
        <v>1914</v>
      </c>
      <c r="B84">
        <v>283.71604367491801</v>
      </c>
      <c r="C84">
        <f t="shared" ref="C84:C147" si="10">(B84-$B$14)^2</f>
        <v>53.187187704005588</v>
      </c>
      <c r="D84">
        <f t="shared" ref="D84:D147" si="11">$B$3*A84+$C$3</f>
        <v>285.10428556740783</v>
      </c>
      <c r="E84">
        <f t="shared" ref="E84:E147" si="12">$B$5*A84^2+$C$5*A84+$D$5</f>
        <v>280.81470596032523</v>
      </c>
      <c r="F84">
        <f t="shared" ref="F84:F147" si="13">$B$7*A84^3+$C$7*A84^2+$D$7*A84+$E$7</f>
        <v>282.44417038658867</v>
      </c>
      <c r="G84">
        <f t="shared" ref="G84:G147" si="14">$B$9*A84^4+$C$9*A84^3+$D$9*A84^2+$E$9*A84+$F$9</f>
        <v>282.68746691476554</v>
      </c>
      <c r="H84">
        <f t="shared" ref="H84:H147" si="15">$B$11*A84^5+$C$11*A84^4+$D$11*A84^3+$E$11*A84^2+$F$11*A84+$G$11</f>
        <v>282.6761776744388</v>
      </c>
      <c r="I84">
        <f t="shared" ref="I84:M115" si="16">(D84-$B$14)^2</f>
        <v>34.865632892050535</v>
      </c>
      <c r="J84">
        <f t="shared" si="16"/>
        <v>103.92359706227866</v>
      </c>
      <c r="K84">
        <f t="shared" si="16"/>
        <v>73.356277821112783</v>
      </c>
      <c r="L84">
        <f t="shared" si="16"/>
        <v>69.247885212173671</v>
      </c>
      <c r="M84">
        <f t="shared" si="16"/>
        <v>69.435900195346221</v>
      </c>
    </row>
    <row r="85" spans="1:13" x14ac:dyDescent="0.25">
      <c r="A85">
        <v>1915</v>
      </c>
      <c r="B85">
        <v>284.04704407707789</v>
      </c>
      <c r="C85">
        <f t="shared" si="10"/>
        <v>48.468807118032558</v>
      </c>
      <c r="D85">
        <f t="shared" si="11"/>
        <v>285.39952120589021</v>
      </c>
      <c r="E85">
        <f t="shared" si="12"/>
        <v>281.02544987927467</v>
      </c>
      <c r="F85">
        <f t="shared" si="13"/>
        <v>282.58898556564236</v>
      </c>
      <c r="G85">
        <f t="shared" si="14"/>
        <v>282.85671686194837</v>
      </c>
      <c r="H85">
        <f t="shared" si="15"/>
        <v>282.84526591235772</v>
      </c>
      <c r="I85">
        <f t="shared" si="16"/>
        <v>31.466233685076119</v>
      </c>
      <c r="J85">
        <f t="shared" si="16"/>
        <v>99.671239808875242</v>
      </c>
      <c r="K85">
        <f t="shared" si="16"/>
        <v>70.896615070774999</v>
      </c>
      <c r="L85">
        <f t="shared" si="16"/>
        <v>66.459693249389034</v>
      </c>
      <c r="M85">
        <f t="shared" si="16"/>
        <v>66.646527102076121</v>
      </c>
    </row>
    <row r="86" spans="1:13" x14ac:dyDescent="0.25">
      <c r="A86">
        <v>1916</v>
      </c>
      <c r="B86">
        <v>284.31204602018221</v>
      </c>
      <c r="C86">
        <f t="shared" si="10"/>
        <v>44.849170334486182</v>
      </c>
      <c r="D86">
        <f t="shared" si="11"/>
        <v>285.69475684437259</v>
      </c>
      <c r="E86">
        <f t="shared" si="12"/>
        <v>281.24052670691708</v>
      </c>
      <c r="F86">
        <f t="shared" si="13"/>
        <v>282.73574219469447</v>
      </c>
      <c r="G86">
        <f t="shared" si="14"/>
        <v>283.02698399312794</v>
      </c>
      <c r="H86">
        <f t="shared" si="15"/>
        <v>283.01541771413758</v>
      </c>
      <c r="I86">
        <f t="shared" si="16"/>
        <v>28.241162642561903</v>
      </c>
      <c r="J86">
        <f t="shared" si="16"/>
        <v>95.423037988836128</v>
      </c>
      <c r="K86">
        <f t="shared" si="16"/>
        <v>68.446767197128935</v>
      </c>
      <c r="L86">
        <f t="shared" si="16"/>
        <v>63.71255298667915</v>
      </c>
      <c r="M86">
        <f t="shared" si="16"/>
        <v>63.897331175102664</v>
      </c>
    </row>
    <row r="87" spans="1:13" x14ac:dyDescent="0.25">
      <c r="A87">
        <v>1917</v>
      </c>
      <c r="B87">
        <v>284.61504374750956</v>
      </c>
      <c r="C87">
        <f t="shared" si="10"/>
        <v>40.882655293186701</v>
      </c>
      <c r="D87">
        <f t="shared" si="11"/>
        <v>285.98999248285509</v>
      </c>
      <c r="E87">
        <f t="shared" si="12"/>
        <v>281.45993644325426</v>
      </c>
      <c r="F87">
        <f t="shared" si="13"/>
        <v>282.88456614007009</v>
      </c>
      <c r="G87">
        <f t="shared" si="14"/>
        <v>283.1983422646299</v>
      </c>
      <c r="H87">
        <f t="shared" si="15"/>
        <v>283.18670653318986</v>
      </c>
      <c r="I87">
        <f t="shared" si="16"/>
        <v>25.190419764506743</v>
      </c>
      <c r="J87">
        <f t="shared" si="16"/>
        <v>91.184583051663438</v>
      </c>
      <c r="K87">
        <f t="shared" si="16"/>
        <v>66.006398523427265</v>
      </c>
      <c r="L87">
        <f t="shared" si="16"/>
        <v>61.006348281732464</v>
      </c>
      <c r="M87">
        <f t="shared" si="16"/>
        <v>61.188249064837109</v>
      </c>
    </row>
    <row r="88" spans="1:13" x14ac:dyDescent="0.25">
      <c r="A88">
        <v>1918</v>
      </c>
      <c r="B88">
        <v>284.80504634601874</v>
      </c>
      <c r="C88">
        <f t="shared" si="10"/>
        <v>38.489020307099736</v>
      </c>
      <c r="D88">
        <f t="shared" si="11"/>
        <v>286.28522812133747</v>
      </c>
      <c r="E88">
        <f t="shared" si="12"/>
        <v>281.68367908828532</v>
      </c>
      <c r="F88">
        <f t="shared" si="13"/>
        <v>283.03558326791972</v>
      </c>
      <c r="G88">
        <f t="shared" si="14"/>
        <v>283.3708684258163</v>
      </c>
      <c r="H88">
        <f t="shared" si="15"/>
        <v>283.35920849023387</v>
      </c>
      <c r="I88">
        <f t="shared" si="16"/>
        <v>22.314005050912989</v>
      </c>
      <c r="J88">
        <f t="shared" si="16"/>
        <v>86.9615790914999</v>
      </c>
      <c r="K88">
        <f t="shared" si="16"/>
        <v>63.575347864735399</v>
      </c>
      <c r="L88">
        <f t="shared" si="16"/>
        <v>58.341028540980254</v>
      </c>
      <c r="M88">
        <f t="shared" si="16"/>
        <v>58.51928470054861</v>
      </c>
    </row>
    <row r="89" spans="1:13" x14ac:dyDescent="0.25">
      <c r="A89">
        <v>1919</v>
      </c>
      <c r="B89">
        <v>284.85105013689014</v>
      </c>
      <c r="C89">
        <f t="shared" si="10"/>
        <v>37.920326035930529</v>
      </c>
      <c r="D89">
        <f t="shared" si="11"/>
        <v>286.58046375981996</v>
      </c>
      <c r="E89">
        <f t="shared" si="12"/>
        <v>281.91175464201024</v>
      </c>
      <c r="F89">
        <f t="shared" si="13"/>
        <v>283.18891944451025</v>
      </c>
      <c r="G89">
        <f t="shared" si="14"/>
        <v>283.54464204329997</v>
      </c>
      <c r="H89">
        <f t="shared" si="15"/>
        <v>283.53300238633528</v>
      </c>
      <c r="I89">
        <f t="shared" si="16"/>
        <v>19.611918501778426</v>
      </c>
      <c r="J89">
        <f t="shared" si="16"/>
        <v>82.759842847056589</v>
      </c>
      <c r="K89">
        <f t="shared" si="16"/>
        <v>61.15363388564537</v>
      </c>
      <c r="L89">
        <f t="shared" si="16"/>
        <v>55.716614880140718</v>
      </c>
      <c r="M89">
        <f t="shared" si="16"/>
        <v>55.890515455198063</v>
      </c>
    </row>
    <row r="90" spans="1:13" x14ac:dyDescent="0.25">
      <c r="A90">
        <v>1920</v>
      </c>
      <c r="B90">
        <v>284.92904863103098</v>
      </c>
      <c r="C90">
        <f t="shared" si="10"/>
        <v>36.965788427798209</v>
      </c>
      <c r="D90">
        <f t="shared" si="11"/>
        <v>286.87569939830234</v>
      </c>
      <c r="E90">
        <f t="shared" si="12"/>
        <v>282.14416310442903</v>
      </c>
      <c r="F90">
        <f t="shared" si="13"/>
        <v>283.34470053616678</v>
      </c>
      <c r="G90">
        <f t="shared" si="14"/>
        <v>283.71974548511207</v>
      </c>
      <c r="H90">
        <f t="shared" si="15"/>
        <v>283.70816970476881</v>
      </c>
      <c r="I90">
        <f t="shared" si="16"/>
        <v>17.084160117105139</v>
      </c>
      <c r="J90">
        <f t="shared" si="16"/>
        <v>78.585303701631076</v>
      </c>
      <c r="K90">
        <f t="shared" si="16"/>
        <v>58.741460780720935</v>
      </c>
      <c r="L90">
        <f t="shared" si="16"/>
        <v>53.133207139578076</v>
      </c>
      <c r="M90">
        <f t="shared" si="16"/>
        <v>53.302098718029875</v>
      </c>
    </row>
    <row r="91" spans="1:13" x14ac:dyDescent="0.25">
      <c r="A91">
        <v>1921</v>
      </c>
      <c r="B91">
        <v>285.03904820682311</v>
      </c>
      <c r="C91">
        <f t="shared" si="10"/>
        <v>35.640304557472092</v>
      </c>
      <c r="D91">
        <f t="shared" si="11"/>
        <v>287.17093503678484</v>
      </c>
      <c r="E91">
        <f t="shared" si="12"/>
        <v>282.3809044755435</v>
      </c>
      <c r="F91">
        <f t="shared" si="13"/>
        <v>283.50305240892339</v>
      </c>
      <c r="G91">
        <f t="shared" si="14"/>
        <v>283.89626392628998</v>
      </c>
      <c r="H91">
        <f t="shared" si="15"/>
        <v>283.88479461846873</v>
      </c>
      <c r="I91">
        <f t="shared" si="16"/>
        <v>14.730729896891177</v>
      </c>
      <c r="J91">
        <f t="shared" si="16"/>
        <v>74.444003683076005</v>
      </c>
      <c r="K91">
        <f t="shared" si="16"/>
        <v>56.339224276055965</v>
      </c>
      <c r="L91">
        <f t="shared" si="16"/>
        <v>50.59099079810035</v>
      </c>
      <c r="M91">
        <f t="shared" si="16"/>
        <v>50.754278623937914</v>
      </c>
    </row>
    <row r="92" spans="1:13" x14ac:dyDescent="0.25">
      <c r="A92">
        <v>1922</v>
      </c>
      <c r="B92">
        <v>285.17004905156341</v>
      </c>
      <c r="C92">
        <f t="shared" si="10"/>
        <v>34.093328758558734</v>
      </c>
      <c r="D92">
        <f t="shared" si="11"/>
        <v>287.46617067526722</v>
      </c>
      <c r="E92">
        <f t="shared" si="12"/>
        <v>282.62197875535094</v>
      </c>
      <c r="F92">
        <f t="shared" si="13"/>
        <v>283.66410092927981</v>
      </c>
      <c r="G92">
        <f t="shared" si="14"/>
        <v>284.07428535167128</v>
      </c>
      <c r="H92">
        <f t="shared" si="15"/>
        <v>284.06296399328858</v>
      </c>
      <c r="I92">
        <f t="shared" si="16"/>
        <v>12.551627841138355</v>
      </c>
      <c r="J92">
        <f t="shared" si="16"/>
        <v>70.342097463910335</v>
      </c>
      <c r="K92">
        <f t="shared" si="16"/>
        <v>53.947517930762785</v>
      </c>
      <c r="L92">
        <f t="shared" si="16"/>
        <v>48.090244189668589</v>
      </c>
      <c r="M92">
        <f t="shared" si="16"/>
        <v>48.24739310480166</v>
      </c>
    </row>
    <row r="93" spans="1:13" x14ac:dyDescent="0.25">
      <c r="A93">
        <v>1923</v>
      </c>
      <c r="B93">
        <v>285.46704281518174</v>
      </c>
      <c r="C93">
        <f t="shared" si="10"/>
        <v>30.713271006436667</v>
      </c>
      <c r="D93">
        <f t="shared" si="11"/>
        <v>287.76140631374972</v>
      </c>
      <c r="E93">
        <f t="shared" si="12"/>
        <v>282.86738594385133</v>
      </c>
      <c r="F93">
        <f t="shared" si="13"/>
        <v>283.8279719632701</v>
      </c>
      <c r="G93">
        <f t="shared" si="14"/>
        <v>284.25390054471791</v>
      </c>
      <c r="H93">
        <f t="shared" si="15"/>
        <v>284.24276739405468</v>
      </c>
      <c r="I93">
        <f t="shared" si="16"/>
        <v>10.546853949844992</v>
      </c>
      <c r="J93">
        <f t="shared" si="16"/>
        <v>66.285852361189853</v>
      </c>
      <c r="K93">
        <f t="shared" si="16"/>
        <v>51.567139781013942</v>
      </c>
      <c r="L93">
        <f t="shared" si="16"/>
        <v>45.631346184055943</v>
      </c>
      <c r="M93">
        <f t="shared" si="16"/>
        <v>45.781881174033508</v>
      </c>
    </row>
    <row r="94" spans="1:13" x14ac:dyDescent="0.25">
      <c r="A94">
        <v>1924</v>
      </c>
      <c r="B94">
        <v>285.60504804142448</v>
      </c>
      <c r="C94">
        <f t="shared" si="10"/>
        <v>29.20267879765996</v>
      </c>
      <c r="D94">
        <f t="shared" si="11"/>
        <v>288.0566419522321</v>
      </c>
      <c r="E94">
        <f t="shared" si="12"/>
        <v>283.1171260410465</v>
      </c>
      <c r="F94">
        <f t="shared" si="13"/>
        <v>283.99479137739399</v>
      </c>
      <c r="G94">
        <f t="shared" si="14"/>
        <v>284.43520310241729</v>
      </c>
      <c r="H94">
        <f t="shared" si="15"/>
        <v>284.4242970906198</v>
      </c>
      <c r="I94">
        <f t="shared" si="16"/>
        <v>8.7164082230126336</v>
      </c>
      <c r="J94">
        <f t="shared" si="16"/>
        <v>62.281648336528015</v>
      </c>
      <c r="K94">
        <f t="shared" si="16"/>
        <v>49.199099272976085</v>
      </c>
      <c r="L94">
        <f t="shared" si="16"/>
        <v>43.214783786963459</v>
      </c>
      <c r="M94">
        <f t="shared" si="16"/>
        <v>43.358290504823266</v>
      </c>
    </row>
    <row r="95" spans="1:13" x14ac:dyDescent="0.25">
      <c r="A95">
        <v>1925</v>
      </c>
      <c r="B95">
        <v>285.65204946977389</v>
      </c>
      <c r="C95">
        <f t="shared" si="10"/>
        <v>28.69690116667908</v>
      </c>
      <c r="D95">
        <f t="shared" si="11"/>
        <v>288.35187759071448</v>
      </c>
      <c r="E95">
        <f t="shared" si="12"/>
        <v>283.37119904693554</v>
      </c>
      <c r="F95">
        <f t="shared" si="13"/>
        <v>284.16468503768556</v>
      </c>
      <c r="G95">
        <f t="shared" si="14"/>
        <v>284.6182894250378</v>
      </c>
      <c r="H95">
        <f t="shared" si="15"/>
        <v>284.60764806391671</v>
      </c>
      <c r="I95">
        <f t="shared" si="16"/>
        <v>7.0602906606404758</v>
      </c>
      <c r="J95">
        <f t="shared" si="16"/>
        <v>58.335977996170172</v>
      </c>
      <c r="K95">
        <f t="shared" si="16"/>
        <v>46.844624539944149</v>
      </c>
      <c r="L95">
        <f t="shared" si="16"/>
        <v>40.841160398153541</v>
      </c>
      <c r="M95">
        <f t="shared" si="16"/>
        <v>40.977285319425143</v>
      </c>
    </row>
    <row r="96" spans="1:13" x14ac:dyDescent="0.25">
      <c r="A96">
        <v>1926</v>
      </c>
      <c r="B96">
        <v>285.69204939399975</v>
      </c>
      <c r="C96">
        <f t="shared" si="10"/>
        <v>28.269946063070865</v>
      </c>
      <c r="D96">
        <f t="shared" si="11"/>
        <v>288.64711322919698</v>
      </c>
      <c r="E96">
        <f t="shared" si="12"/>
        <v>283.62960496151845</v>
      </c>
      <c r="F96">
        <f t="shared" si="13"/>
        <v>284.33777881041169</v>
      </c>
      <c r="G96">
        <f t="shared" si="14"/>
        <v>284.80325871892273</v>
      </c>
      <c r="H96">
        <f t="shared" si="15"/>
        <v>284.79291800828651</v>
      </c>
      <c r="I96">
        <f t="shared" si="16"/>
        <v>5.5785012627279782</v>
      </c>
      <c r="J96">
        <f t="shared" si="16"/>
        <v>54.455446590932873</v>
      </c>
      <c r="K96">
        <f t="shared" si="16"/>
        <v>44.505169972685231</v>
      </c>
      <c r="L96">
        <f t="shared" si="16"/>
        <v>38.511204208073387</v>
      </c>
      <c r="M96">
        <f t="shared" si="16"/>
        <v>38.639654653719646</v>
      </c>
    </row>
    <row r="97" spans="1:13" x14ac:dyDescent="0.25">
      <c r="A97">
        <v>1927</v>
      </c>
      <c r="B97">
        <v>285.74004958178767</v>
      </c>
      <c r="C97">
        <f t="shared" si="10"/>
        <v>27.761820985647535</v>
      </c>
      <c r="D97">
        <f t="shared" si="11"/>
        <v>288.94234886767936</v>
      </c>
      <c r="E97">
        <f t="shared" si="12"/>
        <v>283.89234378479523</v>
      </c>
      <c r="F97">
        <f t="shared" si="13"/>
        <v>284.5141985618975</v>
      </c>
      <c r="G97">
        <f t="shared" si="14"/>
        <v>284.99021299462765</v>
      </c>
      <c r="H97">
        <f t="shared" si="15"/>
        <v>284.9802073398605</v>
      </c>
      <c r="I97">
        <f t="shared" si="16"/>
        <v>4.2710400292762847</v>
      </c>
      <c r="J97">
        <f t="shared" si="16"/>
        <v>50.646772016219188</v>
      </c>
      <c r="K97">
        <f t="shared" si="16"/>
        <v>42.18242411940367</v>
      </c>
      <c r="L97">
        <f t="shared" si="16"/>
        <v>36.225776998234736</v>
      </c>
      <c r="M97">
        <f t="shared" si="16"/>
        <v>36.346320887869972</v>
      </c>
    </row>
    <row r="98" spans="1:13" x14ac:dyDescent="0.25">
      <c r="A98">
        <v>1928</v>
      </c>
      <c r="B98">
        <v>285.83304799644634</v>
      </c>
      <c r="C98">
        <f t="shared" si="10"/>
        <v>26.790461928461077</v>
      </c>
      <c r="D98">
        <f t="shared" si="11"/>
        <v>289.23758450616185</v>
      </c>
      <c r="E98">
        <f t="shared" si="12"/>
        <v>284.15941551676679</v>
      </c>
      <c r="F98">
        <f t="shared" si="13"/>
        <v>284.69407015835168</v>
      </c>
      <c r="G98">
        <f t="shared" si="14"/>
        <v>285.17925707716495</v>
      </c>
      <c r="H98">
        <f t="shared" si="15"/>
        <v>285.16961920075119</v>
      </c>
      <c r="I98">
        <f t="shared" si="16"/>
        <v>3.1379069602843872</v>
      </c>
      <c r="J98">
        <f t="shared" si="16"/>
        <v>46.916784812006206</v>
      </c>
      <c r="K98">
        <f t="shared" si="16"/>
        <v>39.878317902198539</v>
      </c>
      <c r="L98">
        <f t="shared" si="16"/>
        <v>33.985883157280412</v>
      </c>
      <c r="M98">
        <f t="shared" si="16"/>
        <v>34.098348697516265</v>
      </c>
    </row>
    <row r="99" spans="1:13" x14ac:dyDescent="0.25">
      <c r="A99">
        <v>1929</v>
      </c>
      <c r="B99">
        <v>285.89104901123164</v>
      </c>
      <c r="C99">
        <f t="shared" si="10"/>
        <v>26.193405301709756</v>
      </c>
      <c r="D99">
        <f t="shared" si="11"/>
        <v>289.53282014464423</v>
      </c>
      <c r="E99">
        <f t="shared" si="12"/>
        <v>284.43082015743221</v>
      </c>
      <c r="F99">
        <f t="shared" si="13"/>
        <v>284.87751946604112</v>
      </c>
      <c r="G99">
        <f t="shared" si="14"/>
        <v>285.37049858551472</v>
      </c>
      <c r="H99">
        <f t="shared" si="15"/>
        <v>285.36125946138054</v>
      </c>
      <c r="I99">
        <f t="shared" si="16"/>
        <v>2.1791020557531584</v>
      </c>
      <c r="J99">
        <f t="shared" si="16"/>
        <v>43.272428162883429</v>
      </c>
      <c r="K99">
        <f t="shared" si="16"/>
        <v>37.59503314570641</v>
      </c>
      <c r="L99">
        <f t="shared" si="16"/>
        <v>31.792679448135186</v>
      </c>
      <c r="M99">
        <f t="shared" si="16"/>
        <v>31.896954407820058</v>
      </c>
    </row>
    <row r="100" spans="1:13" x14ac:dyDescent="0.25">
      <c r="A100">
        <v>1930</v>
      </c>
      <c r="B100">
        <v>285.93805070267496</v>
      </c>
      <c r="C100">
        <f t="shared" si="10"/>
        <v>25.714509910638437</v>
      </c>
      <c r="D100">
        <f t="shared" si="11"/>
        <v>289.82805578312673</v>
      </c>
      <c r="E100">
        <f t="shared" si="12"/>
        <v>284.70655770679241</v>
      </c>
      <c r="F100">
        <f t="shared" si="13"/>
        <v>285.06467235111631</v>
      </c>
      <c r="G100">
        <f t="shared" si="14"/>
        <v>285.56404795590788</v>
      </c>
      <c r="H100">
        <f t="shared" si="15"/>
        <v>285.55523673538119</v>
      </c>
      <c r="I100">
        <f t="shared" si="16"/>
        <v>1.3946253156818604</v>
      </c>
      <c r="J100">
        <f t="shared" si="16"/>
        <v>39.72075789800197</v>
      </c>
      <c r="K100">
        <f t="shared" si="16"/>
        <v>35.335011427122197</v>
      </c>
      <c r="L100">
        <f t="shared" si="16"/>
        <v>29.647484653169059</v>
      </c>
      <c r="M100">
        <f t="shared" si="16"/>
        <v>29.743515607906655</v>
      </c>
    </row>
    <row r="101" spans="1:13" x14ac:dyDescent="0.25">
      <c r="A101">
        <v>1931</v>
      </c>
      <c r="B101">
        <v>286.12404501101315</v>
      </c>
      <c r="C101">
        <f t="shared" si="10"/>
        <v>23.862768997620687</v>
      </c>
      <c r="D101">
        <f t="shared" si="11"/>
        <v>290.12329142160911</v>
      </c>
      <c r="E101">
        <f t="shared" si="12"/>
        <v>284.98662816484557</v>
      </c>
      <c r="F101">
        <f t="shared" si="13"/>
        <v>285.25565467996057</v>
      </c>
      <c r="G101">
        <f t="shared" si="14"/>
        <v>285.76001842226833</v>
      </c>
      <c r="H101">
        <f t="shared" si="15"/>
        <v>285.7516623721458</v>
      </c>
      <c r="I101">
        <f t="shared" si="16"/>
        <v>0.7844767400710968</v>
      </c>
      <c r="J101">
        <f t="shared" si="16"/>
        <v>36.268942491134325</v>
      </c>
      <c r="K101">
        <f t="shared" si="16"/>
        <v>33.100963236644446</v>
      </c>
      <c r="L101">
        <f t="shared" si="16"/>
        <v>27.551790145848233</v>
      </c>
      <c r="M101">
        <f t="shared" si="16"/>
        <v>27.63958144794212</v>
      </c>
    </row>
    <row r="102" spans="1:13" x14ac:dyDescent="0.25">
      <c r="A102">
        <v>1932</v>
      </c>
      <c r="B102">
        <v>286.22204977892494</v>
      </c>
      <c r="C102">
        <f t="shared" si="10"/>
        <v>22.914876498196556</v>
      </c>
      <c r="D102">
        <f t="shared" si="11"/>
        <v>290.41852706009161</v>
      </c>
      <c r="E102">
        <f t="shared" si="12"/>
        <v>285.27103153159351</v>
      </c>
      <c r="F102">
        <f t="shared" si="13"/>
        <v>285.45059231878258</v>
      </c>
      <c r="G102">
        <f t="shared" si="14"/>
        <v>285.95852603390813</v>
      </c>
      <c r="H102">
        <f t="shared" si="15"/>
        <v>285.95065046986565</v>
      </c>
      <c r="I102">
        <f t="shared" si="16"/>
        <v>0.34865632892039794</v>
      </c>
      <c r="J102">
        <f t="shared" si="16"/>
        <v>32.924263060593667</v>
      </c>
      <c r="K102">
        <f t="shared" si="16"/>
        <v>30.895877463982242</v>
      </c>
      <c r="L102">
        <f t="shared" si="16"/>
        <v>25.507270484867487</v>
      </c>
      <c r="M102">
        <f t="shared" si="16"/>
        <v>25.586883145512893</v>
      </c>
    </row>
    <row r="103" spans="1:13" x14ac:dyDescent="0.25">
      <c r="A103">
        <v>1933</v>
      </c>
      <c r="B103">
        <v>286.37104639275589</v>
      </c>
      <c r="C103">
        <f t="shared" si="10"/>
        <v>21.510598237640625</v>
      </c>
      <c r="D103">
        <f t="shared" si="11"/>
        <v>290.71376269857399</v>
      </c>
      <c r="E103">
        <f t="shared" si="12"/>
        <v>285.5597678070344</v>
      </c>
      <c r="F103">
        <f t="shared" si="13"/>
        <v>285.64961113373283</v>
      </c>
      <c r="G103">
        <f t="shared" si="14"/>
        <v>286.15968963783234</v>
      </c>
      <c r="H103">
        <f t="shared" si="15"/>
        <v>286.15231787972152</v>
      </c>
      <c r="I103">
        <f t="shared" si="16"/>
        <v>8.7164082230099485E-2</v>
      </c>
      <c r="J103">
        <f t="shared" si="16"/>
        <v>29.694113369323457</v>
      </c>
      <c r="K103">
        <f t="shared" si="16"/>
        <v>28.723031195148071</v>
      </c>
      <c r="L103">
        <f t="shared" si="16"/>
        <v>23.515794860369805</v>
      </c>
      <c r="M103">
        <f t="shared" si="16"/>
        <v>23.587345064658212</v>
      </c>
    </row>
    <row r="104" spans="1:13" x14ac:dyDescent="0.25">
      <c r="A104">
        <v>1934</v>
      </c>
      <c r="B104">
        <v>286.46704911129763</v>
      </c>
      <c r="C104">
        <f t="shared" si="10"/>
        <v>20.629302769370437</v>
      </c>
      <c r="D104">
        <f t="shared" si="11"/>
        <v>291.00899833705637</v>
      </c>
      <c r="E104">
        <f t="shared" si="12"/>
        <v>285.85283699116917</v>
      </c>
      <c r="F104">
        <f t="shared" si="13"/>
        <v>285.85283699119464</v>
      </c>
      <c r="G104">
        <f t="shared" si="14"/>
        <v>286.36363089550287</v>
      </c>
      <c r="H104">
        <f t="shared" si="15"/>
        <v>286.35678421333432</v>
      </c>
      <c r="I104">
        <f t="shared" si="16"/>
        <v>0</v>
      </c>
      <c r="J104">
        <f t="shared" si="16"/>
        <v>26.58599982482129</v>
      </c>
      <c r="K104">
        <f t="shared" si="16"/>
        <v>26.585999824558677</v>
      </c>
      <c r="L104">
        <f t="shared" si="16"/>
        <v>21.579438667045341</v>
      </c>
      <c r="M104">
        <f t="shared" si="16"/>
        <v>21.643096252958891</v>
      </c>
    </row>
    <row r="105" spans="1:13" x14ac:dyDescent="0.25">
      <c r="A105">
        <v>1935</v>
      </c>
      <c r="B105">
        <v>286.58704803808274</v>
      </c>
      <c r="C105">
        <f t="shared" si="10"/>
        <v>19.553644446592948</v>
      </c>
      <c r="D105">
        <f t="shared" si="11"/>
        <v>291.30423397553886</v>
      </c>
      <c r="E105">
        <f t="shared" si="12"/>
        <v>286.15023908399871</v>
      </c>
      <c r="F105">
        <f t="shared" si="13"/>
        <v>286.06039575731847</v>
      </c>
      <c r="G105">
        <f t="shared" si="14"/>
        <v>286.57047426328063</v>
      </c>
      <c r="H105">
        <f t="shared" si="15"/>
        <v>286.5641718422994</v>
      </c>
      <c r="I105">
        <f t="shared" si="16"/>
        <v>8.7164082230166626E-2</v>
      </c>
      <c r="J105">
        <f t="shared" si="16"/>
        <v>23.607541479173388</v>
      </c>
      <c r="K105">
        <f t="shared" si="16"/>
        <v>24.488667492188544</v>
      </c>
      <c r="L105">
        <f t="shared" si="16"/>
        <v>19.700495953486779</v>
      </c>
      <c r="M105">
        <f t="shared" si="16"/>
        <v>19.756482568493507</v>
      </c>
    </row>
    <row r="106" spans="1:13" x14ac:dyDescent="0.25">
      <c r="A106">
        <v>1936</v>
      </c>
      <c r="B106">
        <v>286.7470474428431</v>
      </c>
      <c r="C106">
        <f t="shared" si="10"/>
        <v>18.164225424685302</v>
      </c>
      <c r="D106">
        <f t="shared" si="11"/>
        <v>291.59946961402125</v>
      </c>
      <c r="E106">
        <f t="shared" si="12"/>
        <v>286.45197408552212</v>
      </c>
      <c r="F106">
        <f t="shared" si="13"/>
        <v>286.27241329837125</v>
      </c>
      <c r="G106">
        <f t="shared" si="14"/>
        <v>286.78034701291472</v>
      </c>
      <c r="H106">
        <f t="shared" si="15"/>
        <v>286.77460590610281</v>
      </c>
      <c r="I106">
        <f t="shared" si="16"/>
        <v>0.34865632892053222</v>
      </c>
      <c r="J106">
        <f t="shared" si="16"/>
        <v>20.76647002907124</v>
      </c>
      <c r="K106">
        <f t="shared" si="16"/>
        <v>22.435237828695726</v>
      </c>
      <c r="L106">
        <f t="shared" si="16"/>
        <v>17.881492021164942</v>
      </c>
      <c r="M106">
        <f t="shared" si="16"/>
        <v>17.93007925931682</v>
      </c>
    </row>
    <row r="107" spans="1:13" x14ac:dyDescent="0.25">
      <c r="A107">
        <v>1937</v>
      </c>
      <c r="B107">
        <v>286.95104673520137</v>
      </c>
      <c r="C107">
        <f t="shared" si="10"/>
        <v>16.466971202997524</v>
      </c>
      <c r="D107">
        <f t="shared" si="11"/>
        <v>291.89470525250374</v>
      </c>
      <c r="E107">
        <f t="shared" si="12"/>
        <v>286.7580419957394</v>
      </c>
      <c r="F107">
        <f t="shared" si="13"/>
        <v>286.48901548061986</v>
      </c>
      <c r="G107">
        <f t="shared" si="14"/>
        <v>286.99337922409177</v>
      </c>
      <c r="H107">
        <f t="shared" si="15"/>
        <v>286.98821432236582</v>
      </c>
      <c r="I107">
        <f t="shared" si="16"/>
        <v>0.7844767400712982</v>
      </c>
      <c r="J107">
        <f t="shared" si="16"/>
        <v>18.070629815782912</v>
      </c>
      <c r="K107">
        <f t="shared" si="16"/>
        <v>20.430245022479983</v>
      </c>
      <c r="L107">
        <f t="shared" si="16"/>
        <v>16.125196860406604</v>
      </c>
      <c r="M107">
        <f t="shared" si="16"/>
        <v>16.166704092791043</v>
      </c>
    </row>
    <row r="108" spans="1:13" x14ac:dyDescent="0.25">
      <c r="A108">
        <v>1938</v>
      </c>
      <c r="B108">
        <v>287.19104526954237</v>
      </c>
      <c r="C108">
        <f t="shared" si="10"/>
        <v>14.57676562573954</v>
      </c>
      <c r="D108">
        <f t="shared" si="11"/>
        <v>292.18994089098612</v>
      </c>
      <c r="E108">
        <f t="shared" si="12"/>
        <v>287.06844281465055</v>
      </c>
      <c r="F108">
        <f t="shared" si="13"/>
        <v>286.71032817027299</v>
      </c>
      <c r="G108">
        <f t="shared" si="14"/>
        <v>287.20970377512276</v>
      </c>
      <c r="H108">
        <f t="shared" si="15"/>
        <v>287.20512778591365</v>
      </c>
      <c r="I108">
        <f t="shared" si="16"/>
        <v>1.3946253156821289</v>
      </c>
      <c r="J108">
        <f t="shared" si="16"/>
        <v>15.527977825162974</v>
      </c>
      <c r="K108">
        <f t="shared" si="16"/>
        <v>18.478565202793462</v>
      </c>
      <c r="L108">
        <f t="shared" si="16"/>
        <v>14.434639168338277</v>
      </c>
      <c r="M108">
        <f t="shared" si="16"/>
        <v>14.469431169850839</v>
      </c>
    </row>
    <row r="109" spans="1:13" x14ac:dyDescent="0.25">
      <c r="A109">
        <v>1939</v>
      </c>
      <c r="B109">
        <v>287.38704724628559</v>
      </c>
      <c r="C109">
        <f t="shared" si="10"/>
        <v>13.118529703935632</v>
      </c>
      <c r="D109">
        <f t="shared" si="11"/>
        <v>292.48517652946862</v>
      </c>
      <c r="E109">
        <f t="shared" si="12"/>
        <v>287.3831765422583</v>
      </c>
      <c r="F109">
        <f t="shared" si="13"/>
        <v>286.93647723371396</v>
      </c>
      <c r="G109">
        <f t="shared" si="14"/>
        <v>287.42945635318756</v>
      </c>
      <c r="H109">
        <f t="shared" si="15"/>
        <v>287.42547977343202</v>
      </c>
      <c r="I109">
        <f t="shared" si="16"/>
        <v>2.1791020557534941</v>
      </c>
      <c r="J109">
        <f t="shared" si="16"/>
        <v>13.146583687632706</v>
      </c>
      <c r="K109">
        <f t="shared" si="16"/>
        <v>16.585428137169284</v>
      </c>
      <c r="L109">
        <f t="shared" si="16"/>
        <v>12.813120814279438</v>
      </c>
      <c r="M109">
        <f t="shared" si="16"/>
        <v>12.84160529584034</v>
      </c>
    </row>
    <row r="110" spans="1:13" x14ac:dyDescent="0.25">
      <c r="A110">
        <v>1940</v>
      </c>
      <c r="B110">
        <v>287.61904622628771</v>
      </c>
      <c r="C110">
        <f t="shared" si="10"/>
        <v>11.491775313304901</v>
      </c>
      <c r="D110">
        <f t="shared" si="11"/>
        <v>292.780412167951</v>
      </c>
      <c r="E110">
        <f t="shared" si="12"/>
        <v>287.70224317855718</v>
      </c>
      <c r="F110">
        <f t="shared" si="13"/>
        <v>287.16758853697684</v>
      </c>
      <c r="G110">
        <f t="shared" si="14"/>
        <v>287.65277545526624</v>
      </c>
      <c r="H110">
        <f t="shared" si="15"/>
        <v>287.64940655697137</v>
      </c>
      <c r="I110">
        <f t="shared" si="16"/>
        <v>3.13790696028479</v>
      </c>
      <c r="J110">
        <f t="shared" si="16"/>
        <v>10.934629678260977</v>
      </c>
      <c r="K110">
        <f t="shared" si="16"/>
        <v>14.75642925214707</v>
      </c>
      <c r="L110">
        <f t="shared" si="16"/>
        <v>11.264232032251654</v>
      </c>
      <c r="M110">
        <f t="shared" si="16"/>
        <v>11.286856928814682</v>
      </c>
    </row>
    <row r="111" spans="1:13" x14ac:dyDescent="0.25">
      <c r="A111">
        <v>1941</v>
      </c>
      <c r="B111">
        <v>287.86404487534514</v>
      </c>
      <c r="C111">
        <f t="shared" si="10"/>
        <v>9.8907322763294179</v>
      </c>
      <c r="D111">
        <f t="shared" si="11"/>
        <v>293.07564780643349</v>
      </c>
      <c r="E111">
        <f t="shared" si="12"/>
        <v>288.02564272355085</v>
      </c>
      <c r="F111">
        <f t="shared" si="13"/>
        <v>287.40378794644494</v>
      </c>
      <c r="G111">
        <f t="shared" si="14"/>
        <v>287.87980238068849</v>
      </c>
      <c r="H111">
        <f t="shared" si="15"/>
        <v>287.87704720068723</v>
      </c>
      <c r="I111">
        <f t="shared" si="16"/>
        <v>4.2710400292767545</v>
      </c>
      <c r="J111">
        <f t="shared" si="16"/>
        <v>8.9004107166349176</v>
      </c>
      <c r="K111">
        <f t="shared" si="16"/>
        <v>12.997541960572638</v>
      </c>
      <c r="L111">
        <f t="shared" si="16"/>
        <v>9.7918673333490922</v>
      </c>
      <c r="M111">
        <f t="shared" si="16"/>
        <v>9.8091179206039421</v>
      </c>
    </row>
    <row r="112" spans="1:13" x14ac:dyDescent="0.25">
      <c r="A112">
        <v>1942</v>
      </c>
      <c r="B112">
        <v>288.13805019236128</v>
      </c>
      <c r="C112">
        <f t="shared" si="10"/>
        <v>8.2423432495281901</v>
      </c>
      <c r="D112">
        <f t="shared" si="11"/>
        <v>293.37088344491588</v>
      </c>
      <c r="E112">
        <f t="shared" si="12"/>
        <v>288.35337517723838</v>
      </c>
      <c r="F112">
        <f t="shared" si="13"/>
        <v>287.64520132832695</v>
      </c>
      <c r="G112">
        <f t="shared" si="14"/>
        <v>288.11068123672158</v>
      </c>
      <c r="H112">
        <f t="shared" si="15"/>
        <v>288.10854356689379</v>
      </c>
      <c r="I112">
        <f t="shared" si="16"/>
        <v>5.5785012627285155</v>
      </c>
      <c r="J112">
        <f t="shared" si="16"/>
        <v>7.0523343669616967</v>
      </c>
      <c r="K112">
        <f t="shared" si="16"/>
        <v>11.315130315936997</v>
      </c>
      <c r="L112">
        <f t="shared" si="16"/>
        <v>8.4002420140930845</v>
      </c>
      <c r="M112">
        <f t="shared" si="16"/>
        <v>8.4126378737588787</v>
      </c>
    </row>
    <row r="113" spans="1:13" x14ac:dyDescent="0.25">
      <c r="A113">
        <v>1943</v>
      </c>
      <c r="B113">
        <v>288.78103130141079</v>
      </c>
      <c r="C113">
        <f t="shared" si="10"/>
        <v>4.9638371119233389</v>
      </c>
      <c r="D113">
        <f t="shared" si="11"/>
        <v>293.66611908339826</v>
      </c>
      <c r="E113">
        <f t="shared" si="12"/>
        <v>288.68544053961978</v>
      </c>
      <c r="F113">
        <f t="shared" si="13"/>
        <v>287.89195454888977</v>
      </c>
      <c r="G113">
        <f t="shared" si="14"/>
        <v>288.34555893577635</v>
      </c>
      <c r="H113">
        <f t="shared" si="15"/>
        <v>288.34404033143073</v>
      </c>
      <c r="I113">
        <f t="shared" si="16"/>
        <v>7.0602906606404758</v>
      </c>
      <c r="J113">
        <f t="shared" si="16"/>
        <v>5.3989208380283884</v>
      </c>
      <c r="K113">
        <f t="shared" si="16"/>
        <v>9.7159619773479733</v>
      </c>
      <c r="L113">
        <f t="shared" si="16"/>
        <v>7.0939094442908486</v>
      </c>
      <c r="M113">
        <f t="shared" si="16"/>
        <v>7.1020011717481646</v>
      </c>
    </row>
    <row r="114" spans="1:13" x14ac:dyDescent="0.25">
      <c r="A114">
        <v>1944</v>
      </c>
      <c r="B114">
        <v>289.00005077585485</v>
      </c>
      <c r="C114">
        <f t="shared" si="10"/>
        <v>4.035870303657549</v>
      </c>
      <c r="D114">
        <f t="shared" si="11"/>
        <v>293.96135472188075</v>
      </c>
      <c r="E114">
        <f t="shared" si="12"/>
        <v>289.02183881069504</v>
      </c>
      <c r="F114">
        <f t="shared" si="13"/>
        <v>288.1441734744003</v>
      </c>
      <c r="G114">
        <f t="shared" si="14"/>
        <v>288.58458520006388</v>
      </c>
      <c r="H114">
        <f t="shared" si="15"/>
        <v>288.58368497435004</v>
      </c>
      <c r="I114">
        <f t="shared" si="16"/>
        <v>8.7164082230133051</v>
      </c>
      <c r="J114">
        <f t="shared" si="16"/>
        <v>3.9488029832085632</v>
      </c>
      <c r="K114">
        <f t="shared" si="16"/>
        <v>8.2072214936923391</v>
      </c>
      <c r="L114">
        <f t="shared" si="16"/>
        <v>5.8777790588217389</v>
      </c>
      <c r="M114">
        <f t="shared" si="16"/>
        <v>5.8821449073219032</v>
      </c>
    </row>
    <row r="115" spans="1:13" x14ac:dyDescent="0.25">
      <c r="A115">
        <v>1945</v>
      </c>
      <c r="B115">
        <v>289.22704458625566</v>
      </c>
      <c r="C115">
        <f t="shared" si="10"/>
        <v>3.1753591699927193</v>
      </c>
      <c r="D115">
        <f t="shared" si="11"/>
        <v>294.25659036036313</v>
      </c>
      <c r="E115">
        <f t="shared" si="12"/>
        <v>289.36256999046418</v>
      </c>
      <c r="F115">
        <f t="shared" si="13"/>
        <v>288.40198397100903</v>
      </c>
      <c r="G115">
        <f t="shared" si="14"/>
        <v>288.82791255414486</v>
      </c>
      <c r="H115">
        <f t="shared" si="15"/>
        <v>288.82762779528275</v>
      </c>
      <c r="I115">
        <f t="shared" si="16"/>
        <v>10.54685394984573</v>
      </c>
      <c r="J115">
        <f t="shared" si="16"/>
        <v>2.7107263004622864</v>
      </c>
      <c r="K115">
        <f t="shared" si="16"/>
        <v>6.7965239047772021</v>
      </c>
      <c r="L115">
        <f t="shared" si="16"/>
        <v>4.757135192418712</v>
      </c>
      <c r="M115">
        <f t="shared" si="16"/>
        <v>4.7583774405177248</v>
      </c>
    </row>
    <row r="116" spans="1:13" x14ac:dyDescent="0.25">
      <c r="A116">
        <v>1946</v>
      </c>
      <c r="B116">
        <v>289.4270460896135</v>
      </c>
      <c r="C116">
        <f t="shared" si="10"/>
        <v>2.50257291318955</v>
      </c>
      <c r="D116">
        <f t="shared" si="11"/>
        <v>294.55182599884563</v>
      </c>
      <c r="E116">
        <f t="shared" si="12"/>
        <v>289.70763407892809</v>
      </c>
      <c r="F116">
        <f t="shared" si="13"/>
        <v>288.66551190504106</v>
      </c>
      <c r="G116">
        <f t="shared" si="14"/>
        <v>289.07569632772356</v>
      </c>
      <c r="H116">
        <f t="shared" si="15"/>
        <v>289.07602191576734</v>
      </c>
      <c r="I116">
        <f t="shared" ref="I116:M147" si="17">(D116-$B$14)^2</f>
        <v>12.55162784113916</v>
      </c>
      <c r="J116">
        <f t="shared" si="17"/>
        <v>1.6935489323337525</v>
      </c>
      <c r="K116">
        <f t="shared" si="17"/>
        <v>5.4919286570398533</v>
      </c>
      <c r="L116">
        <f t="shared" si="17"/>
        <v>3.7376566592902649</v>
      </c>
      <c r="M116">
        <f t="shared" si="17"/>
        <v>3.7363978452593334</v>
      </c>
    </row>
    <row r="117" spans="1:13" x14ac:dyDescent="0.25">
      <c r="A117">
        <v>1947</v>
      </c>
      <c r="B117">
        <v>289.51104902478079</v>
      </c>
      <c r="C117">
        <f t="shared" si="10"/>
        <v>2.2438521421468827</v>
      </c>
      <c r="D117">
        <f t="shared" si="11"/>
        <v>294.84706163732801</v>
      </c>
      <c r="E117">
        <f t="shared" si="12"/>
        <v>290.05703107608497</v>
      </c>
      <c r="F117">
        <f t="shared" si="13"/>
        <v>288.93488314264687</v>
      </c>
      <c r="G117">
        <f t="shared" si="14"/>
        <v>289.32809466030449</v>
      </c>
      <c r="H117">
        <f t="shared" si="15"/>
        <v>289.3290232848376</v>
      </c>
      <c r="I117">
        <f t="shared" si="17"/>
        <v>14.730729896892051</v>
      </c>
      <c r="J117">
        <f t="shared" si="17"/>
        <v>0.906241665961391</v>
      </c>
      <c r="K117">
        <f t="shared" si="17"/>
        <v>4.3019538396803618</v>
      </c>
      <c r="L117">
        <f t="shared" si="17"/>
        <v>2.8254371705179953</v>
      </c>
      <c r="M117">
        <f t="shared" si="17"/>
        <v>2.8223161760774427</v>
      </c>
    </row>
    <row r="118" spans="1:13" x14ac:dyDescent="0.25">
      <c r="A118">
        <v>1948</v>
      </c>
      <c r="B118">
        <v>289.55604905463605</v>
      </c>
      <c r="C118">
        <f t="shared" si="10"/>
        <v>2.1110616172857237</v>
      </c>
      <c r="D118">
        <f t="shared" si="11"/>
        <v>295.14229727581051</v>
      </c>
      <c r="E118">
        <f t="shared" si="12"/>
        <v>290.41076098193662</v>
      </c>
      <c r="F118">
        <f t="shared" si="13"/>
        <v>289.21022355026798</v>
      </c>
      <c r="G118">
        <f t="shared" si="14"/>
        <v>289.58526849932969</v>
      </c>
      <c r="H118">
        <f t="shared" si="15"/>
        <v>289.58679068274796</v>
      </c>
      <c r="I118">
        <f t="shared" si="17"/>
        <v>17.08416011710608</v>
      </c>
      <c r="J118">
        <f t="shared" si="17"/>
        <v>0.35788793306067357</v>
      </c>
      <c r="K118">
        <f t="shared" si="17"/>
        <v>3.2355907335856013</v>
      </c>
      <c r="L118">
        <f t="shared" si="17"/>
        <v>2.0270066508332456</v>
      </c>
      <c r="M118">
        <f t="shared" si="17"/>
        <v>2.0226746119734256</v>
      </c>
    </row>
    <row r="119" spans="1:13" x14ac:dyDescent="0.25">
      <c r="A119">
        <v>1949</v>
      </c>
      <c r="B119">
        <v>289.59805054916148</v>
      </c>
      <c r="C119">
        <f t="shared" si="10"/>
        <v>1.9907736601654658</v>
      </c>
      <c r="D119">
        <f t="shared" si="11"/>
        <v>295.43753291429289</v>
      </c>
      <c r="E119">
        <f t="shared" si="12"/>
        <v>290.76882379648487</v>
      </c>
      <c r="F119">
        <f t="shared" si="13"/>
        <v>289.49165899405489</v>
      </c>
      <c r="G119">
        <f t="shared" si="14"/>
        <v>289.8473815927282</v>
      </c>
      <c r="H119">
        <f t="shared" si="15"/>
        <v>289.84948573308066</v>
      </c>
      <c r="I119">
        <f t="shared" si="17"/>
        <v>19.611918501779435</v>
      </c>
      <c r="J119">
        <f t="shared" si="17"/>
        <v>5.7683809938732011E-2</v>
      </c>
      <c r="K119">
        <f t="shared" si="17"/>
        <v>2.3023186818201666</v>
      </c>
      <c r="L119">
        <f t="shared" si="17"/>
        <v>1.3493534607035795</v>
      </c>
      <c r="M119">
        <f t="shared" si="17"/>
        <v>1.3444694787785394</v>
      </c>
    </row>
    <row r="120" spans="1:13" x14ac:dyDescent="0.25">
      <c r="A120">
        <v>1950</v>
      </c>
      <c r="B120">
        <v>289.73904655546028</v>
      </c>
      <c r="C120">
        <f t="shared" si="10"/>
        <v>1.6127775275790874</v>
      </c>
      <c r="D120">
        <f t="shared" si="11"/>
        <v>295.73276855277538</v>
      </c>
      <c r="E120">
        <f t="shared" si="12"/>
        <v>291.13121951972425</v>
      </c>
      <c r="F120">
        <f t="shared" si="13"/>
        <v>289.77931534015806</v>
      </c>
      <c r="G120">
        <f t="shared" si="14"/>
        <v>290.11460049822927</v>
      </c>
      <c r="H120">
        <f t="shared" si="15"/>
        <v>290.11727289250121</v>
      </c>
      <c r="I120">
        <f t="shared" si="17"/>
        <v>22.314005050914062</v>
      </c>
      <c r="J120">
        <f t="shared" si="17"/>
        <v>1.4938017492736719E-2</v>
      </c>
      <c r="K120">
        <f t="shared" si="17"/>
        <v>1.5121202728607961</v>
      </c>
      <c r="L120">
        <f t="shared" si="17"/>
        <v>0.79994749409859334</v>
      </c>
      <c r="M120">
        <f t="shared" si="17"/>
        <v>0.79517426846710393</v>
      </c>
    </row>
    <row r="121" spans="1:13" x14ac:dyDescent="0.25">
      <c r="A121">
        <v>1951</v>
      </c>
      <c r="B121">
        <v>289.86004848080569</v>
      </c>
      <c r="C121">
        <f t="shared" si="10"/>
        <v>1.3200857721784607</v>
      </c>
      <c r="D121">
        <f t="shared" si="11"/>
        <v>296.02800419125776</v>
      </c>
      <c r="E121">
        <f t="shared" si="12"/>
        <v>291.4979481516566</v>
      </c>
      <c r="F121">
        <f t="shared" si="13"/>
        <v>290.07331845490262</v>
      </c>
      <c r="G121">
        <f t="shared" si="14"/>
        <v>290.38709457963705</v>
      </c>
      <c r="H121">
        <f t="shared" si="15"/>
        <v>290.39031947730109</v>
      </c>
      <c r="I121">
        <f t="shared" si="17"/>
        <v>25.190419764507883</v>
      </c>
      <c r="J121">
        <f t="shared" si="17"/>
        <v>0.23907192119760171</v>
      </c>
      <c r="K121">
        <f t="shared" si="17"/>
        <v>0.87549684186725463</v>
      </c>
      <c r="L121">
        <f t="shared" si="17"/>
        <v>0.38676428349226594</v>
      </c>
      <c r="M121">
        <f t="shared" si="17"/>
        <v>0.38276353150809056</v>
      </c>
    </row>
    <row r="122" spans="1:13" x14ac:dyDescent="0.25">
      <c r="A122">
        <v>1952</v>
      </c>
      <c r="B122">
        <v>290.02504870229745</v>
      </c>
      <c r="C122">
        <f t="shared" si="10"/>
        <v>0.96815688374220166</v>
      </c>
      <c r="D122">
        <f t="shared" si="11"/>
        <v>296.32323982974015</v>
      </c>
      <c r="E122">
        <f t="shared" si="12"/>
        <v>291.86900969228554</v>
      </c>
      <c r="F122">
        <f t="shared" si="13"/>
        <v>290.37379420449724</v>
      </c>
      <c r="G122">
        <f t="shared" si="14"/>
        <v>290.66503600310534</v>
      </c>
      <c r="H122">
        <f t="shared" si="15"/>
        <v>290.6687956508249</v>
      </c>
      <c r="I122">
        <f t="shared" si="17"/>
        <v>28.241162642561903</v>
      </c>
      <c r="J122">
        <f t="shared" si="17"/>
        <v>0.73961953112312384</v>
      </c>
      <c r="K122">
        <f t="shared" si="17"/>
        <v>0.40348429002018976</v>
      </c>
      <c r="L122">
        <f t="shared" si="17"/>
        <v>0.11831008717703732</v>
      </c>
      <c r="M122">
        <f t="shared" si="17"/>
        <v>0.11573786771910409</v>
      </c>
    </row>
    <row r="123" spans="1:13" x14ac:dyDescent="0.25">
      <c r="A123">
        <v>1953</v>
      </c>
      <c r="B123">
        <v>290.33404223660699</v>
      </c>
      <c r="C123">
        <f t="shared" si="10"/>
        <v>0.45556573753383151</v>
      </c>
      <c r="D123">
        <f t="shared" si="11"/>
        <v>296.61847546822264</v>
      </c>
      <c r="E123">
        <f t="shared" si="12"/>
        <v>292.24440414160745</v>
      </c>
      <c r="F123">
        <f t="shared" si="13"/>
        <v>290.68086845526705</v>
      </c>
      <c r="G123">
        <f t="shared" si="14"/>
        <v>290.94859975203872</v>
      </c>
      <c r="H123">
        <f t="shared" si="15"/>
        <v>290.95287443837151</v>
      </c>
      <c r="I123">
        <f t="shared" si="17"/>
        <v>31.466233685077395</v>
      </c>
      <c r="J123">
        <f t="shared" si="17"/>
        <v>1.526227501918497</v>
      </c>
      <c r="K123">
        <f t="shared" si="17"/>
        <v>0.10766921932307509</v>
      </c>
      <c r="L123">
        <f t="shared" si="17"/>
        <v>3.6479890721344624E-3</v>
      </c>
      <c r="M123">
        <f t="shared" si="17"/>
        <v>3.1498920035883562E-3</v>
      </c>
    </row>
    <row r="124" spans="1:13" x14ac:dyDescent="0.25">
      <c r="A124">
        <v>1954</v>
      </c>
      <c r="B124">
        <v>290.54804856321738</v>
      </c>
      <c r="C124">
        <f t="shared" si="10"/>
        <v>0.2124746940022165</v>
      </c>
      <c r="D124">
        <f t="shared" si="11"/>
        <v>296.91371110670502</v>
      </c>
      <c r="E124">
        <f t="shared" si="12"/>
        <v>292.62413149962231</v>
      </c>
      <c r="F124">
        <f t="shared" si="13"/>
        <v>290.99466707336251</v>
      </c>
      <c r="G124">
        <f t="shared" si="14"/>
        <v>291.23796360287815</v>
      </c>
      <c r="H124">
        <f t="shared" si="15"/>
        <v>291.24273172998801</v>
      </c>
      <c r="I124">
        <f t="shared" si="17"/>
        <v>34.865632892051877</v>
      </c>
      <c r="J124">
        <f t="shared" si="17"/>
        <v>2.6086551328202536</v>
      </c>
      <c r="K124">
        <f t="shared" si="17"/>
        <v>2.0538511906299933E-4</v>
      </c>
      <c r="L124">
        <f t="shared" si="17"/>
        <v>5.2425092952840514E-2</v>
      </c>
      <c r="M124">
        <f t="shared" si="17"/>
        <v>5.4631298971336457E-2</v>
      </c>
    </row>
    <row r="125" spans="1:13" x14ac:dyDescent="0.25">
      <c r="A125">
        <v>1955</v>
      </c>
      <c r="B125">
        <v>290.84404422990082</v>
      </c>
      <c r="C125">
        <f t="shared" si="10"/>
        <v>2.720985746748527E-2</v>
      </c>
      <c r="D125">
        <f t="shared" si="11"/>
        <v>297.20894674518752</v>
      </c>
      <c r="E125">
        <f t="shared" si="12"/>
        <v>293.00819176633195</v>
      </c>
      <c r="F125">
        <f t="shared" si="13"/>
        <v>291.31531592516694</v>
      </c>
      <c r="G125">
        <f t="shared" si="14"/>
        <v>291.5333081446588</v>
      </c>
      <c r="H125">
        <f t="shared" si="15"/>
        <v>291.53854628745466</v>
      </c>
      <c r="I125">
        <f t="shared" si="17"/>
        <v>38.43936026348797</v>
      </c>
      <c r="J125">
        <f t="shared" si="17"/>
        <v>3.9967743676586482</v>
      </c>
      <c r="K125">
        <f t="shared" si="17"/>
        <v>9.3830464785878975E-2</v>
      </c>
      <c r="L125">
        <f t="shared" si="17"/>
        <v>0.27490077434810273</v>
      </c>
      <c r="M125">
        <f t="shared" si="17"/>
        <v>0.28042103177103622</v>
      </c>
    </row>
    <row r="126" spans="1:13" x14ac:dyDescent="0.25">
      <c r="A126">
        <v>1956</v>
      </c>
      <c r="B126">
        <v>291.18704409285618</v>
      </c>
      <c r="C126">
        <f t="shared" si="10"/>
        <v>3.1700291158327266E-2</v>
      </c>
      <c r="D126">
        <f t="shared" si="11"/>
        <v>297.5041823836699</v>
      </c>
      <c r="E126">
        <f t="shared" si="12"/>
        <v>293.39658494173636</v>
      </c>
      <c r="F126">
        <f t="shared" si="13"/>
        <v>291.64294087683083</v>
      </c>
      <c r="G126">
        <f t="shared" si="14"/>
        <v>291.83481677342206</v>
      </c>
      <c r="H126">
        <f t="shared" si="15"/>
        <v>291.84049974242225</v>
      </c>
      <c r="I126">
        <f t="shared" si="17"/>
        <v>42.187415799382919</v>
      </c>
      <c r="J126">
        <f t="shared" si="17"/>
        <v>5.7005697948473495</v>
      </c>
      <c r="K126">
        <f t="shared" si="17"/>
        <v>0.40188314373570072</v>
      </c>
      <c r="L126">
        <f t="shared" si="17"/>
        <v>0.68197608984147939</v>
      </c>
      <c r="M126">
        <f t="shared" si="17"/>
        <v>0.69139458712544055</v>
      </c>
    </row>
    <row r="127" spans="1:13" x14ac:dyDescent="0.25">
      <c r="A127">
        <v>1957</v>
      </c>
      <c r="B127">
        <v>291.51204398982986</v>
      </c>
      <c r="C127">
        <f t="shared" si="10"/>
        <v>0.25305492877431079</v>
      </c>
      <c r="D127">
        <f t="shared" si="11"/>
        <v>297.79941802215239</v>
      </c>
      <c r="E127">
        <f t="shared" si="12"/>
        <v>293.78931102583374</v>
      </c>
      <c r="F127">
        <f t="shared" si="13"/>
        <v>291.97766779450467</v>
      </c>
      <c r="G127">
        <f t="shared" si="14"/>
        <v>292.14267568849027</v>
      </c>
      <c r="H127">
        <f t="shared" si="15"/>
        <v>292.14877661457285</v>
      </c>
      <c r="I127">
        <f t="shared" si="17"/>
        <v>46.109799499739616</v>
      </c>
      <c r="J127">
        <f t="shared" si="17"/>
        <v>7.7301386473764566</v>
      </c>
      <c r="K127">
        <f t="shared" si="17"/>
        <v>0.93832051779318371</v>
      </c>
      <c r="L127">
        <f t="shared" si="17"/>
        <v>1.2852243371541889</v>
      </c>
      <c r="M127">
        <f t="shared" si="17"/>
        <v>1.2990945218984438</v>
      </c>
    </row>
    <row r="128" spans="1:13" x14ac:dyDescent="0.25">
      <c r="A128">
        <v>1958</v>
      </c>
      <c r="B128">
        <v>291.77204536574237</v>
      </c>
      <c r="C128">
        <f t="shared" si="10"/>
        <v>0.58224076798653812</v>
      </c>
      <c r="D128">
        <f t="shared" si="11"/>
        <v>298.09465366063478</v>
      </c>
      <c r="E128">
        <f t="shared" si="12"/>
        <v>294.18637001862771</v>
      </c>
      <c r="F128">
        <f t="shared" si="13"/>
        <v>292.31962254468817</v>
      </c>
      <c r="G128">
        <f t="shared" si="14"/>
        <v>292.45707390084863</v>
      </c>
      <c r="H128">
        <f t="shared" si="15"/>
        <v>292.46356430370361</v>
      </c>
      <c r="I128">
        <f t="shared" si="17"/>
        <v>50.206511364555027</v>
      </c>
      <c r="J128">
        <f t="shared" si="17"/>
        <v>10.095690802851511</v>
      </c>
      <c r="K128">
        <f t="shared" si="17"/>
        <v>1.7177358136304941</v>
      </c>
      <c r="L128">
        <f t="shared" si="17"/>
        <v>2.0969228384522673</v>
      </c>
      <c r="M128">
        <f t="shared" si="17"/>
        <v>2.1157621513284122</v>
      </c>
    </row>
    <row r="129" spans="1:13" x14ac:dyDescent="0.25">
      <c r="A129">
        <v>1959</v>
      </c>
      <c r="B129">
        <v>291.98704752708886</v>
      </c>
      <c r="C129">
        <f t="shared" si="10"/>
        <v>0.95658021812321603</v>
      </c>
      <c r="D129">
        <f t="shared" si="11"/>
        <v>298.38988929911716</v>
      </c>
      <c r="E129">
        <f t="shared" si="12"/>
        <v>294.58776192011283</v>
      </c>
      <c r="F129">
        <f t="shared" si="13"/>
        <v>292.66893099341542</v>
      </c>
      <c r="G129">
        <f t="shared" si="14"/>
        <v>292.77820321917534</v>
      </c>
      <c r="H129">
        <f t="shared" si="15"/>
        <v>292.78505310369655</v>
      </c>
      <c r="I129">
        <f t="shared" si="17"/>
        <v>54.477551393830645</v>
      </c>
      <c r="J129">
        <f t="shared" si="17"/>
        <v>12.807548783411089</v>
      </c>
      <c r="K129">
        <f t="shared" si="17"/>
        <v>2.7553764236472009</v>
      </c>
      <c r="L129">
        <f t="shared" si="17"/>
        <v>3.1300859149135989</v>
      </c>
      <c r="M129">
        <f t="shared" si="17"/>
        <v>3.1543705341053263</v>
      </c>
    </row>
    <row r="130" spans="1:13" x14ac:dyDescent="0.25">
      <c r="A130">
        <v>1960</v>
      </c>
      <c r="B130">
        <v>292.28304428549421</v>
      </c>
      <c r="C130">
        <f t="shared" si="10"/>
        <v>1.6231930787308875</v>
      </c>
      <c r="D130">
        <f t="shared" si="11"/>
        <v>298.68512493759965</v>
      </c>
      <c r="E130">
        <f t="shared" si="12"/>
        <v>294.99348673029272</v>
      </c>
      <c r="F130">
        <f t="shared" si="13"/>
        <v>293.0257190069533</v>
      </c>
      <c r="G130">
        <f t="shared" si="14"/>
        <v>293.10625826846808</v>
      </c>
      <c r="H130">
        <f t="shared" si="15"/>
        <v>293.11343620670959</v>
      </c>
      <c r="I130">
        <f t="shared" si="17"/>
        <v>58.922919587568202</v>
      </c>
      <c r="J130">
        <f t="shared" si="17"/>
        <v>15.876147755835168</v>
      </c>
      <c r="K130">
        <f t="shared" si="17"/>
        <v>4.0671622603895088</v>
      </c>
      <c r="L130">
        <f t="shared" si="17"/>
        <v>4.3984992199050641</v>
      </c>
      <c r="M130">
        <f t="shared" si="17"/>
        <v>4.4286587472306032</v>
      </c>
    </row>
    <row r="131" spans="1:13" x14ac:dyDescent="0.25">
      <c r="A131">
        <v>1961</v>
      </c>
      <c r="B131">
        <v>292.6020448666423</v>
      </c>
      <c r="C131">
        <f t="shared" si="10"/>
        <v>2.5377972454257867</v>
      </c>
      <c r="D131">
        <f t="shared" si="11"/>
        <v>298.98036057608203</v>
      </c>
      <c r="E131">
        <f t="shared" si="12"/>
        <v>295.40354444916738</v>
      </c>
      <c r="F131">
        <f t="shared" si="13"/>
        <v>293.39011245156871</v>
      </c>
      <c r="G131">
        <f t="shared" si="14"/>
        <v>293.44143646769226</v>
      </c>
      <c r="H131">
        <f t="shared" si="15"/>
        <v>293.44890970177948</v>
      </c>
      <c r="I131">
        <f t="shared" si="17"/>
        <v>63.542615945764275</v>
      </c>
      <c r="J131">
        <f t="shared" si="17"/>
        <v>19.312035531470045</v>
      </c>
      <c r="K131">
        <f t="shared" si="17"/>
        <v>5.6697044263298988</v>
      </c>
      <c r="L131">
        <f t="shared" si="17"/>
        <v>5.9167552593714099</v>
      </c>
      <c r="M131">
        <f t="shared" si="17"/>
        <v>5.9531674677050193</v>
      </c>
    </row>
    <row r="132" spans="1:13" x14ac:dyDescent="0.25">
      <c r="A132">
        <v>1962</v>
      </c>
      <c r="B132">
        <v>292.94504437486347</v>
      </c>
      <c r="C132">
        <f t="shared" si="10"/>
        <v>3.7482742605085804</v>
      </c>
      <c r="D132">
        <f t="shared" si="11"/>
        <v>299.27559621456453</v>
      </c>
      <c r="E132">
        <f t="shared" si="12"/>
        <v>295.81793507673501</v>
      </c>
      <c r="F132">
        <f t="shared" si="13"/>
        <v>293.76223719364498</v>
      </c>
      <c r="G132">
        <f t="shared" si="14"/>
        <v>293.78393805585802</v>
      </c>
      <c r="H132">
        <f t="shared" si="15"/>
        <v>293.79167259158567</v>
      </c>
      <c r="I132">
        <f t="shared" si="17"/>
        <v>68.336640468422431</v>
      </c>
      <c r="J132">
        <f t="shared" si="17"/>
        <v>23.125872566231056</v>
      </c>
      <c r="K132">
        <f t="shared" si="17"/>
        <v>7.5803242014293533</v>
      </c>
      <c r="L132">
        <f t="shared" si="17"/>
        <v>7.7002904429829657</v>
      </c>
      <c r="M132">
        <f t="shared" si="17"/>
        <v>7.7432760068201807</v>
      </c>
    </row>
    <row r="133" spans="1:13" x14ac:dyDescent="0.25">
      <c r="A133">
        <v>1963</v>
      </c>
      <c r="B133">
        <v>293.32704290660473</v>
      </c>
      <c r="C133">
        <f t="shared" si="10"/>
        <v>5.3733306264126544</v>
      </c>
      <c r="D133">
        <f t="shared" si="11"/>
        <v>299.57083185304691</v>
      </c>
      <c r="E133">
        <f t="shared" si="12"/>
        <v>296.2366586129956</v>
      </c>
      <c r="F133">
        <f t="shared" si="13"/>
        <v>294.14221909927437</v>
      </c>
      <c r="G133">
        <f t="shared" si="14"/>
        <v>294.13396606966853</v>
      </c>
      <c r="H133">
        <f t="shared" si="15"/>
        <v>294.14192678732798</v>
      </c>
      <c r="I133">
        <f t="shared" si="17"/>
        <v>73.30499315553898</v>
      </c>
      <c r="J133">
        <f t="shared" si="17"/>
        <v>27.328431960633015</v>
      </c>
      <c r="K133">
        <f t="shared" si="17"/>
        <v>9.8170723447939583</v>
      </c>
      <c r="L133">
        <f t="shared" si="17"/>
        <v>9.7654233298672022</v>
      </c>
      <c r="M133">
        <f t="shared" si="17"/>
        <v>9.8152406745212488</v>
      </c>
    </row>
    <row r="134" spans="1:13" x14ac:dyDescent="0.25">
      <c r="A134">
        <v>1964</v>
      </c>
      <c r="B134">
        <v>293.68504412809369</v>
      </c>
      <c r="C134">
        <f t="shared" si="10"/>
        <v>7.161221075728581</v>
      </c>
      <c r="D134">
        <f t="shared" si="11"/>
        <v>299.86606749152941</v>
      </c>
      <c r="E134">
        <f t="shared" si="12"/>
        <v>296.65971505795278</v>
      </c>
      <c r="F134">
        <f t="shared" si="13"/>
        <v>294.53018403472379</v>
      </c>
      <c r="G134">
        <f t="shared" si="14"/>
        <v>294.49172635003924</v>
      </c>
      <c r="H134">
        <f t="shared" si="15"/>
        <v>294.49987712083384</v>
      </c>
      <c r="I134">
        <f t="shared" si="17"/>
        <v>78.44767400711774</v>
      </c>
      <c r="J134">
        <f t="shared" si="17"/>
        <v>31.9305994598183</v>
      </c>
      <c r="K134">
        <f t="shared" si="17"/>
        <v>12.398748717457595</v>
      </c>
      <c r="L134">
        <f t="shared" si="17"/>
        <v>12.129394412415644</v>
      </c>
      <c r="M134">
        <f t="shared" si="17"/>
        <v>12.186234683027704</v>
      </c>
    </row>
    <row r="135" spans="1:13" x14ac:dyDescent="0.25">
      <c r="A135">
        <v>1965</v>
      </c>
      <c r="B135">
        <v>294.04504426986773</v>
      </c>
      <c r="C135">
        <f t="shared" si="10"/>
        <v>9.2175749061404133</v>
      </c>
      <c r="D135">
        <f t="shared" si="11"/>
        <v>300.16130313001179</v>
      </c>
      <c r="E135">
        <f t="shared" si="12"/>
        <v>297.08710441160292</v>
      </c>
      <c r="F135">
        <f t="shared" si="13"/>
        <v>294.92625786626013</v>
      </c>
      <c r="G135">
        <f t="shared" si="14"/>
        <v>294.85742755420506</v>
      </c>
      <c r="H135">
        <f t="shared" si="15"/>
        <v>294.86573134502396</v>
      </c>
      <c r="I135">
        <f t="shared" si="17"/>
        <v>83.764683023154745</v>
      </c>
      <c r="J135">
        <f t="shared" si="17"/>
        <v>36.943373453439719</v>
      </c>
      <c r="K135">
        <f t="shared" si="17"/>
        <v>15.344922219137674</v>
      </c>
      <c r="L135">
        <f t="shared" si="17"/>
        <v>14.81040743940369</v>
      </c>
      <c r="M135">
        <f t="shared" si="17"/>
        <v>14.874389494746744</v>
      </c>
    </row>
    <row r="136" spans="1:13" x14ac:dyDescent="0.25">
      <c r="A136">
        <v>1966</v>
      </c>
      <c r="B136">
        <v>294.45304255128946</v>
      </c>
      <c r="C136">
        <f t="shared" si="10"/>
        <v>11.861440549592409</v>
      </c>
      <c r="D136">
        <f t="shared" si="11"/>
        <v>300.45653876849428</v>
      </c>
      <c r="E136">
        <f t="shared" si="12"/>
        <v>297.51882667394602</v>
      </c>
      <c r="F136">
        <f t="shared" si="13"/>
        <v>295.33056646009209</v>
      </c>
      <c r="G136">
        <f t="shared" si="14"/>
        <v>295.23128113616258</v>
      </c>
      <c r="H136">
        <f t="shared" si="15"/>
        <v>295.23970014415681</v>
      </c>
      <c r="I136">
        <f t="shared" si="17"/>
        <v>89.256020203654103</v>
      </c>
      <c r="J136">
        <f t="shared" si="17"/>
        <v>42.377864975771523</v>
      </c>
      <c r="K136">
        <f t="shared" si="17"/>
        <v>18.675951042038456</v>
      </c>
      <c r="L136">
        <f t="shared" si="17"/>
        <v>17.827672035628176</v>
      </c>
      <c r="M136">
        <f t="shared" si="17"/>
        <v>17.898837780602971</v>
      </c>
    </row>
    <row r="137" spans="1:13" x14ac:dyDescent="0.25">
      <c r="A137">
        <v>1967</v>
      </c>
      <c r="B137">
        <v>294.8600432527769</v>
      </c>
      <c r="C137">
        <f t="shared" si="10"/>
        <v>14.830546942896989</v>
      </c>
      <c r="D137">
        <f t="shared" si="11"/>
        <v>300.75177440697666</v>
      </c>
      <c r="E137">
        <f t="shared" si="12"/>
        <v>297.9548818449839</v>
      </c>
      <c r="F137">
        <f t="shared" si="13"/>
        <v>295.74323568254476</v>
      </c>
      <c r="G137">
        <f t="shared" si="14"/>
        <v>295.61350136063993</v>
      </c>
      <c r="H137">
        <f t="shared" si="15"/>
        <v>295.62199713615701</v>
      </c>
      <c r="I137">
        <f t="shared" si="17"/>
        <v>94.921685548611578</v>
      </c>
      <c r="J137">
        <f t="shared" si="17"/>
        <v>48.245297705699691</v>
      </c>
      <c r="K137">
        <f t="shared" si="17"/>
        <v>22.413003243417009</v>
      </c>
      <c r="L137">
        <f t="shared" si="17"/>
        <v>21.201448094190155</v>
      </c>
      <c r="M137">
        <f t="shared" si="17"/>
        <v>21.279757920503922</v>
      </c>
    </row>
    <row r="138" spans="1:13" x14ac:dyDescent="0.25">
      <c r="A138">
        <v>1968</v>
      </c>
      <c r="B138">
        <v>295.26904289260654</v>
      </c>
      <c r="C138">
        <f t="shared" si="10"/>
        <v>18.147979615272614</v>
      </c>
      <c r="D138">
        <f t="shared" si="11"/>
        <v>301.04701004545905</v>
      </c>
      <c r="E138">
        <f t="shared" si="12"/>
        <v>298.39526992471838</v>
      </c>
      <c r="F138">
        <f t="shared" si="13"/>
        <v>296.16439139988506</v>
      </c>
      <c r="G138">
        <f t="shared" si="14"/>
        <v>296.00430529564619</v>
      </c>
      <c r="H138">
        <f t="shared" si="15"/>
        <v>296.01283887447789</v>
      </c>
      <c r="I138">
        <f t="shared" si="17"/>
        <v>100.76167905802924</v>
      </c>
      <c r="J138">
        <f t="shared" si="17"/>
        <v>54.557007966703047</v>
      </c>
      <c r="K138">
        <f t="shared" si="17"/>
        <v>26.578077632262218</v>
      </c>
      <c r="L138">
        <f t="shared" si="17"/>
        <v>24.953091610535896</v>
      </c>
      <c r="M138">
        <f t="shared" si="17"/>
        <v>25.038420123942931</v>
      </c>
    </row>
    <row r="139" spans="1:13" x14ac:dyDescent="0.25">
      <c r="A139">
        <v>1969</v>
      </c>
      <c r="B139">
        <v>295.68104301011209</v>
      </c>
      <c r="C139">
        <f t="shared" si="10"/>
        <v>21.828001427028354</v>
      </c>
      <c r="D139">
        <f t="shared" si="11"/>
        <v>301.34224568394154</v>
      </c>
      <c r="E139">
        <f t="shared" si="12"/>
        <v>298.83999091314399</v>
      </c>
      <c r="F139">
        <f t="shared" si="13"/>
        <v>296.59415947820526</v>
      </c>
      <c r="G139">
        <f t="shared" si="14"/>
        <v>296.40391281899065</v>
      </c>
      <c r="H139">
        <f t="shared" si="15"/>
        <v>296.41244486393407</v>
      </c>
      <c r="I139">
        <f t="shared" si="17"/>
        <v>106.77600073190946</v>
      </c>
      <c r="J139">
        <f t="shared" si="17"/>
        <v>61.324444726739479</v>
      </c>
      <c r="K139">
        <f t="shared" si="17"/>
        <v>31.194024972599543</v>
      </c>
      <c r="L139">
        <f t="shared" si="17"/>
        <v>29.105102267384211</v>
      </c>
      <c r="M139">
        <f t="shared" si="17"/>
        <v>29.197234368826692</v>
      </c>
    </row>
    <row r="140" spans="1:13" x14ac:dyDescent="0.25">
      <c r="A140">
        <v>1970</v>
      </c>
      <c r="B140">
        <v>296.09804285062052</v>
      </c>
      <c r="C140">
        <f t="shared" si="10"/>
        <v>25.898374061037348</v>
      </c>
      <c r="D140">
        <f t="shared" si="11"/>
        <v>301.63748132242392</v>
      </c>
      <c r="E140">
        <f t="shared" si="12"/>
        <v>299.28904481026439</v>
      </c>
      <c r="F140">
        <f t="shared" si="13"/>
        <v>297.03266578388866</v>
      </c>
      <c r="G140">
        <f t="shared" si="14"/>
        <v>296.8125466145575</v>
      </c>
      <c r="H140">
        <f t="shared" si="15"/>
        <v>296.82103755418211</v>
      </c>
      <c r="I140">
        <f t="shared" si="17"/>
        <v>112.96465057024761</v>
      </c>
      <c r="J140">
        <f t="shared" si="17"/>
        <v>68.55916959848453</v>
      </c>
      <c r="K140">
        <f t="shared" si="17"/>
        <v>36.284569510027062</v>
      </c>
      <c r="L140">
        <f t="shared" si="17"/>
        <v>33.681172609286399</v>
      </c>
      <c r="M140">
        <f t="shared" si="17"/>
        <v>33.779799861407625</v>
      </c>
    </row>
    <row r="141" spans="1:13" x14ac:dyDescent="0.25">
      <c r="A141">
        <v>1971</v>
      </c>
      <c r="B141">
        <v>296.52204277369799</v>
      </c>
      <c r="C141">
        <f t="shared" si="10"/>
        <v>30.393658960385132</v>
      </c>
      <c r="D141">
        <f t="shared" si="11"/>
        <v>301.93271696090642</v>
      </c>
      <c r="E141">
        <f t="shared" si="12"/>
        <v>299.74243161607774</v>
      </c>
      <c r="F141">
        <f t="shared" si="13"/>
        <v>297.48003618308576</v>
      </c>
      <c r="G141">
        <f t="shared" si="14"/>
        <v>297.23043216671795</v>
      </c>
      <c r="H141">
        <f t="shared" si="15"/>
        <v>297.23884235322475</v>
      </c>
      <c r="I141">
        <f t="shared" si="17"/>
        <v>119.32762857304843</v>
      </c>
      <c r="J141">
        <f t="shared" si="17"/>
        <v>76.272856839117949</v>
      </c>
      <c r="K141">
        <f t="shared" si="17"/>
        <v>41.87433080474468</v>
      </c>
      <c r="L141">
        <f t="shared" si="17"/>
        <v>38.706238896857528</v>
      </c>
      <c r="M141">
        <f t="shared" si="17"/>
        <v>38.81095646578904</v>
      </c>
    </row>
    <row r="142" spans="1:13" x14ac:dyDescent="0.25">
      <c r="A142">
        <v>1972</v>
      </c>
      <c r="B142">
        <v>296.95504260780427</v>
      </c>
      <c r="C142">
        <f t="shared" si="10"/>
        <v>35.355442469693983</v>
      </c>
      <c r="D142">
        <f t="shared" si="11"/>
        <v>302.2279525993888</v>
      </c>
      <c r="E142">
        <f t="shared" si="12"/>
        <v>300.20015133058587</v>
      </c>
      <c r="F142">
        <f t="shared" si="13"/>
        <v>297.93639654217986</v>
      </c>
      <c r="G142">
        <f t="shared" si="14"/>
        <v>297.6577977752313</v>
      </c>
      <c r="H142">
        <f t="shared" si="15"/>
        <v>297.66608762880787</v>
      </c>
      <c r="I142">
        <f t="shared" si="17"/>
        <v>125.86493474030704</v>
      </c>
      <c r="J142">
        <f t="shared" si="17"/>
        <v>84.477293350466283</v>
      </c>
      <c r="K142">
        <f t="shared" si="17"/>
        <v>47.988845892348223</v>
      </c>
      <c r="L142">
        <f t="shared" si="17"/>
        <v>44.206533969075309</v>
      </c>
      <c r="M142">
        <f t="shared" si="17"/>
        <v>44.316837838352541</v>
      </c>
    </row>
    <row r="143" spans="1:13" x14ac:dyDescent="0.25">
      <c r="A143">
        <v>1973</v>
      </c>
      <c r="B143">
        <v>297.39904241770341</v>
      </c>
      <c r="C143">
        <f t="shared" si="10"/>
        <v>40.832663352612329</v>
      </c>
      <c r="D143">
        <f t="shared" si="11"/>
        <v>302.5231882378713</v>
      </c>
      <c r="E143">
        <f t="shared" si="12"/>
        <v>300.66220395378878</v>
      </c>
      <c r="F143">
        <f t="shared" si="13"/>
        <v>298.40187272720505</v>
      </c>
      <c r="G143">
        <f t="shared" si="14"/>
        <v>298.09487453848124</v>
      </c>
      <c r="H143">
        <f t="shared" si="15"/>
        <v>298.10300471587107</v>
      </c>
      <c r="I143">
        <f t="shared" si="17"/>
        <v>132.57656907202846</v>
      </c>
      <c r="J143">
        <f t="shared" si="17"/>
        <v>93.184378678914101</v>
      </c>
      <c r="K143">
        <f t="shared" si="17"/>
        <v>54.654591748516168</v>
      </c>
      <c r="L143">
        <f t="shared" si="17"/>
        <v>50.209641541919304</v>
      </c>
      <c r="M143">
        <f t="shared" si="17"/>
        <v>50.324926502663615</v>
      </c>
    </row>
    <row r="144" spans="1:13" x14ac:dyDescent="0.25">
      <c r="A144">
        <v>1974</v>
      </c>
      <c r="B144">
        <v>297.85504223397578</v>
      </c>
      <c r="C144">
        <f t="shared" si="10"/>
        <v>46.868317038547524</v>
      </c>
      <c r="D144">
        <f t="shared" si="11"/>
        <v>302.81842387635368</v>
      </c>
      <c r="E144">
        <f t="shared" si="12"/>
        <v>301.12858948568464</v>
      </c>
      <c r="F144">
        <f t="shared" si="13"/>
        <v>298.87659060466103</v>
      </c>
      <c r="G144">
        <f t="shared" si="14"/>
        <v>298.54189636651427</v>
      </c>
      <c r="H144">
        <f t="shared" si="15"/>
        <v>298.54982791887596</v>
      </c>
      <c r="I144">
        <f t="shared" si="17"/>
        <v>139.46253156820751</v>
      </c>
      <c r="J144">
        <f t="shared" si="17"/>
        <v>102.4061250153957</v>
      </c>
      <c r="K144">
        <f t="shared" si="17"/>
        <v>61.899008089272698</v>
      </c>
      <c r="L144">
        <f t="shared" si="17"/>
        <v>56.744552722210663</v>
      </c>
      <c r="M144">
        <f t="shared" si="17"/>
        <v>56.864110782045472</v>
      </c>
    </row>
    <row r="145" spans="1:13" x14ac:dyDescent="0.25">
      <c r="A145">
        <v>1975</v>
      </c>
      <c r="B145">
        <v>298.32604197214135</v>
      </c>
      <c r="C145">
        <f t="shared" si="10"/>
        <v>53.5391275577377</v>
      </c>
      <c r="D145">
        <f t="shared" si="11"/>
        <v>303.11365951483617</v>
      </c>
      <c r="E145">
        <f t="shared" si="12"/>
        <v>301.59930792627347</v>
      </c>
      <c r="F145">
        <f t="shared" si="13"/>
        <v>299.3606760406401</v>
      </c>
      <c r="G145">
        <f t="shared" si="14"/>
        <v>298.99909997079521</v>
      </c>
      <c r="H145">
        <f t="shared" si="15"/>
        <v>299.00679451879114</v>
      </c>
      <c r="I145">
        <f t="shared" si="17"/>
        <v>146.52282222884955</v>
      </c>
      <c r="J145">
        <f t="shared" si="17"/>
        <v>112.15465719546366</v>
      </c>
      <c r="K145">
        <f t="shared" si="17"/>
        <v>69.750520464537644</v>
      </c>
      <c r="L145">
        <f t="shared" si="17"/>
        <v>63.841724117476168</v>
      </c>
      <c r="M145">
        <f t="shared" si="17"/>
        <v>63.964743764571274</v>
      </c>
    </row>
    <row r="146" spans="1:13" x14ac:dyDescent="0.25">
      <c r="A146">
        <v>1976</v>
      </c>
      <c r="B146">
        <v>298.81404165912767</v>
      </c>
      <c r="C146">
        <f t="shared" si="10"/>
        <v>60.918701259409779</v>
      </c>
      <c r="D146">
        <f t="shared" si="11"/>
        <v>303.40889515331855</v>
      </c>
      <c r="E146">
        <f t="shared" si="12"/>
        <v>302.07435927555889</v>
      </c>
      <c r="F146">
        <f t="shared" si="13"/>
        <v>299.85425490135094</v>
      </c>
      <c r="G146">
        <f t="shared" si="14"/>
        <v>299.46672486979514</v>
      </c>
      <c r="H146">
        <f t="shared" si="15"/>
        <v>299.47414478380233</v>
      </c>
      <c r="I146">
        <f t="shared" si="17"/>
        <v>153.75744105394907</v>
      </c>
      <c r="J146">
        <f t="shared" si="17"/>
        <v>122.44221269933742</v>
      </c>
      <c r="K146">
        <f t="shared" si="17"/>
        <v>78.238563688196237</v>
      </c>
      <c r="L146">
        <f t="shared" si="17"/>
        <v>71.533138102593455</v>
      </c>
      <c r="M146">
        <f t="shared" si="17"/>
        <v>71.65870436485578</v>
      </c>
    </row>
    <row r="147" spans="1:13" x14ac:dyDescent="0.25">
      <c r="A147">
        <v>1977</v>
      </c>
      <c r="B147">
        <v>299.31904141940748</v>
      </c>
      <c r="C147">
        <f t="shared" si="10"/>
        <v>69.056816030531621</v>
      </c>
      <c r="D147">
        <f t="shared" si="11"/>
        <v>303.70413079180094</v>
      </c>
      <c r="E147">
        <f t="shared" si="12"/>
        <v>302.55374353353909</v>
      </c>
      <c r="F147">
        <f t="shared" si="13"/>
        <v>300.35745305317687</v>
      </c>
      <c r="G147">
        <f t="shared" si="14"/>
        <v>299.94501339271665</v>
      </c>
      <c r="H147">
        <f t="shared" si="15"/>
        <v>299.95212196419016</v>
      </c>
      <c r="I147">
        <f t="shared" si="17"/>
        <v>161.16638804350882</v>
      </c>
      <c r="J147">
        <f t="shared" si="17"/>
        <v>133.2811416517109</v>
      </c>
      <c r="K147">
        <f t="shared" si="17"/>
        <v>87.393605579355622</v>
      </c>
      <c r="L147">
        <f t="shared" si="17"/>
        <v>79.852365074987148</v>
      </c>
      <c r="M147">
        <f t="shared" si="17"/>
        <v>79.979460210198582</v>
      </c>
    </row>
    <row r="148" spans="1:13" x14ac:dyDescent="0.25">
      <c r="A148">
        <v>1978</v>
      </c>
      <c r="B148">
        <v>299.84504101348961</v>
      </c>
      <c r="C148">
        <f t="shared" ref="C148:C188" si="18">(B148-$B$14)^2</f>
        <v>78.075650179749445</v>
      </c>
      <c r="D148">
        <f t="shared" ref="D148:D188" si="19">$B$3*A148+$C$3</f>
        <v>303.99936643028343</v>
      </c>
      <c r="E148">
        <f t="shared" ref="E148:E188" si="20">$B$5*A148^2+$C$5*A148+$D$5</f>
        <v>303.03746070021043</v>
      </c>
      <c r="F148">
        <f t="shared" ref="F148:F188" si="21">$B$7*A148^3+$C$7*A148^2+$D$7*A148+$E$7</f>
        <v>300.87039636226837</v>
      </c>
      <c r="G148">
        <f t="shared" ref="G148:G188" si="22">$B$9*A148^4+$C$9*A148^3+$D$9*A148^2+$E$9*A148+$F$9</f>
        <v>300.43421067297459</v>
      </c>
      <c r="H148">
        <f t="shared" ref="H148:H188" si="23">$B$11*A148^5+$C$11*A148^4+$D$11*A148^3+$E$11*A148^2+$F$11*A148+$G$11</f>
        <v>300.44097230536863</v>
      </c>
      <c r="I148">
        <f t="shared" ref="I148:M179" si="24">(D148-$B$14)^2</f>
        <v>168.74966319753167</v>
      </c>
      <c r="J148">
        <f t="shared" si="24"/>
        <v>144.68390682181382</v>
      </c>
      <c r="K148">
        <f t="shared" si="24"/>
        <v>97.247171011655084</v>
      </c>
      <c r="L148">
        <f t="shared" si="24"/>
        <v>88.834627577144943</v>
      </c>
      <c r="M148">
        <f t="shared" si="24"/>
        <v>88.962132938920192</v>
      </c>
    </row>
    <row r="149" spans="1:13" x14ac:dyDescent="0.25">
      <c r="A149">
        <v>1979</v>
      </c>
      <c r="B149">
        <v>300.39304067237578</v>
      </c>
      <c r="C149">
        <f t="shared" si="18"/>
        <v>88.060250551066915</v>
      </c>
      <c r="D149">
        <f t="shared" si="19"/>
        <v>304.29460206876581</v>
      </c>
      <c r="E149">
        <f t="shared" si="20"/>
        <v>303.52551077557655</v>
      </c>
      <c r="F149">
        <f t="shared" si="21"/>
        <v>301.39321069489233</v>
      </c>
      <c r="G149">
        <f t="shared" si="22"/>
        <v>300.9345646481961</v>
      </c>
      <c r="H149">
        <f t="shared" si="23"/>
        <v>300.94094504928216</v>
      </c>
      <c r="I149">
        <f t="shared" si="24"/>
        <v>176.5072665160119</v>
      </c>
      <c r="J149">
        <f t="shared" si="24"/>
        <v>156.6630836236304</v>
      </c>
      <c r="K149">
        <f t="shared" si="24"/>
        <v>107.83186629263314</v>
      </c>
      <c r="L149">
        <f t="shared" si="24"/>
        <v>98.516866596832003</v>
      </c>
      <c r="M149">
        <f t="shared" si="24"/>
        <v>98.643565494492776</v>
      </c>
    </row>
    <row r="150" spans="1:13" x14ac:dyDescent="0.25">
      <c r="A150">
        <v>1980</v>
      </c>
      <c r="B150">
        <v>300.96504022985545</v>
      </c>
      <c r="C150">
        <f t="shared" si="18"/>
        <v>99.122770171170245</v>
      </c>
      <c r="D150">
        <f t="shared" si="19"/>
        <v>304.58983770724831</v>
      </c>
      <c r="E150">
        <f t="shared" si="20"/>
        <v>304.01789375963745</v>
      </c>
      <c r="F150">
        <f t="shared" si="21"/>
        <v>301.92602191731567</v>
      </c>
      <c r="G150">
        <f t="shared" si="22"/>
        <v>301.44632606208324</v>
      </c>
      <c r="H150">
        <f t="shared" si="23"/>
        <v>301.45229244465008</v>
      </c>
      <c r="I150">
        <f t="shared" si="24"/>
        <v>184.43919799895536</v>
      </c>
      <c r="J150">
        <f t="shared" si="24"/>
        <v>169.23136011565089</v>
      </c>
      <c r="K150">
        <f t="shared" si="24"/>
        <v>119.18140385193752</v>
      </c>
      <c r="L150">
        <f t="shared" si="24"/>
        <v>108.93781003961469</v>
      </c>
      <c r="M150">
        <f t="shared" si="24"/>
        <v>109.06239181770161</v>
      </c>
    </row>
    <row r="151" spans="1:13" x14ac:dyDescent="0.25">
      <c r="A151">
        <v>1981</v>
      </c>
      <c r="B151">
        <v>301.5620398373693</v>
      </c>
      <c r="C151">
        <f t="shared" si="18"/>
        <v>111.36668490732696</v>
      </c>
      <c r="D151">
        <f t="shared" si="19"/>
        <v>304.88507334573069</v>
      </c>
      <c r="E151">
        <f t="shared" si="20"/>
        <v>304.5146096523913</v>
      </c>
      <c r="F151">
        <f t="shared" si="21"/>
        <v>302.46895589580527</v>
      </c>
      <c r="G151">
        <f t="shared" si="22"/>
        <v>301.96974846627563</v>
      </c>
      <c r="H151">
        <f t="shared" si="23"/>
        <v>301.97526974603534</v>
      </c>
      <c r="I151">
        <f t="shared" si="24"/>
        <v>192.54545764635603</v>
      </c>
      <c r="J151">
        <f t="shared" si="24"/>
        <v>182.40153700090295</v>
      </c>
      <c r="K151">
        <f t="shared" si="24"/>
        <v>131.33062724832598</v>
      </c>
      <c r="L151">
        <f t="shared" si="24"/>
        <v>120.13804339518011</v>
      </c>
      <c r="M151">
        <f t="shared" si="24"/>
        <v>120.25910861538958</v>
      </c>
    </row>
    <row r="152" spans="1:13" x14ac:dyDescent="0.25">
      <c r="A152">
        <v>1982</v>
      </c>
      <c r="B152">
        <v>302.18703933609282</v>
      </c>
      <c r="C152">
        <f t="shared" si="18"/>
        <v>124.9486005761399</v>
      </c>
      <c r="D152">
        <f t="shared" si="19"/>
        <v>305.18030898421318</v>
      </c>
      <c r="E152">
        <f t="shared" si="20"/>
        <v>305.01565845383993</v>
      </c>
      <c r="F152">
        <f t="shared" si="21"/>
        <v>303.02213849651162</v>
      </c>
      <c r="G152">
        <f t="shared" si="22"/>
        <v>302.50508822221309</v>
      </c>
      <c r="H152">
        <f t="shared" si="23"/>
        <v>302.5101352231577</v>
      </c>
      <c r="I152">
        <f t="shared" si="24"/>
        <v>200.82604545822011</v>
      </c>
      <c r="J152">
        <f t="shared" si="24"/>
        <v>196.18652762709536</v>
      </c>
      <c r="K152">
        <f t="shared" si="24"/>
        <v>144.31553649071645</v>
      </c>
      <c r="L152">
        <f t="shared" si="24"/>
        <v>132.16008264760268</v>
      </c>
      <c r="M152">
        <f t="shared" si="24"/>
        <v>132.27614967284072</v>
      </c>
    </row>
    <row r="153" spans="1:13" x14ac:dyDescent="0.25">
      <c r="A153">
        <v>1983</v>
      </c>
      <c r="B153">
        <v>302.84203882300795</v>
      </c>
      <c r="C153">
        <f t="shared" si="18"/>
        <v>140.02084714216932</v>
      </c>
      <c r="D153">
        <f t="shared" si="19"/>
        <v>305.47554462269557</v>
      </c>
      <c r="E153">
        <f t="shared" si="20"/>
        <v>305.52104016398152</v>
      </c>
      <c r="F153">
        <f t="shared" si="21"/>
        <v>303.58569558570161</v>
      </c>
      <c r="G153">
        <f t="shared" si="22"/>
        <v>303.05260448902845</v>
      </c>
      <c r="H153">
        <f t="shared" si="23"/>
        <v>303.05715016648173</v>
      </c>
      <c r="I153">
        <f t="shared" si="24"/>
        <v>209.28096143454124</v>
      </c>
      <c r="J153">
        <f t="shared" si="24"/>
        <v>210.59935798642522</v>
      </c>
      <c r="K153">
        <f t="shared" si="24"/>
        <v>158.17331368408091</v>
      </c>
      <c r="L153">
        <f t="shared" si="24"/>
        <v>145.04844914381985</v>
      </c>
      <c r="M153">
        <f t="shared" si="24"/>
        <v>145.15796250488577</v>
      </c>
    </row>
    <row r="154" spans="1:13" x14ac:dyDescent="0.25">
      <c r="A154">
        <v>1984</v>
      </c>
      <c r="B154">
        <v>303.52803829958771</v>
      </c>
      <c r="C154">
        <f t="shared" si="18"/>
        <v>156.72636158345662</v>
      </c>
      <c r="D154">
        <f t="shared" si="19"/>
        <v>305.77078026117806</v>
      </c>
      <c r="E154">
        <f t="shared" si="20"/>
        <v>306.03075478281789</v>
      </c>
      <c r="F154">
        <f t="shared" si="21"/>
        <v>304.15975302970037</v>
      </c>
      <c r="G154">
        <f t="shared" si="22"/>
        <v>303.61255923844874</v>
      </c>
      <c r="H154">
        <f t="shared" si="23"/>
        <v>303.61657889001071</v>
      </c>
      <c r="I154">
        <f t="shared" si="24"/>
        <v>217.91020557532593</v>
      </c>
      <c r="J154">
        <f t="shared" si="24"/>
        <v>225.65316671577793</v>
      </c>
      <c r="K154">
        <f t="shared" si="24"/>
        <v>172.94234898609818</v>
      </c>
      <c r="L154">
        <f t="shared" si="24"/>
        <v>158.84974739510645</v>
      </c>
      <c r="M154">
        <f t="shared" si="24"/>
        <v>158.95108739923262</v>
      </c>
    </row>
    <row r="155" spans="1:13" x14ac:dyDescent="0.25">
      <c r="A155">
        <v>1985</v>
      </c>
      <c r="B155">
        <v>304.24703771226694</v>
      </c>
      <c r="C155">
        <f t="shared" si="18"/>
        <v>175.24568649962561</v>
      </c>
      <c r="D155">
        <f t="shared" si="19"/>
        <v>306.06601589966044</v>
      </c>
      <c r="E155">
        <f t="shared" si="20"/>
        <v>306.54480231034904</v>
      </c>
      <c r="F155">
        <f t="shared" si="21"/>
        <v>304.74443669471657</v>
      </c>
      <c r="G155">
        <f t="shared" si="22"/>
        <v>304.18521724734455</v>
      </c>
      <c r="H155">
        <f t="shared" si="23"/>
        <v>304.18868873687461</v>
      </c>
      <c r="I155">
        <f t="shared" si="24"/>
        <v>226.71377788056751</v>
      </c>
      <c r="J155">
        <f t="shared" si="24"/>
        <v>241.36120509657638</v>
      </c>
      <c r="K155">
        <f t="shared" si="24"/>
        <v>188.66226687708314</v>
      </c>
      <c r="L155">
        <f t="shared" si="24"/>
        <v>173.61274477183596</v>
      </c>
      <c r="M155">
        <f t="shared" si="24"/>
        <v>173.70423903506111</v>
      </c>
    </row>
    <row r="156" spans="1:13" x14ac:dyDescent="0.25">
      <c r="A156">
        <v>1986</v>
      </c>
      <c r="B156">
        <v>305.00203725357488</v>
      </c>
      <c r="C156">
        <f t="shared" si="18"/>
        <v>195.80513811920164</v>
      </c>
      <c r="D156">
        <f t="shared" si="19"/>
        <v>306.36125153814282</v>
      </c>
      <c r="E156">
        <f t="shared" si="20"/>
        <v>307.06318274657315</v>
      </c>
      <c r="F156">
        <f t="shared" si="21"/>
        <v>305.33987244701711</v>
      </c>
      <c r="G156">
        <f t="shared" si="22"/>
        <v>304.77084609959275</v>
      </c>
      <c r="H156">
        <f t="shared" si="23"/>
        <v>304.77375008957461</v>
      </c>
      <c r="I156">
        <f t="shared" si="24"/>
        <v>235.69167835026931</v>
      </c>
      <c r="J156">
        <f t="shared" si="24"/>
        <v>257.73683705477163</v>
      </c>
      <c r="K156">
        <f t="shared" si="24"/>
        <v>205.3739527555432</v>
      </c>
      <c r="L156">
        <f t="shared" si="24"/>
        <v>189.38845383922748</v>
      </c>
      <c r="M156">
        <f t="shared" si="24"/>
        <v>189.46839080845388</v>
      </c>
    </row>
    <row r="157" spans="1:13" x14ac:dyDescent="0.25">
      <c r="A157">
        <v>1987</v>
      </c>
      <c r="B157">
        <v>305.79303561874332</v>
      </c>
      <c r="C157">
        <f t="shared" si="18"/>
        <v>218.56775834630963</v>
      </c>
      <c r="D157">
        <f t="shared" si="19"/>
        <v>306.65648717662532</v>
      </c>
      <c r="E157">
        <f t="shared" si="20"/>
        <v>307.58589609149385</v>
      </c>
      <c r="F157">
        <f t="shared" si="21"/>
        <v>305.9461861528107</v>
      </c>
      <c r="G157">
        <f t="shared" si="22"/>
        <v>305.36971618141979</v>
      </c>
      <c r="H157">
        <f t="shared" si="23"/>
        <v>305.37203636625782</v>
      </c>
      <c r="I157">
        <f t="shared" si="24"/>
        <v>244.84390698443485</v>
      </c>
      <c r="J157">
        <f t="shared" si="24"/>
        <v>274.79353916107442</v>
      </c>
      <c r="K157">
        <f t="shared" si="24"/>
        <v>223.11957984311954</v>
      </c>
      <c r="L157">
        <f t="shared" si="24"/>
        <v>206.23021700541798</v>
      </c>
      <c r="M157">
        <f t="shared" si="24"/>
        <v>206.296861428287</v>
      </c>
    </row>
    <row r="158" spans="1:13" x14ac:dyDescent="0.25">
      <c r="A158">
        <v>1988</v>
      </c>
      <c r="B158">
        <v>306.62404085622939</v>
      </c>
      <c r="C158">
        <f t="shared" si="18"/>
        <v>243.82955287558119</v>
      </c>
      <c r="D158">
        <f t="shared" si="19"/>
        <v>306.9517228151077</v>
      </c>
      <c r="E158">
        <f t="shared" si="20"/>
        <v>308.11294234510569</v>
      </c>
      <c r="F158">
        <f t="shared" si="21"/>
        <v>306.56350367836421</v>
      </c>
      <c r="G158">
        <f t="shared" si="22"/>
        <v>305.98210068978369</v>
      </c>
      <c r="H158">
        <f t="shared" si="23"/>
        <v>305.98382403701544</v>
      </c>
      <c r="I158">
        <f t="shared" si="24"/>
        <v>254.1704637830571</v>
      </c>
      <c r="J158">
        <f t="shared" si="24"/>
        <v>292.54490063048638</v>
      </c>
      <c r="K158">
        <f t="shared" si="24"/>
        <v>241.94263641277428</v>
      </c>
      <c r="L158">
        <f t="shared" si="24"/>
        <v>224.19379406524851</v>
      </c>
      <c r="M158">
        <f t="shared" si="24"/>
        <v>224.24540474415463</v>
      </c>
    </row>
    <row r="159" spans="1:13" x14ac:dyDescent="0.25">
      <c r="A159">
        <v>1989</v>
      </c>
      <c r="B159">
        <v>307.83102070516549</v>
      </c>
      <c r="C159">
        <f t="shared" si="18"/>
        <v>282.98043655316349</v>
      </c>
      <c r="D159">
        <f t="shared" si="19"/>
        <v>307.2469584535902</v>
      </c>
      <c r="E159">
        <f t="shared" si="20"/>
        <v>308.64432150741231</v>
      </c>
      <c r="F159">
        <f t="shared" si="21"/>
        <v>307.19195088994456</v>
      </c>
      <c r="G159">
        <f t="shared" si="22"/>
        <v>306.60827562771738</v>
      </c>
      <c r="H159">
        <f t="shared" si="23"/>
        <v>306.60939261922613</v>
      </c>
      <c r="I159">
        <f t="shared" si="24"/>
        <v>263.67134874614328</v>
      </c>
      <c r="J159">
        <f t="shared" si="24"/>
        <v>311.00462332289328</v>
      </c>
      <c r="K159">
        <f t="shared" si="24"/>
        <v>261.88795332903055</v>
      </c>
      <c r="L159">
        <f t="shared" si="24"/>
        <v>243.33745199093221</v>
      </c>
      <c r="M159">
        <f t="shared" si="24"/>
        <v>243.37230175915491</v>
      </c>
    </row>
    <row r="160" spans="1:13" x14ac:dyDescent="0.25">
      <c r="A160">
        <v>1990</v>
      </c>
      <c r="B160">
        <v>308.68303889052851</v>
      </c>
      <c r="C160">
        <f t="shared" si="18"/>
        <v>312.37170948577773</v>
      </c>
      <c r="D160">
        <f t="shared" si="19"/>
        <v>307.54219409207258</v>
      </c>
      <c r="E160">
        <f t="shared" si="20"/>
        <v>309.18003357841189</v>
      </c>
      <c r="F160">
        <f t="shared" si="21"/>
        <v>307.83165365370223</v>
      </c>
      <c r="G160">
        <f t="shared" si="22"/>
        <v>307.24851980060339</v>
      </c>
      <c r="H160">
        <f t="shared" si="23"/>
        <v>307.24902468873188</v>
      </c>
      <c r="I160">
        <f t="shared" si="24"/>
        <v>273.34656187368597</v>
      </c>
      <c r="J160">
        <f t="shared" si="24"/>
        <v>330.18652174258449</v>
      </c>
      <c r="K160">
        <f t="shared" si="24"/>
        <v>283.00173190267338</v>
      </c>
      <c r="L160">
        <f t="shared" si="24"/>
        <v>263.72205736500439</v>
      </c>
      <c r="M160">
        <f t="shared" si="24"/>
        <v>263.73845590311498</v>
      </c>
    </row>
    <row r="161" spans="1:13" x14ac:dyDescent="0.25">
      <c r="A161">
        <v>1991</v>
      </c>
      <c r="B161">
        <v>309.23303922537895</v>
      </c>
      <c r="C161">
        <f t="shared" si="18"/>
        <v>332.11566629925312</v>
      </c>
      <c r="D161">
        <f t="shared" si="19"/>
        <v>307.83742973055507</v>
      </c>
      <c r="E161">
        <f t="shared" si="20"/>
        <v>309.72007855810625</v>
      </c>
      <c r="F161">
        <f t="shared" si="21"/>
        <v>308.48273783602053</v>
      </c>
      <c r="G161">
        <f t="shared" si="22"/>
        <v>307.90311482362449</v>
      </c>
      <c r="H161">
        <f t="shared" si="23"/>
        <v>307.90300588402897</v>
      </c>
      <c r="I161">
        <f t="shared" si="24"/>
        <v>283.1961031656927</v>
      </c>
      <c r="J161">
        <f t="shared" si="24"/>
        <v>350.10452303856414</v>
      </c>
      <c r="K161">
        <f t="shared" si="24"/>
        <v>305.33157207766038</v>
      </c>
      <c r="L161">
        <f t="shared" si="24"/>
        <v>285.41117186173284</v>
      </c>
      <c r="M161">
        <f t="shared" si="24"/>
        <v>285.40749099716726</v>
      </c>
    </row>
    <row r="162" spans="1:13" x14ac:dyDescent="0.25">
      <c r="A162">
        <v>1992</v>
      </c>
      <c r="B162">
        <v>309.72504075987581</v>
      </c>
      <c r="C162">
        <f t="shared" si="18"/>
        <v>350.29024397277703</v>
      </c>
      <c r="D162">
        <f t="shared" si="19"/>
        <v>308.13266536903745</v>
      </c>
      <c r="E162">
        <f t="shared" si="20"/>
        <v>310.26445644649539</v>
      </c>
      <c r="F162">
        <f t="shared" si="21"/>
        <v>309.14532930299174</v>
      </c>
      <c r="G162">
        <f t="shared" si="22"/>
        <v>308.57234511617571</v>
      </c>
      <c r="H162">
        <f t="shared" si="23"/>
        <v>308.57162491045892</v>
      </c>
      <c r="I162">
        <f t="shared" si="24"/>
        <v>293.21997262215592</v>
      </c>
      <c r="J162">
        <f t="shared" si="24"/>
        <v>370.77266700436087</v>
      </c>
      <c r="K162">
        <f t="shared" si="24"/>
        <v>328.92650090594623</v>
      </c>
      <c r="L162">
        <f t="shared" si="24"/>
        <v>308.4711500836018</v>
      </c>
      <c r="M162">
        <f t="shared" si="24"/>
        <v>308.44585215678552</v>
      </c>
    </row>
    <row r="163" spans="1:13" x14ac:dyDescent="0.25">
      <c r="A163">
        <v>1993</v>
      </c>
      <c r="B163">
        <v>310.09904898352852</v>
      </c>
      <c r="C163">
        <f t="shared" si="18"/>
        <v>364.43003368487177</v>
      </c>
      <c r="D163">
        <f t="shared" si="19"/>
        <v>308.42790100751995</v>
      </c>
      <c r="E163">
        <f t="shared" si="20"/>
        <v>310.81316724357748</v>
      </c>
      <c r="F163">
        <f t="shared" si="21"/>
        <v>309.81955392105738</v>
      </c>
      <c r="G163">
        <f t="shared" si="22"/>
        <v>309.25649790558964</v>
      </c>
      <c r="H163">
        <f t="shared" si="23"/>
        <v>309.25517354533076</v>
      </c>
      <c r="I163">
        <f t="shared" si="24"/>
        <v>303.41817024308324</v>
      </c>
      <c r="J163">
        <f t="shared" si="24"/>
        <v>392.20510607801765</v>
      </c>
      <c r="K163">
        <f t="shared" si="24"/>
        <v>353.83700137879151</v>
      </c>
      <c r="L163">
        <f t="shared" si="24"/>
        <v>332.97124050362191</v>
      </c>
      <c r="M163">
        <f t="shared" si="24"/>
        <v>332.92290973104713</v>
      </c>
    </row>
    <row r="164" spans="1:13" x14ac:dyDescent="0.25">
      <c r="A164">
        <v>1994</v>
      </c>
      <c r="B164">
        <v>310.80802907057006</v>
      </c>
      <c r="C164">
        <f t="shared" si="18"/>
        <v>392.00161798661964</v>
      </c>
      <c r="D164">
        <f t="shared" si="19"/>
        <v>308.72313664600233</v>
      </c>
      <c r="E164">
        <f t="shared" si="20"/>
        <v>311.36621094935435</v>
      </c>
      <c r="F164">
        <f t="shared" si="21"/>
        <v>310.50553755636793</v>
      </c>
      <c r="G164">
        <f t="shared" si="22"/>
        <v>309.95586322527379</v>
      </c>
      <c r="H164">
        <f t="shared" si="23"/>
        <v>309.95394664863124</v>
      </c>
      <c r="I164">
        <f t="shared" si="24"/>
        <v>313.79069602846693</v>
      </c>
      <c r="J164">
        <f t="shared" si="24"/>
        <v>414.41610534230415</v>
      </c>
      <c r="K164">
        <f t="shared" si="24"/>
        <v>380.11504153015375</v>
      </c>
      <c r="L164">
        <f t="shared" si="24"/>
        <v>358.98368909236609</v>
      </c>
      <c r="M164">
        <f t="shared" si="24"/>
        <v>358.91106652824374</v>
      </c>
    </row>
    <row r="165" spans="1:13" x14ac:dyDescent="0.25">
      <c r="A165">
        <v>1995</v>
      </c>
      <c r="B165">
        <v>311.27905518389338</v>
      </c>
      <c r="C165">
        <f t="shared" si="18"/>
        <v>410.87520457400387</v>
      </c>
      <c r="D165">
        <f t="shared" si="19"/>
        <v>309.01837228448471</v>
      </c>
      <c r="E165">
        <f t="shared" si="20"/>
        <v>311.923587563826</v>
      </c>
      <c r="F165">
        <f t="shared" si="21"/>
        <v>311.20340607507387</v>
      </c>
      <c r="G165">
        <f t="shared" si="22"/>
        <v>310.67073391284794</v>
      </c>
      <c r="H165">
        <f t="shared" si="23"/>
        <v>310.66824215836823</v>
      </c>
      <c r="I165">
        <f t="shared" si="24"/>
        <v>324.33754997831079</v>
      </c>
      <c r="J165">
        <f t="shared" si="24"/>
        <v>437.42004252450852</v>
      </c>
      <c r="K165">
        <f t="shared" si="24"/>
        <v>407.81410388930118</v>
      </c>
      <c r="L165">
        <f t="shared" si="24"/>
        <v>386.58384585234774</v>
      </c>
      <c r="M165">
        <f t="shared" si="24"/>
        <v>386.48586762578861</v>
      </c>
    </row>
    <row r="166" spans="1:13" x14ac:dyDescent="0.25">
      <c r="A166">
        <v>1996</v>
      </c>
      <c r="B166">
        <v>312.29801929891045</v>
      </c>
      <c r="C166">
        <f t="shared" si="18"/>
        <v>453.22241351426231</v>
      </c>
      <c r="D166">
        <f t="shared" si="19"/>
        <v>309.31360792296721</v>
      </c>
      <c r="E166">
        <f t="shared" si="20"/>
        <v>312.48529708699243</v>
      </c>
      <c r="F166">
        <f t="shared" si="21"/>
        <v>311.91328534350032</v>
      </c>
      <c r="G166">
        <f t="shared" si="22"/>
        <v>311.40140561480075</v>
      </c>
      <c r="H166">
        <f t="shared" si="23"/>
        <v>311.39836110454053</v>
      </c>
      <c r="I166">
        <f t="shared" si="24"/>
        <v>335.05873209261898</v>
      </c>
      <c r="J166">
        <f t="shared" si="24"/>
        <v>461.23140799650531</v>
      </c>
      <c r="K166">
        <f t="shared" si="24"/>
        <v>436.98921524778143</v>
      </c>
      <c r="L166">
        <f t="shared" si="24"/>
        <v>415.85027458140206</v>
      </c>
      <c r="M166">
        <f t="shared" si="24"/>
        <v>415.72611406406924</v>
      </c>
    </row>
    <row r="167" spans="1:13" x14ac:dyDescent="0.25">
      <c r="A167">
        <v>1997</v>
      </c>
      <c r="B167">
        <v>313.18303783954769</v>
      </c>
      <c r="C167">
        <f t="shared" si="18"/>
        <v>491.68802785804576</v>
      </c>
      <c r="D167">
        <f t="shared" si="19"/>
        <v>309.60884356144959</v>
      </c>
      <c r="E167">
        <f t="shared" si="20"/>
        <v>313.05133951885</v>
      </c>
      <c r="F167">
        <f t="shared" si="21"/>
        <v>312.63530122791417</v>
      </c>
      <c r="G167">
        <f t="shared" si="22"/>
        <v>312.14817678276449</v>
      </c>
      <c r="H167">
        <f t="shared" si="23"/>
        <v>312.14460761100054</v>
      </c>
      <c r="I167">
        <f t="shared" si="24"/>
        <v>345.95424237138332</v>
      </c>
      <c r="J167">
        <f t="shared" si="24"/>
        <v>485.86480477459543</v>
      </c>
      <c r="K167">
        <f t="shared" si="24"/>
        <v>467.69697672712448</v>
      </c>
      <c r="L167">
        <f t="shared" si="24"/>
        <v>446.86486535949103</v>
      </c>
      <c r="M167">
        <f t="shared" si="24"/>
        <v>446.71397938083476</v>
      </c>
    </row>
    <row r="168" spans="1:13" x14ac:dyDescent="0.25">
      <c r="A168">
        <v>1998</v>
      </c>
      <c r="B168">
        <v>313.90700861941667</v>
      </c>
      <c r="C168">
        <f t="shared" si="18"/>
        <v>524.31887489107817</v>
      </c>
      <c r="D168">
        <f t="shared" si="19"/>
        <v>309.90407919993208</v>
      </c>
      <c r="E168">
        <f t="shared" si="20"/>
        <v>313.62171485940235</v>
      </c>
      <c r="F168">
        <f t="shared" si="21"/>
        <v>313.36957959458232</v>
      </c>
      <c r="G168">
        <f t="shared" si="22"/>
        <v>312.91134867444634</v>
      </c>
      <c r="H168">
        <f t="shared" si="23"/>
        <v>312.90728890150785</v>
      </c>
      <c r="I168">
        <f t="shared" si="24"/>
        <v>357.02408081461209</v>
      </c>
      <c r="J168">
        <f t="shared" si="24"/>
        <v>511.33494851997875</v>
      </c>
      <c r="K168">
        <f t="shared" si="24"/>
        <v>499.99559417442083</v>
      </c>
      <c r="L168">
        <f t="shared" si="24"/>
        <v>479.7129503017668</v>
      </c>
      <c r="M168">
        <f t="shared" si="24"/>
        <v>479.53512964514499</v>
      </c>
    </row>
    <row r="169" spans="1:13" x14ac:dyDescent="0.25">
      <c r="A169">
        <v>1999</v>
      </c>
      <c r="B169">
        <v>314.70898638695144</v>
      </c>
      <c r="C169">
        <f t="shared" si="18"/>
        <v>561.68943356516911</v>
      </c>
      <c r="D169">
        <f t="shared" si="19"/>
        <v>310.19931483841447</v>
      </c>
      <c r="E169">
        <f t="shared" si="20"/>
        <v>314.19642310864947</v>
      </c>
      <c r="F169">
        <f t="shared" si="21"/>
        <v>314.11624630971346</v>
      </c>
      <c r="G169">
        <f t="shared" si="22"/>
        <v>313.69122535455972</v>
      </c>
      <c r="H169">
        <f t="shared" si="23"/>
        <v>313.68671530392021</v>
      </c>
      <c r="I169">
        <f t="shared" si="24"/>
        <v>368.26824742229689</v>
      </c>
      <c r="J169">
        <f t="shared" si="24"/>
        <v>537.6566675382893</v>
      </c>
      <c r="K169">
        <f t="shared" si="24"/>
        <v>533.94490886986523</v>
      </c>
      <c r="L169">
        <f t="shared" si="24"/>
        <v>514.4834224735589</v>
      </c>
      <c r="M169">
        <f t="shared" si="24"/>
        <v>514.27884682918409</v>
      </c>
    </row>
    <row r="170" spans="1:13" x14ac:dyDescent="0.25">
      <c r="A170">
        <v>2000</v>
      </c>
      <c r="B170">
        <v>315.75899474029961</v>
      </c>
      <c r="C170">
        <f t="shared" si="18"/>
        <v>612.5623219605535</v>
      </c>
      <c r="D170">
        <f t="shared" si="19"/>
        <v>310.49455047689696</v>
      </c>
      <c r="E170">
        <f t="shared" si="20"/>
        <v>314.77546426658955</v>
      </c>
      <c r="F170">
        <f t="shared" si="21"/>
        <v>314.87542723951628</v>
      </c>
      <c r="G170">
        <f t="shared" si="22"/>
        <v>314.48811369296163</v>
      </c>
      <c r="H170">
        <f t="shared" si="23"/>
        <v>314.48320025671273</v>
      </c>
      <c r="I170">
        <f t="shared" si="24"/>
        <v>379.68674219444631</v>
      </c>
      <c r="J170">
        <f t="shared" si="24"/>
        <v>564.84490277966154</v>
      </c>
      <c r="K170">
        <f t="shared" si="24"/>
        <v>569.60642855617402</v>
      </c>
      <c r="L170">
        <f t="shared" si="24"/>
        <v>551.26885789590642</v>
      </c>
      <c r="M170">
        <f t="shared" si="24"/>
        <v>551.0381557647986</v>
      </c>
    </row>
    <row r="171" spans="1:13" x14ac:dyDescent="0.25">
      <c r="A171">
        <v>2001</v>
      </c>
      <c r="B171">
        <v>316.49301279140531</v>
      </c>
      <c r="C171">
        <f t="shared" si="18"/>
        <v>649.43499270946552</v>
      </c>
      <c r="D171">
        <f t="shared" si="19"/>
        <v>310.78978611537934</v>
      </c>
      <c r="E171">
        <f t="shared" si="20"/>
        <v>315.35883833322441</v>
      </c>
      <c r="F171">
        <f t="shared" si="21"/>
        <v>315.6472482503741</v>
      </c>
      <c r="G171">
        <f t="shared" si="22"/>
        <v>315.30232336465269</v>
      </c>
      <c r="H171">
        <f t="shared" si="23"/>
        <v>315.2970603145659</v>
      </c>
      <c r="I171">
        <f t="shared" si="24"/>
        <v>391.27956513105153</v>
      </c>
      <c r="J171">
        <f t="shared" si="24"/>
        <v>592.9147078389849</v>
      </c>
      <c r="K171">
        <f t="shared" si="24"/>
        <v>607.04335879110147</v>
      </c>
      <c r="L171">
        <f t="shared" si="24"/>
        <v>590.16564089643794</v>
      </c>
      <c r="M171">
        <f t="shared" si="24"/>
        <v>589.90995462334411</v>
      </c>
    </row>
    <row r="172" spans="1:13" x14ac:dyDescent="0.25">
      <c r="A172">
        <v>2002</v>
      </c>
      <c r="B172">
        <v>317.10101632720517</v>
      </c>
      <c r="C172">
        <f t="shared" si="18"/>
        <v>680.79340279824885</v>
      </c>
      <c r="D172">
        <f t="shared" si="19"/>
        <v>311.08502175386184</v>
      </c>
      <c r="E172">
        <f t="shared" si="20"/>
        <v>315.94654530855405</v>
      </c>
      <c r="F172">
        <f t="shared" si="21"/>
        <v>316.43183520826278</v>
      </c>
      <c r="G172">
        <f t="shared" si="22"/>
        <v>316.13416685629636</v>
      </c>
      <c r="H172">
        <f t="shared" si="23"/>
        <v>316.12861515302211</v>
      </c>
      <c r="I172">
        <f t="shared" si="24"/>
        <v>403.04671623212158</v>
      </c>
      <c r="J172">
        <f t="shared" si="24"/>
        <v>621.88124895565318</v>
      </c>
      <c r="K172">
        <f t="shared" si="24"/>
        <v>646.32063457997231</v>
      </c>
      <c r="L172">
        <f t="shared" si="24"/>
        <v>631.27409312020836</v>
      </c>
      <c r="M172">
        <f t="shared" si="24"/>
        <v>630.9951489809489</v>
      </c>
    </row>
    <row r="173" spans="1:13" x14ac:dyDescent="0.25">
      <c r="A173">
        <v>2003</v>
      </c>
      <c r="B173">
        <v>317.73000648997595</v>
      </c>
      <c r="C173">
        <f t="shared" si="18"/>
        <v>714.01227670839467</v>
      </c>
      <c r="D173">
        <f t="shared" si="19"/>
        <v>311.38025739234422</v>
      </c>
      <c r="E173">
        <f t="shared" si="20"/>
        <v>316.53858519257665</v>
      </c>
      <c r="F173">
        <f t="shared" si="21"/>
        <v>317.22931397974025</v>
      </c>
      <c r="G173">
        <f t="shared" si="22"/>
        <v>316.98395945504308</v>
      </c>
      <c r="H173">
        <f t="shared" si="23"/>
        <v>316.97818757314235</v>
      </c>
      <c r="I173">
        <f t="shared" si="24"/>
        <v>414.98819549764727</v>
      </c>
      <c r="J173">
        <f t="shared" si="24"/>
        <v>651.75980501355377</v>
      </c>
      <c r="K173">
        <f t="shared" si="24"/>
        <v>687.50495240197324</v>
      </c>
      <c r="L173">
        <f t="shared" si="24"/>
        <v>674.69860508092131</v>
      </c>
      <c r="M173">
        <f t="shared" si="24"/>
        <v>674.39878957964402</v>
      </c>
    </row>
    <row r="174" spans="1:13" x14ac:dyDescent="0.25">
      <c r="A174">
        <v>2004</v>
      </c>
      <c r="B174">
        <v>318.35701415176658</v>
      </c>
      <c r="C174">
        <f t="shared" si="18"/>
        <v>747.91396900163966</v>
      </c>
      <c r="D174">
        <f t="shared" si="19"/>
        <v>311.6754930308266</v>
      </c>
      <c r="E174">
        <f t="shared" si="20"/>
        <v>317.13495798529402</v>
      </c>
      <c r="F174">
        <f t="shared" si="21"/>
        <v>318.0398104308988</v>
      </c>
      <c r="G174">
        <f t="shared" si="22"/>
        <v>317.85201925504953</v>
      </c>
      <c r="H174">
        <f t="shared" si="23"/>
        <v>317.84610350802541</v>
      </c>
      <c r="I174">
        <f t="shared" si="24"/>
        <v>427.10400292763319</v>
      </c>
      <c r="J174">
        <f t="shared" si="24"/>
        <v>682.5657675413421</v>
      </c>
      <c r="K174">
        <f t="shared" si="24"/>
        <v>730.66480245261812</v>
      </c>
      <c r="L174">
        <f t="shared" si="24"/>
        <v>720.5477720038183</v>
      </c>
      <c r="M174">
        <f t="shared" si="24"/>
        <v>720.23021395765318</v>
      </c>
    </row>
    <row r="175" spans="1:13" x14ac:dyDescent="0.25">
      <c r="A175">
        <v>2005</v>
      </c>
      <c r="B175">
        <v>319.130004053096</v>
      </c>
      <c r="C175">
        <f t="shared" si="18"/>
        <v>790.79096248153371</v>
      </c>
      <c r="D175">
        <f t="shared" si="19"/>
        <v>311.9707286693091</v>
      </c>
      <c r="E175">
        <f t="shared" si="20"/>
        <v>317.73566368670436</v>
      </c>
      <c r="F175">
        <f t="shared" si="21"/>
        <v>318.8634504279471</v>
      </c>
      <c r="G175">
        <f t="shared" si="22"/>
        <v>318.73866716213524</v>
      </c>
      <c r="H175">
        <f t="shared" si="23"/>
        <v>318.73269202839583</v>
      </c>
      <c r="I175">
        <f t="shared" si="24"/>
        <v>439.39413852208406</v>
      </c>
      <c r="J175">
        <f t="shared" si="24"/>
        <v>714.31464071207438</v>
      </c>
      <c r="K175">
        <f t="shared" si="24"/>
        <v>775.87050128372709</v>
      </c>
      <c r="L175">
        <f t="shared" si="24"/>
        <v>768.93453314855117</v>
      </c>
      <c r="M175">
        <f t="shared" si="24"/>
        <v>768.60319189121549</v>
      </c>
    </row>
    <row r="176" spans="1:13" x14ac:dyDescent="0.25">
      <c r="A176">
        <v>2006</v>
      </c>
      <c r="B176">
        <v>319.93300088971523</v>
      </c>
      <c r="C176">
        <f t="shared" si="18"/>
        <v>836.59792366621639</v>
      </c>
      <c r="D176">
        <f t="shared" si="19"/>
        <v>312.26596430779148</v>
      </c>
      <c r="E176">
        <f t="shared" si="20"/>
        <v>318.34070229681129</v>
      </c>
      <c r="F176">
        <f t="shared" si="21"/>
        <v>319.70035983721027</v>
      </c>
      <c r="G176">
        <f t="shared" si="22"/>
        <v>319.6442268807441</v>
      </c>
      <c r="H176">
        <f t="shared" si="23"/>
        <v>319.63828534679487</v>
      </c>
      <c r="I176">
        <f t="shared" si="24"/>
        <v>451.85860228099045</v>
      </c>
      <c r="J176">
        <f t="shared" si="24"/>
        <v>747.02204134368264</v>
      </c>
      <c r="K176">
        <f t="shared" si="24"/>
        <v>823.19422473251359</v>
      </c>
      <c r="L176">
        <f t="shared" si="24"/>
        <v>819.97631374922855</v>
      </c>
      <c r="M176">
        <f t="shared" si="24"/>
        <v>819.63607468598195</v>
      </c>
    </row>
    <row r="177" spans="1:13" x14ac:dyDescent="0.25">
      <c r="A177">
        <v>2007</v>
      </c>
      <c r="B177">
        <v>320.64601366271069</v>
      </c>
      <c r="C177">
        <f t="shared" si="18"/>
        <v>878.35267741306893</v>
      </c>
      <c r="D177">
        <f t="shared" si="19"/>
        <v>312.56119994627397</v>
      </c>
      <c r="E177">
        <f t="shared" si="20"/>
        <v>318.95007381560936</v>
      </c>
      <c r="F177">
        <f t="shared" si="21"/>
        <v>320.550664524897</v>
      </c>
      <c r="G177">
        <f t="shared" si="22"/>
        <v>320.56902492791414</v>
      </c>
      <c r="H177">
        <f t="shared" si="23"/>
        <v>320.56321882363409</v>
      </c>
      <c r="I177">
        <f t="shared" si="24"/>
        <v>464.49739420436191</v>
      </c>
      <c r="J177">
        <f t="shared" si="24"/>
        <v>780.70369889819517</v>
      </c>
      <c r="K177">
        <f t="shared" si="24"/>
        <v>872.71004115380651</v>
      </c>
      <c r="L177">
        <f t="shared" si="24"/>
        <v>873.79517205221862</v>
      </c>
      <c r="M177">
        <f t="shared" si="24"/>
        <v>873.45194856925013</v>
      </c>
    </row>
    <row r="178" spans="1:13" x14ac:dyDescent="0.25">
      <c r="A178">
        <v>2008</v>
      </c>
      <c r="B178">
        <v>321.57499125378541</v>
      </c>
      <c r="C178">
        <f t="shared" si="18"/>
        <v>934.27992298553011</v>
      </c>
      <c r="D178">
        <f t="shared" si="19"/>
        <v>312.85643558475635</v>
      </c>
      <c r="E178">
        <f t="shared" si="20"/>
        <v>319.56377824310221</v>
      </c>
      <c r="F178">
        <f t="shared" si="21"/>
        <v>321.4144903573906</v>
      </c>
      <c r="G178">
        <f t="shared" si="22"/>
        <v>321.51339062023908</v>
      </c>
      <c r="H178">
        <f t="shared" si="23"/>
        <v>321.50783097278327</v>
      </c>
      <c r="I178">
        <f t="shared" si="24"/>
        <v>477.31051429218877</v>
      </c>
      <c r="J178">
        <f t="shared" si="24"/>
        <v>815.37545548271908</v>
      </c>
      <c r="K178">
        <f t="shared" si="24"/>
        <v>924.49394499860887</v>
      </c>
      <c r="L178">
        <f t="shared" si="24"/>
        <v>930.51794856629692</v>
      </c>
      <c r="M178">
        <f t="shared" si="24"/>
        <v>930.17879214208017</v>
      </c>
    </row>
    <row r="179" spans="1:13" x14ac:dyDescent="0.25">
      <c r="A179">
        <v>2009</v>
      </c>
      <c r="B179">
        <v>322.27500672799493</v>
      </c>
      <c r="C179">
        <f t="shared" si="18"/>
        <v>977.56328070224083</v>
      </c>
      <c r="D179">
        <f t="shared" si="19"/>
        <v>313.15167122323885</v>
      </c>
      <c r="E179">
        <f t="shared" si="20"/>
        <v>320.18181557928983</v>
      </c>
      <c r="F179">
        <f t="shared" si="21"/>
        <v>322.29196320060873</v>
      </c>
      <c r="G179">
        <f t="shared" si="22"/>
        <v>322.47765608970076</v>
      </c>
      <c r="H179">
        <f t="shared" si="23"/>
        <v>322.47246346343309</v>
      </c>
      <c r="I179">
        <f t="shared" si="24"/>
        <v>490.29796254448081</v>
      </c>
      <c r="J179">
        <f t="shared" si="24"/>
        <v>851.05326584875411</v>
      </c>
      <c r="K179">
        <f t="shared" si="24"/>
        <v>978.62389065425191</v>
      </c>
      <c r="L179">
        <f t="shared" si="24"/>
        <v>990.27642075306585</v>
      </c>
      <c r="M179">
        <f t="shared" si="24"/>
        <v>989.94963775872395</v>
      </c>
    </row>
    <row r="180" spans="1:13" x14ac:dyDescent="0.25">
      <c r="A180">
        <v>2010</v>
      </c>
      <c r="B180">
        <v>323.14099180193648</v>
      </c>
      <c r="C180">
        <f t="shared" si="18"/>
        <v>1032.4650040270981</v>
      </c>
      <c r="D180">
        <f t="shared" si="19"/>
        <v>313.44690686172123</v>
      </c>
      <c r="E180">
        <f t="shared" si="20"/>
        <v>320.80418582417042</v>
      </c>
      <c r="F180">
        <f t="shared" si="21"/>
        <v>323.18320892110933</v>
      </c>
      <c r="G180">
        <f t="shared" si="22"/>
        <v>323.46215626597404</v>
      </c>
      <c r="H180">
        <f t="shared" si="23"/>
        <v>323.45746113406494</v>
      </c>
      <c r="I180">
        <f t="shared" ref="I180:M188" si="25">(D180-$B$14)^2</f>
        <v>503.45973896122814</v>
      </c>
      <c r="J180">
        <f t="shared" si="25"/>
        <v>887.75319739227757</v>
      </c>
      <c r="K180">
        <f t="shared" si="25"/>
        <v>1035.1798267069853</v>
      </c>
      <c r="L180">
        <f t="shared" si="25"/>
        <v>1053.2074595592721</v>
      </c>
      <c r="M180">
        <f t="shared" si="25"/>
        <v>1052.9027378888495</v>
      </c>
    </row>
    <row r="181" spans="1:13" x14ac:dyDescent="0.25">
      <c r="A181">
        <v>2011</v>
      </c>
      <c r="B181">
        <v>324.15898017779682</v>
      </c>
      <c r="C181">
        <f t="shared" si="18"/>
        <v>1098.9212960414218</v>
      </c>
      <c r="D181">
        <f t="shared" si="19"/>
        <v>313.74214250020373</v>
      </c>
      <c r="E181">
        <f t="shared" si="20"/>
        <v>321.43088897774578</v>
      </c>
      <c r="F181">
        <f t="shared" si="21"/>
        <v>324.08835338504286</v>
      </c>
      <c r="G181">
        <f t="shared" si="22"/>
        <v>324.46722888760269</v>
      </c>
      <c r="H181">
        <f t="shared" si="23"/>
        <v>324.46317198872566</v>
      </c>
      <c r="I181">
        <f t="shared" si="25"/>
        <v>516.79584354244082</v>
      </c>
      <c r="J181">
        <f t="shared" si="25"/>
        <v>925.49143015406605</v>
      </c>
      <c r="K181">
        <f t="shared" si="25"/>
        <v>1094.2437303907498</v>
      </c>
      <c r="L181">
        <f t="shared" si="25"/>
        <v>1119.453191573511</v>
      </c>
      <c r="M181">
        <f t="shared" si="25"/>
        <v>1119.181734716044</v>
      </c>
    </row>
    <row r="182" spans="1:13" x14ac:dyDescent="0.25">
      <c r="A182">
        <v>2012</v>
      </c>
      <c r="B182">
        <v>325.00499112960682</v>
      </c>
      <c r="C182">
        <f t="shared" si="18"/>
        <v>1155.7275259511423</v>
      </c>
      <c r="D182">
        <f t="shared" si="19"/>
        <v>314.03737813868611</v>
      </c>
      <c r="E182">
        <f t="shared" si="20"/>
        <v>322.0619250400141</v>
      </c>
      <c r="F182">
        <f t="shared" si="21"/>
        <v>325.00752245861804</v>
      </c>
      <c r="G182">
        <f t="shared" si="22"/>
        <v>325.49321450479329</v>
      </c>
      <c r="H182">
        <f t="shared" si="23"/>
        <v>325.48994720401242</v>
      </c>
      <c r="I182">
        <f t="shared" si="25"/>
        <v>530.30627628810862</v>
      </c>
      <c r="J182">
        <f t="shared" si="25"/>
        <v>964.28425681926547</v>
      </c>
      <c r="K182">
        <f t="shared" si="25"/>
        <v>1155.8996424444108</v>
      </c>
      <c r="L182">
        <f t="shared" si="25"/>
        <v>1189.1611647032082</v>
      </c>
      <c r="M182">
        <f t="shared" si="25"/>
        <v>1188.935834765638</v>
      </c>
    </row>
    <row r="183" spans="1:13" x14ac:dyDescent="0.25">
      <c r="A183">
        <v>2013</v>
      </c>
      <c r="B183">
        <v>325.91899317338181</v>
      </c>
      <c r="C183">
        <f t="shared" si="18"/>
        <v>1218.7077394722687</v>
      </c>
      <c r="D183">
        <f t="shared" si="19"/>
        <v>314.33261377716849</v>
      </c>
      <c r="E183">
        <f t="shared" si="20"/>
        <v>322.6972940109772</v>
      </c>
      <c r="F183">
        <f t="shared" si="21"/>
        <v>325.94084200815996</v>
      </c>
      <c r="G183">
        <f t="shared" si="22"/>
        <v>326.54045646544546</v>
      </c>
      <c r="H183">
        <f t="shared" si="23"/>
        <v>326.53814113978297</v>
      </c>
      <c r="I183">
        <f t="shared" si="25"/>
        <v>543.99103719823654</v>
      </c>
      <c r="J183">
        <f t="shared" si="25"/>
        <v>1004.1480827178299</v>
      </c>
      <c r="K183">
        <f t="shared" si="25"/>
        <v>1220.2337022624201</v>
      </c>
      <c r="L183">
        <f t="shared" si="25"/>
        <v>1262.4845167294673</v>
      </c>
      <c r="M183">
        <f t="shared" si="25"/>
        <v>1262.3199882965391</v>
      </c>
    </row>
    <row r="184" spans="1:13" x14ac:dyDescent="0.25">
      <c r="A184">
        <v>2014</v>
      </c>
      <c r="B184">
        <v>326.98799296808301</v>
      </c>
      <c r="C184">
        <f t="shared" si="18"/>
        <v>1294.4880546594436</v>
      </c>
      <c r="D184">
        <f t="shared" si="19"/>
        <v>314.62784941565099</v>
      </c>
      <c r="E184">
        <f t="shared" si="20"/>
        <v>323.33699589063508</v>
      </c>
      <c r="F184">
        <f t="shared" si="21"/>
        <v>326.8884378997609</v>
      </c>
      <c r="G184">
        <f t="shared" si="22"/>
        <v>327.60930092819035</v>
      </c>
      <c r="H184">
        <f t="shared" si="23"/>
        <v>327.60811133868992</v>
      </c>
      <c r="I184">
        <f t="shared" si="25"/>
        <v>557.85012627283004</v>
      </c>
      <c r="J184">
        <f t="shared" si="25"/>
        <v>1045.0994258241913</v>
      </c>
      <c r="K184">
        <f t="shared" si="25"/>
        <v>1287.3341833337672</v>
      </c>
      <c r="L184">
        <f t="shared" si="25"/>
        <v>1339.5821497625689</v>
      </c>
      <c r="M184">
        <f t="shared" si="25"/>
        <v>1339.4950725063422</v>
      </c>
    </row>
    <row r="185" spans="1:13" x14ac:dyDescent="0.25">
      <c r="A185">
        <v>2015</v>
      </c>
      <c r="B185">
        <v>328.18</v>
      </c>
      <c r="C185">
        <f t="shared" si="18"/>
        <v>1381.6833646265586</v>
      </c>
      <c r="D185">
        <f t="shared" si="19"/>
        <v>314.92308505413337</v>
      </c>
      <c r="E185">
        <f t="shared" si="20"/>
        <v>323.98103067898774</v>
      </c>
      <c r="F185">
        <f t="shared" si="21"/>
        <v>327.85043599986238</v>
      </c>
      <c r="G185">
        <f t="shared" si="22"/>
        <v>328.70009685959667</v>
      </c>
      <c r="H185">
        <f t="shared" si="23"/>
        <v>328.70021853595972</v>
      </c>
      <c r="I185">
        <f t="shared" si="25"/>
        <v>571.88354351187854</v>
      </c>
      <c r="J185">
        <f t="shared" si="25"/>
        <v>1087.154916757368</v>
      </c>
      <c r="K185">
        <f t="shared" si="25"/>
        <v>1357.2915290624217</v>
      </c>
      <c r="L185">
        <f t="shared" si="25"/>
        <v>1420.6189078358398</v>
      </c>
      <c r="M185">
        <f t="shared" si="25"/>
        <v>1420.6280800822201</v>
      </c>
    </row>
    <row r="186" spans="1:13" x14ac:dyDescent="0.25">
      <c r="A186">
        <v>2016</v>
      </c>
      <c r="B186">
        <v>328.95</v>
      </c>
      <c r="C186">
        <f t="shared" si="18"/>
        <v>1439.5196071874905</v>
      </c>
      <c r="D186">
        <f t="shared" si="19"/>
        <v>315.21832069261586</v>
      </c>
      <c r="E186">
        <f t="shared" si="20"/>
        <v>324.62939837603153</v>
      </c>
      <c r="F186">
        <f t="shared" si="21"/>
        <v>328.82696217449848</v>
      </c>
      <c r="G186">
        <f t="shared" si="22"/>
        <v>329.81319602951407</v>
      </c>
      <c r="H186">
        <f t="shared" si="23"/>
        <v>329.81482666032389</v>
      </c>
      <c r="I186">
        <f t="shared" si="25"/>
        <v>586.09128891539262</v>
      </c>
      <c r="J186">
        <f t="shared" si="25"/>
        <v>1130.3312987807212</v>
      </c>
      <c r="K186">
        <f t="shared" si="25"/>
        <v>1430.198388810079</v>
      </c>
      <c r="L186">
        <f t="shared" si="25"/>
        <v>1505.76575855534</v>
      </c>
      <c r="M186">
        <f t="shared" si="25"/>
        <v>1505.8923118549117</v>
      </c>
    </row>
    <row r="187" spans="1:13" x14ac:dyDescent="0.25">
      <c r="A187">
        <v>2017</v>
      </c>
      <c r="B187">
        <v>329.74</v>
      </c>
      <c r="C187">
        <f t="shared" si="18"/>
        <v>1500.0904898149431</v>
      </c>
      <c r="D187">
        <f t="shared" si="19"/>
        <v>315.51355633109824</v>
      </c>
      <c r="E187">
        <f t="shared" si="20"/>
        <v>325.28209898177192</v>
      </c>
      <c r="F187">
        <f t="shared" si="21"/>
        <v>329.81814229022712</v>
      </c>
      <c r="G187">
        <f t="shared" si="22"/>
        <v>330.94895301386714</v>
      </c>
      <c r="H187">
        <f t="shared" si="23"/>
        <v>330.95230284379795</v>
      </c>
      <c r="I187">
        <f t="shared" si="25"/>
        <v>600.4733624833616</v>
      </c>
      <c r="J187">
        <f t="shared" si="25"/>
        <v>1174.6454278028018</v>
      </c>
      <c r="K187">
        <f t="shared" si="25"/>
        <v>1506.1496543779294</v>
      </c>
      <c r="L187">
        <f t="shared" si="25"/>
        <v>1595.1999795856987</v>
      </c>
      <c r="M187">
        <f t="shared" si="25"/>
        <v>1595.4675749182825</v>
      </c>
    </row>
    <row r="188" spans="1:13" x14ac:dyDescent="0.25">
      <c r="A188">
        <v>2018</v>
      </c>
      <c r="B188">
        <v>330.9</v>
      </c>
      <c r="C188">
        <f t="shared" si="18"/>
        <v>1591.2920136729697</v>
      </c>
      <c r="D188">
        <f t="shared" si="19"/>
        <v>315.80879196958074</v>
      </c>
      <c r="E188">
        <f t="shared" si="20"/>
        <v>325.93913249620346</v>
      </c>
      <c r="F188">
        <f t="shared" si="21"/>
        <v>330.82410221302416</v>
      </c>
      <c r="G188">
        <f t="shared" si="22"/>
        <v>332.10772519465536</v>
      </c>
      <c r="H188">
        <f t="shared" si="23"/>
        <v>332.11301742261276</v>
      </c>
      <c r="I188">
        <f t="shared" si="25"/>
        <v>615.02976421579626</v>
      </c>
      <c r="J188">
        <f t="shared" si="25"/>
        <v>1220.1142723760142</v>
      </c>
      <c r="K188">
        <f t="shared" si="25"/>
        <v>1585.2424966541055</v>
      </c>
      <c r="L188">
        <f t="shared" si="25"/>
        <v>1689.1053493155287</v>
      </c>
      <c r="M188">
        <f t="shared" si="25"/>
        <v>1689.5403849857837</v>
      </c>
    </row>
    <row r="190" spans="1:13" x14ac:dyDescent="0.25">
      <c r="A190" s="3" t="s">
        <v>63</v>
      </c>
    </row>
    <row r="191" spans="1:13" ht="16.2" x14ac:dyDescent="0.35">
      <c r="A191" s="6" t="s">
        <v>0</v>
      </c>
      <c r="B191" s="6" t="s">
        <v>43</v>
      </c>
    </row>
    <row r="192" spans="1:13" x14ac:dyDescent="0.25">
      <c r="A192" s="46">
        <v>2020</v>
      </c>
      <c r="B192">
        <f>$B$9*A192^4+$C$9*A192^3+$D$9*A192^2+$E$9*A192 +$F$9</f>
        <v>334.49575872160494</v>
      </c>
    </row>
    <row r="193" spans="1:4" x14ac:dyDescent="0.25">
      <c r="A193">
        <v>2021</v>
      </c>
      <c r="B193">
        <f t="shared" ref="B193:B222" si="26">$B$9*A193^4+$C$9*A193^3+$D$9*A193^2+$E$9*A193 +$F$9</f>
        <v>335.72574886027724</v>
      </c>
      <c r="C193" s="2"/>
      <c r="D193" s="2"/>
    </row>
    <row r="194" spans="1:4" x14ac:dyDescent="0.25">
      <c r="A194" s="46">
        <v>2022</v>
      </c>
      <c r="B194">
        <f t="shared" si="26"/>
        <v>336.98021179623902</v>
      </c>
    </row>
    <row r="195" spans="1:4" x14ac:dyDescent="0.25">
      <c r="A195">
        <v>2023</v>
      </c>
      <c r="B195">
        <f t="shared" si="26"/>
        <v>338.25951893720776</v>
      </c>
    </row>
    <row r="196" spans="1:4" x14ac:dyDescent="0.25">
      <c r="A196" s="46">
        <v>2024</v>
      </c>
      <c r="B196">
        <f t="shared" si="26"/>
        <v>339.56404451094568</v>
      </c>
    </row>
    <row r="197" spans="1:4" x14ac:dyDescent="0.25">
      <c r="A197">
        <v>2025</v>
      </c>
      <c r="B197">
        <f t="shared" si="26"/>
        <v>340.89416554011405</v>
      </c>
    </row>
    <row r="198" spans="1:4" x14ac:dyDescent="0.25">
      <c r="A198" s="46">
        <v>2026</v>
      </c>
      <c r="B198">
        <f t="shared" si="26"/>
        <v>342.25026185903698</v>
      </c>
    </row>
    <row r="199" spans="1:4" x14ac:dyDescent="0.25">
      <c r="A199">
        <v>2027</v>
      </c>
      <c r="B199">
        <f t="shared" si="26"/>
        <v>343.63271610904485</v>
      </c>
    </row>
    <row r="200" spans="1:4" x14ac:dyDescent="0.25">
      <c r="A200" s="46">
        <v>2028</v>
      </c>
      <c r="B200">
        <f t="shared" si="26"/>
        <v>345.04191373474896</v>
      </c>
    </row>
    <row r="201" spans="1:4" x14ac:dyDescent="0.25">
      <c r="A201">
        <v>2029</v>
      </c>
      <c r="B201">
        <f t="shared" si="26"/>
        <v>346.47824298683554</v>
      </c>
    </row>
    <row r="202" spans="1:4" x14ac:dyDescent="0.25">
      <c r="A202" s="46">
        <v>2030</v>
      </c>
      <c r="B202">
        <f t="shared" si="26"/>
        <v>347.94209492765367</v>
      </c>
    </row>
    <row r="203" spans="1:4" x14ac:dyDescent="0.25">
      <c r="A203">
        <v>2031</v>
      </c>
      <c r="B203">
        <f t="shared" si="26"/>
        <v>349.43386341910809</v>
      </c>
    </row>
    <row r="204" spans="1:4" x14ac:dyDescent="0.25">
      <c r="A204" s="46">
        <v>2032</v>
      </c>
      <c r="B204">
        <f t="shared" si="26"/>
        <v>350.95394513104111</v>
      </c>
    </row>
    <row r="205" spans="1:4" x14ac:dyDescent="0.25">
      <c r="A205">
        <v>2033</v>
      </c>
      <c r="B205">
        <f t="shared" si="26"/>
        <v>352.50273954402655</v>
      </c>
    </row>
    <row r="206" spans="1:4" x14ac:dyDescent="0.25">
      <c r="A206" s="46">
        <v>2034</v>
      </c>
      <c r="B206">
        <f t="shared" si="26"/>
        <v>354.08064893912524</v>
      </c>
    </row>
    <row r="207" spans="1:4" x14ac:dyDescent="0.25">
      <c r="A207">
        <v>2035</v>
      </c>
      <c r="B207">
        <f t="shared" si="26"/>
        <v>355.68807840812951</v>
      </c>
    </row>
    <row r="208" spans="1:4" x14ac:dyDescent="0.25">
      <c r="A208" s="46">
        <v>2036</v>
      </c>
      <c r="B208">
        <f t="shared" si="26"/>
        <v>357.32543584518135</v>
      </c>
    </row>
    <row r="209" spans="1:2" x14ac:dyDescent="0.25">
      <c r="A209">
        <v>2037</v>
      </c>
      <c r="B209">
        <f t="shared" si="26"/>
        <v>358.99313195329159</v>
      </c>
    </row>
    <row r="210" spans="1:2" x14ac:dyDescent="0.25">
      <c r="A210" s="46">
        <v>2038</v>
      </c>
      <c r="B210">
        <f t="shared" si="26"/>
        <v>360.69158024154603</v>
      </c>
    </row>
    <row r="211" spans="1:2" x14ac:dyDescent="0.25">
      <c r="A211">
        <v>2039</v>
      </c>
      <c r="B211">
        <f t="shared" si="26"/>
        <v>362.42119702324271</v>
      </c>
    </row>
    <row r="212" spans="1:2" x14ac:dyDescent="0.25">
      <c r="A212" s="46">
        <v>2040</v>
      </c>
      <c r="B212">
        <f t="shared" si="26"/>
        <v>364.18240142334253</v>
      </c>
    </row>
    <row r="213" spans="1:2" x14ac:dyDescent="0.25">
      <c r="A213">
        <v>2041</v>
      </c>
      <c r="B213">
        <f t="shared" si="26"/>
        <v>365.97561536449939</v>
      </c>
    </row>
    <row r="214" spans="1:2" x14ac:dyDescent="0.25">
      <c r="A214" s="46">
        <v>2042</v>
      </c>
      <c r="B214">
        <f t="shared" si="26"/>
        <v>367.80126358475536</v>
      </c>
    </row>
    <row r="215" spans="1:2" x14ac:dyDescent="0.25">
      <c r="A215">
        <v>2043</v>
      </c>
      <c r="B215">
        <f t="shared" si="26"/>
        <v>369.65977361891419</v>
      </c>
    </row>
    <row r="216" spans="1:2" x14ac:dyDescent="0.25">
      <c r="A216" s="46">
        <v>2044</v>
      </c>
      <c r="B216">
        <f t="shared" si="26"/>
        <v>371.5515758190304</v>
      </c>
    </row>
    <row r="217" spans="1:2" x14ac:dyDescent="0.25">
      <c r="A217">
        <v>2045</v>
      </c>
      <c r="B217">
        <f t="shared" si="26"/>
        <v>373.47710333298892</v>
      </c>
    </row>
    <row r="218" spans="1:2" x14ac:dyDescent="0.25">
      <c r="A218" s="46">
        <v>2046</v>
      </c>
      <c r="B218">
        <f t="shared" si="26"/>
        <v>375.43679212406278</v>
      </c>
    </row>
    <row r="219" spans="1:2" x14ac:dyDescent="0.25">
      <c r="A219">
        <v>2047</v>
      </c>
      <c r="B219">
        <f t="shared" si="26"/>
        <v>377.4310809513554</v>
      </c>
    </row>
    <row r="220" spans="1:2" x14ac:dyDescent="0.25">
      <c r="A220" s="46">
        <v>2048</v>
      </c>
      <c r="B220">
        <f t="shared" si="26"/>
        <v>379.46041139028966</v>
      </c>
    </row>
    <row r="221" spans="1:2" x14ac:dyDescent="0.25">
      <c r="A221">
        <v>2049</v>
      </c>
      <c r="B221">
        <f t="shared" si="26"/>
        <v>381.52522781770676</v>
      </c>
    </row>
    <row r="222" spans="1:2" x14ac:dyDescent="0.25">
      <c r="A222" s="46">
        <v>2050</v>
      </c>
      <c r="B222">
        <f t="shared" si="26"/>
        <v>383.62597741559148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E5B8-370F-47F1-8A5B-189CF4C65A0B}">
  <dimension ref="A1:G219"/>
  <sheetViews>
    <sheetView zoomScale="70" zoomScaleNormal="70" workbookViewId="0">
      <selection activeCell="H54" sqref="H54"/>
    </sheetView>
  </sheetViews>
  <sheetFormatPr defaultRowHeight="13.8" x14ac:dyDescent="0.25"/>
  <cols>
    <col min="1" max="1" width="7.19921875" customWidth="1"/>
    <col min="2" max="2" width="23.5" bestFit="1" customWidth="1"/>
    <col min="3" max="3" width="23.3984375" bestFit="1" customWidth="1"/>
    <col min="4" max="4" width="23.5" bestFit="1" customWidth="1"/>
    <col min="5" max="5" width="24.296875" bestFit="1" customWidth="1"/>
    <col min="6" max="6" width="27.09765625" customWidth="1"/>
    <col min="7" max="7" width="22.5" customWidth="1"/>
  </cols>
  <sheetData>
    <row r="1" spans="1:3" x14ac:dyDescent="0.25">
      <c r="A1" s="3" t="s">
        <v>116</v>
      </c>
    </row>
    <row r="2" spans="1:3" x14ac:dyDescent="0.25">
      <c r="A2" s="3"/>
    </row>
    <row r="3" spans="1:3" x14ac:dyDescent="0.25">
      <c r="A3" s="6" t="s">
        <v>0</v>
      </c>
      <c r="B3" s="3" t="s">
        <v>1</v>
      </c>
      <c r="C3" s="46"/>
    </row>
    <row r="4" spans="1:3" x14ac:dyDescent="0.25">
      <c r="A4" s="81">
        <v>1850</v>
      </c>
      <c r="B4" s="81">
        <v>-0.52900000000000003</v>
      </c>
      <c r="C4" s="46"/>
    </row>
    <row r="5" spans="1:3" x14ac:dyDescent="0.25">
      <c r="A5" s="81">
        <v>1851</v>
      </c>
      <c r="B5" s="81">
        <v>-0.39900000000000002</v>
      </c>
      <c r="C5" s="46"/>
    </row>
    <row r="6" spans="1:3" x14ac:dyDescent="0.25">
      <c r="A6" s="81">
        <v>1852</v>
      </c>
      <c r="B6" s="81">
        <v>-0.39600000000000002</v>
      </c>
      <c r="C6" s="46"/>
    </row>
    <row r="7" spans="1:3" x14ac:dyDescent="0.25">
      <c r="A7" s="81">
        <v>1853</v>
      </c>
      <c r="B7" s="81">
        <v>-0.42199999999999999</v>
      </c>
      <c r="C7" s="46"/>
    </row>
    <row r="8" spans="1:3" x14ac:dyDescent="0.25">
      <c r="A8" s="81">
        <v>1854</v>
      </c>
      <c r="B8" s="81">
        <v>-0.371</v>
      </c>
      <c r="C8" s="46"/>
    </row>
    <row r="9" spans="1:3" x14ac:dyDescent="0.25">
      <c r="A9" s="81">
        <v>1855</v>
      </c>
      <c r="B9" s="81">
        <v>-0.34599999999999997</v>
      </c>
      <c r="C9" s="46"/>
    </row>
    <row r="10" spans="1:3" x14ac:dyDescent="0.25">
      <c r="A10" s="81">
        <v>1856</v>
      </c>
      <c r="B10" s="81">
        <v>-0.46899999999999997</v>
      </c>
      <c r="C10" s="46"/>
    </row>
    <row r="11" spans="1:3" x14ac:dyDescent="0.25">
      <c r="A11" s="81">
        <v>1857</v>
      </c>
      <c r="B11" s="81">
        <v>-0.61399999999999999</v>
      </c>
      <c r="C11" s="46"/>
    </row>
    <row r="12" spans="1:3" x14ac:dyDescent="0.25">
      <c r="A12" s="81">
        <v>1858</v>
      </c>
      <c r="B12" s="81">
        <v>-0.46400000000000002</v>
      </c>
      <c r="C12" s="46"/>
    </row>
    <row r="13" spans="1:3" x14ac:dyDescent="0.25">
      <c r="A13" s="81">
        <v>1859</v>
      </c>
      <c r="B13" s="81">
        <v>-0.39700000000000002</v>
      </c>
      <c r="C13" s="46"/>
    </row>
    <row r="14" spans="1:3" x14ac:dyDescent="0.25">
      <c r="A14" s="81">
        <v>1860</v>
      </c>
      <c r="B14" s="81">
        <v>-0.44700000000000001</v>
      </c>
      <c r="C14" s="46"/>
    </row>
    <row r="15" spans="1:3" x14ac:dyDescent="0.25">
      <c r="A15" s="81">
        <v>1861</v>
      </c>
      <c r="B15" s="81">
        <v>-0.56499999999999995</v>
      </c>
      <c r="C15" s="46"/>
    </row>
    <row r="16" spans="1:3" x14ac:dyDescent="0.25">
      <c r="A16" s="81">
        <v>1862</v>
      </c>
      <c r="B16" s="81">
        <v>-0.65600000000000003</v>
      </c>
      <c r="C16" s="46"/>
    </row>
    <row r="17" spans="1:3" x14ac:dyDescent="0.25">
      <c r="A17" s="81">
        <v>1863</v>
      </c>
      <c r="B17" s="81">
        <v>-0.42199999999999999</v>
      </c>
      <c r="C17" s="46"/>
    </row>
    <row r="18" spans="1:3" x14ac:dyDescent="0.25">
      <c r="A18" s="81">
        <v>1864</v>
      </c>
      <c r="B18" s="81">
        <v>-0.45100000000000001</v>
      </c>
      <c r="C18" s="46"/>
    </row>
    <row r="19" spans="1:3" x14ac:dyDescent="0.25">
      <c r="A19" s="81">
        <v>1865</v>
      </c>
      <c r="B19" s="81">
        <v>-0.33700000000000002</v>
      </c>
      <c r="C19" s="46"/>
    </row>
    <row r="20" spans="1:3" x14ac:dyDescent="0.25">
      <c r="A20" s="81">
        <v>1866</v>
      </c>
      <c r="B20" s="81">
        <v>-0.27900000000000003</v>
      </c>
      <c r="C20" s="46"/>
    </row>
    <row r="21" spans="1:3" x14ac:dyDescent="0.25">
      <c r="A21" s="81">
        <v>1867</v>
      </c>
      <c r="B21" s="81">
        <v>-0.26500000000000001</v>
      </c>
      <c r="C21" s="46"/>
    </row>
    <row r="22" spans="1:3" x14ac:dyDescent="0.25">
      <c r="A22" s="81">
        <v>1868</v>
      </c>
      <c r="B22" s="81">
        <v>-0.26700000000000002</v>
      </c>
      <c r="C22" s="46"/>
    </row>
    <row r="23" spans="1:3" x14ac:dyDescent="0.25">
      <c r="A23" s="81">
        <v>1869</v>
      </c>
      <c r="B23" s="81">
        <v>-0.26800000000000002</v>
      </c>
      <c r="C23" s="46"/>
    </row>
    <row r="24" spans="1:3" x14ac:dyDescent="0.25">
      <c r="A24" s="81">
        <v>1870</v>
      </c>
      <c r="B24" s="81">
        <v>-0.35199999999999998</v>
      </c>
      <c r="C24" s="46"/>
    </row>
    <row r="25" spans="1:3" x14ac:dyDescent="0.25">
      <c r="A25" s="81">
        <v>1871</v>
      </c>
      <c r="B25" s="81">
        <v>-0.36799999999999999</v>
      </c>
      <c r="C25" s="46"/>
    </row>
    <row r="26" spans="1:3" x14ac:dyDescent="0.25">
      <c r="A26" s="81">
        <v>1872</v>
      </c>
      <c r="B26" s="81">
        <v>-0.34</v>
      </c>
      <c r="C26" s="46"/>
    </row>
    <row r="27" spans="1:3" x14ac:dyDescent="0.25">
      <c r="A27" s="81">
        <v>1873</v>
      </c>
      <c r="B27" s="81">
        <v>-0.309</v>
      </c>
      <c r="C27" s="46"/>
    </row>
    <row r="28" spans="1:3" x14ac:dyDescent="0.25">
      <c r="A28" s="81">
        <v>1874</v>
      </c>
      <c r="B28" s="81">
        <v>-0.375</v>
      </c>
      <c r="C28" s="46"/>
    </row>
    <row r="29" spans="1:3" x14ac:dyDescent="0.25">
      <c r="A29" s="81">
        <v>1875</v>
      </c>
      <c r="B29" s="81">
        <v>-0.41799999999999998</v>
      </c>
      <c r="C29" s="46"/>
    </row>
    <row r="30" spans="1:3" x14ac:dyDescent="0.25">
      <c r="A30" s="81">
        <v>1876</v>
      </c>
      <c r="B30" s="81">
        <v>-0.42199999999999999</v>
      </c>
      <c r="C30" s="46"/>
    </row>
    <row r="31" spans="1:3" x14ac:dyDescent="0.25">
      <c r="A31" s="81">
        <v>1877</v>
      </c>
      <c r="B31" s="81">
        <v>-4.2000000000000003E-2</v>
      </c>
      <c r="C31" s="46"/>
    </row>
    <row r="32" spans="1:3" x14ac:dyDescent="0.25">
      <c r="A32" s="81">
        <v>1878</v>
      </c>
      <c r="B32" s="81">
        <v>5.3999999999999999E-2</v>
      </c>
      <c r="C32" s="46"/>
    </row>
    <row r="33" spans="1:3" x14ac:dyDescent="0.25">
      <c r="A33" s="81">
        <v>1879</v>
      </c>
      <c r="B33" s="81">
        <v>-0.29099999999999998</v>
      </c>
      <c r="C33" s="46"/>
    </row>
    <row r="34" spans="1:3" x14ac:dyDescent="0.25">
      <c r="A34" s="81">
        <v>1880</v>
      </c>
      <c r="B34" s="81">
        <v>-0.34799999999999998</v>
      </c>
      <c r="C34" s="46"/>
    </row>
    <row r="35" spans="1:3" x14ac:dyDescent="0.25">
      <c r="A35" s="81">
        <v>1881</v>
      </c>
      <c r="B35" s="81">
        <v>-0.254</v>
      </c>
      <c r="C35" s="46"/>
    </row>
    <row r="36" spans="1:3" x14ac:dyDescent="0.25">
      <c r="A36" s="81">
        <v>1882</v>
      </c>
      <c r="B36" s="81">
        <v>-0.315</v>
      </c>
      <c r="C36" s="46"/>
    </row>
    <row r="37" spans="1:3" x14ac:dyDescent="0.25">
      <c r="A37" s="81">
        <v>1883</v>
      </c>
      <c r="B37" s="81">
        <v>-0.36799999999999999</v>
      </c>
      <c r="C37" s="46"/>
    </row>
    <row r="38" spans="1:3" x14ac:dyDescent="0.25">
      <c r="A38" s="81">
        <v>1884</v>
      </c>
      <c r="B38" s="81">
        <v>-0.52900000000000003</v>
      </c>
      <c r="C38" s="46"/>
    </row>
    <row r="39" spans="1:3" x14ac:dyDescent="0.25">
      <c r="A39" s="81">
        <v>1885</v>
      </c>
      <c r="B39" s="81">
        <v>-0.502</v>
      </c>
      <c r="C39" s="46"/>
    </row>
    <row r="40" spans="1:3" x14ac:dyDescent="0.25">
      <c r="A40" s="81">
        <v>1886</v>
      </c>
      <c r="B40" s="81">
        <v>-0.53800000000000003</v>
      </c>
      <c r="C40" s="46"/>
    </row>
    <row r="41" spans="1:3" x14ac:dyDescent="0.25">
      <c r="A41" s="81">
        <v>1887</v>
      </c>
      <c r="B41" s="81">
        <v>-0.55900000000000005</v>
      </c>
      <c r="C41" s="46"/>
    </row>
    <row r="42" spans="1:3" x14ac:dyDescent="0.25">
      <c r="A42" s="81">
        <v>1888</v>
      </c>
      <c r="B42" s="81">
        <v>-0.36399999999999999</v>
      </c>
      <c r="C42" s="46"/>
    </row>
    <row r="43" spans="1:3" x14ac:dyDescent="0.25">
      <c r="A43" s="81">
        <v>1889</v>
      </c>
      <c r="B43" s="81">
        <v>-0.23300000000000001</v>
      </c>
      <c r="C43" s="46"/>
    </row>
    <row r="44" spans="1:3" x14ac:dyDescent="0.25">
      <c r="A44" s="81">
        <v>1890</v>
      </c>
      <c r="B44" s="81">
        <v>-0.52100000000000002</v>
      </c>
      <c r="C44" s="46"/>
    </row>
    <row r="45" spans="1:3" x14ac:dyDescent="0.25">
      <c r="A45" s="81">
        <v>1891</v>
      </c>
      <c r="B45" s="81">
        <v>-0.41099999999999998</v>
      </c>
      <c r="C45" s="46"/>
    </row>
    <row r="46" spans="1:3" x14ac:dyDescent="0.25">
      <c r="A46" s="81">
        <v>1892</v>
      </c>
      <c r="B46" s="81">
        <v>-0.45400000000000001</v>
      </c>
      <c r="C46" s="46"/>
    </row>
    <row r="47" spans="1:3" x14ac:dyDescent="0.25">
      <c r="A47" s="81">
        <v>1893</v>
      </c>
      <c r="B47" s="81">
        <v>-0.44400000000000001</v>
      </c>
      <c r="C47" s="46"/>
    </row>
    <row r="48" spans="1:3" x14ac:dyDescent="0.25">
      <c r="A48" s="81">
        <v>1894</v>
      </c>
      <c r="B48" s="81">
        <v>-0.437</v>
      </c>
      <c r="C48" s="46"/>
    </row>
    <row r="49" spans="1:3" x14ac:dyDescent="0.25">
      <c r="A49" s="81">
        <v>1895</v>
      </c>
      <c r="B49" s="81">
        <v>-0.372</v>
      </c>
      <c r="C49" s="46"/>
    </row>
    <row r="50" spans="1:3" x14ac:dyDescent="0.25">
      <c r="A50" s="81">
        <v>1896</v>
      </c>
      <c r="B50" s="81">
        <v>-0.26900000000000002</v>
      </c>
      <c r="C50" s="46"/>
    </row>
    <row r="51" spans="1:3" x14ac:dyDescent="0.25">
      <c r="A51" s="81">
        <v>1897</v>
      </c>
      <c r="B51" s="81">
        <v>-0.249</v>
      </c>
      <c r="C51" s="46"/>
    </row>
    <row r="52" spans="1:3" x14ac:dyDescent="0.25">
      <c r="A52" s="81">
        <v>1898</v>
      </c>
      <c r="B52" s="81">
        <v>-0.44900000000000001</v>
      </c>
      <c r="C52" s="46"/>
    </row>
    <row r="53" spans="1:3" x14ac:dyDescent="0.25">
      <c r="A53" s="81">
        <v>1899</v>
      </c>
      <c r="B53" s="81">
        <v>-0.28299999999999997</v>
      </c>
      <c r="C53" s="46"/>
    </row>
    <row r="54" spans="1:3" x14ac:dyDescent="0.25">
      <c r="A54" s="81">
        <v>1900</v>
      </c>
      <c r="B54" s="81">
        <v>-0.17100000000000001</v>
      </c>
      <c r="C54" s="46"/>
    </row>
    <row r="55" spans="1:3" x14ac:dyDescent="0.25">
      <c r="A55" s="81">
        <v>1901</v>
      </c>
      <c r="B55" s="81">
        <v>-0.24399999999999999</v>
      </c>
      <c r="C55" s="46"/>
    </row>
    <row r="56" spans="1:3" x14ac:dyDescent="0.25">
      <c r="A56" s="81">
        <v>1902</v>
      </c>
      <c r="B56" s="81">
        <v>-0.38400000000000001</v>
      </c>
      <c r="C56" s="46"/>
    </row>
    <row r="57" spans="1:3" x14ac:dyDescent="0.25">
      <c r="A57" s="81">
        <v>1903</v>
      </c>
      <c r="B57" s="81">
        <v>-0.48</v>
      </c>
      <c r="C57" s="46"/>
    </row>
    <row r="58" spans="1:3" x14ac:dyDescent="0.25">
      <c r="A58" s="81">
        <v>1904</v>
      </c>
      <c r="B58" s="81">
        <v>-0.52600000000000002</v>
      </c>
      <c r="C58" s="46"/>
    </row>
    <row r="59" spans="1:3" x14ac:dyDescent="0.25">
      <c r="A59" s="81">
        <v>1905</v>
      </c>
      <c r="B59" s="81">
        <v>-0.36199999999999999</v>
      </c>
      <c r="C59" s="46"/>
    </row>
    <row r="60" spans="1:3" x14ac:dyDescent="0.25">
      <c r="A60" s="81">
        <v>1906</v>
      </c>
      <c r="B60" s="81">
        <v>-0.29199999999999998</v>
      </c>
      <c r="C60" s="46"/>
    </row>
    <row r="61" spans="1:3" x14ac:dyDescent="0.25">
      <c r="A61" s="81">
        <v>1907</v>
      </c>
      <c r="B61" s="81">
        <v>-0.46800000000000003</v>
      </c>
      <c r="C61" s="46"/>
    </row>
    <row r="62" spans="1:3" x14ac:dyDescent="0.25">
      <c r="A62" s="81">
        <v>1908</v>
      </c>
      <c r="B62" s="81">
        <v>-0.48499999999999999</v>
      </c>
      <c r="C62" s="46"/>
    </row>
    <row r="63" spans="1:3" x14ac:dyDescent="0.25">
      <c r="A63" s="81">
        <v>1909</v>
      </c>
      <c r="B63" s="81">
        <v>-0.54200000000000004</v>
      </c>
      <c r="C63" s="46"/>
    </row>
    <row r="64" spans="1:3" x14ac:dyDescent="0.25">
      <c r="A64" s="81">
        <v>1910</v>
      </c>
      <c r="B64" s="81">
        <v>-0.51500000000000001</v>
      </c>
      <c r="C64" s="46"/>
    </row>
    <row r="65" spans="1:3" x14ac:dyDescent="0.25">
      <c r="A65" s="81">
        <v>1911</v>
      </c>
      <c r="B65" s="81">
        <v>-0.52900000000000003</v>
      </c>
      <c r="C65" s="46"/>
    </row>
    <row r="66" spans="1:3" x14ac:dyDescent="0.25">
      <c r="A66" s="81">
        <v>1912</v>
      </c>
      <c r="B66" s="81">
        <v>-0.46700000000000003</v>
      </c>
      <c r="C66" s="46"/>
    </row>
    <row r="67" spans="1:3" x14ac:dyDescent="0.25">
      <c r="A67" s="81">
        <v>1913</v>
      </c>
      <c r="B67" s="81">
        <v>-0.41899999999999998</v>
      </c>
      <c r="C67" s="46"/>
    </row>
    <row r="68" spans="1:3" x14ac:dyDescent="0.25">
      <c r="A68" s="81">
        <v>1914</v>
      </c>
      <c r="B68" s="81">
        <v>-0.25</v>
      </c>
      <c r="C68" s="46"/>
    </row>
    <row r="69" spans="1:3" x14ac:dyDescent="0.25">
      <c r="A69" s="81">
        <v>1915</v>
      </c>
      <c r="B69" s="81">
        <v>-0.184</v>
      </c>
      <c r="C69" s="46"/>
    </row>
    <row r="70" spans="1:3" x14ac:dyDescent="0.25">
      <c r="A70" s="81">
        <v>1916</v>
      </c>
      <c r="B70" s="81">
        <v>-0.43</v>
      </c>
      <c r="C70" s="46"/>
    </row>
    <row r="71" spans="1:3" x14ac:dyDescent="0.25">
      <c r="A71" s="81">
        <v>1917</v>
      </c>
      <c r="B71" s="81">
        <v>-0.53700000000000003</v>
      </c>
      <c r="C71" s="46"/>
    </row>
    <row r="72" spans="1:3" x14ac:dyDescent="0.25">
      <c r="A72" s="81">
        <v>1918</v>
      </c>
      <c r="B72" s="81">
        <v>-0.39700000000000002</v>
      </c>
      <c r="C72" s="46"/>
    </row>
    <row r="73" spans="1:3" x14ac:dyDescent="0.25">
      <c r="A73" s="81">
        <v>1919</v>
      </c>
      <c r="B73" s="81">
        <v>-0.316</v>
      </c>
      <c r="C73" s="46"/>
    </row>
    <row r="74" spans="1:3" x14ac:dyDescent="0.25">
      <c r="A74" s="81">
        <v>1920</v>
      </c>
      <c r="B74" s="81">
        <v>-0.29299999999999998</v>
      </c>
      <c r="C74" s="46"/>
    </row>
    <row r="75" spans="1:3" x14ac:dyDescent="0.25">
      <c r="A75" s="81">
        <v>1921</v>
      </c>
      <c r="B75" s="81">
        <v>-0.216</v>
      </c>
      <c r="C75" s="46"/>
    </row>
    <row r="76" spans="1:3" x14ac:dyDescent="0.25">
      <c r="A76" s="81">
        <v>1922</v>
      </c>
      <c r="B76" s="81">
        <v>-0.307</v>
      </c>
      <c r="C76" s="46"/>
    </row>
    <row r="77" spans="1:3" x14ac:dyDescent="0.25">
      <c r="A77" s="81">
        <v>1923</v>
      </c>
      <c r="B77" s="81">
        <v>-0.28599999999999998</v>
      </c>
      <c r="C77" s="46"/>
    </row>
    <row r="78" spans="1:3" x14ac:dyDescent="0.25">
      <c r="A78" s="81">
        <v>1924</v>
      </c>
      <c r="B78" s="81">
        <v>-0.27400000000000002</v>
      </c>
      <c r="C78" s="46"/>
    </row>
    <row r="79" spans="1:3" x14ac:dyDescent="0.25">
      <c r="A79" s="81">
        <v>1925</v>
      </c>
      <c r="B79" s="81">
        <v>-0.23400000000000001</v>
      </c>
      <c r="C79" s="46"/>
    </row>
    <row r="80" spans="1:3" x14ac:dyDescent="0.25">
      <c r="A80" s="81">
        <v>1926</v>
      </c>
      <c r="B80" s="81">
        <v>-8.8999999999999996E-2</v>
      </c>
      <c r="C80" s="46"/>
    </row>
    <row r="81" spans="1:3" x14ac:dyDescent="0.25">
      <c r="A81" s="81">
        <v>1927</v>
      </c>
      <c r="B81" s="81">
        <v>-0.20599999999999999</v>
      </c>
      <c r="C81" s="46"/>
    </row>
    <row r="82" spans="1:3" x14ac:dyDescent="0.25">
      <c r="A82" s="81">
        <v>1928</v>
      </c>
      <c r="B82" s="81">
        <v>-0.184</v>
      </c>
      <c r="C82" s="46"/>
    </row>
    <row r="83" spans="1:3" x14ac:dyDescent="0.25">
      <c r="A83" s="81">
        <v>1929</v>
      </c>
      <c r="B83" s="81">
        <v>-0.374</v>
      </c>
      <c r="C83" s="46"/>
    </row>
    <row r="84" spans="1:3" x14ac:dyDescent="0.25">
      <c r="A84" s="81">
        <v>1930</v>
      </c>
      <c r="B84" s="81">
        <v>-0.14199999999999999</v>
      </c>
      <c r="C84" s="46"/>
    </row>
    <row r="85" spans="1:3" x14ac:dyDescent="0.25">
      <c r="A85" s="81">
        <v>1931</v>
      </c>
      <c r="B85" s="81">
        <v>-8.5000000000000006E-2</v>
      </c>
      <c r="C85" s="46"/>
    </row>
    <row r="86" spans="1:3" x14ac:dyDescent="0.25">
      <c r="A86" s="81">
        <v>1932</v>
      </c>
      <c r="B86" s="81">
        <v>-0.13100000000000001</v>
      </c>
      <c r="C86" s="46"/>
    </row>
    <row r="87" spans="1:3" x14ac:dyDescent="0.25">
      <c r="A87" s="81">
        <v>1933</v>
      </c>
      <c r="B87" s="81">
        <v>-0.318</v>
      </c>
      <c r="C87" s="46"/>
    </row>
    <row r="88" spans="1:3" x14ac:dyDescent="0.25">
      <c r="A88" s="81">
        <v>1934</v>
      </c>
      <c r="B88" s="81">
        <v>-0.17899999999999999</v>
      </c>
      <c r="C88" s="46"/>
    </row>
    <row r="89" spans="1:3" x14ac:dyDescent="0.25">
      <c r="A89" s="81">
        <v>1935</v>
      </c>
      <c r="B89" s="81">
        <v>-0.222</v>
      </c>
      <c r="C89" s="46"/>
    </row>
    <row r="90" spans="1:3" x14ac:dyDescent="0.25">
      <c r="A90" s="81">
        <v>1936</v>
      </c>
      <c r="B90" s="81">
        <v>-0.16900000000000001</v>
      </c>
      <c r="C90" s="46"/>
    </row>
    <row r="91" spans="1:3" x14ac:dyDescent="0.25">
      <c r="A91" s="81">
        <v>1937</v>
      </c>
      <c r="B91" s="81">
        <v>0</v>
      </c>
      <c r="C91" s="46"/>
    </row>
    <row r="92" spans="1:3" x14ac:dyDescent="0.25">
      <c r="A92" s="81">
        <v>1938</v>
      </c>
      <c r="B92" s="81">
        <v>3.0000000000000001E-3</v>
      </c>
      <c r="C92" s="46"/>
    </row>
    <row r="93" spans="1:3" x14ac:dyDescent="0.25">
      <c r="A93" s="81">
        <v>1939</v>
      </c>
      <c r="B93" s="81">
        <v>-2.5000000000000001E-2</v>
      </c>
      <c r="C93" s="46"/>
    </row>
    <row r="94" spans="1:3" x14ac:dyDescent="0.25">
      <c r="A94" s="81">
        <v>1940</v>
      </c>
      <c r="B94" s="81">
        <v>7.5999999999999998E-2</v>
      </c>
      <c r="C94" s="46"/>
    </row>
    <row r="95" spans="1:3" x14ac:dyDescent="0.25">
      <c r="A95" s="81">
        <v>1941</v>
      </c>
      <c r="B95" s="81">
        <v>4.7E-2</v>
      </c>
      <c r="C95" s="46"/>
    </row>
    <row r="96" spans="1:3" x14ac:dyDescent="0.25">
      <c r="A96" s="81">
        <v>1942</v>
      </c>
      <c r="B96" s="81">
        <v>6.0000000000000001E-3</v>
      </c>
      <c r="C96" s="46"/>
    </row>
    <row r="97" spans="1:3" x14ac:dyDescent="0.25">
      <c r="A97" s="81">
        <v>1943</v>
      </c>
      <c r="B97" s="81">
        <v>4.3999999999999997E-2</v>
      </c>
      <c r="C97" s="46"/>
    </row>
    <row r="98" spans="1:3" x14ac:dyDescent="0.25">
      <c r="A98" s="81">
        <v>1944</v>
      </c>
      <c r="B98" s="81">
        <v>0.13800000000000001</v>
      </c>
      <c r="C98" s="46"/>
    </row>
    <row r="99" spans="1:3" x14ac:dyDescent="0.25">
      <c r="A99" s="81">
        <v>1945</v>
      </c>
      <c r="B99" s="81">
        <v>1.2999999999999999E-2</v>
      </c>
      <c r="C99" s="46"/>
    </row>
    <row r="100" spans="1:3" x14ac:dyDescent="0.25">
      <c r="A100" s="81">
        <v>1946</v>
      </c>
      <c r="B100" s="81">
        <v>-5.8000000000000003E-2</v>
      </c>
      <c r="C100" s="46"/>
    </row>
    <row r="101" spans="1:3" x14ac:dyDescent="0.25">
      <c r="A101" s="81">
        <v>1947</v>
      </c>
      <c r="B101" s="81">
        <v>0.04</v>
      </c>
      <c r="C101" s="46"/>
    </row>
    <row r="102" spans="1:3" x14ac:dyDescent="0.25">
      <c r="A102" s="81">
        <v>1948</v>
      </c>
      <c r="B102" s="81">
        <v>-6.8000000000000005E-2</v>
      </c>
      <c r="C102" s="46"/>
    </row>
    <row r="103" spans="1:3" x14ac:dyDescent="0.25">
      <c r="A103" s="81">
        <v>1949</v>
      </c>
      <c r="B103" s="81">
        <v>-0.105</v>
      </c>
      <c r="C103" s="46"/>
    </row>
    <row r="104" spans="1:3" x14ac:dyDescent="0.25">
      <c r="A104" s="81">
        <v>1950</v>
      </c>
      <c r="B104" s="81">
        <v>-0.17599999999999999</v>
      </c>
      <c r="C104" s="46"/>
    </row>
    <row r="105" spans="1:3" x14ac:dyDescent="0.25">
      <c r="A105" s="81">
        <v>1951</v>
      </c>
      <c r="B105" s="81">
        <v>-5.0000000000000001E-3</v>
      </c>
      <c r="C105" s="46"/>
    </row>
    <row r="106" spans="1:3" x14ac:dyDescent="0.25">
      <c r="A106" s="81">
        <v>1952</v>
      </c>
      <c r="B106" s="81">
        <v>6.9000000000000006E-2</v>
      </c>
      <c r="C106" s="46"/>
    </row>
    <row r="107" spans="1:3" x14ac:dyDescent="0.25">
      <c r="A107" s="81">
        <v>1953</v>
      </c>
      <c r="B107" s="81">
        <v>0.13200000000000001</v>
      </c>
      <c r="C107" s="46"/>
    </row>
    <row r="108" spans="1:3" x14ac:dyDescent="0.25">
      <c r="A108" s="81">
        <v>1954</v>
      </c>
      <c r="B108" s="81">
        <v>-6.7000000000000004E-2</v>
      </c>
      <c r="C108" s="46"/>
    </row>
    <row r="109" spans="1:3" x14ac:dyDescent="0.25">
      <c r="A109" s="81">
        <v>1955</v>
      </c>
      <c r="B109" s="81">
        <v>-0.114</v>
      </c>
      <c r="C109" s="46"/>
    </row>
    <row r="110" spans="1:3" x14ac:dyDescent="0.25">
      <c r="A110" s="81">
        <v>1956</v>
      </c>
      <c r="B110" s="81">
        <v>-0.182</v>
      </c>
      <c r="C110" s="46"/>
    </row>
    <row r="111" spans="1:3" x14ac:dyDescent="0.25">
      <c r="A111" s="81">
        <v>1957</v>
      </c>
      <c r="B111" s="81">
        <v>6.6000000000000003E-2</v>
      </c>
      <c r="C111" s="46"/>
    </row>
    <row r="112" spans="1:3" x14ac:dyDescent="0.25">
      <c r="A112" s="81">
        <v>1958</v>
      </c>
      <c r="B112" s="81">
        <v>6.5000000000000002E-2</v>
      </c>
      <c r="C112" s="46"/>
    </row>
    <row r="113" spans="1:3" x14ac:dyDescent="0.25">
      <c r="A113" s="81">
        <v>1959</v>
      </c>
      <c r="B113" s="81">
        <v>3.5999999999999997E-2</v>
      </c>
      <c r="C113" s="46"/>
    </row>
    <row r="114" spans="1:3" x14ac:dyDescent="0.25">
      <c r="A114" s="81">
        <v>1960</v>
      </c>
      <c r="B114" s="81">
        <v>-1.2E-2</v>
      </c>
      <c r="C114" s="46"/>
    </row>
    <row r="115" spans="1:3" x14ac:dyDescent="0.25">
      <c r="A115" s="81">
        <v>1961</v>
      </c>
      <c r="B115" s="81">
        <v>7.1999999999999995E-2</v>
      </c>
      <c r="C115" s="46"/>
    </row>
    <row r="116" spans="1:3" x14ac:dyDescent="0.25">
      <c r="A116" s="81">
        <v>1962</v>
      </c>
      <c r="B116" s="81">
        <v>2.5000000000000001E-2</v>
      </c>
      <c r="C116" s="46"/>
    </row>
    <row r="117" spans="1:3" x14ac:dyDescent="0.25">
      <c r="A117" s="81">
        <v>1963</v>
      </c>
      <c r="B117" s="81">
        <v>6.5000000000000002E-2</v>
      </c>
      <c r="C117" s="46"/>
    </row>
    <row r="118" spans="1:3" x14ac:dyDescent="0.25">
      <c r="A118" s="81">
        <v>1964</v>
      </c>
      <c r="B118" s="81">
        <v>-0.20200000000000001</v>
      </c>
      <c r="C118" s="46"/>
    </row>
    <row r="119" spans="1:3" x14ac:dyDescent="0.25">
      <c r="A119" s="81">
        <v>1965</v>
      </c>
      <c r="B119" s="81">
        <v>-0.10299999999999999</v>
      </c>
      <c r="C119" s="46"/>
    </row>
    <row r="120" spans="1:3" x14ac:dyDescent="0.25">
      <c r="A120" s="81">
        <v>1966</v>
      </c>
      <c r="B120" s="81">
        <v>-3.5999999999999997E-2</v>
      </c>
      <c r="C120" s="46"/>
    </row>
    <row r="121" spans="1:3" x14ac:dyDescent="0.25">
      <c r="A121" s="81">
        <v>1967</v>
      </c>
      <c r="B121" s="81">
        <v>7.0000000000000001E-3</v>
      </c>
      <c r="C121" s="46"/>
    </row>
    <row r="122" spans="1:3" x14ac:dyDescent="0.25">
      <c r="A122" s="81">
        <v>1968</v>
      </c>
      <c r="B122" s="81">
        <v>-5.6000000000000001E-2</v>
      </c>
      <c r="C122" s="46"/>
    </row>
    <row r="123" spans="1:3" x14ac:dyDescent="0.25">
      <c r="A123" s="81">
        <v>1969</v>
      </c>
      <c r="B123" s="81">
        <v>8.8999999999999996E-2</v>
      </c>
      <c r="C123" s="46"/>
    </row>
    <row r="124" spans="1:3" x14ac:dyDescent="0.25">
      <c r="A124" s="81">
        <v>1970</v>
      </c>
      <c r="B124" s="81">
        <v>2.5999999999999999E-2</v>
      </c>
      <c r="C124" s="46"/>
    </row>
    <row r="125" spans="1:3" x14ac:dyDescent="0.25">
      <c r="A125" s="81">
        <v>1971</v>
      </c>
      <c r="B125" s="81">
        <v>-9.9000000000000005E-2</v>
      </c>
      <c r="C125" s="46"/>
    </row>
    <row r="126" spans="1:3" x14ac:dyDescent="0.25">
      <c r="A126" s="81">
        <v>1972</v>
      </c>
      <c r="B126" s="81">
        <v>-8.0000000000000002E-3</v>
      </c>
      <c r="C126" s="46"/>
    </row>
    <row r="127" spans="1:3" x14ac:dyDescent="0.25">
      <c r="A127" s="81">
        <v>1973</v>
      </c>
      <c r="B127" s="81">
        <v>0.11</v>
      </c>
      <c r="C127" s="46"/>
    </row>
    <row r="128" spans="1:3" x14ac:dyDescent="0.25">
      <c r="A128" s="81">
        <v>1974</v>
      </c>
      <c r="B128" s="81">
        <v>-0.113</v>
      </c>
      <c r="C128" s="46"/>
    </row>
    <row r="129" spans="1:3" x14ac:dyDescent="0.25">
      <c r="A129" s="81">
        <v>1975</v>
      </c>
      <c r="B129" s="81">
        <v>-5.6000000000000001E-2</v>
      </c>
      <c r="C129" s="46"/>
    </row>
    <row r="130" spans="1:3" x14ac:dyDescent="0.25">
      <c r="A130" s="81">
        <v>1976</v>
      </c>
      <c r="B130" s="81">
        <v>-0.16200000000000001</v>
      </c>
      <c r="C130" s="46"/>
    </row>
    <row r="131" spans="1:3" x14ac:dyDescent="0.25">
      <c r="A131" s="81">
        <v>1977</v>
      </c>
      <c r="B131" s="81">
        <v>0.13500000000000001</v>
      </c>
      <c r="C131" s="46"/>
    </row>
    <row r="132" spans="1:3" x14ac:dyDescent="0.25">
      <c r="A132" s="81">
        <v>1978</v>
      </c>
      <c r="B132" s="81">
        <v>8.9999999999999993E-3</v>
      </c>
      <c r="C132" s="46"/>
    </row>
    <row r="133" spans="1:3" x14ac:dyDescent="0.25">
      <c r="A133" s="81">
        <v>1979</v>
      </c>
      <c r="B133" s="81">
        <v>9.6000000000000002E-2</v>
      </c>
      <c r="C133" s="46"/>
    </row>
    <row r="134" spans="1:3" x14ac:dyDescent="0.25">
      <c r="A134" s="81">
        <v>1980</v>
      </c>
      <c r="B134" s="81">
        <v>0.21299999999999999</v>
      </c>
      <c r="C134" s="46"/>
    </row>
    <row r="135" spans="1:3" x14ac:dyDescent="0.25">
      <c r="A135" s="81">
        <v>1981</v>
      </c>
      <c r="B135" s="81">
        <v>0.25800000000000001</v>
      </c>
      <c r="C135" s="46"/>
    </row>
    <row r="136" spans="1:3" x14ac:dyDescent="0.25">
      <c r="A136" s="81">
        <v>1982</v>
      </c>
      <c r="B136" s="81">
        <v>4.3999999999999997E-2</v>
      </c>
      <c r="C136" s="46"/>
    </row>
    <row r="137" spans="1:3" x14ac:dyDescent="0.25">
      <c r="A137" s="81">
        <v>1983</v>
      </c>
      <c r="B137" s="81">
        <v>0.23899999999999999</v>
      </c>
      <c r="C137" s="46"/>
    </row>
    <row r="138" spans="1:3" x14ac:dyDescent="0.25">
      <c r="A138" s="81">
        <v>1984</v>
      </c>
      <c r="B138" s="81">
        <v>7.0000000000000007E-2</v>
      </c>
      <c r="C138" s="46"/>
    </row>
    <row r="139" spans="1:3" x14ac:dyDescent="0.25">
      <c r="A139" s="81">
        <v>1985</v>
      </c>
      <c r="B139" s="81">
        <v>5.7000000000000002E-2</v>
      </c>
      <c r="C139" s="46"/>
    </row>
    <row r="140" spans="1:3" x14ac:dyDescent="0.25">
      <c r="A140" s="81">
        <v>1986</v>
      </c>
      <c r="B140" s="81">
        <v>0.11</v>
      </c>
      <c r="C140" s="46"/>
    </row>
    <row r="141" spans="1:3" x14ac:dyDescent="0.25">
      <c r="A141" s="81">
        <v>1987</v>
      </c>
      <c r="B141" s="81">
        <v>0.24399999999999999</v>
      </c>
      <c r="C141" s="46"/>
    </row>
    <row r="142" spans="1:3" x14ac:dyDescent="0.25">
      <c r="A142" s="81">
        <v>1988</v>
      </c>
      <c r="B142" s="81">
        <v>0.28999999999999998</v>
      </c>
      <c r="C142" s="46"/>
    </row>
    <row r="143" spans="1:3" x14ac:dyDescent="0.25">
      <c r="A143" s="81">
        <v>1989</v>
      </c>
      <c r="B143" s="81">
        <v>0.17100000000000001</v>
      </c>
      <c r="C143" s="46"/>
    </row>
    <row r="144" spans="1:3" x14ac:dyDescent="0.25">
      <c r="A144" s="81">
        <v>1990</v>
      </c>
      <c r="B144" s="81">
        <v>0.36499999999999999</v>
      </c>
      <c r="C144" s="46"/>
    </row>
    <row r="145" spans="1:3" x14ac:dyDescent="0.25">
      <c r="A145" s="81">
        <v>1991</v>
      </c>
      <c r="B145" s="81">
        <v>0.34699999999999998</v>
      </c>
      <c r="C145" s="46"/>
    </row>
    <row r="146" spans="1:3" x14ac:dyDescent="0.25">
      <c r="A146" s="81">
        <v>1992</v>
      </c>
      <c r="B146" s="81">
        <v>0.16400000000000001</v>
      </c>
      <c r="C146" s="46"/>
    </row>
    <row r="147" spans="1:3" x14ac:dyDescent="0.25">
      <c r="A147" s="81">
        <v>1993</v>
      </c>
      <c r="B147" s="81">
        <v>0.191</v>
      </c>
      <c r="C147" s="46"/>
    </row>
    <row r="148" spans="1:3" x14ac:dyDescent="0.25">
      <c r="A148" s="81">
        <v>1994</v>
      </c>
      <c r="B148" s="81">
        <v>0.24399999999999999</v>
      </c>
      <c r="C148" s="46"/>
    </row>
    <row r="149" spans="1:3" x14ac:dyDescent="0.25">
      <c r="A149" s="81">
        <v>1995</v>
      </c>
      <c r="B149" s="81">
        <v>0.39</v>
      </c>
      <c r="C149" s="46"/>
    </row>
    <row r="150" spans="1:3" x14ac:dyDescent="0.25">
      <c r="A150" s="81">
        <v>1996</v>
      </c>
      <c r="B150" s="81">
        <v>0.29199999999999998</v>
      </c>
      <c r="C150" s="46"/>
    </row>
    <row r="151" spans="1:3" x14ac:dyDescent="0.25">
      <c r="A151" s="81">
        <v>1997</v>
      </c>
      <c r="B151" s="81">
        <v>0.435</v>
      </c>
      <c r="C151" s="46"/>
    </row>
    <row r="152" spans="1:3" x14ac:dyDescent="0.25">
      <c r="A152" s="81">
        <v>1998</v>
      </c>
      <c r="B152" s="81">
        <v>0.58599999999999997</v>
      </c>
      <c r="C152" s="46"/>
    </row>
    <row r="153" spans="1:3" x14ac:dyDescent="0.25">
      <c r="A153" s="81">
        <v>1999</v>
      </c>
      <c r="B153" s="81">
        <v>0.35</v>
      </c>
      <c r="C153" s="46"/>
    </row>
    <row r="154" spans="1:3" x14ac:dyDescent="0.25">
      <c r="A154" s="81">
        <v>2000</v>
      </c>
      <c r="B154" s="81">
        <v>0.36499999999999999</v>
      </c>
      <c r="C154" s="46"/>
    </row>
    <row r="155" spans="1:3" x14ac:dyDescent="0.25">
      <c r="A155" s="81">
        <v>2001</v>
      </c>
      <c r="B155" s="81">
        <v>0.50700000000000001</v>
      </c>
      <c r="C155" s="46"/>
    </row>
    <row r="156" spans="1:3" x14ac:dyDescent="0.25">
      <c r="A156" s="81">
        <v>2002</v>
      </c>
      <c r="B156" s="81">
        <v>0.58599999999999997</v>
      </c>
      <c r="C156" s="46"/>
    </row>
    <row r="157" spans="1:3" x14ac:dyDescent="0.25">
      <c r="A157" s="81">
        <v>2003</v>
      </c>
      <c r="B157" s="81">
        <v>0.57099999999999995</v>
      </c>
      <c r="C157" s="46"/>
    </row>
    <row r="158" spans="1:3" x14ac:dyDescent="0.25">
      <c r="A158" s="81">
        <v>2004</v>
      </c>
      <c r="B158" s="81">
        <v>0.47499999999999998</v>
      </c>
      <c r="C158" s="46"/>
    </row>
    <row r="159" spans="1:3" x14ac:dyDescent="0.25">
      <c r="A159" s="81">
        <v>2005</v>
      </c>
      <c r="B159" s="81">
        <v>0.65600000000000003</v>
      </c>
      <c r="C159" s="46"/>
    </row>
    <row r="160" spans="1:3" x14ac:dyDescent="0.25">
      <c r="A160" s="81">
        <v>2006</v>
      </c>
      <c r="B160" s="81">
        <v>0.60599999999999998</v>
      </c>
      <c r="C160" s="46"/>
    </row>
    <row r="161" spans="1:3" x14ac:dyDescent="0.25">
      <c r="A161" s="81">
        <v>2007</v>
      </c>
      <c r="B161" s="81">
        <v>0.61299999999999999</v>
      </c>
      <c r="C161" s="46"/>
    </row>
    <row r="162" spans="1:3" x14ac:dyDescent="0.25">
      <c r="A162" s="81">
        <v>2008</v>
      </c>
      <c r="B162" s="81">
        <v>0.48099999999999998</v>
      </c>
      <c r="C162" s="46"/>
    </row>
    <row r="163" spans="1:3" x14ac:dyDescent="0.25">
      <c r="A163" s="81">
        <v>2009</v>
      </c>
      <c r="B163" s="81">
        <v>0.61399999999999999</v>
      </c>
      <c r="C163" s="46"/>
    </row>
    <row r="164" spans="1:3" x14ac:dyDescent="0.25">
      <c r="A164" s="81">
        <v>2010</v>
      </c>
      <c r="B164" s="81">
        <v>0.68700000000000006</v>
      </c>
      <c r="C164" s="46"/>
    </row>
    <row r="165" spans="1:3" x14ac:dyDescent="0.25">
      <c r="A165" s="81">
        <v>2011</v>
      </c>
      <c r="B165" s="81">
        <v>0.56999999999999995</v>
      </c>
      <c r="C165" s="46"/>
    </row>
    <row r="166" spans="1:3" x14ac:dyDescent="0.25">
      <c r="A166" s="81">
        <v>2012</v>
      </c>
      <c r="B166" s="81">
        <v>0.58499999999999996</v>
      </c>
      <c r="C166" s="46"/>
    </row>
    <row r="167" spans="1:3" x14ac:dyDescent="0.25">
      <c r="A167" s="81">
        <v>2013</v>
      </c>
      <c r="B167" s="81">
        <v>0.61</v>
      </c>
      <c r="C167" s="46"/>
    </row>
    <row r="168" spans="1:3" x14ac:dyDescent="0.25">
      <c r="A168" s="81">
        <v>2014</v>
      </c>
      <c r="B168" s="81">
        <v>0.67400000000000004</v>
      </c>
      <c r="C168" s="46"/>
    </row>
    <row r="169" spans="1:3" x14ac:dyDescent="0.25">
      <c r="A169" s="81">
        <v>2015</v>
      </c>
      <c r="B169" s="81">
        <v>0.81299999999999994</v>
      </c>
      <c r="C169" s="46"/>
    </row>
    <row r="170" spans="1:3" x14ac:dyDescent="0.25">
      <c r="A170" s="81">
        <v>2016</v>
      </c>
      <c r="B170" s="81">
        <v>0.95</v>
      </c>
      <c r="C170" s="46"/>
    </row>
    <row r="171" spans="1:3" x14ac:dyDescent="0.25">
      <c r="A171" s="81">
        <v>2017</v>
      </c>
      <c r="B171" s="81">
        <v>0.83599999999999997</v>
      </c>
      <c r="C171" s="46"/>
    </row>
    <row r="172" spans="1:3" x14ac:dyDescent="0.25">
      <c r="A172" s="81">
        <v>2018</v>
      </c>
      <c r="B172" s="81">
        <v>0.76900000000000002</v>
      </c>
      <c r="C172" s="46"/>
    </row>
    <row r="173" spans="1:3" x14ac:dyDescent="0.25">
      <c r="A173" s="81">
        <v>2019</v>
      </c>
      <c r="B173" s="81">
        <v>0.90200000000000002</v>
      </c>
      <c r="C173" s="46"/>
    </row>
    <row r="174" spans="1:3" x14ac:dyDescent="0.25">
      <c r="A174" s="81"/>
      <c r="B174" s="81"/>
      <c r="C174" s="46"/>
    </row>
    <row r="175" spans="1:3" x14ac:dyDescent="0.25">
      <c r="A175" s="3" t="s">
        <v>117</v>
      </c>
      <c r="C175" s="46"/>
    </row>
    <row r="176" spans="1:3" x14ac:dyDescent="0.25">
      <c r="A176" s="3"/>
      <c r="C176" s="46"/>
    </row>
    <row r="177" spans="1:3" x14ac:dyDescent="0.25">
      <c r="A177" s="6" t="s">
        <v>0</v>
      </c>
      <c r="B177" s="3" t="s">
        <v>1</v>
      </c>
      <c r="C177" s="46"/>
    </row>
    <row r="178" spans="1:3" x14ac:dyDescent="0.25">
      <c r="A178" s="46">
        <v>2020</v>
      </c>
      <c r="B178">
        <f>$C$219*A178^4+$D$219*A178^3+$E$219*A178^2+$F$219*A178+$G$219</f>
        <v>0.90927528750762576</v>
      </c>
    </row>
    <row r="179" spans="1:3" x14ac:dyDescent="0.25">
      <c r="A179">
        <v>2021</v>
      </c>
      <c r="B179">
        <f t="shared" ref="B179:B208" si="0">$C$219*A179^4+$D$219*A179^3+$E$219*A179^2+$F$219*A179+$G$219</f>
        <v>0.93918511601077626</v>
      </c>
      <c r="C179" s="46"/>
    </row>
    <row r="180" spans="1:3" x14ac:dyDescent="0.25">
      <c r="A180" s="46">
        <v>2022</v>
      </c>
      <c r="B180">
        <f t="shared" si="0"/>
        <v>0.96973452467500465</v>
      </c>
      <c r="C180" s="46"/>
    </row>
    <row r="181" spans="1:3" x14ac:dyDescent="0.25">
      <c r="A181">
        <v>2023</v>
      </c>
      <c r="B181">
        <f t="shared" si="0"/>
        <v>1.0009335459399153</v>
      </c>
    </row>
    <row r="182" spans="1:3" x14ac:dyDescent="0.25">
      <c r="A182" s="46">
        <v>2024</v>
      </c>
      <c r="B182">
        <f t="shared" si="0"/>
        <v>1.0327922890792252</v>
      </c>
      <c r="C182" s="46"/>
    </row>
    <row r="183" spans="1:3" x14ac:dyDescent="0.25">
      <c r="A183">
        <v>2025</v>
      </c>
      <c r="B183">
        <f t="shared" si="0"/>
        <v>1.0653209400552441</v>
      </c>
    </row>
    <row r="184" spans="1:3" x14ac:dyDescent="0.25">
      <c r="A184" s="46">
        <v>2026</v>
      </c>
      <c r="B184">
        <f t="shared" si="0"/>
        <v>1.0985297616061871</v>
      </c>
      <c r="C184" s="46"/>
    </row>
    <row r="185" spans="1:3" x14ac:dyDescent="0.25">
      <c r="A185">
        <v>2027</v>
      </c>
      <c r="B185">
        <f t="shared" si="0"/>
        <v>1.1324290931006544</v>
      </c>
      <c r="C185" s="46"/>
    </row>
    <row r="186" spans="1:3" x14ac:dyDescent="0.25">
      <c r="A186" s="46">
        <v>2028</v>
      </c>
      <c r="B186">
        <f t="shared" si="0"/>
        <v>1.1670293508286704</v>
      </c>
    </row>
    <row r="187" spans="1:3" x14ac:dyDescent="0.25">
      <c r="A187">
        <v>2029</v>
      </c>
      <c r="B187">
        <f t="shared" si="0"/>
        <v>1.2023410276524373</v>
      </c>
      <c r="C187" s="46"/>
    </row>
    <row r="188" spans="1:3" x14ac:dyDescent="0.25">
      <c r="A188" s="46">
        <v>2030</v>
      </c>
      <c r="B188">
        <f t="shared" si="0"/>
        <v>1.2383746932391659</v>
      </c>
    </row>
    <row r="189" spans="1:3" x14ac:dyDescent="0.25">
      <c r="A189">
        <v>2031</v>
      </c>
      <c r="B189">
        <f t="shared" si="0"/>
        <v>1.275140994002868</v>
      </c>
      <c r="C189" s="46"/>
    </row>
    <row r="190" spans="1:3" x14ac:dyDescent="0.25">
      <c r="A190" s="46">
        <v>2032</v>
      </c>
      <c r="B190">
        <f t="shared" si="0"/>
        <v>1.3126506530170445</v>
      </c>
    </row>
    <row r="191" spans="1:3" x14ac:dyDescent="0.25">
      <c r="A191">
        <v>2033</v>
      </c>
      <c r="B191">
        <f t="shared" si="0"/>
        <v>1.3509144701019977</v>
      </c>
      <c r="C191" s="46"/>
    </row>
    <row r="192" spans="1:3" x14ac:dyDescent="0.25">
      <c r="A192" s="46">
        <v>2034</v>
      </c>
      <c r="B192">
        <f t="shared" si="0"/>
        <v>1.3899433219703496</v>
      </c>
    </row>
    <row r="193" spans="1:3" x14ac:dyDescent="0.25">
      <c r="A193">
        <v>2035</v>
      </c>
      <c r="B193">
        <f t="shared" si="0"/>
        <v>1.4297481619069004</v>
      </c>
      <c r="C193" s="46"/>
    </row>
    <row r="194" spans="1:3" x14ac:dyDescent="0.25">
      <c r="A194" s="46">
        <v>2036</v>
      </c>
      <c r="B194">
        <f t="shared" si="0"/>
        <v>1.4703400199723546</v>
      </c>
    </row>
    <row r="195" spans="1:3" x14ac:dyDescent="0.25">
      <c r="A195">
        <v>2037</v>
      </c>
      <c r="B195">
        <f t="shared" si="0"/>
        <v>1.5117300028869067</v>
      </c>
      <c r="C195" s="46"/>
    </row>
    <row r="196" spans="1:3" x14ac:dyDescent="0.25">
      <c r="A196" s="46">
        <v>2038</v>
      </c>
      <c r="B196">
        <f t="shared" si="0"/>
        <v>1.5539292942630709</v>
      </c>
    </row>
    <row r="197" spans="1:3" x14ac:dyDescent="0.25">
      <c r="A197">
        <v>2039</v>
      </c>
      <c r="B197">
        <f t="shared" si="0"/>
        <v>1.5969491544601624</v>
      </c>
      <c r="C197" s="46"/>
    </row>
    <row r="198" spans="1:3" x14ac:dyDescent="0.25">
      <c r="A198" s="46">
        <v>2040</v>
      </c>
      <c r="B198">
        <f t="shared" si="0"/>
        <v>1.6408009203223628</v>
      </c>
    </row>
    <row r="199" spans="1:3" x14ac:dyDescent="0.25">
      <c r="A199">
        <v>2041</v>
      </c>
      <c r="B199">
        <f t="shared" si="0"/>
        <v>1.6854960056443815</v>
      </c>
      <c r="C199" s="46"/>
    </row>
    <row r="200" spans="1:3" x14ac:dyDescent="0.25">
      <c r="A200" s="46">
        <v>2042</v>
      </c>
      <c r="B200">
        <f t="shared" si="0"/>
        <v>1.731045900938625</v>
      </c>
    </row>
    <row r="201" spans="1:3" x14ac:dyDescent="0.25">
      <c r="A201">
        <v>2043</v>
      </c>
      <c r="B201">
        <f t="shared" si="0"/>
        <v>1.7774621733478853</v>
      </c>
      <c r="C201" s="46"/>
    </row>
    <row r="202" spans="1:3" x14ac:dyDescent="0.25">
      <c r="A202" s="46">
        <v>2044</v>
      </c>
      <c r="B202">
        <f t="shared" si="0"/>
        <v>1.8247564668781706</v>
      </c>
    </row>
    <row r="203" spans="1:3" x14ac:dyDescent="0.25">
      <c r="A203">
        <v>2045</v>
      </c>
      <c r="B203">
        <f t="shared" si="0"/>
        <v>1.8729405021949788</v>
      </c>
      <c r="C203" s="46"/>
    </row>
    <row r="204" spans="1:3" x14ac:dyDescent="0.25">
      <c r="A204" s="46">
        <v>2046</v>
      </c>
      <c r="B204">
        <f t="shared" si="0"/>
        <v>1.9220260767106083</v>
      </c>
    </row>
    <row r="205" spans="1:3" x14ac:dyDescent="0.25">
      <c r="A205">
        <v>2047</v>
      </c>
      <c r="B205">
        <f t="shared" si="0"/>
        <v>1.9720250646132627</v>
      </c>
      <c r="C205" s="46"/>
    </row>
    <row r="206" spans="1:3" x14ac:dyDescent="0.25">
      <c r="A206" s="46">
        <v>2048</v>
      </c>
      <c r="B206">
        <f t="shared" si="0"/>
        <v>2.0229494166924269</v>
      </c>
    </row>
    <row r="207" spans="1:3" x14ac:dyDescent="0.25">
      <c r="A207">
        <v>2049</v>
      </c>
      <c r="B207">
        <f t="shared" si="0"/>
        <v>2.0748111606881139</v>
      </c>
      <c r="C207" s="46"/>
    </row>
    <row r="208" spans="1:3" x14ac:dyDescent="0.25">
      <c r="A208" s="46">
        <v>2050</v>
      </c>
      <c r="B208">
        <f t="shared" si="0"/>
        <v>2.1276224008543068</v>
      </c>
    </row>
    <row r="209" spans="2:7" x14ac:dyDescent="0.25">
      <c r="G209" s="46"/>
    </row>
    <row r="211" spans="2:7" x14ac:dyDescent="0.25">
      <c r="C211">
        <v>3.7851000000000002E-7</v>
      </c>
      <c r="D211">
        <v>-2.8739690000000001E-3</v>
      </c>
      <c r="E211">
        <v>8.1832431890000006</v>
      </c>
      <c r="F211">
        <v>-10355.74433</v>
      </c>
      <c r="G211" s="46">
        <v>4914475.3099999996</v>
      </c>
    </row>
    <row r="212" spans="2:7" x14ac:dyDescent="0.25">
      <c r="B212">
        <v>2.5100000000000001E-3</v>
      </c>
      <c r="C212">
        <f>$B212*C211</f>
        <v>9.5006010000000016E-10</v>
      </c>
      <c r="D212">
        <f t="shared" ref="D212:G212" si="1">$B212*D211</f>
        <v>-7.2136621900000003E-6</v>
      </c>
      <c r="E212">
        <f t="shared" si="1"/>
        <v>2.0539940404390004E-2</v>
      </c>
      <c r="F212">
        <f t="shared" si="1"/>
        <v>-25.992918268299999</v>
      </c>
      <c r="G212">
        <f t="shared" si="1"/>
        <v>12335.3330281</v>
      </c>
    </row>
    <row r="213" spans="2:7" x14ac:dyDescent="0.25">
      <c r="D213">
        <v>-1.06396E-4</v>
      </c>
      <c r="E213">
        <v>0.65843415299999997</v>
      </c>
      <c r="F213">
        <v>-1345.656743</v>
      </c>
      <c r="G213">
        <v>910481.47080000001</v>
      </c>
    </row>
    <row r="214" spans="2:7" x14ac:dyDescent="0.25">
      <c r="B214">
        <v>-1.2999999999999999E-4</v>
      </c>
      <c r="C214">
        <f>$B214*C213</f>
        <v>0</v>
      </c>
      <c r="D214">
        <f t="shared" ref="D214" si="2">$B214*D213</f>
        <v>1.3831479999999999E-8</v>
      </c>
      <c r="E214">
        <f t="shared" ref="E214" si="3">$B214*E213</f>
        <v>-8.5596439889999994E-5</v>
      </c>
      <c r="F214">
        <f t="shared" ref="F214" si="4">$B214*F213</f>
        <v>0.17493537659</v>
      </c>
      <c r="G214">
        <f t="shared" ref="G214" si="5">$B214*G213</f>
        <v>-118.362591204</v>
      </c>
    </row>
    <row r="215" spans="2:7" x14ac:dyDescent="0.25">
      <c r="C215">
        <v>1.16928E-7</v>
      </c>
      <c r="D215">
        <v>-8.8357599999999996E-4</v>
      </c>
      <c r="E215">
        <v>2.5038476319999998</v>
      </c>
      <c r="F215">
        <v>-3153.3662380000001</v>
      </c>
      <c r="G215" s="46">
        <v>1489417.1740000001</v>
      </c>
    </row>
    <row r="216" spans="2:7" x14ac:dyDescent="0.25">
      <c r="B216">
        <v>1.9219E-2</v>
      </c>
      <c r="C216">
        <f>$B216*C215</f>
        <v>2.2472392320000002E-9</v>
      </c>
      <c r="D216">
        <f t="shared" ref="D216" si="6">$B216*D215</f>
        <v>-1.6981447144000001E-5</v>
      </c>
      <c r="E216">
        <f t="shared" ref="E216" si="7">$B216*E215</f>
        <v>4.8121447639407997E-2</v>
      </c>
      <c r="F216">
        <f t="shared" ref="F216" si="8">$B216*F215</f>
        <v>-60.604545728121998</v>
      </c>
      <c r="G216">
        <f t="shared" ref="G216" si="9">$B216*G215</f>
        <v>28625.108667106004</v>
      </c>
    </row>
    <row r="217" spans="2:7" x14ac:dyDescent="0.25">
      <c r="G217">
        <v>1</v>
      </c>
    </row>
    <row r="218" spans="2:7" x14ac:dyDescent="0.25">
      <c r="B218">
        <v>-6.3241399999999999</v>
      </c>
      <c r="C218">
        <f>$B218*C217</f>
        <v>0</v>
      </c>
      <c r="D218">
        <f t="shared" ref="D218" si="10">$B218*D217</f>
        <v>0</v>
      </c>
      <c r="E218">
        <f t="shared" ref="E218" si="11">$B218*E217</f>
        <v>0</v>
      </c>
      <c r="F218">
        <f t="shared" ref="F218" si="12">$B218*F217</f>
        <v>0</v>
      </c>
      <c r="G218">
        <f t="shared" ref="G218" si="13">$B218*G217</f>
        <v>-6.3241399999999999</v>
      </c>
    </row>
    <row r="219" spans="2:7" x14ac:dyDescent="0.25">
      <c r="B219" s="6" t="s">
        <v>97</v>
      </c>
      <c r="C219" s="3">
        <f>C212+C214+C216+C218</f>
        <v>3.1972993320000005E-9</v>
      </c>
      <c r="D219" s="3">
        <f t="shared" ref="D219:F219" si="14">D212+D214+D216+D218</f>
        <v>-2.4181277854000002E-5</v>
      </c>
      <c r="E219" s="3">
        <f t="shared" si="14"/>
        <v>6.8575791603908004E-2</v>
      </c>
      <c r="F219" s="3">
        <f t="shared" si="14"/>
        <v>-86.422528619831994</v>
      </c>
      <c r="G219" s="3">
        <f>G212+G214+G216+G218</f>
        <v>40835.754964002008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CO2 - Temp</vt:lpstr>
      <vt:lpstr>CH4 - Temp</vt:lpstr>
      <vt:lpstr>N2O - Temp</vt:lpstr>
      <vt:lpstr>CO2, CH4, N2O - Temp</vt:lpstr>
      <vt:lpstr>Evolución CO2</vt:lpstr>
      <vt:lpstr>Evolución CH4</vt:lpstr>
      <vt:lpstr>Evolución N2O</vt:lpstr>
      <vt:lpstr>Previsión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2020-02-24T15:50:51Z</dcterms:created>
  <dcterms:modified xsi:type="dcterms:W3CDTF">2020-04-17T20:16:21Z</dcterms:modified>
</cp:coreProperties>
</file>