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undby (h) 09 okt" sheetId="1" r:id="rId3"/>
    <sheet state="visible" name="Lerum (h) 13 okt" sheetId="2" r:id="rId4"/>
    <sheet state="visible" name="Totalt" sheetId="3" r:id="rId5"/>
    <sheet state="visible" name="Per match" sheetId="4" r:id="rId6"/>
    <sheet state="visible" name="Lägsta" sheetId="5" r:id="rId7"/>
    <sheet state="visible" name="Högsta" sheetId="6" r:id="rId8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X17">
      <text>
        <t xml:space="preserve">Admin:
Points per possession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X18">
      <text>
        <t xml:space="preserve">Admin:
Points per possession</t>
      </text>
    </comment>
  </commentList>
</comments>
</file>

<file path=xl/sharedStrings.xml><?xml version="1.0" encoding="utf-8"?>
<sst xmlns="http://schemas.openxmlformats.org/spreadsheetml/2006/main" count="384" uniqueCount="77">
  <si>
    <t>2016-10-13 18.30 Kungsbacka Basket - Lerum Basket 65-35</t>
  </si>
  <si>
    <t>Total statistik för HT16</t>
  </si>
  <si>
    <t>Kungsbacka Basket - Halmstad Basket</t>
  </si>
  <si>
    <t>Kungsbacka Basket</t>
  </si>
  <si>
    <t>M</t>
  </si>
  <si>
    <t>F</t>
  </si>
  <si>
    <t>2pF</t>
  </si>
  <si>
    <t>2pS</t>
  </si>
  <si>
    <t>2p%</t>
  </si>
  <si>
    <t>3pF</t>
  </si>
  <si>
    <t>3pS</t>
  </si>
  <si>
    <t>3p%</t>
  </si>
  <si>
    <t>Sk.F</t>
  </si>
  <si>
    <t>Sk.S</t>
  </si>
  <si>
    <t>Sk.%</t>
  </si>
  <si>
    <t>1pF</t>
  </si>
  <si>
    <t>1pS</t>
  </si>
  <si>
    <t>1p%</t>
  </si>
  <si>
    <t>P</t>
  </si>
  <si>
    <t>DR</t>
  </si>
  <si>
    <t>OR</t>
  </si>
  <si>
    <t>TR</t>
  </si>
  <si>
    <t>ST</t>
  </si>
  <si>
    <t>Bl</t>
  </si>
  <si>
    <t>TO</t>
  </si>
  <si>
    <t>Ass</t>
  </si>
  <si>
    <t>Defl</t>
  </si>
  <si>
    <t>TS%</t>
  </si>
  <si>
    <t>MEV</t>
  </si>
  <si>
    <t>PVC</t>
  </si>
  <si>
    <t>Elin Hägerstrand</t>
  </si>
  <si>
    <t>MEV/Match</t>
  </si>
  <si>
    <t>Emma Hägerstrand</t>
  </si>
  <si>
    <t>Sofia Köhler</t>
  </si>
  <si>
    <t>Emma Montelius</t>
  </si>
  <si>
    <t>Smilla Strandeberg</t>
  </si>
  <si>
    <t>Ines Aspegren</t>
  </si>
  <si>
    <t>Filippa Justesen</t>
  </si>
  <si>
    <t>Alicia Rosvall</t>
  </si>
  <si>
    <t>Vera Kronqvist</t>
  </si>
  <si>
    <t>Elna Gurman</t>
  </si>
  <si>
    <t>Sum</t>
  </si>
  <si>
    <t>F = Foul</t>
  </si>
  <si>
    <t>1pF = 1p försök</t>
  </si>
  <si>
    <t xml:space="preserve">MEV (Model-Estimated Value) är ett mått, strikt baserat på statistik, </t>
  </si>
  <si>
    <t>2pF = 2p försök</t>
  </si>
  <si>
    <t>1pS = 1p satta</t>
  </si>
  <si>
    <t>på hur bra en spelare presterat, ju högre nummer ju bättre</t>
  </si>
  <si>
    <t>Possessions</t>
  </si>
  <si>
    <t>2pS = 2p satta</t>
  </si>
  <si>
    <t>1p% = 1p %</t>
  </si>
  <si>
    <t xml:space="preserve">PVC (Percent valuable contribution) är en spelares MEV delat på lagets totala MEV, </t>
  </si>
  <si>
    <t>PPP</t>
  </si>
  <si>
    <t>2p% = 2p %</t>
  </si>
  <si>
    <t>P = Poäng</t>
  </si>
  <si>
    <t>alltså hur stor del av lagets goda den spelaren bidragit med</t>
  </si>
  <si>
    <t>3pF = 3p försök</t>
  </si>
  <si>
    <t>DR = Defensiv retur</t>
  </si>
  <si>
    <t>3pS = 3p satta</t>
  </si>
  <si>
    <t>OR = Offensiv retur</t>
  </si>
  <si>
    <t>3p% = 3p %</t>
  </si>
  <si>
    <t>TR = Returer totalt</t>
  </si>
  <si>
    <t>Double double</t>
  </si>
  <si>
    <t>Sk.F = Antal skottförsök totalt</t>
  </si>
  <si>
    <t>ST = Antal steals</t>
  </si>
  <si>
    <t>Sk.S = Antal satta skott totalt      </t>
  </si>
  <si>
    <t>Bl = Antal blockade skott</t>
  </si>
  <si>
    <t>Sk% = Träffprocent skott totalt      </t>
  </si>
  <si>
    <t>TO = Antal turnovers</t>
  </si>
  <si>
    <t>Triple double</t>
  </si>
  <si>
    <t>Ass = Antal assist</t>
  </si>
  <si>
    <t>Emma H (19p, 21re &amp; 12st)</t>
  </si>
  <si>
    <t>Defl = Deflections</t>
  </si>
  <si>
    <t>Emma H (20p, 13re &amp; 15st)</t>
  </si>
  <si>
    <t>M = Antal matcher</t>
  </si>
  <si>
    <t>MEV/Match visar hur man presterat i snitt på antalet matcher man spelat</t>
  </si>
  <si>
    <t>Total statistik för hela säsongen per match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</si>
</sst>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"/>
    <numFmt numFmtId="166" formatCode="0.0%"/>
  </numFmts>
  <fonts count="8">
    <font>
      <sz val="10.0"/>
      <color rgb="FF000000"/>
      <name val="Arial"/>
    </font>
    <font>
      <b/>
      <name val="Arial"/>
    </font>
    <font>
      <b/>
      <sz val="10.0"/>
      <name val="Arial"/>
    </font>
    <font>
      <sz val="10.0"/>
      <name val="Arial"/>
    </font>
    <font>
      <b/>
      <sz val="9.0"/>
      <name val="Arial"/>
    </font>
    <font>
      <sz val="8.0"/>
      <color rgb="FF000000"/>
      <name val="Tahoma"/>
    </font>
    <font>
      <sz val="8.0"/>
      <name val="Arial"/>
    </font>
    <font>
      <sz val="9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</fills>
  <borders count="7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/>
    </xf>
    <xf borderId="0" fillId="0" fontId="1" numFmtId="164" xfId="0" applyAlignment="1" applyFont="1" applyNumberFormat="1">
      <alignment horizontal="right"/>
    </xf>
    <xf borderId="0" fillId="0" fontId="2" numFmtId="0" xfId="0" applyFont="1"/>
    <xf borderId="0" fillId="0" fontId="3" numFmtId="0" xfId="0" applyFont="1"/>
    <xf borderId="1" fillId="0" fontId="1" numFmtId="0" xfId="0" applyAlignment="1" applyBorder="1" applyFont="1">
      <alignment/>
    </xf>
    <xf borderId="2" fillId="2" fontId="4" numFmtId="0" xfId="0" applyAlignment="1" applyBorder="1" applyFill="1" applyFont="1">
      <alignment horizontal="left"/>
    </xf>
    <xf borderId="2" fillId="2" fontId="4" numFmtId="0" xfId="0" applyAlignment="1" applyBorder="1" applyFont="1">
      <alignment horizontal="center"/>
    </xf>
    <xf borderId="2" fillId="2" fontId="4" numFmtId="0" xfId="0" applyAlignment="1" applyBorder="1" applyFont="1">
      <alignment horizontal="center" wrapText="1"/>
    </xf>
    <xf borderId="3" fillId="2" fontId="4" numFmtId="0" xfId="0" applyAlignment="1" applyBorder="1" applyFont="1">
      <alignment horizontal="center" wrapText="1"/>
    </xf>
    <xf borderId="2" fillId="3" fontId="5" numFmtId="0" xfId="0" applyAlignment="1" applyBorder="1" applyFill="1" applyFont="1">
      <alignment horizontal="left" vertical="top" wrapText="1"/>
    </xf>
    <xf borderId="2" fillId="3" fontId="5" numFmtId="0" xfId="0" applyAlignment="1" applyBorder="1" applyFont="1">
      <alignment horizontal="center" vertical="top" wrapText="1"/>
    </xf>
    <xf borderId="2" fillId="3" fontId="5" numFmtId="0" xfId="0" applyAlignment="1" applyBorder="1" applyFont="1">
      <alignment horizontal="center" vertical="top" wrapText="1"/>
    </xf>
    <xf borderId="2" fillId="0" fontId="5" numFmtId="165" xfId="0" applyAlignment="1" applyBorder="1" applyFont="1" applyNumberFormat="1">
      <alignment horizontal="center" vertical="top" wrapText="1"/>
    </xf>
    <xf borderId="2" fillId="4" fontId="5" numFmtId="0" xfId="0" applyAlignment="1" applyBorder="1" applyFill="1" applyFont="1">
      <alignment horizontal="center" vertical="top" wrapText="1"/>
    </xf>
    <xf borderId="2" fillId="4" fontId="5" numFmtId="165" xfId="0" applyAlignment="1" applyBorder="1" applyFont="1" applyNumberFormat="1">
      <alignment horizontal="center" vertical="top" wrapText="1"/>
    </xf>
    <xf borderId="2" fillId="3" fontId="5" numFmtId="166" xfId="0" applyAlignment="1" applyBorder="1" applyFont="1" applyNumberFormat="1">
      <alignment horizontal="center" vertical="top" wrapText="1"/>
    </xf>
    <xf borderId="2" fillId="0" fontId="6" numFmtId="165" xfId="0" applyAlignment="1" applyBorder="1" applyFont="1" applyNumberFormat="1">
      <alignment horizontal="center"/>
    </xf>
    <xf borderId="2" fillId="0" fontId="5" numFmtId="2" xfId="0" applyAlignment="1" applyBorder="1" applyFont="1" applyNumberFormat="1">
      <alignment horizontal="center" vertical="top" wrapText="1"/>
    </xf>
    <xf borderId="4" fillId="0" fontId="5" numFmtId="2" xfId="0" applyAlignment="1" applyBorder="1" applyFont="1" applyNumberFormat="1">
      <alignment horizontal="center" vertical="top" wrapText="1"/>
    </xf>
    <xf borderId="2" fillId="3" fontId="5" numFmtId="165" xfId="0" applyAlignment="1" applyBorder="1" applyFont="1" applyNumberFormat="1">
      <alignment horizontal="center" vertical="top" wrapText="1"/>
    </xf>
    <xf borderId="2" fillId="3" fontId="5" numFmtId="2" xfId="0" applyAlignment="1" applyBorder="1" applyFont="1" applyNumberFormat="1">
      <alignment horizontal="center" vertical="top" wrapText="1"/>
    </xf>
    <xf borderId="2" fillId="0" fontId="5" numFmtId="0" xfId="0" applyAlignment="1" applyBorder="1" applyFont="1">
      <alignment horizontal="left" vertical="top" wrapText="1"/>
    </xf>
    <xf borderId="2" fillId="0" fontId="6" numFmtId="166" xfId="0" applyAlignment="1" applyBorder="1" applyFont="1" applyNumberFormat="1">
      <alignment horizontal="center"/>
    </xf>
    <xf borderId="2" fillId="5" fontId="5" numFmtId="0" xfId="0" applyAlignment="1" applyBorder="1" applyFill="1" applyFont="1">
      <alignment horizontal="left" vertical="top" wrapText="1"/>
    </xf>
    <xf borderId="2" fillId="5" fontId="5" numFmtId="0" xfId="0" applyAlignment="1" applyBorder="1" applyFont="1">
      <alignment horizontal="center" vertical="top" wrapText="1"/>
    </xf>
    <xf borderId="2" fillId="5" fontId="5" numFmtId="165" xfId="0" applyAlignment="1" applyBorder="1" applyFont="1" applyNumberFormat="1">
      <alignment horizontal="center" vertical="top" wrapText="1"/>
    </xf>
    <xf borderId="2" fillId="5" fontId="5" numFmtId="2" xfId="0" applyAlignment="1" applyBorder="1" applyFont="1" applyNumberFormat="1">
      <alignment horizontal="center" vertical="top" wrapText="1"/>
    </xf>
    <xf borderId="2" fillId="5" fontId="5" numFmtId="0" xfId="0" applyAlignment="1" applyBorder="1" applyFont="1">
      <alignment horizontal="left"/>
    </xf>
    <xf borderId="2" fillId="5" fontId="5" numFmtId="0" xfId="0" applyAlignment="1" applyBorder="1" applyFont="1">
      <alignment horizontal="center"/>
    </xf>
    <xf borderId="2" fillId="5" fontId="5" numFmtId="0" xfId="0" applyAlignment="1" applyBorder="1" applyFont="1">
      <alignment horizontal="center" wrapText="1"/>
    </xf>
    <xf borderId="2" fillId="5" fontId="5" numFmtId="165" xfId="0" applyAlignment="1" applyBorder="1" applyFont="1" applyNumberFormat="1">
      <alignment horizontal="center" wrapText="1"/>
    </xf>
    <xf borderId="2" fillId="5" fontId="5" numFmtId="166" xfId="0" applyAlignment="1" applyBorder="1" applyFont="1" applyNumberFormat="1">
      <alignment horizontal="center" wrapText="1"/>
    </xf>
    <xf borderId="2" fillId="5" fontId="5" numFmtId="2" xfId="0" applyAlignment="1" applyBorder="1" applyFont="1" applyNumberFormat="1">
      <alignment horizontal="center" wrapText="1"/>
    </xf>
    <xf borderId="0" fillId="0" fontId="7" numFmtId="0" xfId="0" applyFont="1"/>
    <xf borderId="0" fillId="0" fontId="6" numFmtId="0" xfId="0" applyFont="1"/>
    <xf borderId="5" fillId="0" fontId="6" numFmtId="165" xfId="0" applyAlignment="1" applyBorder="1" applyFont="1" applyNumberFormat="1">
      <alignment horizontal="center"/>
    </xf>
    <xf borderId="0" fillId="0" fontId="3" numFmtId="1" xfId="0" applyFont="1" applyNumberFormat="1"/>
    <xf borderId="0" fillId="0" fontId="3" numFmtId="2" xfId="0" applyFont="1" applyNumberFormat="1"/>
    <xf borderId="0" fillId="0" fontId="3" numFmtId="0" xfId="0" applyFont="1"/>
    <xf borderId="6" fillId="2" fontId="4" numFmtId="0" xfId="0" applyAlignment="1" applyBorder="1" applyFont="1">
      <alignment horizontal="center" wrapText="1"/>
    </xf>
    <xf borderId="4" fillId="2" fontId="4" numFmtId="0" xfId="0" applyAlignment="1" applyBorder="1" applyFont="1">
      <alignment horizontal="center" wrapText="1"/>
    </xf>
    <xf borderId="0" fillId="0" fontId="4" numFmtId="0" xfId="0" applyFont="1"/>
    <xf borderId="6" fillId="3" fontId="5" numFmtId="165" xfId="0" applyAlignment="1" applyBorder="1" applyFont="1" applyNumberFormat="1">
      <alignment horizontal="center" vertical="top" wrapText="1"/>
    </xf>
    <xf borderId="6" fillId="3" fontId="5" numFmtId="1" xfId="0" applyAlignment="1" applyBorder="1" applyFont="1" applyNumberFormat="1">
      <alignment horizontal="center" vertical="top" wrapText="1"/>
    </xf>
    <xf borderId="2" fillId="4" fontId="5" numFmtId="1" xfId="0" applyAlignment="1" applyBorder="1" applyFont="1" applyNumberFormat="1">
      <alignment horizontal="center" vertical="top" wrapText="1"/>
    </xf>
    <xf borderId="6" fillId="5" fontId="5" numFmtId="1" xfId="0" applyAlignment="1" applyBorder="1" applyFont="1" applyNumberFormat="1">
      <alignment horizontal="center" vertical="top" wrapText="1"/>
    </xf>
    <xf borderId="6" fillId="5" fontId="5" numFmtId="165" xfId="0" applyAlignment="1" applyBorder="1" applyFont="1" applyNumberFormat="1">
      <alignment horizontal="center" vertical="top" wrapText="1"/>
    </xf>
    <xf borderId="6" fillId="5" fontId="5" numFmtId="165" xfId="0" applyAlignment="1" applyBorder="1" applyFont="1" applyNumberForma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0"/>
  <cols>
    <col customWidth="1" min="1" max="1" width="21.71"/>
    <col customWidth="1" min="2" max="24" width="4.71"/>
    <col customWidth="1" min="25" max="25" width="6.57"/>
    <col customWidth="1" min="26" max="26" width="4.71"/>
    <col customWidth="1" min="27" max="27" width="6.0"/>
  </cols>
  <sheetData>
    <row r="1" ht="12.75" customHeight="1">
      <c r="A1" s="1">
        <v>42713.0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2.75" customHeight="1">
      <c r="A2" s="4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0" customHeight="1">
      <c r="A3" s="5" t="s">
        <v>3</v>
      </c>
      <c r="B3" s="6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7" t="s">
        <v>25</v>
      </c>
      <c r="X3" s="8" t="s">
        <v>26</v>
      </c>
      <c r="Y3" s="8" t="s">
        <v>27</v>
      </c>
      <c r="Z3" s="8" t="s">
        <v>28</v>
      </c>
      <c r="AA3" s="7" t="s">
        <v>29</v>
      </c>
    </row>
    <row r="4" ht="12.75" customHeight="1">
      <c r="A4" s="9" t="s">
        <v>30</v>
      </c>
      <c r="B4" s="10">
        <v>1.0</v>
      </c>
      <c r="C4" s="10">
        <v>1.0</v>
      </c>
      <c r="D4" s="11">
        <v>5.0</v>
      </c>
      <c r="E4" s="10">
        <v>5.0</v>
      </c>
      <c r="F4" s="12">
        <f t="shared" ref="F4:F13" si="2">IF(ISERROR(E4/D4),0,E4/D4*100)</f>
        <v>100</v>
      </c>
      <c r="G4" s="10">
        <v>0.0</v>
      </c>
      <c r="H4" s="10">
        <v>0.0</v>
      </c>
      <c r="I4" s="12">
        <f t="shared" ref="I4:I13" si="3">IF(ISERROR(H4/G4),0,H4/G4*100)</f>
        <v>0</v>
      </c>
      <c r="J4" s="13">
        <f t="shared" ref="J4:K4" si="1">SUM(D4,G4)</f>
        <v>5</v>
      </c>
      <c r="K4" s="13">
        <f t="shared" si="1"/>
        <v>5</v>
      </c>
      <c r="L4" s="14">
        <f t="shared" ref="L4:L13" si="5">IF(ISERROR(K4/J4),0,K4/J4*100)</f>
        <v>100</v>
      </c>
      <c r="M4" s="10">
        <v>4.0</v>
      </c>
      <c r="N4" s="10">
        <v>3.0</v>
      </c>
      <c r="O4" s="12">
        <f t="shared" ref="O4:O13" si="6">IF(ISERROR(N4/M4),0,N4/M4*100)</f>
        <v>75</v>
      </c>
      <c r="P4" s="13">
        <f t="shared" ref="P4:P12" si="7">SUM(E4*2+H4*3+N4*1)</f>
        <v>13</v>
      </c>
      <c r="Q4" s="10">
        <v>3.0</v>
      </c>
      <c r="R4" s="10">
        <v>0.0</v>
      </c>
      <c r="S4" s="13">
        <f t="shared" ref="S4:S12" si="8">SUM(Q4:R4)</f>
        <v>3</v>
      </c>
      <c r="T4" s="10">
        <v>3.0</v>
      </c>
      <c r="U4" s="10">
        <v>1.0</v>
      </c>
      <c r="V4" s="10">
        <v>3.0</v>
      </c>
      <c r="W4" s="10">
        <v>4.0</v>
      </c>
      <c r="X4" s="10">
        <v>0.0</v>
      </c>
      <c r="Y4" s="15">
        <f t="shared" ref="Y4:Y12" si="9">SUM((E4+(H4*1.5))/J4)</f>
        <v>1</v>
      </c>
      <c r="Z4" s="16">
        <f t="shared" ref="Z4:Z12" si="10">SUM(P4-1.032*(J4-K4)-0.587*(M4-N4)+1.193*W4+1.03*R4+0.512*Q4+1.603*T4+0.981*U4-1.448*V4-0.225*C4)</f>
        <v>19.942</v>
      </c>
      <c r="AA4" s="17">
        <f t="shared" ref="AA4:AA12" si="11">IF(ISERROR(Z4/$Z$13),0,Z4/$Z$13*100)</f>
        <v>18.32129798</v>
      </c>
    </row>
    <row r="5" ht="12.75" customHeight="1">
      <c r="A5" s="9" t="s">
        <v>32</v>
      </c>
      <c r="B5" s="10">
        <v>1.0</v>
      </c>
      <c r="C5" s="11">
        <v>2.0</v>
      </c>
      <c r="D5" s="11">
        <v>13.0</v>
      </c>
      <c r="E5" s="10">
        <v>9.0</v>
      </c>
      <c r="F5" s="19">
        <f t="shared" si="2"/>
        <v>69.23076923</v>
      </c>
      <c r="G5" s="10">
        <v>0.0</v>
      </c>
      <c r="H5" s="10">
        <v>0.0</v>
      </c>
      <c r="I5" s="19">
        <f t="shared" si="3"/>
        <v>0</v>
      </c>
      <c r="J5" s="13">
        <f t="shared" ref="J5:K5" si="4">SUM(D5,G5)</f>
        <v>13</v>
      </c>
      <c r="K5" s="13">
        <f t="shared" si="4"/>
        <v>9</v>
      </c>
      <c r="L5" s="14">
        <f t="shared" si="5"/>
        <v>69.23076923</v>
      </c>
      <c r="M5" s="10">
        <v>2.0</v>
      </c>
      <c r="N5" s="10">
        <v>2.0</v>
      </c>
      <c r="O5" s="19">
        <f t="shared" si="6"/>
        <v>100</v>
      </c>
      <c r="P5" s="13">
        <f t="shared" si="7"/>
        <v>20</v>
      </c>
      <c r="Q5" s="10">
        <v>5.0</v>
      </c>
      <c r="R5" s="10">
        <v>8.0</v>
      </c>
      <c r="S5" s="13">
        <f t="shared" si="8"/>
        <v>13</v>
      </c>
      <c r="T5" s="10">
        <v>15.0</v>
      </c>
      <c r="U5" s="10">
        <v>1.0</v>
      </c>
      <c r="V5" s="10">
        <v>11.0</v>
      </c>
      <c r="W5" s="10">
        <v>3.0</v>
      </c>
      <c r="X5" s="10">
        <v>0.0</v>
      </c>
      <c r="Y5" s="15">
        <f t="shared" si="9"/>
        <v>0.6923076923</v>
      </c>
      <c r="Z5" s="19">
        <f t="shared" si="10"/>
        <v>38.899</v>
      </c>
      <c r="AA5" s="20">
        <f t="shared" si="11"/>
        <v>35.73764769</v>
      </c>
    </row>
    <row r="6" ht="12.75" customHeight="1">
      <c r="A6" s="9" t="s">
        <v>34</v>
      </c>
      <c r="B6" s="10">
        <v>1.0</v>
      </c>
      <c r="C6" s="11">
        <v>3.0</v>
      </c>
      <c r="D6" s="11">
        <v>4.0</v>
      </c>
      <c r="E6" s="10">
        <v>0.0</v>
      </c>
      <c r="F6" s="19">
        <f t="shared" si="2"/>
        <v>0</v>
      </c>
      <c r="G6" s="10">
        <v>0.0</v>
      </c>
      <c r="H6" s="10">
        <v>0.0</v>
      </c>
      <c r="I6" s="19">
        <f t="shared" si="3"/>
        <v>0</v>
      </c>
      <c r="J6" s="13">
        <f t="shared" ref="J6:K6" si="12">SUM(D6,G6)</f>
        <v>4</v>
      </c>
      <c r="K6" s="13">
        <f t="shared" si="12"/>
        <v>0</v>
      </c>
      <c r="L6" s="14">
        <f t="shared" si="5"/>
        <v>0</v>
      </c>
      <c r="M6" s="10">
        <v>0.0</v>
      </c>
      <c r="N6" s="10">
        <v>0.0</v>
      </c>
      <c r="O6" s="19">
        <f t="shared" si="6"/>
        <v>0</v>
      </c>
      <c r="P6" s="13">
        <f t="shared" si="7"/>
        <v>0</v>
      </c>
      <c r="Q6" s="10">
        <v>1.0</v>
      </c>
      <c r="R6" s="10">
        <v>1.0</v>
      </c>
      <c r="S6" s="13">
        <f t="shared" si="8"/>
        <v>2</v>
      </c>
      <c r="T6" s="10">
        <v>3.0</v>
      </c>
      <c r="U6" s="10">
        <v>0.0</v>
      </c>
      <c r="V6" s="10">
        <v>2.0</v>
      </c>
      <c r="W6" s="10">
        <v>0.0</v>
      </c>
      <c r="X6" s="10">
        <v>0.0</v>
      </c>
      <c r="Y6" s="15">
        <f t="shared" si="9"/>
        <v>0</v>
      </c>
      <c r="Z6" s="19">
        <f t="shared" si="10"/>
        <v>-1.348</v>
      </c>
      <c r="AA6" s="20">
        <f t="shared" si="11"/>
        <v>-1.23844698</v>
      </c>
    </row>
    <row r="7" ht="12.75" customHeight="1">
      <c r="A7" s="9" t="s">
        <v>35</v>
      </c>
      <c r="B7" s="10">
        <v>1.0</v>
      </c>
      <c r="C7" s="11">
        <v>1.0</v>
      </c>
      <c r="D7" s="11">
        <v>8.0</v>
      </c>
      <c r="E7" s="10">
        <v>6.0</v>
      </c>
      <c r="F7" s="19">
        <f t="shared" si="2"/>
        <v>75</v>
      </c>
      <c r="G7" s="10">
        <v>0.0</v>
      </c>
      <c r="H7" s="10">
        <v>0.0</v>
      </c>
      <c r="I7" s="19">
        <f t="shared" si="3"/>
        <v>0</v>
      </c>
      <c r="J7" s="13">
        <f t="shared" ref="J7:K7" si="13">SUM(D7,G7)</f>
        <v>8</v>
      </c>
      <c r="K7" s="13">
        <f t="shared" si="13"/>
        <v>6</v>
      </c>
      <c r="L7" s="14">
        <f t="shared" si="5"/>
        <v>75</v>
      </c>
      <c r="M7" s="10">
        <v>2.0</v>
      </c>
      <c r="N7" s="10">
        <v>1.0</v>
      </c>
      <c r="O7" s="19">
        <f t="shared" si="6"/>
        <v>50</v>
      </c>
      <c r="P7" s="13">
        <f t="shared" si="7"/>
        <v>13</v>
      </c>
      <c r="Q7" s="10">
        <v>1.0</v>
      </c>
      <c r="R7" s="10">
        <v>8.0</v>
      </c>
      <c r="S7" s="13">
        <f t="shared" si="8"/>
        <v>9</v>
      </c>
      <c r="T7" s="10">
        <v>3.0</v>
      </c>
      <c r="U7" s="10">
        <v>0.0</v>
      </c>
      <c r="V7" s="10">
        <v>4.0</v>
      </c>
      <c r="W7" s="10">
        <v>3.0</v>
      </c>
      <c r="X7" s="10">
        <v>0.0</v>
      </c>
      <c r="Y7" s="15">
        <f t="shared" si="9"/>
        <v>0.75</v>
      </c>
      <c r="Z7" s="19">
        <f t="shared" si="10"/>
        <v>21.472</v>
      </c>
      <c r="AA7" s="20">
        <f t="shared" si="11"/>
        <v>19.72695368</v>
      </c>
    </row>
    <row r="8" ht="12.75" customHeight="1">
      <c r="A8" s="21" t="s">
        <v>36</v>
      </c>
      <c r="B8" s="10">
        <v>1.0</v>
      </c>
      <c r="C8" s="10">
        <v>3.0</v>
      </c>
      <c r="D8" s="11">
        <v>14.0</v>
      </c>
      <c r="E8" s="10">
        <v>8.0</v>
      </c>
      <c r="F8" s="12">
        <f t="shared" si="2"/>
        <v>57.14285714</v>
      </c>
      <c r="G8" s="10">
        <v>0.0</v>
      </c>
      <c r="H8" s="10">
        <v>0.0</v>
      </c>
      <c r="I8" s="12">
        <f t="shared" si="3"/>
        <v>0</v>
      </c>
      <c r="J8" s="13">
        <f t="shared" ref="J8:K8" si="14">SUM(D8,G8)</f>
        <v>14</v>
      </c>
      <c r="K8" s="13">
        <f t="shared" si="14"/>
        <v>8</v>
      </c>
      <c r="L8" s="14">
        <f t="shared" si="5"/>
        <v>57.14285714</v>
      </c>
      <c r="M8" s="10">
        <v>4.0</v>
      </c>
      <c r="N8" s="10">
        <v>3.0</v>
      </c>
      <c r="O8" s="12">
        <f t="shared" si="6"/>
        <v>75</v>
      </c>
      <c r="P8" s="13">
        <f t="shared" si="7"/>
        <v>19</v>
      </c>
      <c r="Q8" s="10">
        <v>5.0</v>
      </c>
      <c r="R8" s="10">
        <v>4.0</v>
      </c>
      <c r="S8" s="13">
        <f t="shared" si="8"/>
        <v>9</v>
      </c>
      <c r="T8" s="10">
        <v>4.0</v>
      </c>
      <c r="U8" s="10">
        <v>1.0</v>
      </c>
      <c r="V8" s="10">
        <v>2.0</v>
      </c>
      <c r="W8" s="10">
        <v>1.0</v>
      </c>
      <c r="X8" s="10">
        <v>0.0</v>
      </c>
      <c r="Y8" s="15">
        <f t="shared" si="9"/>
        <v>0.5714285714</v>
      </c>
      <c r="Z8" s="16">
        <f t="shared" si="10"/>
        <v>23.916</v>
      </c>
      <c r="AA8" s="17">
        <f t="shared" si="11"/>
        <v>21.97232788</v>
      </c>
    </row>
    <row r="9" ht="12.75" customHeight="1">
      <c r="A9" s="21" t="s">
        <v>37</v>
      </c>
      <c r="B9" s="10">
        <v>1.0</v>
      </c>
      <c r="C9" s="11">
        <v>2.0</v>
      </c>
      <c r="D9" s="10">
        <v>2.0</v>
      </c>
      <c r="E9" s="10">
        <v>1.0</v>
      </c>
      <c r="F9" s="12">
        <f t="shared" si="2"/>
        <v>50</v>
      </c>
      <c r="G9" s="10">
        <v>0.0</v>
      </c>
      <c r="H9" s="10">
        <v>0.0</v>
      </c>
      <c r="I9" s="12">
        <f t="shared" si="3"/>
        <v>0</v>
      </c>
      <c r="J9" s="13">
        <f t="shared" ref="J9:K9" si="15">SUM(D9,G9)</f>
        <v>2</v>
      </c>
      <c r="K9" s="13">
        <f t="shared" si="15"/>
        <v>1</v>
      </c>
      <c r="L9" s="14">
        <f t="shared" si="5"/>
        <v>50</v>
      </c>
      <c r="M9" s="10">
        <v>0.0</v>
      </c>
      <c r="N9" s="10">
        <v>0.0</v>
      </c>
      <c r="O9" s="12">
        <f t="shared" si="6"/>
        <v>0</v>
      </c>
      <c r="P9" s="13">
        <f t="shared" si="7"/>
        <v>2</v>
      </c>
      <c r="Q9" s="10">
        <v>0.0</v>
      </c>
      <c r="R9" s="10">
        <v>1.0</v>
      </c>
      <c r="S9" s="13">
        <f t="shared" si="8"/>
        <v>1</v>
      </c>
      <c r="T9" s="10">
        <v>1.0</v>
      </c>
      <c r="U9" s="10">
        <v>0.0</v>
      </c>
      <c r="V9" s="10">
        <v>1.0</v>
      </c>
      <c r="W9" s="10">
        <v>0.0</v>
      </c>
      <c r="X9" s="10">
        <v>0.0</v>
      </c>
      <c r="Y9" s="15">
        <f t="shared" si="9"/>
        <v>0.5</v>
      </c>
      <c r="Z9" s="16">
        <f t="shared" si="10"/>
        <v>1.703</v>
      </c>
      <c r="AA9" s="17">
        <f t="shared" si="11"/>
        <v>1.564595851</v>
      </c>
    </row>
    <row r="10" ht="12.75" customHeight="1">
      <c r="A10" s="21" t="s">
        <v>38</v>
      </c>
      <c r="B10" s="10">
        <v>1.0</v>
      </c>
      <c r="C10" s="10">
        <v>3.0</v>
      </c>
      <c r="D10" s="11">
        <v>5.0</v>
      </c>
      <c r="E10" s="10">
        <v>2.0</v>
      </c>
      <c r="F10" s="12">
        <f t="shared" si="2"/>
        <v>40</v>
      </c>
      <c r="G10" s="10">
        <v>0.0</v>
      </c>
      <c r="H10" s="10">
        <v>0.0</v>
      </c>
      <c r="I10" s="12">
        <f t="shared" si="3"/>
        <v>0</v>
      </c>
      <c r="J10" s="13">
        <f t="shared" ref="J10:K10" si="16">SUM(D10,G10)</f>
        <v>5</v>
      </c>
      <c r="K10" s="13">
        <f t="shared" si="16"/>
        <v>2</v>
      </c>
      <c r="L10" s="14">
        <f t="shared" si="5"/>
        <v>40</v>
      </c>
      <c r="M10" s="10">
        <v>2.0</v>
      </c>
      <c r="N10" s="10">
        <v>0.0</v>
      </c>
      <c r="O10" s="12">
        <f t="shared" si="6"/>
        <v>0</v>
      </c>
      <c r="P10" s="13">
        <f t="shared" si="7"/>
        <v>4</v>
      </c>
      <c r="Q10" s="10">
        <v>2.0</v>
      </c>
      <c r="R10" s="10">
        <v>3.0</v>
      </c>
      <c r="S10" s="13">
        <f t="shared" si="8"/>
        <v>5</v>
      </c>
      <c r="T10" s="10">
        <v>1.0</v>
      </c>
      <c r="U10" s="10">
        <v>0.0</v>
      </c>
      <c r="V10" s="10">
        <v>2.0</v>
      </c>
      <c r="W10" s="10">
        <v>2.0</v>
      </c>
      <c r="X10" s="10">
        <v>0.0</v>
      </c>
      <c r="Y10" s="15">
        <f t="shared" si="9"/>
        <v>0.4</v>
      </c>
      <c r="Z10" s="16">
        <f t="shared" si="10"/>
        <v>4.262</v>
      </c>
      <c r="AA10" s="17">
        <f t="shared" si="11"/>
        <v>3.915623909</v>
      </c>
    </row>
    <row r="11" ht="12.75" customHeight="1">
      <c r="A11" s="21" t="s">
        <v>39</v>
      </c>
      <c r="B11" s="10"/>
      <c r="C11" s="10"/>
      <c r="D11" s="11"/>
      <c r="E11" s="10"/>
      <c r="F11" s="12">
        <f t="shared" si="2"/>
        <v>0</v>
      </c>
      <c r="G11" s="10"/>
      <c r="H11" s="10"/>
      <c r="I11" s="12">
        <f t="shared" si="3"/>
        <v>0</v>
      </c>
      <c r="J11" s="13">
        <f t="shared" ref="J11:K11" si="17">SUM(D11,G11)</f>
        <v>0</v>
      </c>
      <c r="K11" s="13">
        <f t="shared" si="17"/>
        <v>0</v>
      </c>
      <c r="L11" s="14">
        <f t="shared" si="5"/>
        <v>0</v>
      </c>
      <c r="M11" s="10"/>
      <c r="N11" s="10"/>
      <c r="O11" s="12">
        <f t="shared" si="6"/>
        <v>0</v>
      </c>
      <c r="P11" s="13">
        <f t="shared" si="7"/>
        <v>0</v>
      </c>
      <c r="Q11" s="10"/>
      <c r="R11" s="10"/>
      <c r="S11" s="13">
        <f t="shared" si="8"/>
        <v>0</v>
      </c>
      <c r="T11" s="10"/>
      <c r="U11" s="10"/>
      <c r="V11" s="10"/>
      <c r="W11" s="10"/>
      <c r="X11" s="10"/>
      <c r="Y11" s="15" t="str">
        <f t="shared" si="9"/>
        <v>#DIV/0!</v>
      </c>
      <c r="Z11" s="16">
        <f t="shared" si="10"/>
        <v>0</v>
      </c>
      <c r="AA11" s="17">
        <f t="shared" si="11"/>
        <v>0</v>
      </c>
    </row>
    <row r="12" ht="12.75" customHeight="1">
      <c r="A12" s="23" t="s">
        <v>40</v>
      </c>
      <c r="B12" s="24"/>
      <c r="C12" s="24"/>
      <c r="D12" s="24"/>
      <c r="E12" s="24"/>
      <c r="F12" s="25">
        <f t="shared" si="2"/>
        <v>0</v>
      </c>
      <c r="G12" s="24"/>
      <c r="H12" s="24"/>
      <c r="I12" s="25">
        <f t="shared" si="3"/>
        <v>0</v>
      </c>
      <c r="J12" s="24">
        <f t="shared" ref="J12:K12" si="18">SUM(D12,G12)</f>
        <v>0</v>
      </c>
      <c r="K12" s="24">
        <f t="shared" si="18"/>
        <v>0</v>
      </c>
      <c r="L12" s="25">
        <f t="shared" si="5"/>
        <v>0</v>
      </c>
      <c r="M12" s="24"/>
      <c r="N12" s="24"/>
      <c r="O12" s="25">
        <f t="shared" si="6"/>
        <v>0</v>
      </c>
      <c r="P12" s="24">
        <f t="shared" si="7"/>
        <v>0</v>
      </c>
      <c r="Q12" s="24"/>
      <c r="R12" s="24"/>
      <c r="S12" s="24">
        <f t="shared" si="8"/>
        <v>0</v>
      </c>
      <c r="T12" s="24"/>
      <c r="U12" s="24"/>
      <c r="V12" s="24"/>
      <c r="W12" s="24"/>
      <c r="X12" s="24"/>
      <c r="Y12" s="24" t="str">
        <f t="shared" si="9"/>
        <v>#DIV/0!</v>
      </c>
      <c r="Z12" s="25">
        <f t="shared" si="10"/>
        <v>0</v>
      </c>
      <c r="AA12" s="26">
        <f t="shared" si="11"/>
        <v>0</v>
      </c>
    </row>
    <row r="13" ht="12.75" customHeight="1">
      <c r="A13" s="27" t="s">
        <v>41</v>
      </c>
      <c r="B13" s="28">
        <v>1.0</v>
      </c>
      <c r="C13" s="29">
        <f t="shared" ref="C13:E13" si="19">SUM(C4:C12)</f>
        <v>15</v>
      </c>
      <c r="D13" s="29">
        <f t="shared" si="19"/>
        <v>51</v>
      </c>
      <c r="E13" s="29">
        <f t="shared" si="19"/>
        <v>31</v>
      </c>
      <c r="F13" s="30">
        <f t="shared" si="2"/>
        <v>60.78431373</v>
      </c>
      <c r="G13" s="29">
        <f t="shared" ref="G13:H13" si="20">SUM(G4:G12)</f>
        <v>0</v>
      </c>
      <c r="H13" s="29">
        <f t="shared" si="20"/>
        <v>0</v>
      </c>
      <c r="I13" s="30">
        <f t="shared" si="3"/>
        <v>0</v>
      </c>
      <c r="J13" s="29">
        <f t="shared" ref="J13:K13" si="21">SUM(J4:J12)</f>
        <v>51</v>
      </c>
      <c r="K13" s="29">
        <f t="shared" si="21"/>
        <v>31</v>
      </c>
      <c r="L13" s="30">
        <f t="shared" si="5"/>
        <v>60.78431373</v>
      </c>
      <c r="M13" s="29">
        <f t="shared" ref="M13:N13" si="22">SUM(M4:M12)</f>
        <v>14</v>
      </c>
      <c r="N13" s="29">
        <f t="shared" si="22"/>
        <v>9</v>
      </c>
      <c r="O13" s="30">
        <f t="shared" si="6"/>
        <v>64.28571429</v>
      </c>
      <c r="P13" s="29">
        <f t="shared" ref="P13:X13" si="23">SUM(P4:P12)</f>
        <v>71</v>
      </c>
      <c r="Q13" s="29">
        <f t="shared" si="23"/>
        <v>17</v>
      </c>
      <c r="R13" s="29">
        <f t="shared" si="23"/>
        <v>25</v>
      </c>
      <c r="S13" s="29">
        <f t="shared" si="23"/>
        <v>42</v>
      </c>
      <c r="T13" s="29">
        <f t="shared" si="23"/>
        <v>30</v>
      </c>
      <c r="U13" s="29">
        <f t="shared" si="23"/>
        <v>3</v>
      </c>
      <c r="V13" s="29">
        <f t="shared" si="23"/>
        <v>25</v>
      </c>
      <c r="W13" s="29">
        <f t="shared" si="23"/>
        <v>13</v>
      </c>
      <c r="X13" s="29">
        <f t="shared" si="23"/>
        <v>0</v>
      </c>
      <c r="Y13" s="31" t="str">
        <f>AVERAGE(Y4:Y11)</f>
        <v>#DIV/0!</v>
      </c>
      <c r="Z13" s="30">
        <f>SUM(Z4:Z12)</f>
        <v>108.846</v>
      </c>
      <c r="AA13" s="32">
        <f>AVERAGE(AA4:AA11)</f>
        <v>12.5</v>
      </c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2.75" customHeight="1">
      <c r="A15" s="33" t="s">
        <v>42</v>
      </c>
      <c r="B15" s="33"/>
      <c r="C15" s="33"/>
      <c r="D15" s="33" t="s">
        <v>43</v>
      </c>
      <c r="E15" s="33"/>
      <c r="F15" s="33"/>
      <c r="G15" s="33"/>
      <c r="H15" s="33" t="s">
        <v>44</v>
      </c>
      <c r="I15" s="3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2.75" customHeight="1">
      <c r="A16" s="33" t="s">
        <v>45</v>
      </c>
      <c r="B16" s="33"/>
      <c r="C16" s="33"/>
      <c r="D16" s="33" t="s">
        <v>46</v>
      </c>
      <c r="E16" s="33"/>
      <c r="F16" s="33"/>
      <c r="G16" s="33"/>
      <c r="H16" s="33"/>
      <c r="I16" s="33" t="s">
        <v>47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4" t="s">
        <v>48</v>
      </c>
      <c r="Y16" s="34"/>
      <c r="Z16" s="3"/>
      <c r="AA16" s="36">
        <f>SUM(J13-R13+V13+(0.4*M13))</f>
        <v>56.6</v>
      </c>
    </row>
    <row r="17" ht="12.75" customHeight="1">
      <c r="A17" s="33" t="s">
        <v>49</v>
      </c>
      <c r="B17" s="33"/>
      <c r="C17" s="33"/>
      <c r="D17" s="33" t="s">
        <v>50</v>
      </c>
      <c r="E17" s="33"/>
      <c r="F17" s="33"/>
      <c r="G17" s="33"/>
      <c r="H17" s="33" t="s">
        <v>51</v>
      </c>
      <c r="I17" s="3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4" t="s">
        <v>52</v>
      </c>
      <c r="Y17" s="34"/>
      <c r="Z17" s="3"/>
      <c r="AA17" s="37">
        <f>SUM(P13/AA16)</f>
        <v>1.254416961</v>
      </c>
    </row>
    <row r="18" ht="12.75" customHeight="1">
      <c r="A18" s="33" t="s">
        <v>53</v>
      </c>
      <c r="B18" s="33"/>
      <c r="C18" s="33"/>
      <c r="D18" s="33" t="s">
        <v>54</v>
      </c>
      <c r="E18" s="33"/>
      <c r="F18" s="33"/>
      <c r="G18" s="33"/>
      <c r="H18" s="33"/>
      <c r="I18" s="33" t="s">
        <v>55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2.75" customHeight="1">
      <c r="A19" s="33" t="s">
        <v>56</v>
      </c>
      <c r="B19" s="33"/>
      <c r="C19" s="33"/>
      <c r="D19" s="33" t="s">
        <v>57</v>
      </c>
      <c r="E19" s="33"/>
      <c r="F19" s="33"/>
      <c r="G19" s="3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2.75" customHeight="1">
      <c r="A20" s="33" t="s">
        <v>58</v>
      </c>
      <c r="B20" s="33"/>
      <c r="C20" s="33"/>
      <c r="D20" s="33" t="s">
        <v>59</v>
      </c>
      <c r="E20" s="33"/>
      <c r="F20" s="33"/>
      <c r="G20" s="3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2.75" customHeight="1">
      <c r="A21" s="33" t="s">
        <v>60</v>
      </c>
      <c r="B21" s="33"/>
      <c r="C21" s="33"/>
      <c r="D21" s="33" t="s">
        <v>61</v>
      </c>
      <c r="E21" s="33"/>
      <c r="F21" s="33"/>
      <c r="G21" s="33"/>
      <c r="H21" s="3"/>
      <c r="I21" s="3"/>
      <c r="J21" s="3"/>
      <c r="K21" s="3"/>
      <c r="L21" s="3"/>
      <c r="M21" s="3"/>
      <c r="N21" s="3"/>
      <c r="O21" s="3"/>
      <c r="P21" s="2" t="s">
        <v>62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2.75" customHeight="1">
      <c r="A22" s="33" t="s">
        <v>63</v>
      </c>
      <c r="B22" s="33"/>
      <c r="C22" s="33"/>
      <c r="D22" s="33" t="s">
        <v>64</v>
      </c>
      <c r="E22" s="33"/>
      <c r="F22" s="33"/>
      <c r="G22" s="3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2.75" customHeight="1">
      <c r="A23" s="33" t="s">
        <v>65</v>
      </c>
      <c r="B23" s="33"/>
      <c r="C23" s="33"/>
      <c r="D23" s="33" t="s">
        <v>66</v>
      </c>
      <c r="E23" s="33"/>
      <c r="F23" s="33"/>
      <c r="G23" s="3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2.75" customHeight="1">
      <c r="A24" s="33" t="s">
        <v>67</v>
      </c>
      <c r="B24" s="33"/>
      <c r="C24" s="33"/>
      <c r="D24" s="33" t="s">
        <v>68</v>
      </c>
      <c r="E24" s="33"/>
      <c r="F24" s="33"/>
      <c r="G24" s="33"/>
      <c r="H24" s="3"/>
      <c r="I24" s="3"/>
      <c r="J24" s="3"/>
      <c r="K24" s="3"/>
      <c r="L24" s="3"/>
      <c r="M24" s="3"/>
      <c r="N24" s="3"/>
      <c r="O24" s="3"/>
      <c r="P24" s="2" t="s">
        <v>69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2.75" customHeight="1">
      <c r="A25" s="33"/>
      <c r="B25" s="33"/>
      <c r="C25" s="33"/>
      <c r="D25" s="33" t="s">
        <v>70</v>
      </c>
      <c r="E25" s="33"/>
      <c r="F25" s="33"/>
      <c r="G25" s="33"/>
      <c r="H25" s="3"/>
      <c r="I25" s="3"/>
      <c r="J25" s="3"/>
      <c r="K25" s="3"/>
      <c r="L25" s="3"/>
      <c r="M25" s="3"/>
      <c r="N25" s="3"/>
      <c r="O25" s="3"/>
      <c r="P25" s="38" t="s">
        <v>73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2.75" customHeight="1">
      <c r="A26" s="3"/>
      <c r="B26" s="3"/>
      <c r="C26" s="3"/>
      <c r="D26" s="33" t="s">
        <v>72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0"/>
  <cols>
    <col customWidth="1" min="1" max="1" width="21.71"/>
    <col customWidth="1" min="2" max="24" width="4.71"/>
    <col customWidth="1" min="25" max="25" width="6.57"/>
    <col customWidth="1" min="26" max="26" width="4.71"/>
    <col customWidth="1" min="27" max="27" width="6.0"/>
  </cols>
  <sheetData>
    <row r="1" ht="12.75" customHeight="1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0" customHeight="1">
      <c r="A3" s="5" t="s">
        <v>3</v>
      </c>
      <c r="B3" s="6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7" t="s">
        <v>25</v>
      </c>
      <c r="X3" s="8" t="s">
        <v>26</v>
      </c>
      <c r="Y3" s="8" t="s">
        <v>27</v>
      </c>
      <c r="Z3" s="8" t="s">
        <v>28</v>
      </c>
      <c r="AA3" s="7" t="s">
        <v>29</v>
      </c>
    </row>
    <row r="4" ht="12.75" customHeight="1">
      <c r="A4" s="9" t="s">
        <v>30</v>
      </c>
      <c r="B4" s="10">
        <v>1.0</v>
      </c>
      <c r="C4" s="10">
        <v>0.0</v>
      </c>
      <c r="D4" s="10">
        <v>8.0</v>
      </c>
      <c r="E4" s="10">
        <v>4.0</v>
      </c>
      <c r="F4" s="12">
        <f t="shared" ref="F4:F14" si="2">IF(ISERROR(E4/D4),0,E4/D4*100)</f>
        <v>50</v>
      </c>
      <c r="G4" s="10">
        <v>0.0</v>
      </c>
      <c r="H4" s="10">
        <v>0.0</v>
      </c>
      <c r="I4" s="12">
        <f t="shared" ref="I4:I14" si="3">IF(ISERROR(H4/G4),0,H4/G4*100)</f>
        <v>0</v>
      </c>
      <c r="J4" s="13">
        <f t="shared" ref="J4:K4" si="1">SUM(D4,G4)</f>
        <v>8</v>
      </c>
      <c r="K4" s="13">
        <f t="shared" si="1"/>
        <v>4</v>
      </c>
      <c r="L4" s="14">
        <f t="shared" ref="L4:L14" si="5">IF(ISERROR(K4/J4),0,K4/J4*100)</f>
        <v>50</v>
      </c>
      <c r="M4" s="10">
        <v>4.0</v>
      </c>
      <c r="N4" s="10">
        <v>1.0</v>
      </c>
      <c r="O4" s="12">
        <f t="shared" ref="O4:O14" si="6">IF(ISERROR(N4/M4),0,N4/M4*100)</f>
        <v>25</v>
      </c>
      <c r="P4" s="13">
        <f t="shared" ref="P4:P13" si="7">SUM(E4*2+H4*3+N4*1)</f>
        <v>9</v>
      </c>
      <c r="Q4" s="10">
        <v>3.0</v>
      </c>
      <c r="R4" s="10">
        <v>4.0</v>
      </c>
      <c r="S4" s="13">
        <f t="shared" ref="S4:S13" si="8">SUM(Q4:R4)</f>
        <v>7</v>
      </c>
      <c r="T4" s="10">
        <v>7.0</v>
      </c>
      <c r="U4" s="10">
        <v>0.0</v>
      </c>
      <c r="V4" s="10">
        <v>2.0</v>
      </c>
      <c r="W4" s="10">
        <v>5.0</v>
      </c>
      <c r="X4" s="10">
        <v>7.0</v>
      </c>
      <c r="Y4" s="15">
        <f t="shared" ref="Y4:Y13" si="9">SUM((E4+(H4*1.5))/J4)</f>
        <v>0.5</v>
      </c>
      <c r="Z4" s="16">
        <f t="shared" ref="Z4:Z13" si="10">SUM(P4-1.032*(J4-K4)-0.587*(M4-N4)+1.193*W4+1.03*R4+0.512*Q4+1.603*T4+0.981*U4-1.448*V4-0.225*C4)</f>
        <v>23.057</v>
      </c>
      <c r="AA4" s="17">
        <f t="shared" ref="AA4:AA13" si="11">IF(ISERROR(Z4/$Z$14),0,Z4/$Z$14*100)</f>
        <v>29.11384413</v>
      </c>
    </row>
    <row r="5" ht="12.75" customHeight="1">
      <c r="A5" s="9" t="s">
        <v>33</v>
      </c>
      <c r="B5" s="10">
        <v>1.0</v>
      </c>
      <c r="C5" s="10">
        <v>0.0</v>
      </c>
      <c r="D5" s="10">
        <v>5.0</v>
      </c>
      <c r="E5" s="10">
        <v>0.0</v>
      </c>
      <c r="F5" s="12">
        <f t="shared" si="2"/>
        <v>0</v>
      </c>
      <c r="G5" s="10">
        <v>0.0</v>
      </c>
      <c r="H5" s="10">
        <v>0.0</v>
      </c>
      <c r="I5" s="12">
        <f t="shared" si="3"/>
        <v>0</v>
      </c>
      <c r="J5" s="13">
        <f t="shared" ref="J5:K5" si="4">SUM(D5,G5)</f>
        <v>5</v>
      </c>
      <c r="K5" s="13">
        <f t="shared" si="4"/>
        <v>0</v>
      </c>
      <c r="L5" s="14">
        <f t="shared" si="5"/>
        <v>0</v>
      </c>
      <c r="M5" s="10">
        <v>0.0</v>
      </c>
      <c r="N5" s="10">
        <v>0.0</v>
      </c>
      <c r="O5" s="12">
        <f t="shared" si="6"/>
        <v>0</v>
      </c>
      <c r="P5" s="13">
        <f t="shared" si="7"/>
        <v>0</v>
      </c>
      <c r="Q5" s="10">
        <v>2.0</v>
      </c>
      <c r="R5" s="10">
        <v>4.0</v>
      </c>
      <c r="S5" s="13">
        <f t="shared" si="8"/>
        <v>6</v>
      </c>
      <c r="T5" s="10">
        <v>4.0</v>
      </c>
      <c r="U5" s="10">
        <v>0.0</v>
      </c>
      <c r="V5" s="10">
        <v>1.0</v>
      </c>
      <c r="W5" s="10">
        <v>0.0</v>
      </c>
      <c r="X5" s="10">
        <v>2.0</v>
      </c>
      <c r="Y5" s="15">
        <f t="shared" si="9"/>
        <v>0</v>
      </c>
      <c r="Z5" s="16">
        <f t="shared" si="10"/>
        <v>4.948</v>
      </c>
      <c r="AA5" s="17">
        <f t="shared" si="11"/>
        <v>6.247790292</v>
      </c>
    </row>
    <row r="6" ht="12.75" customHeight="1">
      <c r="A6" s="9" t="s">
        <v>32</v>
      </c>
      <c r="B6" s="10">
        <v>1.0</v>
      </c>
      <c r="C6" s="10">
        <v>3.0</v>
      </c>
      <c r="D6" s="10">
        <v>19.0</v>
      </c>
      <c r="E6" s="10">
        <v>8.0</v>
      </c>
      <c r="F6" s="19">
        <f t="shared" si="2"/>
        <v>42.10526316</v>
      </c>
      <c r="G6" s="10">
        <v>0.0</v>
      </c>
      <c r="H6" s="10">
        <v>0.0</v>
      </c>
      <c r="I6" s="19">
        <f t="shared" si="3"/>
        <v>0</v>
      </c>
      <c r="J6" s="13">
        <f t="shared" ref="J6:K6" si="12">SUM(D6,G6)</f>
        <v>19</v>
      </c>
      <c r="K6" s="13">
        <f t="shared" si="12"/>
        <v>8</v>
      </c>
      <c r="L6" s="14">
        <f t="shared" si="5"/>
        <v>42.10526316</v>
      </c>
      <c r="M6" s="10">
        <v>5.0</v>
      </c>
      <c r="N6" s="10">
        <v>3.0</v>
      </c>
      <c r="O6" s="19">
        <f t="shared" si="6"/>
        <v>60</v>
      </c>
      <c r="P6" s="13">
        <f t="shared" si="7"/>
        <v>19</v>
      </c>
      <c r="Q6" s="10">
        <v>9.0</v>
      </c>
      <c r="R6" s="10">
        <v>12.0</v>
      </c>
      <c r="S6" s="13">
        <f t="shared" si="8"/>
        <v>21</v>
      </c>
      <c r="T6" s="10">
        <v>12.0</v>
      </c>
      <c r="U6" s="10">
        <v>2.0</v>
      </c>
      <c r="V6" s="10">
        <v>3.0</v>
      </c>
      <c r="W6" s="10">
        <v>1.0</v>
      </c>
      <c r="X6" s="10">
        <v>6.0</v>
      </c>
      <c r="Y6" s="15">
        <f t="shared" si="9"/>
        <v>0.4210526316</v>
      </c>
      <c r="Z6" s="19">
        <f t="shared" si="10"/>
        <v>40.814</v>
      </c>
      <c r="AA6" s="20">
        <f t="shared" si="11"/>
        <v>51.53543108</v>
      </c>
    </row>
    <row r="7" ht="12.75" customHeight="1">
      <c r="A7" s="9" t="s">
        <v>34</v>
      </c>
      <c r="B7" s="10">
        <v>1.0</v>
      </c>
      <c r="C7" s="10">
        <v>1.0</v>
      </c>
      <c r="D7" s="10">
        <v>8.0</v>
      </c>
      <c r="E7" s="10">
        <v>2.0</v>
      </c>
      <c r="F7" s="19">
        <f t="shared" si="2"/>
        <v>25</v>
      </c>
      <c r="G7" s="10">
        <v>0.0</v>
      </c>
      <c r="H7" s="10">
        <v>0.0</v>
      </c>
      <c r="I7" s="19">
        <f t="shared" si="3"/>
        <v>0</v>
      </c>
      <c r="J7" s="13">
        <f t="shared" ref="J7:K7" si="13">SUM(D7,G7)</f>
        <v>8</v>
      </c>
      <c r="K7" s="13">
        <f t="shared" si="13"/>
        <v>2</v>
      </c>
      <c r="L7" s="14">
        <f t="shared" si="5"/>
        <v>25</v>
      </c>
      <c r="M7" s="10">
        <v>0.0</v>
      </c>
      <c r="N7" s="10">
        <v>0.0</v>
      </c>
      <c r="O7" s="19">
        <f t="shared" si="6"/>
        <v>0</v>
      </c>
      <c r="P7" s="13">
        <f t="shared" si="7"/>
        <v>4</v>
      </c>
      <c r="Q7" s="10">
        <v>0.0</v>
      </c>
      <c r="R7" s="10">
        <v>3.0</v>
      </c>
      <c r="S7" s="13">
        <f t="shared" si="8"/>
        <v>3</v>
      </c>
      <c r="T7" s="10">
        <v>3.0</v>
      </c>
      <c r="U7" s="10">
        <v>0.0</v>
      </c>
      <c r="V7" s="10">
        <v>2.0</v>
      </c>
      <c r="W7" s="10">
        <v>0.0</v>
      </c>
      <c r="X7" s="10">
        <v>0.0</v>
      </c>
      <c r="Y7" s="15">
        <f t="shared" si="9"/>
        <v>0.25</v>
      </c>
      <c r="Z7" s="19">
        <f t="shared" si="10"/>
        <v>2.586</v>
      </c>
      <c r="AA7" s="20">
        <f t="shared" si="11"/>
        <v>3.26531643</v>
      </c>
    </row>
    <row r="8" ht="12.75" customHeight="1">
      <c r="A8" s="9" t="s">
        <v>35</v>
      </c>
      <c r="B8" s="10">
        <v>1.0</v>
      </c>
      <c r="C8" s="10">
        <v>0.0</v>
      </c>
      <c r="D8" s="10">
        <v>16.0</v>
      </c>
      <c r="E8" s="10">
        <v>4.0</v>
      </c>
      <c r="F8" s="19">
        <f t="shared" si="2"/>
        <v>25</v>
      </c>
      <c r="G8" s="10">
        <v>0.0</v>
      </c>
      <c r="H8" s="10">
        <v>0.0</v>
      </c>
      <c r="I8" s="19">
        <f t="shared" si="3"/>
        <v>0</v>
      </c>
      <c r="J8" s="13">
        <f t="shared" ref="J8:K8" si="14">SUM(D8,G8)</f>
        <v>16</v>
      </c>
      <c r="K8" s="13">
        <f t="shared" si="14"/>
        <v>4</v>
      </c>
      <c r="L8" s="14">
        <f t="shared" si="5"/>
        <v>25</v>
      </c>
      <c r="M8" s="10">
        <v>4.0</v>
      </c>
      <c r="N8" s="10">
        <v>0.0</v>
      </c>
      <c r="O8" s="19">
        <f t="shared" si="6"/>
        <v>0</v>
      </c>
      <c r="P8" s="13">
        <f t="shared" si="7"/>
        <v>8</v>
      </c>
      <c r="Q8" s="10">
        <v>2.0</v>
      </c>
      <c r="R8" s="10">
        <v>2.0</v>
      </c>
      <c r="S8" s="13">
        <f t="shared" si="8"/>
        <v>4</v>
      </c>
      <c r="T8" s="10">
        <v>2.0</v>
      </c>
      <c r="U8" s="10">
        <v>0.0</v>
      </c>
      <c r="V8" s="10">
        <v>5.0</v>
      </c>
      <c r="W8" s="10">
        <v>0.0</v>
      </c>
      <c r="X8" s="10">
        <v>3.0</v>
      </c>
      <c r="Y8" s="15">
        <f t="shared" si="9"/>
        <v>0.25</v>
      </c>
      <c r="Z8" s="19">
        <f t="shared" si="10"/>
        <v>-7.682</v>
      </c>
      <c r="AA8" s="20">
        <f t="shared" si="11"/>
        <v>-9.699984848</v>
      </c>
    </row>
    <row r="9" ht="12.75" customHeight="1">
      <c r="A9" s="21" t="s">
        <v>36</v>
      </c>
      <c r="B9" s="10">
        <v>1.0</v>
      </c>
      <c r="C9" s="10">
        <v>0.0</v>
      </c>
      <c r="D9" s="10">
        <v>19.0</v>
      </c>
      <c r="E9" s="10">
        <v>6.0</v>
      </c>
      <c r="F9" s="12">
        <f t="shared" si="2"/>
        <v>31.57894737</v>
      </c>
      <c r="G9" s="10">
        <v>0.0</v>
      </c>
      <c r="H9" s="10">
        <v>0.0</v>
      </c>
      <c r="I9" s="12">
        <f t="shared" si="3"/>
        <v>0</v>
      </c>
      <c r="J9" s="13">
        <f t="shared" ref="J9:K9" si="15">SUM(D9,G9)</f>
        <v>19</v>
      </c>
      <c r="K9" s="13">
        <f t="shared" si="15"/>
        <v>6</v>
      </c>
      <c r="L9" s="14">
        <f t="shared" si="5"/>
        <v>31.57894737</v>
      </c>
      <c r="M9" s="10">
        <v>2.0</v>
      </c>
      <c r="N9" s="10">
        <v>2.0</v>
      </c>
      <c r="O9" s="12">
        <f t="shared" si="6"/>
        <v>100</v>
      </c>
      <c r="P9" s="13">
        <f t="shared" si="7"/>
        <v>14</v>
      </c>
      <c r="Q9" s="10">
        <v>1.0</v>
      </c>
      <c r="R9" s="10">
        <v>3.0</v>
      </c>
      <c r="S9" s="13">
        <f t="shared" si="8"/>
        <v>4</v>
      </c>
      <c r="T9" s="10">
        <v>3.0</v>
      </c>
      <c r="U9" s="10">
        <v>2.0</v>
      </c>
      <c r="V9" s="10">
        <v>3.0</v>
      </c>
      <c r="W9" s="10">
        <v>0.0</v>
      </c>
      <c r="X9" s="10">
        <v>4.0</v>
      </c>
      <c r="Y9" s="15">
        <f t="shared" si="9"/>
        <v>0.3157894737</v>
      </c>
      <c r="Z9" s="16">
        <f t="shared" si="10"/>
        <v>6.613</v>
      </c>
      <c r="AA9" s="17">
        <f t="shared" si="11"/>
        <v>8.3501692</v>
      </c>
    </row>
    <row r="10" ht="12.75" customHeight="1">
      <c r="A10" s="21" t="s">
        <v>37</v>
      </c>
      <c r="B10" s="10">
        <v>1.0</v>
      </c>
      <c r="C10" s="10">
        <v>0.0</v>
      </c>
      <c r="D10" s="10">
        <v>2.0</v>
      </c>
      <c r="E10" s="10">
        <v>0.0</v>
      </c>
      <c r="F10" s="12">
        <f t="shared" si="2"/>
        <v>0</v>
      </c>
      <c r="G10" s="10">
        <v>0.0</v>
      </c>
      <c r="H10" s="10">
        <v>0.0</v>
      </c>
      <c r="I10" s="12">
        <f t="shared" si="3"/>
        <v>0</v>
      </c>
      <c r="J10" s="13">
        <f t="shared" ref="J10:K10" si="16">SUM(D10,G10)</f>
        <v>2</v>
      </c>
      <c r="K10" s="13">
        <f t="shared" si="16"/>
        <v>0</v>
      </c>
      <c r="L10" s="14">
        <f t="shared" si="5"/>
        <v>0</v>
      </c>
      <c r="M10" s="10">
        <v>0.0</v>
      </c>
      <c r="N10" s="10">
        <v>0.0</v>
      </c>
      <c r="O10" s="12">
        <f t="shared" si="6"/>
        <v>0</v>
      </c>
      <c r="P10" s="13">
        <f t="shared" si="7"/>
        <v>0</v>
      </c>
      <c r="Q10" s="10">
        <v>2.0</v>
      </c>
      <c r="R10" s="10">
        <v>0.0</v>
      </c>
      <c r="S10" s="13">
        <f t="shared" si="8"/>
        <v>2</v>
      </c>
      <c r="T10" s="10">
        <v>3.0</v>
      </c>
      <c r="U10" s="10">
        <v>0.0</v>
      </c>
      <c r="V10" s="10">
        <v>1.0</v>
      </c>
      <c r="W10" s="10">
        <v>1.0</v>
      </c>
      <c r="X10" s="10">
        <v>1.0</v>
      </c>
      <c r="Y10" s="15">
        <f t="shared" si="9"/>
        <v>0</v>
      </c>
      <c r="Z10" s="16">
        <f t="shared" si="10"/>
        <v>3.514</v>
      </c>
      <c r="AA10" s="17">
        <f t="shared" si="11"/>
        <v>4.437092782</v>
      </c>
    </row>
    <row r="11" ht="12.75" customHeight="1">
      <c r="A11" s="21" t="s">
        <v>38</v>
      </c>
      <c r="B11" s="10">
        <v>1.0</v>
      </c>
      <c r="C11" s="10">
        <v>3.0</v>
      </c>
      <c r="D11" s="10">
        <v>5.0</v>
      </c>
      <c r="E11" s="10">
        <v>0.0</v>
      </c>
      <c r="F11" s="12">
        <f t="shared" si="2"/>
        <v>0</v>
      </c>
      <c r="G11" s="10">
        <v>0.0</v>
      </c>
      <c r="H11" s="10">
        <v>0.0</v>
      </c>
      <c r="I11" s="12">
        <f t="shared" si="3"/>
        <v>0</v>
      </c>
      <c r="J11" s="13">
        <f t="shared" ref="J11:K11" si="17">SUM(D11,G11)</f>
        <v>5</v>
      </c>
      <c r="K11" s="13">
        <f t="shared" si="17"/>
        <v>0</v>
      </c>
      <c r="L11" s="14">
        <f t="shared" si="5"/>
        <v>0</v>
      </c>
      <c r="M11" s="10">
        <v>0.0</v>
      </c>
      <c r="N11" s="10">
        <v>0.0</v>
      </c>
      <c r="O11" s="12">
        <f t="shared" si="6"/>
        <v>0</v>
      </c>
      <c r="P11" s="13">
        <f t="shared" si="7"/>
        <v>0</v>
      </c>
      <c r="Q11" s="10">
        <v>0.0</v>
      </c>
      <c r="R11" s="10">
        <v>6.0</v>
      </c>
      <c r="S11" s="13">
        <f t="shared" si="8"/>
        <v>6</v>
      </c>
      <c r="T11" s="10">
        <v>0.0</v>
      </c>
      <c r="U11" s="10">
        <v>2.0</v>
      </c>
      <c r="V11" s="10">
        <v>4.0</v>
      </c>
      <c r="W11" s="10">
        <v>0.0</v>
      </c>
      <c r="X11" s="10">
        <v>2.0</v>
      </c>
      <c r="Y11" s="15">
        <f t="shared" si="9"/>
        <v>0</v>
      </c>
      <c r="Z11" s="16">
        <f t="shared" si="10"/>
        <v>-3.485</v>
      </c>
      <c r="AA11" s="17">
        <f t="shared" si="11"/>
        <v>-4.400474771</v>
      </c>
    </row>
    <row r="12" ht="12.75" customHeight="1">
      <c r="A12" s="21" t="s">
        <v>39</v>
      </c>
      <c r="B12" s="10">
        <v>1.0</v>
      </c>
      <c r="C12" s="10">
        <v>2.0</v>
      </c>
      <c r="D12" s="10">
        <v>13.0</v>
      </c>
      <c r="E12" s="10">
        <v>5.0</v>
      </c>
      <c r="F12" s="12">
        <f t="shared" si="2"/>
        <v>38.46153846</v>
      </c>
      <c r="G12" s="10">
        <v>1.0</v>
      </c>
      <c r="H12" s="10">
        <v>0.0</v>
      </c>
      <c r="I12" s="12">
        <f t="shared" si="3"/>
        <v>0</v>
      </c>
      <c r="J12" s="13">
        <f t="shared" ref="J12:K12" si="18">SUM(D12,G12)</f>
        <v>14</v>
      </c>
      <c r="K12" s="13">
        <f t="shared" si="18"/>
        <v>5</v>
      </c>
      <c r="L12" s="14">
        <f t="shared" si="5"/>
        <v>35.71428571</v>
      </c>
      <c r="M12" s="10">
        <v>2.0</v>
      </c>
      <c r="N12" s="10">
        <v>1.0</v>
      </c>
      <c r="O12" s="12">
        <f t="shared" si="6"/>
        <v>50</v>
      </c>
      <c r="P12" s="13">
        <f t="shared" si="7"/>
        <v>11</v>
      </c>
      <c r="Q12" s="10">
        <v>2.0</v>
      </c>
      <c r="R12" s="10">
        <v>3.0</v>
      </c>
      <c r="S12" s="13">
        <f t="shared" si="8"/>
        <v>5</v>
      </c>
      <c r="T12" s="10">
        <v>6.0</v>
      </c>
      <c r="U12" s="10">
        <v>1.0</v>
      </c>
      <c r="V12" s="10">
        <v>7.0</v>
      </c>
      <c r="W12" s="10">
        <v>3.0</v>
      </c>
      <c r="X12" s="10">
        <v>6.0</v>
      </c>
      <c r="Y12" s="15">
        <f t="shared" si="9"/>
        <v>0.3571428571</v>
      </c>
      <c r="Z12" s="16">
        <f t="shared" si="10"/>
        <v>8.831</v>
      </c>
      <c r="AA12" s="17">
        <f t="shared" si="11"/>
        <v>11.1508157</v>
      </c>
    </row>
    <row r="13" ht="12.75" customHeight="1">
      <c r="A13" s="23" t="s">
        <v>40</v>
      </c>
      <c r="B13" s="24"/>
      <c r="C13" s="24"/>
      <c r="D13" s="24"/>
      <c r="E13" s="24"/>
      <c r="F13" s="25">
        <f t="shared" si="2"/>
        <v>0</v>
      </c>
      <c r="G13" s="24"/>
      <c r="H13" s="24"/>
      <c r="I13" s="25">
        <f t="shared" si="3"/>
        <v>0</v>
      </c>
      <c r="J13" s="24">
        <f t="shared" ref="J13:K13" si="19">SUM(D13,G13)</f>
        <v>0</v>
      </c>
      <c r="K13" s="24">
        <f t="shared" si="19"/>
        <v>0</v>
      </c>
      <c r="L13" s="25">
        <f t="shared" si="5"/>
        <v>0</v>
      </c>
      <c r="M13" s="24"/>
      <c r="N13" s="24"/>
      <c r="O13" s="25">
        <f t="shared" si="6"/>
        <v>0</v>
      </c>
      <c r="P13" s="24">
        <f t="shared" si="7"/>
        <v>0</v>
      </c>
      <c r="Q13" s="24"/>
      <c r="R13" s="24"/>
      <c r="S13" s="24">
        <f t="shared" si="8"/>
        <v>0</v>
      </c>
      <c r="T13" s="24"/>
      <c r="U13" s="24"/>
      <c r="V13" s="24"/>
      <c r="W13" s="24"/>
      <c r="X13" s="24"/>
      <c r="Y13" s="24" t="str">
        <f t="shared" si="9"/>
        <v>#DIV/0!</v>
      </c>
      <c r="Z13" s="25">
        <f t="shared" si="10"/>
        <v>0</v>
      </c>
      <c r="AA13" s="26">
        <f t="shared" si="11"/>
        <v>0</v>
      </c>
    </row>
    <row r="14" ht="12.75" customHeight="1">
      <c r="A14" s="27" t="s">
        <v>41</v>
      </c>
      <c r="B14" s="28">
        <v>1.0</v>
      </c>
      <c r="C14" s="29">
        <f t="shared" ref="C14:E14" si="20">SUM(C4:C13)</f>
        <v>9</v>
      </c>
      <c r="D14" s="29">
        <f t="shared" si="20"/>
        <v>95</v>
      </c>
      <c r="E14" s="29">
        <f t="shared" si="20"/>
        <v>29</v>
      </c>
      <c r="F14" s="30">
        <f t="shared" si="2"/>
        <v>30.52631579</v>
      </c>
      <c r="G14" s="29">
        <f t="shared" ref="G14:H14" si="21">SUM(G4:G13)</f>
        <v>1</v>
      </c>
      <c r="H14" s="29">
        <f t="shared" si="21"/>
        <v>0</v>
      </c>
      <c r="I14" s="30">
        <f t="shared" si="3"/>
        <v>0</v>
      </c>
      <c r="J14" s="29">
        <f t="shared" ref="J14:K14" si="22">SUM(J4:J13)</f>
        <v>96</v>
      </c>
      <c r="K14" s="29">
        <f t="shared" si="22"/>
        <v>29</v>
      </c>
      <c r="L14" s="30">
        <f t="shared" si="5"/>
        <v>30.20833333</v>
      </c>
      <c r="M14" s="29">
        <f t="shared" ref="M14:N14" si="23">SUM(M4:M13)</f>
        <v>17</v>
      </c>
      <c r="N14" s="29">
        <f t="shared" si="23"/>
        <v>7</v>
      </c>
      <c r="O14" s="30">
        <f t="shared" si="6"/>
        <v>41.17647059</v>
      </c>
      <c r="P14" s="29">
        <f t="shared" ref="P14:X14" si="24">SUM(P4:P13)</f>
        <v>65</v>
      </c>
      <c r="Q14" s="29">
        <f t="shared" si="24"/>
        <v>21</v>
      </c>
      <c r="R14" s="29">
        <f t="shared" si="24"/>
        <v>37</v>
      </c>
      <c r="S14" s="29">
        <f t="shared" si="24"/>
        <v>58</v>
      </c>
      <c r="T14" s="29">
        <f t="shared" si="24"/>
        <v>40</v>
      </c>
      <c r="U14" s="29">
        <f t="shared" si="24"/>
        <v>7</v>
      </c>
      <c r="V14" s="29">
        <f t="shared" si="24"/>
        <v>28</v>
      </c>
      <c r="W14" s="29">
        <f t="shared" si="24"/>
        <v>10</v>
      </c>
      <c r="X14" s="29">
        <f t="shared" si="24"/>
        <v>31</v>
      </c>
      <c r="Y14" s="31">
        <f>AVERAGE(Y4:Y12)</f>
        <v>0.2326649958</v>
      </c>
      <c r="Z14" s="30">
        <f>SUM(Z4:Z13)</f>
        <v>79.196</v>
      </c>
      <c r="AA14" s="32">
        <f>AVERAGE(AA4:AA12)</f>
        <v>11.11111111</v>
      </c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2.75" customHeight="1">
      <c r="A16" s="33" t="s">
        <v>42</v>
      </c>
      <c r="B16" s="33"/>
      <c r="C16" s="33"/>
      <c r="D16" s="33" t="s">
        <v>43</v>
      </c>
      <c r="E16" s="33"/>
      <c r="F16" s="33"/>
      <c r="G16" s="33"/>
      <c r="H16" s="33" t="s">
        <v>44</v>
      </c>
      <c r="I16" s="3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2.75" customHeight="1">
      <c r="A17" s="33" t="s">
        <v>45</v>
      </c>
      <c r="B17" s="33"/>
      <c r="C17" s="33"/>
      <c r="D17" s="33" t="s">
        <v>46</v>
      </c>
      <c r="E17" s="33"/>
      <c r="F17" s="33"/>
      <c r="G17" s="33"/>
      <c r="H17" s="33"/>
      <c r="I17" s="33" t="s">
        <v>47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4" t="s">
        <v>48</v>
      </c>
      <c r="Y17" s="34"/>
      <c r="Z17" s="3"/>
      <c r="AA17" s="36">
        <f>SUM(J14-R14+V14+(0.4*M14))</f>
        <v>93.8</v>
      </c>
    </row>
    <row r="18" ht="12.75" customHeight="1">
      <c r="A18" s="33" t="s">
        <v>49</v>
      </c>
      <c r="B18" s="33"/>
      <c r="C18" s="33"/>
      <c r="D18" s="33" t="s">
        <v>50</v>
      </c>
      <c r="E18" s="33"/>
      <c r="F18" s="33"/>
      <c r="G18" s="33"/>
      <c r="H18" s="33" t="s">
        <v>51</v>
      </c>
      <c r="I18" s="3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4" t="s">
        <v>52</v>
      </c>
      <c r="Y18" s="34"/>
      <c r="Z18" s="3"/>
      <c r="AA18" s="37">
        <f>SUM(P14/AA17)</f>
        <v>0.6929637527</v>
      </c>
    </row>
    <row r="19" ht="12.75" customHeight="1">
      <c r="A19" s="33" t="s">
        <v>53</v>
      </c>
      <c r="B19" s="33"/>
      <c r="C19" s="33"/>
      <c r="D19" s="33" t="s">
        <v>54</v>
      </c>
      <c r="E19" s="33"/>
      <c r="F19" s="33"/>
      <c r="G19" s="33"/>
      <c r="H19" s="33"/>
      <c r="I19" s="33" t="s">
        <v>55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2.75" customHeight="1">
      <c r="A20" s="33" t="s">
        <v>56</v>
      </c>
      <c r="B20" s="33"/>
      <c r="C20" s="33"/>
      <c r="D20" s="33" t="s">
        <v>57</v>
      </c>
      <c r="E20" s="33"/>
      <c r="F20" s="33"/>
      <c r="G20" s="3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2.75" customHeight="1">
      <c r="A21" s="33" t="s">
        <v>58</v>
      </c>
      <c r="B21" s="33"/>
      <c r="C21" s="33"/>
      <c r="D21" s="33" t="s">
        <v>59</v>
      </c>
      <c r="E21" s="33"/>
      <c r="F21" s="33"/>
      <c r="G21" s="3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2.75" customHeight="1">
      <c r="A22" s="33" t="s">
        <v>60</v>
      </c>
      <c r="B22" s="33"/>
      <c r="C22" s="33"/>
      <c r="D22" s="33" t="s">
        <v>61</v>
      </c>
      <c r="E22" s="33"/>
      <c r="F22" s="33"/>
      <c r="G22" s="33"/>
      <c r="H22" s="3"/>
      <c r="I22" s="3"/>
      <c r="J22" s="3"/>
      <c r="K22" s="3"/>
      <c r="L22" s="3"/>
      <c r="M22" s="3"/>
      <c r="N22" s="3"/>
      <c r="O22" s="3"/>
      <c r="P22" s="2" t="s">
        <v>62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2.75" customHeight="1">
      <c r="A23" s="33" t="s">
        <v>63</v>
      </c>
      <c r="B23" s="33"/>
      <c r="C23" s="33"/>
      <c r="D23" s="33" t="s">
        <v>64</v>
      </c>
      <c r="E23" s="33"/>
      <c r="F23" s="33"/>
      <c r="G23" s="3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2.75" customHeight="1">
      <c r="A24" s="33" t="s">
        <v>65</v>
      </c>
      <c r="B24" s="33"/>
      <c r="C24" s="33"/>
      <c r="D24" s="33" t="s">
        <v>66</v>
      </c>
      <c r="E24" s="33"/>
      <c r="F24" s="33"/>
      <c r="G24" s="3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2.75" customHeight="1">
      <c r="A25" s="33" t="s">
        <v>67</v>
      </c>
      <c r="B25" s="33"/>
      <c r="C25" s="33"/>
      <c r="D25" s="33" t="s">
        <v>68</v>
      </c>
      <c r="E25" s="33"/>
      <c r="F25" s="33"/>
      <c r="G25" s="33"/>
      <c r="H25" s="3"/>
      <c r="I25" s="3"/>
      <c r="J25" s="3"/>
      <c r="K25" s="3"/>
      <c r="L25" s="3"/>
      <c r="M25" s="3"/>
      <c r="N25" s="3"/>
      <c r="O25" s="3"/>
      <c r="P25" s="2" t="s">
        <v>69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2.75" customHeight="1">
      <c r="A26" s="33"/>
      <c r="B26" s="33"/>
      <c r="C26" s="33"/>
      <c r="D26" s="33" t="s">
        <v>70</v>
      </c>
      <c r="E26" s="33"/>
      <c r="F26" s="33"/>
      <c r="G26" s="33"/>
      <c r="H26" s="3"/>
      <c r="I26" s="3"/>
      <c r="J26" s="3"/>
      <c r="K26" s="3"/>
      <c r="L26" s="3"/>
      <c r="M26" s="3"/>
      <c r="N26" s="3"/>
      <c r="O26" s="3"/>
      <c r="P26" s="38" t="s">
        <v>71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2.75" customHeight="1">
      <c r="A27" s="3"/>
      <c r="B27" s="3"/>
      <c r="C27" s="3"/>
      <c r="D27" s="33" t="s">
        <v>72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0"/>
  <cols>
    <col customWidth="1" min="1" max="1" width="21.71"/>
    <col customWidth="1" min="2" max="24" width="4.71"/>
    <col customWidth="1" min="25" max="25" width="6.57"/>
    <col customWidth="1" min="26" max="26" width="4.71"/>
    <col customWidth="1" min="27" max="27" width="6.0"/>
    <col customWidth="1" min="28" max="28" width="11.14"/>
  </cols>
  <sheetData>
    <row r="1" ht="12.75" customHeight="1">
      <c r="A1" s="2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24.0" customHeight="1">
      <c r="A3" s="5" t="s">
        <v>3</v>
      </c>
      <c r="B3" s="6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7" t="s">
        <v>25</v>
      </c>
      <c r="X3" s="7" t="s">
        <v>26</v>
      </c>
      <c r="Y3" s="8" t="s">
        <v>27</v>
      </c>
      <c r="Z3" s="8" t="s">
        <v>28</v>
      </c>
      <c r="AA3" s="7" t="s">
        <v>29</v>
      </c>
      <c r="AB3" s="7" t="s">
        <v>31</v>
      </c>
    </row>
    <row r="4" ht="12.75" customHeight="1">
      <c r="A4" s="9" t="s">
        <v>30</v>
      </c>
      <c r="B4" s="10">
        <f>SUM('Lundby (h) 09 okt'!B4)</f>
        <v>1</v>
      </c>
      <c r="C4" s="10">
        <f>SUM('Lundby (h) 09 okt'!C4)</f>
        <v>1</v>
      </c>
      <c r="D4" s="10">
        <f>SUM('Lundby (h) 09 okt'!D4)</f>
        <v>5</v>
      </c>
      <c r="E4" s="10">
        <f>SUM('Lundby (h) 09 okt'!E4)</f>
        <v>5</v>
      </c>
      <c r="F4" s="12">
        <f t="shared" ref="F4:F14" si="3">IF(ISERROR(E4/D4),0,E4/D4*100)</f>
        <v>100</v>
      </c>
      <c r="G4" s="10">
        <f>SUM('Lundby (h) 09 okt'!G4)</f>
        <v>0</v>
      </c>
      <c r="H4" s="10">
        <f>SUM('Lundby (h) 09 okt'!H4)</f>
        <v>0</v>
      </c>
      <c r="I4" s="12">
        <f t="shared" ref="I4:I14" si="5">IF(ISERROR(H4/G4),0,H4/G4*100)</f>
        <v>0</v>
      </c>
      <c r="J4" s="13">
        <f t="shared" ref="J4:K4" si="1">SUM(D4,G4)</f>
        <v>5</v>
      </c>
      <c r="K4" s="13">
        <f t="shared" si="1"/>
        <v>5</v>
      </c>
      <c r="L4" s="14">
        <f t="shared" ref="L4:L14" si="7">IF(ISERROR(K4/J4),0,K4/J4*100)</f>
        <v>100</v>
      </c>
      <c r="M4" s="10">
        <f>SUM('Lundby (h) 09 okt'!M4)</f>
        <v>4</v>
      </c>
      <c r="N4" s="10">
        <f>SUM('Lundby (h) 09 okt'!N4)</f>
        <v>3</v>
      </c>
      <c r="O4" s="12">
        <f t="shared" ref="O4:O14" si="9">IF(ISERROR(N4/M4),0,N4/M4*100)</f>
        <v>75</v>
      </c>
      <c r="P4" s="13">
        <f t="shared" ref="P4:P13" si="10">SUM(E4*2+H4*3+N4*1)</f>
        <v>13</v>
      </c>
      <c r="Q4" s="10">
        <f>SUM('Lundby (h) 09 okt'!Q4)</f>
        <v>3</v>
      </c>
      <c r="R4" s="10">
        <f>SUM('Lundby (h) 09 okt'!R4)</f>
        <v>0</v>
      </c>
      <c r="S4" s="13">
        <f t="shared" ref="S4:S13" si="12">SUM(Q4:R4)</f>
        <v>3</v>
      </c>
      <c r="T4" s="10">
        <f>SUM('Lundby (h) 09 okt'!T4)</f>
        <v>3</v>
      </c>
      <c r="U4" s="10">
        <f>SUM('Lundby (h) 09 okt'!U4)</f>
        <v>1</v>
      </c>
      <c r="V4" s="10">
        <f>SUM('Lundby (h) 09 okt'!V4)</f>
        <v>3</v>
      </c>
      <c r="W4" s="10">
        <f>SUM('Lundby (h) 09 okt'!W4)</f>
        <v>4</v>
      </c>
      <c r="X4" s="10">
        <f>SUM('Lundby (h) 09 okt'!X4)</f>
        <v>0</v>
      </c>
      <c r="Y4" s="15">
        <f t="shared" ref="Y4:Y13" si="14">SUM((E4+(H4*1.5))/J4)</f>
        <v>1</v>
      </c>
      <c r="Z4" s="16">
        <f t="shared" ref="Z4:Z13" si="15">SUM(P4-1.032*(J4-K4)-0.587*(M4-N4)+1.193*W4+1.03*R4+0.512*Q4+1.603*T4+0.981*U4-1.448*V4-0.225*C4)</f>
        <v>19.942</v>
      </c>
      <c r="AA4" s="18">
        <f t="shared" ref="AA4:AA13" si="16">IF(ISERROR(Z4/$Z$14),0,Z4/$Z$14*100)</f>
        <v>0</v>
      </c>
      <c r="AB4" s="17">
        <f t="shared" ref="AB4:AB13" si="17">IF(ISERROR(Z4/B4),0,Z4/B4)</f>
        <v>19.942</v>
      </c>
    </row>
    <row r="5" ht="12.75" customHeight="1">
      <c r="A5" s="9" t="s">
        <v>33</v>
      </c>
      <c r="B5" s="10" t="str">
        <f t="shared" ref="B5:E5" si="2">SUM(#REF!)</f>
        <v>#REF!</v>
      </c>
      <c r="C5" s="10" t="str">
        <f t="shared" si="2"/>
        <v>#REF!</v>
      </c>
      <c r="D5" s="10" t="str">
        <f t="shared" si="2"/>
        <v>#REF!</v>
      </c>
      <c r="E5" s="10" t="str">
        <f t="shared" si="2"/>
        <v>#REF!</v>
      </c>
      <c r="F5" s="12">
        <f t="shared" si="3"/>
        <v>0</v>
      </c>
      <c r="G5" s="10" t="str">
        <f t="shared" ref="G5:H5" si="4">SUM(#REF!)</f>
        <v>#REF!</v>
      </c>
      <c r="H5" s="10" t="str">
        <f t="shared" si="4"/>
        <v>#REF!</v>
      </c>
      <c r="I5" s="12">
        <f t="shared" si="5"/>
        <v>0</v>
      </c>
      <c r="J5" s="13" t="str">
        <f t="shared" ref="J5:K5" si="6">SUM(D5,G5)</f>
        <v>#REF!</v>
      </c>
      <c r="K5" s="13" t="str">
        <f t="shared" si="6"/>
        <v>#REF!</v>
      </c>
      <c r="L5" s="14">
        <f t="shared" si="7"/>
        <v>0</v>
      </c>
      <c r="M5" s="10" t="str">
        <f t="shared" ref="M5:N5" si="8">SUM(#REF!)</f>
        <v>#REF!</v>
      </c>
      <c r="N5" s="10" t="str">
        <f t="shared" si="8"/>
        <v>#REF!</v>
      </c>
      <c r="O5" s="12">
        <f t="shared" si="9"/>
        <v>0</v>
      </c>
      <c r="P5" s="13" t="str">
        <f t="shared" si="10"/>
        <v>#REF!</v>
      </c>
      <c r="Q5" s="10" t="str">
        <f t="shared" ref="Q5:R5" si="11">SUM(#REF!)</f>
        <v>#REF!</v>
      </c>
      <c r="R5" s="10" t="str">
        <f t="shared" si="11"/>
        <v>#REF!</v>
      </c>
      <c r="S5" s="13" t="str">
        <f t="shared" si="12"/>
        <v>#REF!</v>
      </c>
      <c r="T5" s="10" t="str">
        <f t="shared" ref="T5:X5" si="13">SUM(#REF!)</f>
        <v>#REF!</v>
      </c>
      <c r="U5" s="10" t="str">
        <f t="shared" si="13"/>
        <v>#REF!</v>
      </c>
      <c r="V5" s="10" t="str">
        <f t="shared" si="13"/>
        <v>#REF!</v>
      </c>
      <c r="W5" s="10" t="str">
        <f t="shared" si="13"/>
        <v>#REF!</v>
      </c>
      <c r="X5" s="10" t="str">
        <f t="shared" si="13"/>
        <v>#REF!</v>
      </c>
      <c r="Y5" s="15" t="str">
        <f t="shared" si="14"/>
        <v>#REF!</v>
      </c>
      <c r="Z5" s="16" t="str">
        <f t="shared" si="15"/>
        <v>#REF!</v>
      </c>
      <c r="AA5" s="18">
        <f t="shared" si="16"/>
        <v>0</v>
      </c>
      <c r="AB5" s="17">
        <f t="shared" si="17"/>
        <v>0</v>
      </c>
    </row>
    <row r="6" ht="12.75" customHeight="1">
      <c r="A6" s="9" t="s">
        <v>32</v>
      </c>
      <c r="B6" s="10">
        <f>SUM('Lundby (h) 09 okt'!B5)</f>
        <v>1</v>
      </c>
      <c r="C6" s="10">
        <f>SUM('Lundby (h) 09 okt'!C5)</f>
        <v>2</v>
      </c>
      <c r="D6" s="10">
        <f>SUM('Lundby (h) 09 okt'!D5)</f>
        <v>13</v>
      </c>
      <c r="E6" s="10">
        <f>SUM('Lundby (h) 09 okt'!E5)</f>
        <v>9</v>
      </c>
      <c r="F6" s="12">
        <f t="shared" si="3"/>
        <v>69.23076923</v>
      </c>
      <c r="G6" s="10">
        <f>SUM('Lundby (h) 09 okt'!G5)</f>
        <v>0</v>
      </c>
      <c r="H6" s="10">
        <f>SUM('Lundby (h) 09 okt'!H5)</f>
        <v>0</v>
      </c>
      <c r="I6" s="12">
        <f t="shared" si="5"/>
        <v>0</v>
      </c>
      <c r="J6" s="13">
        <f t="shared" ref="J6:K6" si="18">SUM(D6,G6)</f>
        <v>13</v>
      </c>
      <c r="K6" s="13">
        <f t="shared" si="18"/>
        <v>9</v>
      </c>
      <c r="L6" s="14">
        <f t="shared" si="7"/>
        <v>69.23076923</v>
      </c>
      <c r="M6" s="10">
        <f>SUM('Lundby (h) 09 okt'!M5)</f>
        <v>2</v>
      </c>
      <c r="N6" s="10">
        <f>SUM('Lundby (h) 09 okt'!N5)</f>
        <v>2</v>
      </c>
      <c r="O6" s="12">
        <f t="shared" si="9"/>
        <v>100</v>
      </c>
      <c r="P6" s="13">
        <f t="shared" si="10"/>
        <v>20</v>
      </c>
      <c r="Q6" s="10">
        <f>SUM('Lundby (h) 09 okt'!Q5)</f>
        <v>5</v>
      </c>
      <c r="R6" s="10">
        <f>SUM('Lundby (h) 09 okt'!R5)</f>
        <v>8</v>
      </c>
      <c r="S6" s="13">
        <f t="shared" si="12"/>
        <v>13</v>
      </c>
      <c r="T6" s="10">
        <f>SUM('Lundby (h) 09 okt'!T5)</f>
        <v>15</v>
      </c>
      <c r="U6" s="10">
        <f>SUM('Lundby (h) 09 okt'!U5)</f>
        <v>1</v>
      </c>
      <c r="V6" s="10">
        <f>SUM('Lundby (h) 09 okt'!V5)</f>
        <v>11</v>
      </c>
      <c r="W6" s="10">
        <f>SUM('Lundby (h) 09 okt'!W5)</f>
        <v>3</v>
      </c>
      <c r="X6" s="10">
        <f>SUM('Lundby (h) 09 okt'!X5)</f>
        <v>0</v>
      </c>
      <c r="Y6" s="15">
        <f t="shared" si="14"/>
        <v>0.6923076923</v>
      </c>
      <c r="Z6" s="16">
        <f t="shared" si="15"/>
        <v>38.899</v>
      </c>
      <c r="AA6" s="18">
        <f t="shared" si="16"/>
        <v>0</v>
      </c>
      <c r="AB6" s="17">
        <f t="shared" si="17"/>
        <v>38.899</v>
      </c>
    </row>
    <row r="7" ht="12.75" customHeight="1">
      <c r="A7" s="9" t="s">
        <v>34</v>
      </c>
      <c r="B7" s="10">
        <f>SUM('Lundby (h) 09 okt'!B6)</f>
        <v>1</v>
      </c>
      <c r="C7" s="10">
        <f>SUM('Lundby (h) 09 okt'!C6)</f>
        <v>3</v>
      </c>
      <c r="D7" s="10">
        <f>SUM('Lundby (h) 09 okt'!D6)</f>
        <v>4</v>
      </c>
      <c r="E7" s="10">
        <f>SUM('Lundby (h) 09 okt'!E6)</f>
        <v>0</v>
      </c>
      <c r="F7" s="12">
        <f t="shared" si="3"/>
        <v>0</v>
      </c>
      <c r="G7" s="10">
        <f>SUM('Lundby (h) 09 okt'!G6)</f>
        <v>0</v>
      </c>
      <c r="H7" s="10">
        <f>SUM('Lundby (h) 09 okt'!H6)</f>
        <v>0</v>
      </c>
      <c r="I7" s="12">
        <f t="shared" si="5"/>
        <v>0</v>
      </c>
      <c r="J7" s="13">
        <f t="shared" ref="J7:K7" si="19">SUM(D7,G7)</f>
        <v>4</v>
      </c>
      <c r="K7" s="13">
        <f t="shared" si="19"/>
        <v>0</v>
      </c>
      <c r="L7" s="14">
        <f t="shared" si="7"/>
        <v>0</v>
      </c>
      <c r="M7" s="10">
        <f>SUM('Lundby (h) 09 okt'!M6)</f>
        <v>0</v>
      </c>
      <c r="N7" s="10">
        <f>SUM('Lundby (h) 09 okt'!N6)</f>
        <v>0</v>
      </c>
      <c r="O7" s="12">
        <f t="shared" si="9"/>
        <v>0</v>
      </c>
      <c r="P7" s="13">
        <f t="shared" si="10"/>
        <v>0</v>
      </c>
      <c r="Q7" s="10">
        <f>SUM('Lundby (h) 09 okt'!Q6)</f>
        <v>1</v>
      </c>
      <c r="R7" s="10">
        <f>SUM('Lundby (h) 09 okt'!R6)</f>
        <v>1</v>
      </c>
      <c r="S7" s="13">
        <f t="shared" si="12"/>
        <v>2</v>
      </c>
      <c r="T7" s="10">
        <f>SUM('Lundby (h) 09 okt'!T6)</f>
        <v>3</v>
      </c>
      <c r="U7" s="10">
        <f>SUM('Lundby (h) 09 okt'!U6)</f>
        <v>0</v>
      </c>
      <c r="V7" s="10">
        <f>SUM('Lundby (h) 09 okt'!V6)</f>
        <v>2</v>
      </c>
      <c r="W7" s="10">
        <f>SUM('Lundby (h) 09 okt'!W6)</f>
        <v>0</v>
      </c>
      <c r="X7" s="10">
        <f>SUM('Lundby (h) 09 okt'!X6)</f>
        <v>0</v>
      </c>
      <c r="Y7" s="22">
        <f t="shared" si="14"/>
        <v>0</v>
      </c>
      <c r="Z7" s="16">
        <f t="shared" si="15"/>
        <v>-1.348</v>
      </c>
      <c r="AA7" s="18">
        <f t="shared" si="16"/>
        <v>0</v>
      </c>
      <c r="AB7" s="17">
        <f t="shared" si="17"/>
        <v>-1.348</v>
      </c>
    </row>
    <row r="8" ht="12.75" customHeight="1">
      <c r="A8" s="9" t="s">
        <v>35</v>
      </c>
      <c r="B8" s="10">
        <f>SUM('Lundby (h) 09 okt'!B7)</f>
        <v>1</v>
      </c>
      <c r="C8" s="10">
        <f>SUM('Lundby (h) 09 okt'!C7)</f>
        <v>1</v>
      </c>
      <c r="D8" s="10">
        <f>SUM('Lundby (h) 09 okt'!D7)</f>
        <v>8</v>
      </c>
      <c r="E8" s="10">
        <f>SUM('Lundby (h) 09 okt'!E7)</f>
        <v>6</v>
      </c>
      <c r="F8" s="12">
        <f t="shared" si="3"/>
        <v>75</v>
      </c>
      <c r="G8" s="10">
        <f>SUM('Lundby (h) 09 okt'!G7)</f>
        <v>0</v>
      </c>
      <c r="H8" s="10">
        <f>SUM('Lundby (h) 09 okt'!H7)</f>
        <v>0</v>
      </c>
      <c r="I8" s="12">
        <f t="shared" si="5"/>
        <v>0</v>
      </c>
      <c r="J8" s="13">
        <f t="shared" ref="J8:K8" si="20">SUM(D8,G8)</f>
        <v>8</v>
      </c>
      <c r="K8" s="13">
        <f t="shared" si="20"/>
        <v>6</v>
      </c>
      <c r="L8" s="14">
        <f t="shared" si="7"/>
        <v>75</v>
      </c>
      <c r="M8" s="10">
        <f>SUM('Lundby (h) 09 okt'!M7)</f>
        <v>2</v>
      </c>
      <c r="N8" s="10">
        <f>SUM('Lundby (h) 09 okt'!N7)</f>
        <v>1</v>
      </c>
      <c r="O8" s="12">
        <f t="shared" si="9"/>
        <v>50</v>
      </c>
      <c r="P8" s="13">
        <f t="shared" si="10"/>
        <v>13</v>
      </c>
      <c r="Q8" s="10">
        <f>SUM('Lundby (h) 09 okt'!Q7)</f>
        <v>1</v>
      </c>
      <c r="R8" s="10">
        <f>SUM('Lundby (h) 09 okt'!R7)</f>
        <v>8</v>
      </c>
      <c r="S8" s="13">
        <f t="shared" si="12"/>
        <v>9</v>
      </c>
      <c r="T8" s="10">
        <f>SUM('Lundby (h) 09 okt'!T7)</f>
        <v>3</v>
      </c>
      <c r="U8" s="10">
        <f>SUM('Lundby (h) 09 okt'!U7)</f>
        <v>0</v>
      </c>
      <c r="V8" s="10">
        <f>SUM('Lundby (h) 09 okt'!V7)</f>
        <v>4</v>
      </c>
      <c r="W8" s="10">
        <f>SUM('Lundby (h) 09 okt'!W7)</f>
        <v>3</v>
      </c>
      <c r="X8" s="10">
        <f>SUM('Lundby (h) 09 okt'!X7)</f>
        <v>0</v>
      </c>
      <c r="Y8" s="15">
        <f t="shared" si="14"/>
        <v>0.75</v>
      </c>
      <c r="Z8" s="16">
        <f t="shared" si="15"/>
        <v>21.472</v>
      </c>
      <c r="AA8" s="18">
        <f t="shared" si="16"/>
        <v>0</v>
      </c>
      <c r="AB8" s="17">
        <f t="shared" si="17"/>
        <v>21.472</v>
      </c>
    </row>
    <row r="9" ht="12.75" customHeight="1">
      <c r="A9" s="21" t="s">
        <v>36</v>
      </c>
      <c r="B9" s="10">
        <f>SUM('Lundby (h) 09 okt'!B8)</f>
        <v>1</v>
      </c>
      <c r="C9" s="10">
        <f>SUM('Lundby (h) 09 okt'!C8)</f>
        <v>3</v>
      </c>
      <c r="D9" s="10">
        <f>SUM('Lundby (h) 09 okt'!D8)</f>
        <v>14</v>
      </c>
      <c r="E9" s="10">
        <f>SUM('Lundby (h) 09 okt'!E8)</f>
        <v>8</v>
      </c>
      <c r="F9" s="12">
        <f t="shared" si="3"/>
        <v>57.14285714</v>
      </c>
      <c r="G9" s="10">
        <f>SUM('Lundby (h) 09 okt'!G8)</f>
        <v>0</v>
      </c>
      <c r="H9" s="10">
        <f>SUM('Lundby (h) 09 okt'!H8)</f>
        <v>0</v>
      </c>
      <c r="I9" s="12">
        <f t="shared" si="5"/>
        <v>0</v>
      </c>
      <c r="J9" s="13">
        <f t="shared" ref="J9:K9" si="21">SUM(D9,G9)</f>
        <v>14</v>
      </c>
      <c r="K9" s="13">
        <f t="shared" si="21"/>
        <v>8</v>
      </c>
      <c r="L9" s="14">
        <f t="shared" si="7"/>
        <v>57.14285714</v>
      </c>
      <c r="M9" s="10">
        <f>SUM('Lundby (h) 09 okt'!M8)</f>
        <v>4</v>
      </c>
      <c r="N9" s="10">
        <f>SUM('Lundby (h) 09 okt'!N8)</f>
        <v>3</v>
      </c>
      <c r="O9" s="12">
        <f t="shared" si="9"/>
        <v>75</v>
      </c>
      <c r="P9" s="13">
        <f t="shared" si="10"/>
        <v>19</v>
      </c>
      <c r="Q9" s="10">
        <f>SUM('Lundby (h) 09 okt'!Q8)</f>
        <v>5</v>
      </c>
      <c r="R9" s="10">
        <f>SUM('Lundby (h) 09 okt'!R8)</f>
        <v>4</v>
      </c>
      <c r="S9" s="13">
        <f t="shared" si="12"/>
        <v>9</v>
      </c>
      <c r="T9" s="10">
        <f>SUM('Lundby (h) 09 okt'!T8)</f>
        <v>4</v>
      </c>
      <c r="U9" s="10">
        <f>SUM('Lundby (h) 09 okt'!U8)</f>
        <v>1</v>
      </c>
      <c r="V9" s="10">
        <f>SUM('Lundby (h) 09 okt'!V8)</f>
        <v>2</v>
      </c>
      <c r="W9" s="10">
        <f>SUM('Lundby (h) 09 okt'!W8)</f>
        <v>1</v>
      </c>
      <c r="X9" s="10">
        <f>SUM('Lundby (h) 09 okt'!X8)</f>
        <v>0</v>
      </c>
      <c r="Y9" s="15">
        <f t="shared" si="14"/>
        <v>0.5714285714</v>
      </c>
      <c r="Z9" s="16">
        <f t="shared" si="15"/>
        <v>23.916</v>
      </c>
      <c r="AA9" s="18">
        <f t="shared" si="16"/>
        <v>0</v>
      </c>
      <c r="AB9" s="17">
        <f t="shared" si="17"/>
        <v>23.916</v>
      </c>
    </row>
    <row r="10" ht="12.75" customHeight="1">
      <c r="A10" s="21" t="s">
        <v>37</v>
      </c>
      <c r="B10" s="10">
        <f>SUM('Lundby (h) 09 okt'!B9)</f>
        <v>1</v>
      </c>
      <c r="C10" s="10">
        <f>SUM('Lerum (h) 13 okt'!C10)</f>
        <v>0</v>
      </c>
      <c r="D10" s="10">
        <f>SUM('Lundby (h) 09 okt'!D9)</f>
        <v>2</v>
      </c>
      <c r="E10" s="10">
        <f>SUM('Lundby (h) 09 okt'!E9)</f>
        <v>1</v>
      </c>
      <c r="F10" s="12">
        <f t="shared" si="3"/>
        <v>50</v>
      </c>
      <c r="G10" s="10">
        <f>SUM('Lundby (h) 09 okt'!G9)</f>
        <v>0</v>
      </c>
      <c r="H10" s="10">
        <f>SUM('Lundby (h) 09 okt'!H9)</f>
        <v>0</v>
      </c>
      <c r="I10" s="12">
        <f t="shared" si="5"/>
        <v>0</v>
      </c>
      <c r="J10" s="13">
        <f t="shared" ref="J10:K10" si="22">SUM(D10,G10)</f>
        <v>2</v>
      </c>
      <c r="K10" s="13">
        <f t="shared" si="22"/>
        <v>1</v>
      </c>
      <c r="L10" s="14">
        <f t="shared" si="7"/>
        <v>50</v>
      </c>
      <c r="M10" s="10">
        <f>SUM('Lundby (h) 09 okt'!M9)</f>
        <v>0</v>
      </c>
      <c r="N10" s="10">
        <f>SUM('Lundby (h) 09 okt'!N9)</f>
        <v>0</v>
      </c>
      <c r="O10" s="12">
        <f t="shared" si="9"/>
        <v>0</v>
      </c>
      <c r="P10" s="13">
        <f t="shared" si="10"/>
        <v>2</v>
      </c>
      <c r="Q10" s="10">
        <f>SUM('Lundby (h) 09 okt'!Q9)</f>
        <v>0</v>
      </c>
      <c r="R10" s="10">
        <f>SUM('Lundby (h) 09 okt'!R9)</f>
        <v>1</v>
      </c>
      <c r="S10" s="13">
        <f t="shared" si="12"/>
        <v>1</v>
      </c>
      <c r="T10" s="10">
        <f>SUM('Lundby (h) 09 okt'!T9)</f>
        <v>1</v>
      </c>
      <c r="U10" s="10">
        <f>SUM('Lundby (h) 09 okt'!U9)</f>
        <v>0</v>
      </c>
      <c r="V10" s="10">
        <f>SUM('Lundby (h) 09 okt'!V9)</f>
        <v>1</v>
      </c>
      <c r="W10" s="10">
        <f>SUM('Lundby (h) 09 okt'!W9)</f>
        <v>0</v>
      </c>
      <c r="X10" s="10">
        <f>SUM('Lundby (h) 09 okt'!X9)</f>
        <v>0</v>
      </c>
      <c r="Y10" s="15">
        <f t="shared" si="14"/>
        <v>0.5</v>
      </c>
      <c r="Z10" s="16">
        <f t="shared" si="15"/>
        <v>2.153</v>
      </c>
      <c r="AA10" s="18">
        <f t="shared" si="16"/>
        <v>0</v>
      </c>
      <c r="AB10" s="17">
        <f t="shared" si="17"/>
        <v>2.153</v>
      </c>
    </row>
    <row r="11" ht="12.75" customHeight="1">
      <c r="A11" s="21" t="s">
        <v>38</v>
      </c>
      <c r="B11" s="10">
        <f>SUM('Lundby (h) 09 okt'!B10)</f>
        <v>1</v>
      </c>
      <c r="C11" s="10">
        <f>SUM('Lundby (h) 09 okt'!C10)</f>
        <v>3</v>
      </c>
      <c r="D11" s="10">
        <f>SUM('Lundby (h) 09 okt'!D10)</f>
        <v>5</v>
      </c>
      <c r="E11" s="10">
        <f>SUM('Lundby (h) 09 okt'!E10)</f>
        <v>2</v>
      </c>
      <c r="F11" s="12">
        <f t="shared" si="3"/>
        <v>40</v>
      </c>
      <c r="G11" s="10">
        <f>SUM('Lundby (h) 09 okt'!G10)</f>
        <v>0</v>
      </c>
      <c r="H11" s="10">
        <f>SUM('Lundby (h) 09 okt'!H10)</f>
        <v>0</v>
      </c>
      <c r="I11" s="12">
        <f t="shared" si="5"/>
        <v>0</v>
      </c>
      <c r="J11" s="13">
        <f t="shared" ref="J11:K11" si="23">SUM(D11,G11)</f>
        <v>5</v>
      </c>
      <c r="K11" s="13">
        <f t="shared" si="23"/>
        <v>2</v>
      </c>
      <c r="L11" s="14">
        <f t="shared" si="7"/>
        <v>40</v>
      </c>
      <c r="M11" s="10">
        <f>SUM('Lundby (h) 09 okt'!M10)</f>
        <v>2</v>
      </c>
      <c r="N11" s="10">
        <f>SUM('Lundby (h) 09 okt'!N10)</f>
        <v>0</v>
      </c>
      <c r="O11" s="12">
        <f t="shared" si="9"/>
        <v>0</v>
      </c>
      <c r="P11" s="13">
        <f t="shared" si="10"/>
        <v>4</v>
      </c>
      <c r="Q11" s="10">
        <f>SUM('Lundby (h) 09 okt'!Q10)</f>
        <v>2</v>
      </c>
      <c r="R11" s="10">
        <f>SUM('Lundby (h) 09 okt'!R10)</f>
        <v>3</v>
      </c>
      <c r="S11" s="13">
        <f t="shared" si="12"/>
        <v>5</v>
      </c>
      <c r="T11" s="10">
        <f>SUM('Lundby (h) 09 okt'!T10)</f>
        <v>1</v>
      </c>
      <c r="U11" s="10">
        <f>SUM('Lundby (h) 09 okt'!U10)</f>
        <v>0</v>
      </c>
      <c r="V11" s="10">
        <f>SUM('Lundby (h) 09 okt'!V10)</f>
        <v>2</v>
      </c>
      <c r="W11" s="10">
        <f>SUM('Lundby (h) 09 okt'!W10)</f>
        <v>2</v>
      </c>
      <c r="X11" s="10">
        <f>SUM('Lundby (h) 09 okt'!X10)</f>
        <v>0</v>
      </c>
      <c r="Y11" s="15">
        <f t="shared" si="14"/>
        <v>0.4</v>
      </c>
      <c r="Z11" s="35">
        <f t="shared" si="15"/>
        <v>4.262</v>
      </c>
      <c r="AA11" s="18">
        <f t="shared" si="16"/>
        <v>0</v>
      </c>
      <c r="AB11" s="17">
        <f t="shared" si="17"/>
        <v>4.262</v>
      </c>
    </row>
    <row r="12" ht="12.75" customHeight="1">
      <c r="A12" s="21" t="s">
        <v>39</v>
      </c>
      <c r="B12" s="10">
        <f>SUM('Lundby (h) 09 okt'!B11)</f>
        <v>0</v>
      </c>
      <c r="C12" s="10">
        <f>SUM('Lerum (h) 13 okt'!C12)</f>
        <v>2</v>
      </c>
      <c r="D12" s="10">
        <f>SUM('Lundby (h) 09 okt'!D11)</f>
        <v>0</v>
      </c>
      <c r="E12" s="10">
        <f>SUM('Lundby (h) 09 okt'!E11)</f>
        <v>0</v>
      </c>
      <c r="F12" s="12">
        <f t="shared" si="3"/>
        <v>0</v>
      </c>
      <c r="G12" s="10">
        <f>SUM('Lundby (h) 09 okt'!G11)</f>
        <v>0</v>
      </c>
      <c r="H12" s="10">
        <f>SUM('Lundby (h) 09 okt'!H11)</f>
        <v>0</v>
      </c>
      <c r="I12" s="12">
        <f t="shared" si="5"/>
        <v>0</v>
      </c>
      <c r="J12" s="13">
        <f t="shared" ref="J12:K12" si="24">SUM(D12,G12)</f>
        <v>0</v>
      </c>
      <c r="K12" s="13">
        <f t="shared" si="24"/>
        <v>0</v>
      </c>
      <c r="L12" s="14">
        <f t="shared" si="7"/>
        <v>0</v>
      </c>
      <c r="M12" s="10">
        <f>SUM('Lundby (h) 09 okt'!M11)</f>
        <v>0</v>
      </c>
      <c r="N12" s="10">
        <f>SUM('Lundby (h) 09 okt'!N11)</f>
        <v>0</v>
      </c>
      <c r="O12" s="12">
        <f t="shared" si="9"/>
        <v>0</v>
      </c>
      <c r="P12" s="13">
        <f t="shared" si="10"/>
        <v>0</v>
      </c>
      <c r="Q12" s="10">
        <f>SUM('Lundby (h) 09 okt'!Q11)</f>
        <v>0</v>
      </c>
      <c r="R12" s="10">
        <f>SUM('Lundby (h) 09 okt'!R11)</f>
        <v>0</v>
      </c>
      <c r="S12" s="13">
        <f t="shared" si="12"/>
        <v>0</v>
      </c>
      <c r="T12" s="10">
        <f>SUM('Lundby (h) 09 okt'!T11)</f>
        <v>0</v>
      </c>
      <c r="U12" s="10">
        <f>SUM('Lundby (h) 09 okt'!U11)</f>
        <v>0</v>
      </c>
      <c r="V12" s="10">
        <f>SUM('Lundby (h) 09 okt'!V11)</f>
        <v>0</v>
      </c>
      <c r="W12" s="10">
        <f>SUM('Lundby (h) 09 okt'!W11)</f>
        <v>0</v>
      </c>
      <c r="X12" s="10">
        <f>SUM('Lundby (h) 09 okt'!X11)</f>
        <v>0</v>
      </c>
      <c r="Y12" s="15" t="str">
        <f t="shared" si="14"/>
        <v>#DIV/0!</v>
      </c>
      <c r="Z12" s="16">
        <f t="shared" si="15"/>
        <v>-0.45</v>
      </c>
      <c r="AA12" s="18">
        <f t="shared" si="16"/>
        <v>0</v>
      </c>
      <c r="AB12" s="17">
        <f t="shared" si="17"/>
        <v>0</v>
      </c>
    </row>
    <row r="13" ht="12.75" customHeight="1">
      <c r="A13" s="21" t="s">
        <v>40</v>
      </c>
      <c r="B13" s="10">
        <f>SUM('Lundby (h) 09 okt'!B12)</f>
        <v>0</v>
      </c>
      <c r="C13" s="10">
        <f>SUM('Lundby (h) 09 okt'!C12)</f>
        <v>0</v>
      </c>
      <c r="D13" s="10">
        <f>SUM('Lundby (h) 09 okt'!D12)</f>
        <v>0</v>
      </c>
      <c r="E13" s="10">
        <f>SUM('Lundby (h) 09 okt'!E12)</f>
        <v>0</v>
      </c>
      <c r="F13" s="12">
        <f t="shared" si="3"/>
        <v>0</v>
      </c>
      <c r="G13" s="10">
        <f>SUM('Lundby (h) 09 okt'!G12)</f>
        <v>0</v>
      </c>
      <c r="H13" s="10">
        <f>SUM('Lundby (h) 09 okt'!H12)</f>
        <v>0</v>
      </c>
      <c r="I13" s="12">
        <f t="shared" si="5"/>
        <v>0</v>
      </c>
      <c r="J13" s="13">
        <f t="shared" ref="J13:K13" si="25">SUM(D13,G13)</f>
        <v>0</v>
      </c>
      <c r="K13" s="13">
        <f t="shared" si="25"/>
        <v>0</v>
      </c>
      <c r="L13" s="14">
        <f t="shared" si="7"/>
        <v>0</v>
      </c>
      <c r="M13" s="10">
        <f>SUM('Lundby (h) 09 okt'!M12)</f>
        <v>0</v>
      </c>
      <c r="N13" s="10">
        <f>SUM('Lundby (h) 09 okt'!N12)</f>
        <v>0</v>
      </c>
      <c r="O13" s="12">
        <f t="shared" si="9"/>
        <v>0</v>
      </c>
      <c r="P13" s="13">
        <f t="shared" si="10"/>
        <v>0</v>
      </c>
      <c r="Q13" s="10">
        <f>SUM('Lundby (h) 09 okt'!Q12)</f>
        <v>0</v>
      </c>
      <c r="R13" s="10">
        <f>SUM('Lundby (h) 09 okt'!R12)</f>
        <v>0</v>
      </c>
      <c r="S13" s="13">
        <f t="shared" si="12"/>
        <v>0</v>
      </c>
      <c r="T13" s="10">
        <f>SUM('Lundby (h) 09 okt'!T12)</f>
        <v>0</v>
      </c>
      <c r="U13" s="10">
        <f>SUM('Lundby (h) 09 okt'!U12)</f>
        <v>0</v>
      </c>
      <c r="V13" s="10">
        <f>SUM('Lundby (h) 09 okt'!V12)</f>
        <v>0</v>
      </c>
      <c r="W13" s="10">
        <f>SUM('Lundby (h) 09 okt'!W12)</f>
        <v>0</v>
      </c>
      <c r="X13" s="10">
        <f>SUM('Lundby (h) 09 okt'!X12)</f>
        <v>0</v>
      </c>
      <c r="Y13" s="15" t="str">
        <f t="shared" si="14"/>
        <v>#DIV/0!</v>
      </c>
      <c r="Z13" s="16">
        <f t="shared" si="15"/>
        <v>0</v>
      </c>
      <c r="AA13" s="18">
        <f t="shared" si="16"/>
        <v>0</v>
      </c>
      <c r="AB13" s="17">
        <f t="shared" si="17"/>
        <v>0</v>
      </c>
    </row>
    <row r="14" ht="12.75" customHeight="1">
      <c r="A14" s="27" t="s">
        <v>41</v>
      </c>
      <c r="B14" s="24">
        <f>SUM('Lundby (h) 09 okt'!B13)</f>
        <v>1</v>
      </c>
      <c r="C14" s="29" t="str">
        <f t="shared" ref="C14:E14" si="26">SUM(C4:C13)</f>
        <v>#REF!</v>
      </c>
      <c r="D14" s="29" t="str">
        <f t="shared" si="26"/>
        <v>#REF!</v>
      </c>
      <c r="E14" s="29" t="str">
        <f t="shared" si="26"/>
        <v>#REF!</v>
      </c>
      <c r="F14" s="30">
        <f t="shared" si="3"/>
        <v>0</v>
      </c>
      <c r="G14" s="29" t="str">
        <f t="shared" ref="G14:H14" si="27">SUM(G4:G13)</f>
        <v>#REF!</v>
      </c>
      <c r="H14" s="29" t="str">
        <f t="shared" si="27"/>
        <v>#REF!</v>
      </c>
      <c r="I14" s="30">
        <f t="shared" si="5"/>
        <v>0</v>
      </c>
      <c r="J14" s="29" t="str">
        <f t="shared" ref="J14:K14" si="28">SUM(J4:J13)</f>
        <v>#REF!</v>
      </c>
      <c r="K14" s="29" t="str">
        <f t="shared" si="28"/>
        <v>#REF!</v>
      </c>
      <c r="L14" s="30">
        <f t="shared" si="7"/>
        <v>0</v>
      </c>
      <c r="M14" s="29" t="str">
        <f t="shared" ref="M14:N14" si="29">SUM(M4:M13)</f>
        <v>#REF!</v>
      </c>
      <c r="N14" s="29" t="str">
        <f t="shared" si="29"/>
        <v>#REF!</v>
      </c>
      <c r="O14" s="30">
        <f t="shared" si="9"/>
        <v>0</v>
      </c>
      <c r="P14" s="29" t="str">
        <f t="shared" ref="P14:X14" si="30">SUM(P4:P13)</f>
        <v>#REF!</v>
      </c>
      <c r="Q14" s="29" t="str">
        <f t="shared" si="30"/>
        <v>#REF!</v>
      </c>
      <c r="R14" s="29" t="str">
        <f t="shared" si="30"/>
        <v>#REF!</v>
      </c>
      <c r="S14" s="29" t="str">
        <f t="shared" si="30"/>
        <v>#REF!</v>
      </c>
      <c r="T14" s="29" t="str">
        <f t="shared" si="30"/>
        <v>#REF!</v>
      </c>
      <c r="U14" s="29" t="str">
        <f t="shared" si="30"/>
        <v>#REF!</v>
      </c>
      <c r="V14" s="29" t="str">
        <f t="shared" si="30"/>
        <v>#REF!</v>
      </c>
      <c r="W14" s="29" t="str">
        <f t="shared" si="30"/>
        <v>#REF!</v>
      </c>
      <c r="X14" s="29" t="str">
        <f t="shared" si="30"/>
        <v>#REF!</v>
      </c>
      <c r="Y14" s="31" t="str">
        <f>AVERAGE(Y4:Y12)</f>
        <v>#REF!</v>
      </c>
      <c r="Z14" s="29" t="str">
        <f>SUM(Z4:Z13)</f>
        <v>#REF!</v>
      </c>
      <c r="AA14" s="32">
        <f t="shared" ref="AA14:AB14" si="31">AVERAGE(AA4:AA12)</f>
        <v>0</v>
      </c>
      <c r="AB14" s="32">
        <f t="shared" si="31"/>
        <v>12.144</v>
      </c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2.75" customHeight="1">
      <c r="A16" s="33" t="s">
        <v>74</v>
      </c>
      <c r="B16" s="33"/>
      <c r="C16" s="33"/>
      <c r="D16" s="33" t="s">
        <v>43</v>
      </c>
      <c r="E16" s="33"/>
      <c r="F16" s="33"/>
      <c r="G16" s="33"/>
      <c r="H16" s="33" t="s">
        <v>44</v>
      </c>
      <c r="I16" s="3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2.75" customHeight="1">
      <c r="A17" s="33" t="s">
        <v>42</v>
      </c>
      <c r="B17" s="33"/>
      <c r="C17" s="33"/>
      <c r="D17" s="33" t="s">
        <v>46</v>
      </c>
      <c r="E17" s="33"/>
      <c r="F17" s="33"/>
      <c r="G17" s="33"/>
      <c r="H17" s="33"/>
      <c r="I17" s="33" t="s">
        <v>47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4"/>
      <c r="Z17" s="3"/>
      <c r="AA17" s="3"/>
      <c r="AB17" s="3"/>
    </row>
    <row r="18" ht="12.75" customHeight="1">
      <c r="A18" s="33" t="s">
        <v>45</v>
      </c>
      <c r="B18" s="33"/>
      <c r="C18" s="33"/>
      <c r="D18" s="33" t="s">
        <v>50</v>
      </c>
      <c r="E18" s="33"/>
      <c r="F18" s="33"/>
      <c r="G18" s="33"/>
      <c r="H18" s="33" t="s">
        <v>51</v>
      </c>
      <c r="I18" s="3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4"/>
      <c r="Z18" s="3"/>
      <c r="AA18" s="3"/>
      <c r="AB18" s="3"/>
    </row>
    <row r="19" ht="12.75" customHeight="1">
      <c r="A19" s="33" t="s">
        <v>49</v>
      </c>
      <c r="B19" s="33"/>
      <c r="C19" s="33"/>
      <c r="D19" s="33" t="s">
        <v>54</v>
      </c>
      <c r="E19" s="33"/>
      <c r="F19" s="33"/>
      <c r="G19" s="33"/>
      <c r="H19" s="3"/>
      <c r="I19" s="33" t="s">
        <v>55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2.75" customHeight="1">
      <c r="A20" s="33" t="s">
        <v>53</v>
      </c>
      <c r="B20" s="33"/>
      <c r="C20" s="33"/>
      <c r="D20" s="33" t="s">
        <v>57</v>
      </c>
      <c r="E20" s="33"/>
      <c r="F20" s="33"/>
      <c r="G20" s="33"/>
      <c r="H20" s="33" t="s">
        <v>75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2.75" customHeight="1">
      <c r="A21" s="33" t="s">
        <v>56</v>
      </c>
      <c r="B21" s="33"/>
      <c r="C21" s="33"/>
      <c r="D21" s="33" t="s">
        <v>59</v>
      </c>
      <c r="E21" s="33"/>
      <c r="F21" s="33"/>
      <c r="G21" s="3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2.75" customHeight="1">
      <c r="A22" s="33" t="s">
        <v>58</v>
      </c>
      <c r="B22" s="33"/>
      <c r="C22" s="33"/>
      <c r="D22" s="33" t="s">
        <v>61</v>
      </c>
      <c r="E22" s="33"/>
      <c r="F22" s="33"/>
      <c r="G22" s="3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2.75" customHeight="1">
      <c r="A23" s="33" t="s">
        <v>60</v>
      </c>
      <c r="B23" s="33"/>
      <c r="C23" s="33"/>
      <c r="D23" s="33" t="s">
        <v>64</v>
      </c>
      <c r="E23" s="33"/>
      <c r="F23" s="33"/>
      <c r="G23" s="3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2.75" customHeight="1">
      <c r="A24" s="33" t="s">
        <v>63</v>
      </c>
      <c r="B24" s="33"/>
      <c r="C24" s="33"/>
      <c r="D24" s="33" t="s">
        <v>66</v>
      </c>
      <c r="E24" s="33"/>
      <c r="F24" s="33"/>
      <c r="G24" s="3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2.75" customHeight="1">
      <c r="A25" s="33" t="s">
        <v>65</v>
      </c>
      <c r="B25" s="33"/>
      <c r="C25" s="33"/>
      <c r="D25" s="33" t="s">
        <v>68</v>
      </c>
      <c r="E25" s="33"/>
      <c r="F25" s="33"/>
      <c r="G25" s="3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2.75" customHeight="1">
      <c r="A26" s="33" t="s">
        <v>67</v>
      </c>
      <c r="B26" s="33"/>
      <c r="C26" s="33"/>
      <c r="D26" s="33" t="s">
        <v>70</v>
      </c>
      <c r="E26" s="33"/>
      <c r="F26" s="33"/>
      <c r="G26" s="3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2.75" customHeight="1">
      <c r="A27" s="3"/>
      <c r="B27" s="3"/>
      <c r="C27" s="3"/>
      <c r="D27" s="33" t="s">
        <v>72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2.75" customHeight="1">
      <c r="A29" s="3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2.75" customHeight="1">
      <c r="A30" s="3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2.75" customHeight="1">
      <c r="A31" s="3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0"/>
  <cols>
    <col customWidth="1" min="1" max="1" width="21.71"/>
    <col customWidth="1" min="2" max="24" width="4.71"/>
    <col customWidth="1" min="25" max="26" width="8.0"/>
  </cols>
  <sheetData>
    <row r="1" ht="12.75" customHeight="1">
      <c r="A1" s="2" t="s">
        <v>76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0" customHeight="1">
      <c r="A3" s="5" t="s">
        <v>3</v>
      </c>
      <c r="B3" s="6" t="s">
        <v>4</v>
      </c>
      <c r="C3" s="39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40" t="s">
        <v>25</v>
      </c>
      <c r="X3" s="7" t="s">
        <v>26</v>
      </c>
      <c r="Y3" s="41"/>
      <c r="Z3" s="41"/>
    </row>
    <row r="4" ht="12.75" customHeight="1">
      <c r="A4" s="9" t="s">
        <v>30</v>
      </c>
      <c r="B4" s="10">
        <f>SUM(Totalt!B4)</f>
        <v>1</v>
      </c>
      <c r="C4" s="42">
        <f>IF(ISERROR(Totalt!C4/Totalt!$B4),0,Totalt!C4/Totalt!$B4)</f>
        <v>1</v>
      </c>
      <c r="D4" s="19">
        <f>IF(ISERROR(Totalt!D4/Totalt!$B4),0,Totalt!D4/Totalt!$B4)</f>
        <v>5</v>
      </c>
      <c r="E4" s="19">
        <f>IF(ISERROR(Totalt!E4/Totalt!$B4),0,Totalt!E4/Totalt!$B4)</f>
        <v>5</v>
      </c>
      <c r="F4" s="12">
        <f t="shared" ref="F4:F14" si="1">IF(ISERROR(E4/D4),0,E4/D4*100)</f>
        <v>100</v>
      </c>
      <c r="G4" s="19">
        <f>IF(ISERROR(Totalt!G4/Totalt!$B4),0,Totalt!G4/Totalt!$B4)</f>
        <v>0</v>
      </c>
      <c r="H4" s="19">
        <f>IF(ISERROR(Totalt!H4/Totalt!$B4),0,Totalt!H4/Totalt!$B4)</f>
        <v>0</v>
      </c>
      <c r="I4" s="12">
        <f t="shared" ref="I4:I14" si="2">IF(ISERROR(H4/G4),0,H4/G4*100)</f>
        <v>0</v>
      </c>
      <c r="J4" s="14">
        <f>IF(ISERROR(Totalt!J4/Totalt!$B4),0,Totalt!J4/Totalt!$B$4)</f>
        <v>5</v>
      </c>
      <c r="K4" s="14">
        <f>IF(ISERROR(Totalt!K4/Totalt!$B4),0,Totalt!K4/Totalt!$B$4)</f>
        <v>5</v>
      </c>
      <c r="L4" s="14">
        <f t="shared" ref="L4:L14" si="3">IF(ISERROR(K4/J4),0,K4/J4*100)</f>
        <v>100</v>
      </c>
      <c r="M4" s="19">
        <f>IF(ISERROR(Totalt!M4/Totalt!$B4),0,Totalt!M4/Totalt!$B4)</f>
        <v>4</v>
      </c>
      <c r="N4" s="19">
        <f>IF(ISERROR(Totalt!N4/Totalt!$B4),0,Totalt!N4/Totalt!$B4)</f>
        <v>3</v>
      </c>
      <c r="O4" s="12">
        <f t="shared" ref="O4:O14" si="4">IF(ISERROR(N4/M4),0,N4/M4*100)</f>
        <v>75</v>
      </c>
      <c r="P4" s="14">
        <f t="shared" ref="P4:P13" si="5">SUM(E4*2+H4*3+N4*1)</f>
        <v>13</v>
      </c>
      <c r="Q4" s="19">
        <f>IF(ISERROR(Totalt!Q4/Totalt!$B4),0,Totalt!Q4/Totalt!$B4)</f>
        <v>3</v>
      </c>
      <c r="R4" s="19">
        <f>IF(ISERROR(Totalt!R4/Totalt!$B4),0,Totalt!R4/Totalt!$B4)</f>
        <v>0</v>
      </c>
      <c r="S4" s="14">
        <f t="shared" ref="S4:S13" si="6">SUM(Q4:R4)</f>
        <v>3</v>
      </c>
      <c r="T4" s="19">
        <f>IF(ISERROR(Totalt!T4/Totalt!$B4),0,Totalt!T4/Totalt!$B4)</f>
        <v>3</v>
      </c>
      <c r="U4" s="19">
        <f>IF(ISERROR(Totalt!U4/Totalt!$B4),0,Totalt!U4/Totalt!$B4)</f>
        <v>1</v>
      </c>
      <c r="V4" s="19">
        <f>IF(ISERROR(Totalt!V4/Totalt!$B4),0,Totalt!V4/Totalt!$B4)</f>
        <v>3</v>
      </c>
      <c r="W4" s="19">
        <f>IF(ISERROR(Totalt!W4/Totalt!$B4),0,Totalt!W4/Totalt!$B4)</f>
        <v>4</v>
      </c>
      <c r="X4" s="19">
        <f>IF(ISERROR(Totalt!X4/Totalt!$B4),0,Totalt!X4/Totalt!$B4)</f>
        <v>0</v>
      </c>
    </row>
    <row r="5" ht="12.75" customHeight="1">
      <c r="A5" s="9" t="s">
        <v>33</v>
      </c>
      <c r="B5" s="10" t="str">
        <f>SUM(Totalt!B5)</f>
        <v>#REF!</v>
      </c>
      <c r="C5" s="42">
        <f>IF(ISERROR(Totalt!C5/Totalt!$B5),0,Totalt!C5/Totalt!$B5)</f>
        <v>0</v>
      </c>
      <c r="D5" s="19">
        <f>IF(ISERROR(Totalt!D5/Totalt!$B5),0,Totalt!D5/Totalt!$B5)</f>
        <v>0</v>
      </c>
      <c r="E5" s="19">
        <f>IF(ISERROR(Totalt!E5/Totalt!$B5),0,Totalt!E5/Totalt!$B5)</f>
        <v>0</v>
      </c>
      <c r="F5" s="12">
        <f t="shared" si="1"/>
        <v>0</v>
      </c>
      <c r="G5" s="19">
        <f>IF(ISERROR(Totalt!G5/Totalt!$B5),0,Totalt!G5/Totalt!$B5)</f>
        <v>0</v>
      </c>
      <c r="H5" s="19">
        <f>IF(ISERROR(Totalt!H5/Totalt!$B5),0,Totalt!H5/Totalt!$B5)</f>
        <v>0</v>
      </c>
      <c r="I5" s="12">
        <f t="shared" si="2"/>
        <v>0</v>
      </c>
      <c r="J5" s="14">
        <f>IF(ISERROR(Totalt!J5/Totalt!$B5),0,Totalt!J5/Totalt!$B$4)</f>
        <v>0</v>
      </c>
      <c r="K5" s="14">
        <f>IF(ISERROR(Totalt!K5/Totalt!$B5),0,Totalt!K5/Totalt!$B$4)</f>
        <v>0</v>
      </c>
      <c r="L5" s="14">
        <f t="shared" si="3"/>
        <v>0</v>
      </c>
      <c r="M5" s="19">
        <f>IF(ISERROR(Totalt!M5/Totalt!$B5),0,Totalt!M5/Totalt!$B5)</f>
        <v>0</v>
      </c>
      <c r="N5" s="19">
        <f>IF(ISERROR(Totalt!N5/Totalt!$B5),0,Totalt!N5/Totalt!$B5)</f>
        <v>0</v>
      </c>
      <c r="O5" s="12">
        <f t="shared" si="4"/>
        <v>0</v>
      </c>
      <c r="P5" s="14">
        <f t="shared" si="5"/>
        <v>0</v>
      </c>
      <c r="Q5" s="19">
        <f>IF(ISERROR(Totalt!Q5/Totalt!$B5),0,Totalt!Q5/Totalt!$B5)</f>
        <v>0</v>
      </c>
      <c r="R5" s="19">
        <f>IF(ISERROR(Totalt!R5/Totalt!$B5),0,Totalt!R5/Totalt!$B5)</f>
        <v>0</v>
      </c>
      <c r="S5" s="14">
        <f t="shared" si="6"/>
        <v>0</v>
      </c>
      <c r="T5" s="19">
        <f>IF(ISERROR(Totalt!T5/Totalt!$B5),0,Totalt!T5/Totalt!$B5)</f>
        <v>0</v>
      </c>
      <c r="U5" s="19">
        <f>IF(ISERROR(Totalt!U5/Totalt!$B5),0,Totalt!U5/Totalt!$B5)</f>
        <v>0</v>
      </c>
      <c r="V5" s="19">
        <f>IF(ISERROR(Totalt!V5/Totalt!$B5),0,Totalt!V5/Totalt!$B5)</f>
        <v>0</v>
      </c>
      <c r="W5" s="19">
        <f>IF(ISERROR(Totalt!W5/Totalt!$B5),0,Totalt!W5/Totalt!$B5)</f>
        <v>0</v>
      </c>
      <c r="X5" s="19">
        <f>IF(ISERROR(Totalt!X5/Totalt!$B5),0,Totalt!X5/Totalt!$B5)</f>
        <v>0</v>
      </c>
    </row>
    <row r="6" ht="12.75" customHeight="1">
      <c r="A6" s="9" t="s">
        <v>32</v>
      </c>
      <c r="B6" s="10">
        <f>SUM(Totalt!B6)</f>
        <v>1</v>
      </c>
      <c r="C6" s="42">
        <f>IF(ISERROR(Totalt!C6/Totalt!$B6),0,Totalt!C6/Totalt!$B6)</f>
        <v>2</v>
      </c>
      <c r="D6" s="19">
        <f>IF(ISERROR(Totalt!D6/Totalt!$B6),0,Totalt!D6/Totalt!$B6)</f>
        <v>13</v>
      </c>
      <c r="E6" s="19">
        <f>IF(ISERROR(Totalt!E6/Totalt!$B6),0,Totalt!E6/Totalt!$B6)</f>
        <v>9</v>
      </c>
      <c r="F6" s="12">
        <f t="shared" si="1"/>
        <v>69.23076923</v>
      </c>
      <c r="G6" s="19">
        <f>IF(ISERROR(Totalt!G6/Totalt!$B6),0,Totalt!G6/Totalt!$B6)</f>
        <v>0</v>
      </c>
      <c r="H6" s="19">
        <f>IF(ISERROR(Totalt!H6/Totalt!$B6),0,Totalt!H6/Totalt!$B6)</f>
        <v>0</v>
      </c>
      <c r="I6" s="12">
        <f t="shared" si="2"/>
        <v>0</v>
      </c>
      <c r="J6" s="14">
        <f>IF(ISERROR(Totalt!J6/Totalt!$B6),0,Totalt!J6/Totalt!$B$4)</f>
        <v>13</v>
      </c>
      <c r="K6" s="14">
        <f>IF(ISERROR(Totalt!K6/Totalt!$B6),0,Totalt!K6/Totalt!$B$4)</f>
        <v>9</v>
      </c>
      <c r="L6" s="14">
        <f t="shared" si="3"/>
        <v>69.23076923</v>
      </c>
      <c r="M6" s="19">
        <f>IF(ISERROR(Totalt!M6/Totalt!$B6),0,Totalt!M6/Totalt!$B6)</f>
        <v>2</v>
      </c>
      <c r="N6" s="19">
        <f>IF(ISERROR(Totalt!N6/Totalt!$B6),0,Totalt!N6/Totalt!$B6)</f>
        <v>2</v>
      </c>
      <c r="O6" s="12">
        <f t="shared" si="4"/>
        <v>100</v>
      </c>
      <c r="P6" s="14">
        <f t="shared" si="5"/>
        <v>20</v>
      </c>
      <c r="Q6" s="19">
        <f>IF(ISERROR(Totalt!Q6/Totalt!$B6),0,Totalt!Q6/Totalt!$B6)</f>
        <v>5</v>
      </c>
      <c r="R6" s="19">
        <f>IF(ISERROR(Totalt!R6/Totalt!$B6),0,Totalt!R6/Totalt!$B6)</f>
        <v>8</v>
      </c>
      <c r="S6" s="14">
        <f t="shared" si="6"/>
        <v>13</v>
      </c>
      <c r="T6" s="19">
        <f>IF(ISERROR(Totalt!T6/Totalt!$B6),0,Totalt!T6/Totalt!$B6)</f>
        <v>15</v>
      </c>
      <c r="U6" s="19">
        <f>IF(ISERROR(Totalt!U6/Totalt!$B6),0,Totalt!U6/Totalt!$B6)</f>
        <v>1</v>
      </c>
      <c r="V6" s="19">
        <f>IF(ISERROR(Totalt!V6/Totalt!$B6),0,Totalt!V6/Totalt!$B6)</f>
        <v>11</v>
      </c>
      <c r="W6" s="19">
        <f>IF(ISERROR(Totalt!W6/Totalt!$B6),0,Totalt!W6/Totalt!$B6)</f>
        <v>3</v>
      </c>
      <c r="X6" s="19">
        <f>IF(ISERROR(Totalt!X6/Totalt!$B6),0,Totalt!X6/Totalt!$B6)</f>
        <v>0</v>
      </c>
    </row>
    <row r="7" ht="12.75" customHeight="1">
      <c r="A7" s="9" t="s">
        <v>34</v>
      </c>
      <c r="B7" s="10">
        <f>SUM(Totalt!B7)</f>
        <v>1</v>
      </c>
      <c r="C7" s="42">
        <f>IF(ISERROR(Totalt!C7/Totalt!$B7),0,Totalt!C7/Totalt!$B7)</f>
        <v>3</v>
      </c>
      <c r="D7" s="19">
        <f>IF(ISERROR(Totalt!D7/Totalt!$B7),0,Totalt!D7/Totalt!$B7)</f>
        <v>4</v>
      </c>
      <c r="E7" s="19">
        <f>IF(ISERROR(Totalt!E7/Totalt!$B7),0,Totalt!E7/Totalt!$B7)</f>
        <v>0</v>
      </c>
      <c r="F7" s="12">
        <f t="shared" si="1"/>
        <v>0</v>
      </c>
      <c r="G7" s="19">
        <f>IF(ISERROR(Totalt!G7/Totalt!$B7),0,Totalt!G7/Totalt!$B7)</f>
        <v>0</v>
      </c>
      <c r="H7" s="19">
        <f>IF(ISERROR(Totalt!H7/Totalt!$B7),0,Totalt!H7/Totalt!$B7)</f>
        <v>0</v>
      </c>
      <c r="I7" s="12">
        <f t="shared" si="2"/>
        <v>0</v>
      </c>
      <c r="J7" s="14">
        <f>IF(ISERROR(Totalt!J7/Totalt!$B7),0,Totalt!J7/Totalt!$B$4)</f>
        <v>4</v>
      </c>
      <c r="K7" s="14">
        <f>IF(ISERROR(Totalt!K7/Totalt!$B7),0,Totalt!K7/Totalt!$B$4)</f>
        <v>0</v>
      </c>
      <c r="L7" s="14">
        <f t="shared" si="3"/>
        <v>0</v>
      </c>
      <c r="M7" s="19">
        <f>IF(ISERROR(Totalt!M7/Totalt!$B7),0,Totalt!M7/Totalt!$B7)</f>
        <v>0</v>
      </c>
      <c r="N7" s="19">
        <f>IF(ISERROR(Totalt!N7/Totalt!$B7),0,Totalt!N7/Totalt!$B7)</f>
        <v>0</v>
      </c>
      <c r="O7" s="12">
        <f t="shared" si="4"/>
        <v>0</v>
      </c>
      <c r="P7" s="14">
        <f t="shared" si="5"/>
        <v>0</v>
      </c>
      <c r="Q7" s="19">
        <f>IF(ISERROR(Totalt!Q7/Totalt!$B7),0,Totalt!Q7/Totalt!$B7)</f>
        <v>1</v>
      </c>
      <c r="R7" s="19">
        <f>IF(ISERROR(Totalt!R7/Totalt!$B7),0,Totalt!R7/Totalt!$B7)</f>
        <v>1</v>
      </c>
      <c r="S7" s="14">
        <f t="shared" si="6"/>
        <v>2</v>
      </c>
      <c r="T7" s="19">
        <f>IF(ISERROR(Totalt!T7/Totalt!$B7),0,Totalt!T7/Totalt!$B7)</f>
        <v>3</v>
      </c>
      <c r="U7" s="19">
        <f>IF(ISERROR(Totalt!U7/Totalt!$B7),0,Totalt!U7/Totalt!$B7)</f>
        <v>0</v>
      </c>
      <c r="V7" s="19">
        <f>IF(ISERROR(Totalt!V7/Totalt!$B7),0,Totalt!V7/Totalt!$B7)</f>
        <v>2</v>
      </c>
      <c r="W7" s="19">
        <f>IF(ISERROR(Totalt!W7/Totalt!$B7),0,Totalt!W7/Totalt!$B7)</f>
        <v>0</v>
      </c>
      <c r="X7" s="19">
        <f>IF(ISERROR(Totalt!X7/Totalt!$B7),0,Totalt!X7/Totalt!$B7)</f>
        <v>0</v>
      </c>
    </row>
    <row r="8" ht="12.75" customHeight="1">
      <c r="A8" s="9" t="s">
        <v>35</v>
      </c>
      <c r="B8" s="10">
        <f>SUM(Totalt!B8)</f>
        <v>1</v>
      </c>
      <c r="C8" s="42">
        <f>IF(ISERROR(Totalt!C8/Totalt!$B8),0,Totalt!C8/Totalt!$B8)</f>
        <v>1</v>
      </c>
      <c r="D8" s="19">
        <f>IF(ISERROR(Totalt!D8/Totalt!$B8),0,Totalt!D8/Totalt!$B8)</f>
        <v>8</v>
      </c>
      <c r="E8" s="19">
        <f>IF(ISERROR(Totalt!E8/Totalt!$B8),0,Totalt!E8/Totalt!$B8)</f>
        <v>6</v>
      </c>
      <c r="F8" s="12">
        <f t="shared" si="1"/>
        <v>75</v>
      </c>
      <c r="G8" s="19">
        <f>IF(ISERROR(Totalt!G8/Totalt!$B8),0,Totalt!G8/Totalt!$B8)</f>
        <v>0</v>
      </c>
      <c r="H8" s="19">
        <f>IF(ISERROR(Totalt!H8/Totalt!$B8),0,Totalt!H8/Totalt!$B8)</f>
        <v>0</v>
      </c>
      <c r="I8" s="12">
        <f t="shared" si="2"/>
        <v>0</v>
      </c>
      <c r="J8" s="14">
        <f>IF(ISERROR(Totalt!J8/Totalt!$B8),0,Totalt!J8/Totalt!$B$4)</f>
        <v>8</v>
      </c>
      <c r="K8" s="14">
        <f>IF(ISERROR(Totalt!K8/Totalt!$B8),0,Totalt!K8/Totalt!$B$4)</f>
        <v>6</v>
      </c>
      <c r="L8" s="14">
        <f t="shared" si="3"/>
        <v>75</v>
      </c>
      <c r="M8" s="19">
        <f>IF(ISERROR(Totalt!M8/Totalt!$B8),0,Totalt!M8/Totalt!$B8)</f>
        <v>2</v>
      </c>
      <c r="N8" s="19">
        <f>IF(ISERROR(Totalt!N8/Totalt!$B8),0,Totalt!N8/Totalt!$B8)</f>
        <v>1</v>
      </c>
      <c r="O8" s="12">
        <f t="shared" si="4"/>
        <v>50</v>
      </c>
      <c r="P8" s="14">
        <f t="shared" si="5"/>
        <v>13</v>
      </c>
      <c r="Q8" s="19">
        <f>IF(ISERROR(Totalt!Q8/Totalt!$B8),0,Totalt!Q8/Totalt!$B8)</f>
        <v>1</v>
      </c>
      <c r="R8" s="19">
        <f>IF(ISERROR(Totalt!R8/Totalt!$B8),0,Totalt!R8/Totalt!$B8)</f>
        <v>8</v>
      </c>
      <c r="S8" s="14">
        <f t="shared" si="6"/>
        <v>9</v>
      </c>
      <c r="T8" s="19">
        <f>IF(ISERROR(Totalt!T8/Totalt!$B8),0,Totalt!T8/Totalt!$B8)</f>
        <v>3</v>
      </c>
      <c r="U8" s="19">
        <f>IF(ISERROR(Totalt!U8/Totalt!$B8),0,Totalt!U8/Totalt!$B8)</f>
        <v>0</v>
      </c>
      <c r="V8" s="19">
        <f>IF(ISERROR(Totalt!V8/Totalt!$B8),0,Totalt!V8/Totalt!$B8)</f>
        <v>4</v>
      </c>
      <c r="W8" s="19">
        <f>IF(ISERROR(Totalt!W8/Totalt!$B8),0,Totalt!W8/Totalt!$B8)</f>
        <v>3</v>
      </c>
      <c r="X8" s="19">
        <f>IF(ISERROR(Totalt!X8/Totalt!$B8),0,Totalt!X8/Totalt!$B8)</f>
        <v>0</v>
      </c>
    </row>
    <row r="9" ht="12.75" customHeight="1">
      <c r="A9" s="21" t="s">
        <v>36</v>
      </c>
      <c r="B9" s="10">
        <f>SUM(Totalt!B9)</f>
        <v>1</v>
      </c>
      <c r="C9" s="42">
        <f>IF(ISERROR(Totalt!C9/Totalt!$B9),0,Totalt!C9/Totalt!$B9)</f>
        <v>3</v>
      </c>
      <c r="D9" s="19">
        <f>IF(ISERROR(Totalt!D9/Totalt!$B9),0,Totalt!D9/Totalt!$B9)</f>
        <v>14</v>
      </c>
      <c r="E9" s="19">
        <f>IF(ISERROR(Totalt!E9/Totalt!$B9),0,Totalt!E9/Totalt!$B9)</f>
        <v>8</v>
      </c>
      <c r="F9" s="12">
        <f t="shared" si="1"/>
        <v>57.14285714</v>
      </c>
      <c r="G9" s="19">
        <f>IF(ISERROR(Totalt!G9/Totalt!$B9),0,Totalt!G9/Totalt!$B9)</f>
        <v>0</v>
      </c>
      <c r="H9" s="19">
        <f>IF(ISERROR(Totalt!H9/Totalt!$B9),0,Totalt!H9/Totalt!$B9)</f>
        <v>0</v>
      </c>
      <c r="I9" s="12">
        <f t="shared" si="2"/>
        <v>0</v>
      </c>
      <c r="J9" s="14">
        <f>IF(ISERROR(Totalt!J9/Totalt!$B9),0,Totalt!J9/Totalt!$B$4)</f>
        <v>14</v>
      </c>
      <c r="K9" s="14">
        <f>IF(ISERROR(Totalt!K9/Totalt!$B9),0,Totalt!K9/Totalt!$B$4)</f>
        <v>8</v>
      </c>
      <c r="L9" s="14">
        <f t="shared" si="3"/>
        <v>57.14285714</v>
      </c>
      <c r="M9" s="19">
        <f>IF(ISERROR(Totalt!M9/Totalt!$B9),0,Totalt!M9/Totalt!$B9)</f>
        <v>4</v>
      </c>
      <c r="N9" s="19">
        <f>IF(ISERROR(Totalt!N9/Totalt!$B9),0,Totalt!N9/Totalt!$B9)</f>
        <v>3</v>
      </c>
      <c r="O9" s="12">
        <f t="shared" si="4"/>
        <v>75</v>
      </c>
      <c r="P9" s="14">
        <f t="shared" si="5"/>
        <v>19</v>
      </c>
      <c r="Q9" s="19">
        <f>IF(ISERROR(Totalt!Q9/Totalt!$B9),0,Totalt!Q9/Totalt!$B9)</f>
        <v>5</v>
      </c>
      <c r="R9" s="19">
        <f>IF(ISERROR(Totalt!R9/Totalt!$B9),0,Totalt!R9/Totalt!$B9)</f>
        <v>4</v>
      </c>
      <c r="S9" s="14">
        <f t="shared" si="6"/>
        <v>9</v>
      </c>
      <c r="T9" s="19">
        <f>IF(ISERROR(Totalt!T9/Totalt!$B9),0,Totalt!T9/Totalt!$B9)</f>
        <v>4</v>
      </c>
      <c r="U9" s="19">
        <f>IF(ISERROR(Totalt!U9/Totalt!$B9),0,Totalt!U9/Totalt!$B9)</f>
        <v>1</v>
      </c>
      <c r="V9" s="19">
        <f>IF(ISERROR(Totalt!V9/Totalt!$B9),0,Totalt!V9/Totalt!$B9)</f>
        <v>2</v>
      </c>
      <c r="W9" s="19">
        <f>IF(ISERROR(Totalt!W9/Totalt!$B9),0,Totalt!W9/Totalt!$B9)</f>
        <v>1</v>
      </c>
      <c r="X9" s="19">
        <f>IF(ISERROR(Totalt!X9/Totalt!$B9),0,Totalt!X9/Totalt!$B9)</f>
        <v>0</v>
      </c>
    </row>
    <row r="10" ht="12.75" customHeight="1">
      <c r="A10" s="21" t="s">
        <v>37</v>
      </c>
      <c r="B10" s="10">
        <f>SUM(Totalt!B10)</f>
        <v>1</v>
      </c>
      <c r="C10" s="42">
        <f>IF(ISERROR(Totalt!C10/Totalt!$B10),0,Totalt!C10/Totalt!$B10)</f>
        <v>0</v>
      </c>
      <c r="D10" s="19">
        <f>IF(ISERROR(Totalt!D10/Totalt!$B10),0,Totalt!D10/Totalt!$B10)</f>
        <v>2</v>
      </c>
      <c r="E10" s="19">
        <f>IF(ISERROR(Totalt!E10/Totalt!$B10),0,Totalt!E10/Totalt!$B10)</f>
        <v>1</v>
      </c>
      <c r="F10" s="12">
        <f t="shared" si="1"/>
        <v>50</v>
      </c>
      <c r="G10" s="19">
        <f>IF(ISERROR(Totalt!G10/Totalt!$B10),0,Totalt!G10/Totalt!$B10)</f>
        <v>0</v>
      </c>
      <c r="H10" s="19">
        <f>IF(ISERROR(Totalt!H10/Totalt!$B10),0,Totalt!H10/Totalt!$B10)</f>
        <v>0</v>
      </c>
      <c r="I10" s="12">
        <f t="shared" si="2"/>
        <v>0</v>
      </c>
      <c r="J10" s="14">
        <f>IF(ISERROR(Totalt!J10/Totalt!$B10),0,Totalt!J10/Totalt!$B$4)</f>
        <v>2</v>
      </c>
      <c r="K10" s="14">
        <f>IF(ISERROR(Totalt!K10/Totalt!$B10),0,Totalt!K10/Totalt!$B$4)</f>
        <v>1</v>
      </c>
      <c r="L10" s="14">
        <f t="shared" si="3"/>
        <v>50</v>
      </c>
      <c r="M10" s="19">
        <f>IF(ISERROR(Totalt!M10/Totalt!$B10),0,Totalt!M10/Totalt!$B10)</f>
        <v>0</v>
      </c>
      <c r="N10" s="19">
        <f>IF(ISERROR(Totalt!N10/Totalt!$B10),0,Totalt!N10/Totalt!$B10)</f>
        <v>0</v>
      </c>
      <c r="O10" s="12">
        <f t="shared" si="4"/>
        <v>0</v>
      </c>
      <c r="P10" s="14">
        <f t="shared" si="5"/>
        <v>2</v>
      </c>
      <c r="Q10" s="19">
        <f>IF(ISERROR(Totalt!Q10/Totalt!$B10),0,Totalt!Q10/Totalt!$B10)</f>
        <v>0</v>
      </c>
      <c r="R10" s="19">
        <f>IF(ISERROR(Totalt!R10/Totalt!$B10),0,Totalt!R10/Totalt!$B10)</f>
        <v>1</v>
      </c>
      <c r="S10" s="14">
        <f t="shared" si="6"/>
        <v>1</v>
      </c>
      <c r="T10" s="19">
        <f>IF(ISERROR(Totalt!T10/Totalt!$B10),0,Totalt!T10/Totalt!$B10)</f>
        <v>1</v>
      </c>
      <c r="U10" s="19">
        <f>IF(ISERROR(Totalt!U10/Totalt!$B10),0,Totalt!U10/Totalt!$B10)</f>
        <v>0</v>
      </c>
      <c r="V10" s="19">
        <f>IF(ISERROR(Totalt!V10/Totalt!$B10),0,Totalt!V10/Totalt!$B10)</f>
        <v>1</v>
      </c>
      <c r="W10" s="19">
        <f>IF(ISERROR(Totalt!W10/Totalt!$B10),0,Totalt!W10/Totalt!$B10)</f>
        <v>0</v>
      </c>
      <c r="X10" s="19">
        <f>IF(ISERROR(Totalt!X10/Totalt!$B10),0,Totalt!X10/Totalt!$B10)</f>
        <v>0</v>
      </c>
    </row>
    <row r="11" ht="12.75" customHeight="1">
      <c r="A11" s="21" t="s">
        <v>38</v>
      </c>
      <c r="B11" s="10">
        <f>SUM(Totalt!B11)</f>
        <v>1</v>
      </c>
      <c r="C11" s="42">
        <f>IF(ISERROR(Totalt!C11/Totalt!$B11),0,Totalt!C11/Totalt!$B11)</f>
        <v>3</v>
      </c>
      <c r="D11" s="19">
        <f>IF(ISERROR(Totalt!D11/Totalt!$B11),0,Totalt!D11/Totalt!$B11)</f>
        <v>5</v>
      </c>
      <c r="E11" s="19">
        <f>IF(ISERROR(Totalt!E11/Totalt!$B11),0,Totalt!E11/Totalt!$B11)</f>
        <v>2</v>
      </c>
      <c r="F11" s="12">
        <f t="shared" si="1"/>
        <v>40</v>
      </c>
      <c r="G11" s="19">
        <f>IF(ISERROR(Totalt!G11/Totalt!$B11),0,Totalt!G11/Totalt!$B11)</f>
        <v>0</v>
      </c>
      <c r="H11" s="19">
        <f>IF(ISERROR(Totalt!H11/Totalt!$B11),0,Totalt!H11/Totalt!$B11)</f>
        <v>0</v>
      </c>
      <c r="I11" s="12">
        <f t="shared" si="2"/>
        <v>0</v>
      </c>
      <c r="J11" s="14">
        <f>IF(ISERROR(Totalt!J11/Totalt!$B11),0,Totalt!J11/Totalt!$B$4)</f>
        <v>5</v>
      </c>
      <c r="K11" s="14">
        <f>IF(ISERROR(Totalt!K11/Totalt!$B11),0,Totalt!K11/Totalt!$B$4)</f>
        <v>2</v>
      </c>
      <c r="L11" s="14">
        <f t="shared" si="3"/>
        <v>40</v>
      </c>
      <c r="M11" s="19">
        <f>IF(ISERROR(Totalt!M11/Totalt!$B11),0,Totalt!M11/Totalt!$B11)</f>
        <v>2</v>
      </c>
      <c r="N11" s="19">
        <f>IF(ISERROR(Totalt!N11/Totalt!$B11),0,Totalt!N11/Totalt!$B11)</f>
        <v>0</v>
      </c>
      <c r="O11" s="12">
        <f t="shared" si="4"/>
        <v>0</v>
      </c>
      <c r="P11" s="14">
        <f t="shared" si="5"/>
        <v>4</v>
      </c>
      <c r="Q11" s="19">
        <f>IF(ISERROR(Totalt!Q11/Totalt!$B11),0,Totalt!Q11/Totalt!$B11)</f>
        <v>2</v>
      </c>
      <c r="R11" s="19">
        <f>IF(ISERROR(Totalt!R11/Totalt!$B11),0,Totalt!R11/Totalt!$B11)</f>
        <v>3</v>
      </c>
      <c r="S11" s="14">
        <f t="shared" si="6"/>
        <v>5</v>
      </c>
      <c r="T11" s="19">
        <f>IF(ISERROR(Totalt!T11/Totalt!$B11),0,Totalt!T11/Totalt!$B11)</f>
        <v>1</v>
      </c>
      <c r="U11" s="19">
        <f>IF(ISERROR(Totalt!U11/Totalt!$B11),0,Totalt!U11/Totalt!$B11)</f>
        <v>0</v>
      </c>
      <c r="V11" s="19">
        <f>IF(ISERROR(Totalt!V11/Totalt!$B11),0,Totalt!V11/Totalt!$B11)</f>
        <v>2</v>
      </c>
      <c r="W11" s="19">
        <f>IF(ISERROR(Totalt!W11/Totalt!$B11),0,Totalt!W11/Totalt!$B11)</f>
        <v>2</v>
      </c>
      <c r="X11" s="19">
        <f>IF(ISERROR(Totalt!X11/Totalt!$B11),0,Totalt!X11/Totalt!$B11)</f>
        <v>0</v>
      </c>
    </row>
    <row r="12" ht="12.75" customHeight="1">
      <c r="A12" s="21" t="s">
        <v>39</v>
      </c>
      <c r="B12" s="10">
        <f>SUM(Totalt!B12)</f>
        <v>0</v>
      </c>
      <c r="C12" s="42">
        <f>IF(ISERROR(Totalt!C12/Totalt!$B12),0,Totalt!C12/Totalt!$B12)</f>
        <v>0</v>
      </c>
      <c r="D12" s="19">
        <f>IF(ISERROR(Totalt!D12/Totalt!$B12),0,Totalt!D12/Totalt!$B12)</f>
        <v>0</v>
      </c>
      <c r="E12" s="19">
        <f>IF(ISERROR(Totalt!E12/Totalt!$B12),0,Totalt!E12/Totalt!$B12)</f>
        <v>0</v>
      </c>
      <c r="F12" s="12">
        <f t="shared" si="1"/>
        <v>0</v>
      </c>
      <c r="G12" s="19">
        <f>IF(ISERROR(Totalt!G12/Totalt!$B12),0,Totalt!G12/Totalt!$B12)</f>
        <v>0</v>
      </c>
      <c r="H12" s="19">
        <f>IF(ISERROR(Totalt!H12/Totalt!$B12),0,Totalt!H12/Totalt!$B12)</f>
        <v>0</v>
      </c>
      <c r="I12" s="12">
        <f t="shared" si="2"/>
        <v>0</v>
      </c>
      <c r="J12" s="14">
        <f>IF(ISERROR(Totalt!J12/Totalt!$B12),0,Totalt!J12/Totalt!$B$4)</f>
        <v>0</v>
      </c>
      <c r="K12" s="14">
        <f>IF(ISERROR(Totalt!K12/Totalt!$B12),0,Totalt!K12/Totalt!$B$4)</f>
        <v>0</v>
      </c>
      <c r="L12" s="14">
        <f t="shared" si="3"/>
        <v>0</v>
      </c>
      <c r="M12" s="19">
        <f>IF(ISERROR(Totalt!M12/Totalt!$B12),0,Totalt!M12/Totalt!$B12)</f>
        <v>0</v>
      </c>
      <c r="N12" s="19">
        <f>IF(ISERROR(Totalt!N12/Totalt!$B12),0,Totalt!N12/Totalt!$B12)</f>
        <v>0</v>
      </c>
      <c r="O12" s="12">
        <f t="shared" si="4"/>
        <v>0</v>
      </c>
      <c r="P12" s="14">
        <f t="shared" si="5"/>
        <v>0</v>
      </c>
      <c r="Q12" s="19">
        <f>IF(ISERROR(Totalt!Q12/Totalt!$B12),0,Totalt!Q12/Totalt!$B12)</f>
        <v>0</v>
      </c>
      <c r="R12" s="19">
        <f>IF(ISERROR(Totalt!R12/Totalt!$B12),0,Totalt!R12/Totalt!$B12)</f>
        <v>0</v>
      </c>
      <c r="S12" s="14">
        <f t="shared" si="6"/>
        <v>0</v>
      </c>
      <c r="T12" s="19">
        <f>IF(ISERROR(Totalt!T12/Totalt!$B12),0,Totalt!T12/Totalt!$B12)</f>
        <v>0</v>
      </c>
      <c r="U12" s="19">
        <f>IF(ISERROR(Totalt!U12/Totalt!$B12),0,Totalt!U12/Totalt!$B12)</f>
        <v>0</v>
      </c>
      <c r="V12" s="19">
        <f>IF(ISERROR(Totalt!V12/Totalt!$B12),0,Totalt!V12/Totalt!$B12)</f>
        <v>0</v>
      </c>
      <c r="W12" s="19">
        <f>IF(ISERROR(Totalt!W12/Totalt!$B12),0,Totalt!W12/Totalt!$B12)</f>
        <v>0</v>
      </c>
      <c r="X12" s="19">
        <f>IF(ISERROR(Totalt!X12/Totalt!$B12),0,Totalt!X12/Totalt!$B12)</f>
        <v>0</v>
      </c>
    </row>
    <row r="13" ht="12.75" customHeight="1">
      <c r="A13" s="21" t="s">
        <v>40</v>
      </c>
      <c r="B13" s="10">
        <f>SUM(Totalt!B13)</f>
        <v>0</v>
      </c>
      <c r="C13" s="42">
        <f>IF(ISERROR(Totalt!C13/Totalt!$B13),0,Totalt!C13/Totalt!$B13)</f>
        <v>0</v>
      </c>
      <c r="D13" s="19">
        <f>IF(ISERROR(Totalt!D13/Totalt!$B13),0,Totalt!D13/Totalt!$B13)</f>
        <v>0</v>
      </c>
      <c r="E13" s="19">
        <f>IF(ISERROR(Totalt!E13/Totalt!$B13),0,Totalt!E13/Totalt!$B13)</f>
        <v>0</v>
      </c>
      <c r="F13" s="12">
        <f t="shared" si="1"/>
        <v>0</v>
      </c>
      <c r="G13" s="19">
        <f>IF(ISERROR(Totalt!G13/Totalt!$B13),0,Totalt!G13/Totalt!$B13)</f>
        <v>0</v>
      </c>
      <c r="H13" s="19">
        <f>IF(ISERROR(Totalt!H13/Totalt!$B13),0,Totalt!H13/Totalt!$B13)</f>
        <v>0</v>
      </c>
      <c r="I13" s="12">
        <f t="shared" si="2"/>
        <v>0</v>
      </c>
      <c r="J13" s="14">
        <f>IF(ISERROR(Totalt!J13/Totalt!$B13),0,Totalt!J13/Totalt!$B$4)</f>
        <v>0</v>
      </c>
      <c r="K13" s="14">
        <f>IF(ISERROR(Totalt!K13/Totalt!$B13),0,Totalt!K13/Totalt!$B$4)</f>
        <v>0</v>
      </c>
      <c r="L13" s="14">
        <f t="shared" si="3"/>
        <v>0</v>
      </c>
      <c r="M13" s="19">
        <f>IF(ISERROR(Totalt!M13/Totalt!$B13),0,Totalt!M13/Totalt!$B13)</f>
        <v>0</v>
      </c>
      <c r="N13" s="19">
        <f>IF(ISERROR(Totalt!N13/Totalt!$B13),0,Totalt!N13/Totalt!$B13)</f>
        <v>0</v>
      </c>
      <c r="O13" s="12">
        <f t="shared" si="4"/>
        <v>0</v>
      </c>
      <c r="P13" s="14">
        <f t="shared" si="5"/>
        <v>0</v>
      </c>
      <c r="Q13" s="19">
        <f>IF(ISERROR(Totalt!Q13/Totalt!$B13),0,Totalt!Q13/Totalt!$B13)</f>
        <v>0</v>
      </c>
      <c r="R13" s="19">
        <f>IF(ISERROR(Totalt!R13/Totalt!$B13),0,Totalt!R13/Totalt!$B13)</f>
        <v>0</v>
      </c>
      <c r="S13" s="14">
        <f t="shared" si="6"/>
        <v>0</v>
      </c>
      <c r="T13" s="19">
        <f>IF(ISERROR(Totalt!T13/Totalt!$B13),0,Totalt!T13/Totalt!$B13)</f>
        <v>0</v>
      </c>
      <c r="U13" s="19">
        <f>IF(ISERROR(Totalt!U13/Totalt!$B13),0,Totalt!U13/Totalt!$B13)</f>
        <v>0</v>
      </c>
      <c r="V13" s="19">
        <f>IF(ISERROR(Totalt!V13/Totalt!$B13),0,Totalt!V13/Totalt!$B13)</f>
        <v>0</v>
      </c>
      <c r="W13" s="19">
        <f>IF(ISERROR(Totalt!W13/Totalt!$B13),0,Totalt!W13/Totalt!$B13)</f>
        <v>0</v>
      </c>
      <c r="X13" s="19">
        <f>IF(ISERROR(Totalt!X13/Totalt!$B13),0,Totalt!X13/Totalt!$B13)</f>
        <v>0</v>
      </c>
    </row>
    <row r="14" ht="12.75" customHeight="1">
      <c r="A14" s="27" t="s">
        <v>41</v>
      </c>
      <c r="B14" s="24">
        <f>SUM(Totalt!B14)</f>
        <v>1</v>
      </c>
      <c r="C14" s="47" t="str">
        <f>SUM(Totalt!C14/'Per match'!$B$14)</f>
        <v>#REF!</v>
      </c>
      <c r="D14" s="47" t="str">
        <f>SUM(Totalt!D14/'Per match'!$B$14)</f>
        <v>#REF!</v>
      </c>
      <c r="E14" s="47" t="str">
        <f>SUM(Totalt!E14/'Per match'!$B$14)</f>
        <v>#REF!</v>
      </c>
      <c r="F14" s="30">
        <f t="shared" si="1"/>
        <v>0</v>
      </c>
      <c r="G14" s="47" t="str">
        <f>SUM(Totalt!G14/'Per match'!$B$14)</f>
        <v>#REF!</v>
      </c>
      <c r="H14" s="47" t="str">
        <f>SUM(Totalt!H14/'Per match'!$B$14)</f>
        <v>#REF!</v>
      </c>
      <c r="I14" s="30">
        <f t="shared" si="2"/>
        <v>0</v>
      </c>
      <c r="J14" s="47" t="str">
        <f>SUM(Totalt!J14/'Per match'!$B$14)</f>
        <v>#REF!</v>
      </c>
      <c r="K14" s="47" t="str">
        <f>SUM(Totalt!K14/'Per match'!$B$14)</f>
        <v>#REF!</v>
      </c>
      <c r="L14" s="30">
        <f t="shared" si="3"/>
        <v>0</v>
      </c>
      <c r="M14" s="47" t="str">
        <f>SUM(Totalt!M14/'Per match'!$B$14)</f>
        <v>#REF!</v>
      </c>
      <c r="N14" s="47" t="str">
        <f>SUM(Totalt!N14/'Per match'!$B$14)</f>
        <v>#REF!</v>
      </c>
      <c r="O14" s="30">
        <f t="shared" si="4"/>
        <v>0</v>
      </c>
      <c r="P14" s="47" t="str">
        <f>SUM(Totalt!P14/'Per match'!$B$14)</f>
        <v>#REF!</v>
      </c>
      <c r="Q14" s="47" t="str">
        <f>SUM(Totalt!Q14/'Per match'!$B$14)</f>
        <v>#REF!</v>
      </c>
      <c r="R14" s="47" t="str">
        <f>SUM(Totalt!R14/'Per match'!$B$14)</f>
        <v>#REF!</v>
      </c>
      <c r="S14" s="47" t="str">
        <f>SUM(Totalt!S14/'Per match'!$B$14)</f>
        <v>#REF!</v>
      </c>
      <c r="T14" s="47" t="str">
        <f>SUM(Totalt!T14/'Per match'!$B$14)</f>
        <v>#REF!</v>
      </c>
      <c r="U14" s="47" t="str">
        <f>SUM(Totalt!U14/'Per match'!$B$14)</f>
        <v>#REF!</v>
      </c>
      <c r="V14" s="47" t="str">
        <f>SUM(Totalt!V14/'Per match'!$B$14)</f>
        <v>#REF!</v>
      </c>
      <c r="W14" s="47" t="str">
        <f>SUM(Totalt!W14/'Per match'!$B$14)</f>
        <v>#REF!</v>
      </c>
      <c r="X14" s="47" t="str">
        <f>SUM(Totalt!X14/'Per match'!$B$14)</f>
        <v>#REF!</v>
      </c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75" customHeight="1">
      <c r="A16" s="33" t="s">
        <v>74</v>
      </c>
      <c r="B16" s="33"/>
      <c r="C16" s="33"/>
      <c r="D16" s="33" t="s">
        <v>43</v>
      </c>
      <c r="E16" s="33"/>
      <c r="F16" s="33"/>
      <c r="G16" s="33"/>
      <c r="H16" s="33"/>
      <c r="I16" s="3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75" customHeight="1">
      <c r="A17" s="33" t="s">
        <v>42</v>
      </c>
      <c r="B17" s="33"/>
      <c r="C17" s="33"/>
      <c r="D17" s="33" t="s">
        <v>46</v>
      </c>
      <c r="E17" s="33"/>
      <c r="F17" s="33"/>
      <c r="G17" s="33"/>
      <c r="H17" s="33"/>
      <c r="I17" s="3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75" customHeight="1">
      <c r="A18" s="33" t="s">
        <v>45</v>
      </c>
      <c r="B18" s="33"/>
      <c r="C18" s="33"/>
      <c r="D18" s="33" t="s">
        <v>50</v>
      </c>
      <c r="E18" s="33"/>
      <c r="F18" s="33"/>
      <c r="G18" s="33"/>
      <c r="H18" s="33"/>
      <c r="I18" s="3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75" customHeight="1">
      <c r="A19" s="33" t="s">
        <v>49</v>
      </c>
      <c r="B19" s="33"/>
      <c r="C19" s="33"/>
      <c r="D19" s="33" t="s">
        <v>54</v>
      </c>
      <c r="E19" s="33"/>
      <c r="F19" s="33"/>
      <c r="G19" s="3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75" customHeight="1">
      <c r="A20" s="33" t="s">
        <v>53</v>
      </c>
      <c r="B20" s="33"/>
      <c r="C20" s="33"/>
      <c r="D20" s="33" t="s">
        <v>57</v>
      </c>
      <c r="E20" s="33"/>
      <c r="F20" s="33"/>
      <c r="G20" s="33"/>
      <c r="H20" s="3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75" customHeight="1">
      <c r="A21" s="33" t="s">
        <v>56</v>
      </c>
      <c r="B21" s="33"/>
      <c r="C21" s="33"/>
      <c r="D21" s="33" t="s">
        <v>59</v>
      </c>
      <c r="E21" s="33"/>
      <c r="F21" s="33"/>
      <c r="G21" s="3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75" customHeight="1">
      <c r="A22" s="33" t="s">
        <v>58</v>
      </c>
      <c r="B22" s="33"/>
      <c r="C22" s="33"/>
      <c r="D22" s="33" t="s">
        <v>61</v>
      </c>
      <c r="E22" s="33"/>
      <c r="F22" s="33"/>
      <c r="G22" s="3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75" customHeight="1">
      <c r="A23" s="33" t="s">
        <v>60</v>
      </c>
      <c r="B23" s="33"/>
      <c r="C23" s="33"/>
      <c r="D23" s="33" t="s">
        <v>64</v>
      </c>
      <c r="E23" s="33"/>
      <c r="F23" s="33"/>
      <c r="G23" s="3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75" customHeight="1">
      <c r="A24" s="33" t="s">
        <v>63</v>
      </c>
      <c r="B24" s="33"/>
      <c r="C24" s="33"/>
      <c r="D24" s="33" t="s">
        <v>66</v>
      </c>
      <c r="E24" s="33"/>
      <c r="F24" s="33"/>
      <c r="G24" s="3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75" customHeight="1">
      <c r="A25" s="33" t="s">
        <v>65</v>
      </c>
      <c r="B25" s="33"/>
      <c r="C25" s="33"/>
      <c r="D25" s="33" t="s">
        <v>68</v>
      </c>
      <c r="E25" s="33"/>
      <c r="F25" s="33"/>
      <c r="G25" s="3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75" customHeight="1">
      <c r="A26" s="33" t="s">
        <v>67</v>
      </c>
      <c r="B26" s="33"/>
      <c r="C26" s="33"/>
      <c r="D26" s="33" t="s">
        <v>70</v>
      </c>
      <c r="E26" s="33"/>
      <c r="F26" s="33"/>
      <c r="G26" s="3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75" customHeight="1">
      <c r="A27" s="3"/>
      <c r="B27" s="3"/>
      <c r="C27" s="3"/>
      <c r="D27" s="33" t="s">
        <v>72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0"/>
  <cols>
    <col customWidth="1" min="1" max="1" width="21.71"/>
    <col customWidth="1" min="2" max="24" width="4.71"/>
    <col customWidth="1" min="25" max="26" width="8.0"/>
  </cols>
  <sheetData>
    <row r="1" ht="12.75" customHeight="1">
      <c r="A1" s="2" t="s">
        <v>76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0" customHeight="1">
      <c r="A3" s="5" t="s">
        <v>3</v>
      </c>
      <c r="B3" s="6" t="s">
        <v>4</v>
      </c>
      <c r="C3" s="39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40" t="s">
        <v>25</v>
      </c>
      <c r="X3" s="7" t="s">
        <v>26</v>
      </c>
      <c r="Y3" s="41"/>
      <c r="Z3" s="41"/>
    </row>
    <row r="4" ht="12.75" customHeight="1">
      <c r="A4" s="9" t="s">
        <v>30</v>
      </c>
      <c r="B4" s="10">
        <f>SUM(Totalt!B4)</f>
        <v>1</v>
      </c>
      <c r="C4" s="43">
        <f>MIN('Lundby (h) 09 okt'!C4)</f>
        <v>1</v>
      </c>
      <c r="D4" s="43">
        <f>MIN('Lundby (h) 09 okt'!D4)</f>
        <v>5</v>
      </c>
      <c r="E4" s="43">
        <f>MIN('Lundby (h) 09 okt'!E4)</f>
        <v>5</v>
      </c>
      <c r="F4" s="42">
        <f>MIN('Lundby (h) 09 okt'!F4)</f>
        <v>100</v>
      </c>
      <c r="G4" s="43">
        <f>MIN('Lundby (h) 09 okt'!G4)</f>
        <v>0</v>
      </c>
      <c r="H4" s="43">
        <f>MIN('Lundby (h) 09 okt'!H4)</f>
        <v>0</v>
      </c>
      <c r="I4" s="42">
        <f>MIN('Lundby (h) 09 okt'!I4)</f>
        <v>0</v>
      </c>
      <c r="J4" s="44">
        <f>MIN('Lundby (h) 09 okt'!J4)</f>
        <v>5</v>
      </c>
      <c r="K4" s="44">
        <f>MIN('Lundby (h) 09 okt'!K4)</f>
        <v>5</v>
      </c>
      <c r="L4" s="14">
        <f>MIN('Lundby (h) 09 okt'!L4)</f>
        <v>100</v>
      </c>
      <c r="M4" s="43">
        <f>MIN('Lundby (h) 09 okt'!M4)</f>
        <v>4</v>
      </c>
      <c r="N4" s="43">
        <f>MIN('Lundby (h) 09 okt'!N4)</f>
        <v>3</v>
      </c>
      <c r="O4" s="42">
        <f>MIN('Lundby (h) 09 okt'!O4)</f>
        <v>75</v>
      </c>
      <c r="P4" s="44">
        <f>MIN('Lundby (h) 09 okt'!P4)</f>
        <v>13</v>
      </c>
      <c r="Q4" s="43">
        <f>MIN('Lundby (h) 09 okt'!Q4)</f>
        <v>3</v>
      </c>
      <c r="R4" s="43">
        <f>MIN('Lundby (h) 09 okt'!R4)</f>
        <v>0</v>
      </c>
      <c r="S4" s="44">
        <f>MIN('Lundby (h) 09 okt'!S4)</f>
        <v>3</v>
      </c>
      <c r="T4" s="43">
        <f>MIN('Lundby (h) 09 okt'!T4)</f>
        <v>3</v>
      </c>
      <c r="U4" s="43">
        <f>MIN('Lundby (h) 09 okt'!U4)</f>
        <v>1</v>
      </c>
      <c r="V4" s="43">
        <f>MIN('Lundby (h) 09 okt'!V4)</f>
        <v>3</v>
      </c>
      <c r="W4" s="43">
        <f>MIN('Lundby (h) 09 okt'!W4)</f>
        <v>4</v>
      </c>
      <c r="X4" s="43">
        <f>MIN('Lundby (h) 09 okt'!X4)</f>
        <v>0</v>
      </c>
    </row>
    <row r="5" ht="12.75" customHeight="1">
      <c r="A5" s="9" t="s">
        <v>33</v>
      </c>
      <c r="B5" s="10" t="str">
        <f>SUM(Totalt!B5)</f>
        <v>#REF!</v>
      </c>
      <c r="C5" s="43" t="str">
        <f t="shared" ref="C5:X5" si="1">MIN(#REF!)</f>
        <v>#REF!</v>
      </c>
      <c r="D5" s="43" t="str">
        <f t="shared" si="1"/>
        <v>#REF!</v>
      </c>
      <c r="E5" s="43" t="str">
        <f t="shared" si="1"/>
        <v>#REF!</v>
      </c>
      <c r="F5" s="42" t="str">
        <f t="shared" si="1"/>
        <v>#REF!</v>
      </c>
      <c r="G5" s="43" t="str">
        <f t="shared" si="1"/>
        <v>#REF!</v>
      </c>
      <c r="H5" s="43" t="str">
        <f t="shared" si="1"/>
        <v>#REF!</v>
      </c>
      <c r="I5" s="42" t="str">
        <f t="shared" si="1"/>
        <v>#REF!</v>
      </c>
      <c r="J5" s="44" t="str">
        <f t="shared" si="1"/>
        <v>#REF!</v>
      </c>
      <c r="K5" s="44" t="str">
        <f t="shared" si="1"/>
        <v>#REF!</v>
      </c>
      <c r="L5" s="14" t="str">
        <f t="shared" si="1"/>
        <v>#REF!</v>
      </c>
      <c r="M5" s="43" t="str">
        <f t="shared" si="1"/>
        <v>#REF!</v>
      </c>
      <c r="N5" s="43" t="str">
        <f t="shared" si="1"/>
        <v>#REF!</v>
      </c>
      <c r="O5" s="42" t="str">
        <f t="shared" si="1"/>
        <v>#REF!</v>
      </c>
      <c r="P5" s="44" t="str">
        <f t="shared" si="1"/>
        <v>#REF!</v>
      </c>
      <c r="Q5" s="43" t="str">
        <f t="shared" si="1"/>
        <v>#REF!</v>
      </c>
      <c r="R5" s="43" t="str">
        <f t="shared" si="1"/>
        <v>#REF!</v>
      </c>
      <c r="S5" s="44" t="str">
        <f t="shared" si="1"/>
        <v>#REF!</v>
      </c>
      <c r="T5" s="43" t="str">
        <f t="shared" si="1"/>
        <v>#REF!</v>
      </c>
      <c r="U5" s="43" t="str">
        <f t="shared" si="1"/>
        <v>#REF!</v>
      </c>
      <c r="V5" s="43" t="str">
        <f t="shared" si="1"/>
        <v>#REF!</v>
      </c>
      <c r="W5" s="43" t="str">
        <f t="shared" si="1"/>
        <v>#REF!</v>
      </c>
      <c r="X5" s="43" t="str">
        <f t="shared" si="1"/>
        <v>#REF!</v>
      </c>
    </row>
    <row r="6" ht="12.75" customHeight="1">
      <c r="A6" s="9" t="s">
        <v>32</v>
      </c>
      <c r="B6" s="10">
        <f>SUM(Totalt!B6)</f>
        <v>1</v>
      </c>
      <c r="C6" s="43">
        <f>MIN('Lundby (h) 09 okt'!C5)</f>
        <v>2</v>
      </c>
      <c r="D6" s="43">
        <f>MIN('Lundby (h) 09 okt'!D5)</f>
        <v>13</v>
      </c>
      <c r="E6" s="43">
        <f>MIN('Lundby (h) 09 okt'!E5)</f>
        <v>9</v>
      </c>
      <c r="F6" s="42">
        <f>MIN('Lundby (h) 09 okt'!F5)</f>
        <v>69.23076923</v>
      </c>
      <c r="G6" s="43">
        <f>MIN('Lundby (h) 09 okt'!G5)</f>
        <v>0</v>
      </c>
      <c r="H6" s="43">
        <f>MIN('Lundby (h) 09 okt'!H5)</f>
        <v>0</v>
      </c>
      <c r="I6" s="42">
        <f>MIN('Lundby (h) 09 okt'!I5)</f>
        <v>0</v>
      </c>
      <c r="J6" s="44">
        <f>MIN('Lundby (h) 09 okt'!J5)</f>
        <v>13</v>
      </c>
      <c r="K6" s="44">
        <f>MIN('Lundby (h) 09 okt'!K5)</f>
        <v>9</v>
      </c>
      <c r="L6" s="14">
        <f>MIN('Lundby (h) 09 okt'!L5)</f>
        <v>69.23076923</v>
      </c>
      <c r="M6" s="43">
        <f>MIN('Lundby (h) 09 okt'!M5)</f>
        <v>2</v>
      </c>
      <c r="N6" s="43">
        <f>MIN('Lundby (h) 09 okt'!N5)</f>
        <v>2</v>
      </c>
      <c r="O6" s="42">
        <f>MIN('Lundby (h) 09 okt'!O5)</f>
        <v>100</v>
      </c>
      <c r="P6" s="44">
        <f>MIN('Lundby (h) 09 okt'!P5)</f>
        <v>20</v>
      </c>
      <c r="Q6" s="43">
        <f>MIN('Lundby (h) 09 okt'!Q5)</f>
        <v>5</v>
      </c>
      <c r="R6" s="43">
        <f>MIN('Lundby (h) 09 okt'!R5)</f>
        <v>8</v>
      </c>
      <c r="S6" s="44">
        <f>MIN('Lundby (h) 09 okt'!S5)</f>
        <v>13</v>
      </c>
      <c r="T6" s="43">
        <f>MIN('Lundby (h) 09 okt'!T5)</f>
        <v>15</v>
      </c>
      <c r="U6" s="43">
        <f>MIN('Lundby (h) 09 okt'!U5)</f>
        <v>1</v>
      </c>
      <c r="V6" s="43">
        <f>MIN('Lundby (h) 09 okt'!V5)</f>
        <v>11</v>
      </c>
      <c r="W6" s="43">
        <f>MIN('Lundby (h) 09 okt'!W5)</f>
        <v>3</v>
      </c>
      <c r="X6" s="43">
        <f>MIN('Lundby (h) 09 okt'!X5)</f>
        <v>0</v>
      </c>
    </row>
    <row r="7" ht="12.75" customHeight="1">
      <c r="A7" s="9" t="s">
        <v>34</v>
      </c>
      <c r="B7" s="10">
        <f>SUM(Totalt!B7)</f>
        <v>1</v>
      </c>
      <c r="C7" s="43">
        <f>MIN('Lundby (h) 09 okt'!C6)</f>
        <v>3</v>
      </c>
      <c r="D7" s="43">
        <f>MIN('Lundby (h) 09 okt'!D6)</f>
        <v>4</v>
      </c>
      <c r="E7" s="43">
        <f>MIN('Lundby (h) 09 okt'!E6)</f>
        <v>0</v>
      </c>
      <c r="F7" s="42">
        <f>MIN('Lundby (h) 09 okt'!F6)</f>
        <v>0</v>
      </c>
      <c r="G7" s="43">
        <f>MIN('Lundby (h) 09 okt'!G6)</f>
        <v>0</v>
      </c>
      <c r="H7" s="43">
        <f>MIN('Lundby (h) 09 okt'!H6)</f>
        <v>0</v>
      </c>
      <c r="I7" s="42">
        <f>MIN('Lundby (h) 09 okt'!I6)</f>
        <v>0</v>
      </c>
      <c r="J7" s="44">
        <f>MIN('Lundby (h) 09 okt'!J6)</f>
        <v>4</v>
      </c>
      <c r="K7" s="44">
        <f>MIN('Lundby (h) 09 okt'!K6)</f>
        <v>0</v>
      </c>
      <c r="L7" s="14">
        <f>MIN('Lundby (h) 09 okt'!L6)</f>
        <v>0</v>
      </c>
      <c r="M7" s="43">
        <f>MIN('Lundby (h) 09 okt'!M6)</f>
        <v>0</v>
      </c>
      <c r="N7" s="43">
        <f>MIN('Lundby (h) 09 okt'!N6)</f>
        <v>0</v>
      </c>
      <c r="O7" s="42">
        <f>MIN('Lundby (h) 09 okt'!O6)</f>
        <v>0</v>
      </c>
      <c r="P7" s="44">
        <f>MIN('Lundby (h) 09 okt'!P6)</f>
        <v>0</v>
      </c>
      <c r="Q7" s="43">
        <f>MIN('Lundby (h) 09 okt'!Q6)</f>
        <v>1</v>
      </c>
      <c r="R7" s="43">
        <f>MIN('Lundby (h) 09 okt'!R6)</f>
        <v>1</v>
      </c>
      <c r="S7" s="44">
        <f>MIN('Lundby (h) 09 okt'!S6)</f>
        <v>2</v>
      </c>
      <c r="T7" s="43">
        <f>MIN('Lundby (h) 09 okt'!T6)</f>
        <v>3</v>
      </c>
      <c r="U7" s="43">
        <f>MIN('Lundby (h) 09 okt'!U6)</f>
        <v>0</v>
      </c>
      <c r="V7" s="43">
        <f>MIN('Lundby (h) 09 okt'!V6)</f>
        <v>2</v>
      </c>
      <c r="W7" s="43">
        <f>MIN('Lundby (h) 09 okt'!W6)</f>
        <v>0</v>
      </c>
      <c r="X7" s="43">
        <f>MIN('Lundby (h) 09 okt'!X6)</f>
        <v>0</v>
      </c>
    </row>
    <row r="8" ht="12.75" customHeight="1">
      <c r="A8" s="9" t="s">
        <v>35</v>
      </c>
      <c r="B8" s="10">
        <f>SUM(Totalt!B8)</f>
        <v>1</v>
      </c>
      <c r="C8" s="43">
        <f>MIN('Lundby (h) 09 okt'!C7)</f>
        <v>1</v>
      </c>
      <c r="D8" s="43">
        <f>MIN('Lundby (h) 09 okt'!D7)</f>
        <v>8</v>
      </c>
      <c r="E8" s="43">
        <f>MIN('Lundby (h) 09 okt'!E7)</f>
        <v>6</v>
      </c>
      <c r="F8" s="42">
        <f>MIN('Lundby (h) 09 okt'!F7)</f>
        <v>75</v>
      </c>
      <c r="G8" s="43">
        <f>MIN('Lundby (h) 09 okt'!G7)</f>
        <v>0</v>
      </c>
      <c r="H8" s="43">
        <f>MIN('Lundby (h) 09 okt'!H7)</f>
        <v>0</v>
      </c>
      <c r="I8" s="42">
        <f>MIN('Lundby (h) 09 okt'!I7)</f>
        <v>0</v>
      </c>
      <c r="J8" s="44">
        <f>MIN('Lundby (h) 09 okt'!J7)</f>
        <v>8</v>
      </c>
      <c r="K8" s="44">
        <f>MIN('Lundby (h) 09 okt'!K7)</f>
        <v>6</v>
      </c>
      <c r="L8" s="14">
        <f>MIN('Lundby (h) 09 okt'!L7)</f>
        <v>75</v>
      </c>
      <c r="M8" s="43">
        <f>MIN('Lundby (h) 09 okt'!M7)</f>
        <v>2</v>
      </c>
      <c r="N8" s="43">
        <f>MIN('Lundby (h) 09 okt'!N7)</f>
        <v>1</v>
      </c>
      <c r="O8" s="42">
        <f>MIN('Lundby (h) 09 okt'!O7)</f>
        <v>50</v>
      </c>
      <c r="P8" s="44">
        <f>MIN('Lundby (h) 09 okt'!P7)</f>
        <v>13</v>
      </c>
      <c r="Q8" s="43">
        <f>MIN('Lundby (h) 09 okt'!Q7)</f>
        <v>1</v>
      </c>
      <c r="R8" s="43">
        <f>MIN('Lundby (h) 09 okt'!R7)</f>
        <v>8</v>
      </c>
      <c r="S8" s="44">
        <f>MIN('Lundby (h) 09 okt'!S7)</f>
        <v>9</v>
      </c>
      <c r="T8" s="43">
        <f>MIN('Lundby (h) 09 okt'!T7)</f>
        <v>3</v>
      </c>
      <c r="U8" s="43">
        <f>MIN('Lundby (h) 09 okt'!U7)</f>
        <v>0</v>
      </c>
      <c r="V8" s="43">
        <f>MIN('Lundby (h) 09 okt'!V7)</f>
        <v>4</v>
      </c>
      <c r="W8" s="43">
        <f>MIN('Lundby (h) 09 okt'!W7)</f>
        <v>3</v>
      </c>
      <c r="X8" s="43">
        <f>MIN('Lundby (h) 09 okt'!X7)</f>
        <v>0</v>
      </c>
    </row>
    <row r="9" ht="12.75" customHeight="1">
      <c r="A9" s="21" t="s">
        <v>36</v>
      </c>
      <c r="B9" s="10">
        <f>SUM(Totalt!B9)</f>
        <v>1</v>
      </c>
      <c r="C9" s="43">
        <f>MIN('Lundby (h) 09 okt'!C8)</f>
        <v>3</v>
      </c>
      <c r="D9" s="43">
        <f>MIN('Lundby (h) 09 okt'!D8)</f>
        <v>14</v>
      </c>
      <c r="E9" s="43">
        <f>MIN('Lundby (h) 09 okt'!E8)</f>
        <v>8</v>
      </c>
      <c r="F9" s="42">
        <f>MIN('Lundby (h) 09 okt'!F8)</f>
        <v>57.14285714</v>
      </c>
      <c r="G9" s="43">
        <f>MIN('Lundby (h) 09 okt'!G8)</f>
        <v>0</v>
      </c>
      <c r="H9" s="43">
        <f>MIN('Lundby (h) 09 okt'!H8)</f>
        <v>0</v>
      </c>
      <c r="I9" s="42">
        <f>MIN('Lundby (h) 09 okt'!I8)</f>
        <v>0</v>
      </c>
      <c r="J9" s="44">
        <f>MIN('Lundby (h) 09 okt'!J8)</f>
        <v>14</v>
      </c>
      <c r="K9" s="44">
        <f>MIN('Lundby (h) 09 okt'!K8)</f>
        <v>8</v>
      </c>
      <c r="L9" s="14">
        <f>MIN('Lundby (h) 09 okt'!L8)</f>
        <v>57.14285714</v>
      </c>
      <c r="M9" s="43">
        <f>MIN('Lundby (h) 09 okt'!M8)</f>
        <v>4</v>
      </c>
      <c r="N9" s="43">
        <f>MIN('Lundby (h) 09 okt'!N8)</f>
        <v>3</v>
      </c>
      <c r="O9" s="42">
        <f>MIN('Lundby (h) 09 okt'!O8)</f>
        <v>75</v>
      </c>
      <c r="P9" s="44">
        <f>MIN('Lundby (h) 09 okt'!P8)</f>
        <v>19</v>
      </c>
      <c r="Q9" s="43">
        <f>MIN('Lundby (h) 09 okt'!Q8)</f>
        <v>5</v>
      </c>
      <c r="R9" s="43">
        <f>MIN('Lundby (h) 09 okt'!R8)</f>
        <v>4</v>
      </c>
      <c r="S9" s="44">
        <f>MIN('Lundby (h) 09 okt'!S8)</f>
        <v>9</v>
      </c>
      <c r="T9" s="43">
        <f>MIN('Lundby (h) 09 okt'!T8)</f>
        <v>4</v>
      </c>
      <c r="U9" s="43">
        <f>MIN('Lundby (h) 09 okt'!U8)</f>
        <v>1</v>
      </c>
      <c r="V9" s="43">
        <f>MIN('Lundby (h) 09 okt'!V8)</f>
        <v>2</v>
      </c>
      <c r="W9" s="43">
        <f>MIN('Lundby (h) 09 okt'!W8)</f>
        <v>1</v>
      </c>
      <c r="X9" s="43">
        <f>MIN('Lundby (h) 09 okt'!X8)</f>
        <v>0</v>
      </c>
    </row>
    <row r="10" ht="12.75" customHeight="1">
      <c r="A10" s="21" t="s">
        <v>37</v>
      </c>
      <c r="B10" s="10">
        <f>SUM(Totalt!B10)</f>
        <v>1</v>
      </c>
      <c r="C10" s="43">
        <f>MIN('Lundby (h) 09 okt'!C9)</f>
        <v>2</v>
      </c>
      <c r="D10" s="43">
        <f>MIN('Lundby (h) 09 okt'!D9)</f>
        <v>2</v>
      </c>
      <c r="E10" s="43">
        <f>MIN('Lundby (h) 09 okt'!E9)</f>
        <v>1</v>
      </c>
      <c r="F10" s="42">
        <f>MIN('Lundby (h) 09 okt'!F9)</f>
        <v>50</v>
      </c>
      <c r="G10" s="43">
        <f>MIN('Lundby (h) 09 okt'!G9)</f>
        <v>0</v>
      </c>
      <c r="H10" s="43">
        <f>MIN('Lundby (h) 09 okt'!H9)</f>
        <v>0</v>
      </c>
      <c r="I10" s="42">
        <f>MIN('Lundby (h) 09 okt'!I9)</f>
        <v>0</v>
      </c>
      <c r="J10" s="44">
        <f>MIN('Lundby (h) 09 okt'!J9)</f>
        <v>2</v>
      </c>
      <c r="K10" s="44">
        <f>MIN('Lundby (h) 09 okt'!K9)</f>
        <v>1</v>
      </c>
      <c r="L10" s="14">
        <f>MIN('Lundby (h) 09 okt'!L9)</f>
        <v>50</v>
      </c>
      <c r="M10" s="43">
        <f>MIN('Lundby (h) 09 okt'!M9)</f>
        <v>0</v>
      </c>
      <c r="N10" s="43">
        <f>MIN('Lundby (h) 09 okt'!N9)</f>
        <v>0</v>
      </c>
      <c r="O10" s="42">
        <f>MIN('Lundby (h) 09 okt'!O9)</f>
        <v>0</v>
      </c>
      <c r="P10" s="44">
        <f>MIN('Lundby (h) 09 okt'!P9)</f>
        <v>2</v>
      </c>
      <c r="Q10" s="43">
        <f>MIN('Lundby (h) 09 okt'!Q9)</f>
        <v>0</v>
      </c>
      <c r="R10" s="43">
        <f>MIN('Lundby (h) 09 okt'!R9)</f>
        <v>1</v>
      </c>
      <c r="S10" s="44">
        <f>MIN('Lundby (h) 09 okt'!S9)</f>
        <v>1</v>
      </c>
      <c r="T10" s="43">
        <f>MIN('Lundby (h) 09 okt'!T9)</f>
        <v>1</v>
      </c>
      <c r="U10" s="43">
        <f>MIN('Lundby (h) 09 okt'!U9)</f>
        <v>0</v>
      </c>
      <c r="V10" s="43">
        <f>MIN('Lundby (h) 09 okt'!V9)</f>
        <v>1</v>
      </c>
      <c r="W10" s="43">
        <f>MIN('Lundby (h) 09 okt'!W9)</f>
        <v>0</v>
      </c>
      <c r="X10" s="43">
        <f>MIN('Lundby (h) 09 okt'!X9)</f>
        <v>0</v>
      </c>
    </row>
    <row r="11" ht="12.75" customHeight="1">
      <c r="A11" s="21" t="s">
        <v>38</v>
      </c>
      <c r="B11" s="10">
        <f>SUM(Totalt!B11)</f>
        <v>1</v>
      </c>
      <c r="C11" s="43">
        <f>MIN('Lundby (h) 09 okt'!C10)</f>
        <v>3</v>
      </c>
      <c r="D11" s="43">
        <f>MIN('Lundby (h) 09 okt'!D10)</f>
        <v>5</v>
      </c>
      <c r="E11" s="43">
        <f>MIN('Lundby (h) 09 okt'!E10)</f>
        <v>2</v>
      </c>
      <c r="F11" s="42">
        <f>MIN('Lundby (h) 09 okt'!F10)</f>
        <v>40</v>
      </c>
      <c r="G11" s="43">
        <f>MIN('Lundby (h) 09 okt'!G10)</f>
        <v>0</v>
      </c>
      <c r="H11" s="43">
        <f>MIN('Lundby (h) 09 okt'!H10)</f>
        <v>0</v>
      </c>
      <c r="I11" s="42">
        <f>MIN('Lundby (h) 09 okt'!I10)</f>
        <v>0</v>
      </c>
      <c r="J11" s="44">
        <f>MIN('Lundby (h) 09 okt'!J10)</f>
        <v>5</v>
      </c>
      <c r="K11" s="44">
        <f>MIN('Lundby (h) 09 okt'!K10)</f>
        <v>2</v>
      </c>
      <c r="L11" s="14">
        <f>MIN('Lundby (h) 09 okt'!L10)</f>
        <v>40</v>
      </c>
      <c r="M11" s="43">
        <f>MIN('Lundby (h) 09 okt'!M10)</f>
        <v>2</v>
      </c>
      <c r="N11" s="43">
        <f>MIN('Lundby (h) 09 okt'!N10)</f>
        <v>0</v>
      </c>
      <c r="O11" s="42">
        <f>MIN('Lundby (h) 09 okt'!O10)</f>
        <v>0</v>
      </c>
      <c r="P11" s="44">
        <f>MIN('Lundby (h) 09 okt'!P10)</f>
        <v>4</v>
      </c>
      <c r="Q11" s="43">
        <f>MIN('Lundby (h) 09 okt'!Q10)</f>
        <v>2</v>
      </c>
      <c r="R11" s="43">
        <f>MIN('Lundby (h) 09 okt'!R10)</f>
        <v>3</v>
      </c>
      <c r="S11" s="44">
        <f>MIN('Lundby (h) 09 okt'!S10)</f>
        <v>5</v>
      </c>
      <c r="T11" s="43">
        <f>MIN('Lundby (h) 09 okt'!T10)</f>
        <v>1</v>
      </c>
      <c r="U11" s="43">
        <f>MIN('Lundby (h) 09 okt'!U10)</f>
        <v>0</v>
      </c>
      <c r="V11" s="43">
        <f>MIN('Lundby (h) 09 okt'!V10)</f>
        <v>2</v>
      </c>
      <c r="W11" s="43">
        <f>MIN('Lundby (h) 09 okt'!W10)</f>
        <v>2</v>
      </c>
      <c r="X11" s="43">
        <f>MIN('Lundby (h) 09 okt'!X10)</f>
        <v>0</v>
      </c>
    </row>
    <row r="12" ht="12.75" customHeight="1">
      <c r="A12" s="21" t="s">
        <v>39</v>
      </c>
      <c r="B12" s="10">
        <f>SUM(Totalt!B12)</f>
        <v>0</v>
      </c>
      <c r="C12" s="43">
        <f>MIN('Lundby (h) 09 okt'!C11)</f>
        <v>0</v>
      </c>
      <c r="D12" s="43">
        <f>MIN('Lundby (h) 09 okt'!D11)</f>
        <v>0</v>
      </c>
      <c r="E12" s="43">
        <f>MIN('Lundby (h) 09 okt'!E11)</f>
        <v>0</v>
      </c>
      <c r="F12" s="42">
        <f>MIN('Lundby (h) 09 okt'!F11)</f>
        <v>0</v>
      </c>
      <c r="G12" s="43">
        <f>MIN('Lundby (h) 09 okt'!G11)</f>
        <v>0</v>
      </c>
      <c r="H12" s="43">
        <f>MIN('Lundby (h) 09 okt'!H11)</f>
        <v>0</v>
      </c>
      <c r="I12" s="42">
        <f>MIN('Lundby (h) 09 okt'!I11)</f>
        <v>0</v>
      </c>
      <c r="J12" s="44">
        <f>MIN('Lundby (h) 09 okt'!J11)</f>
        <v>0</v>
      </c>
      <c r="K12" s="44">
        <f>MIN('Lundby (h) 09 okt'!K11)</f>
        <v>0</v>
      </c>
      <c r="L12" s="14">
        <f>MIN('Lundby (h) 09 okt'!L11)</f>
        <v>0</v>
      </c>
      <c r="M12" s="43">
        <f>MIN('Lundby (h) 09 okt'!M11)</f>
        <v>0</v>
      </c>
      <c r="N12" s="43">
        <f>MIN('Lundby (h) 09 okt'!N11)</f>
        <v>0</v>
      </c>
      <c r="O12" s="42">
        <f>MIN('Lundby (h) 09 okt'!O11)</f>
        <v>0</v>
      </c>
      <c r="P12" s="44">
        <f>MIN('Lundby (h) 09 okt'!P11)</f>
        <v>0</v>
      </c>
      <c r="Q12" s="43">
        <f>MIN('Lundby (h) 09 okt'!Q11)</f>
        <v>0</v>
      </c>
      <c r="R12" s="43">
        <f>MIN('Lundby (h) 09 okt'!R11)</f>
        <v>0</v>
      </c>
      <c r="S12" s="44">
        <f>MIN('Lundby (h) 09 okt'!S11)</f>
        <v>0</v>
      </c>
      <c r="T12" s="43">
        <f>MIN('Lundby (h) 09 okt'!T11)</f>
        <v>0</v>
      </c>
      <c r="U12" s="43">
        <f>MIN('Lundby (h) 09 okt'!U11)</f>
        <v>0</v>
      </c>
      <c r="V12" s="43">
        <f>MIN('Lundby (h) 09 okt'!V11)</f>
        <v>0</v>
      </c>
      <c r="W12" s="43">
        <f>MIN('Lundby (h) 09 okt'!W11)</f>
        <v>0</v>
      </c>
      <c r="X12" s="43">
        <f>MIN('Lundby (h) 09 okt'!X11)</f>
        <v>0</v>
      </c>
    </row>
    <row r="13" ht="12.75" customHeight="1">
      <c r="A13" s="21" t="s">
        <v>40</v>
      </c>
      <c r="B13" s="10">
        <f>SUM(Totalt!B13)</f>
        <v>0</v>
      </c>
      <c r="C13" s="43">
        <f>MIN('Lundby (h) 09 okt'!C12)</f>
        <v>0</v>
      </c>
      <c r="D13" s="43">
        <f>MIN('Lundby (h) 09 okt'!D12)</f>
        <v>0</v>
      </c>
      <c r="E13" s="43">
        <f>MIN('Lundby (h) 09 okt'!E12)</f>
        <v>0</v>
      </c>
      <c r="F13" s="42">
        <f>MIN('Lundby (h) 09 okt'!F12)</f>
        <v>0</v>
      </c>
      <c r="G13" s="43">
        <f>MIN('Lundby (h) 09 okt'!G12)</f>
        <v>0</v>
      </c>
      <c r="H13" s="43">
        <f>MIN('Lundby (h) 09 okt'!H12)</f>
        <v>0</v>
      </c>
      <c r="I13" s="42">
        <f>MIN('Lundby (h) 09 okt'!I12)</f>
        <v>0</v>
      </c>
      <c r="J13" s="44">
        <f>MIN('Lundby (h) 09 okt'!J12)</f>
        <v>0</v>
      </c>
      <c r="K13" s="44">
        <f>MIN('Lundby (h) 09 okt'!K12)</f>
        <v>0</v>
      </c>
      <c r="L13" s="14">
        <f>MIN('Lundby (h) 09 okt'!L12)</f>
        <v>0</v>
      </c>
      <c r="M13" s="43">
        <f>MIN('Lundby (h) 09 okt'!M12)</f>
        <v>0</v>
      </c>
      <c r="N13" s="43">
        <f>MIN('Lundby (h) 09 okt'!N12)</f>
        <v>0</v>
      </c>
      <c r="O13" s="42">
        <f>MIN('Lundby (h) 09 okt'!O12)</f>
        <v>0</v>
      </c>
      <c r="P13" s="44">
        <f>MIN('Lundby (h) 09 okt'!P12)</f>
        <v>0</v>
      </c>
      <c r="Q13" s="43">
        <f>MIN('Lundby (h) 09 okt'!Q12)</f>
        <v>0</v>
      </c>
      <c r="R13" s="43">
        <f>MIN('Lundby (h) 09 okt'!R12)</f>
        <v>0</v>
      </c>
      <c r="S13" s="44">
        <f>MIN('Lundby (h) 09 okt'!S12)</f>
        <v>0</v>
      </c>
      <c r="T13" s="43">
        <f>MIN('Lundby (h) 09 okt'!T12)</f>
        <v>0</v>
      </c>
      <c r="U13" s="43">
        <f>MIN('Lundby (h) 09 okt'!U12)</f>
        <v>0</v>
      </c>
      <c r="V13" s="43">
        <f>MIN('Lundby (h) 09 okt'!V12)</f>
        <v>0</v>
      </c>
      <c r="W13" s="43">
        <f>MIN('Lundby (h) 09 okt'!W12)</f>
        <v>0</v>
      </c>
      <c r="X13" s="43">
        <f>MIN('Lundby (h) 09 okt'!X12)</f>
        <v>0</v>
      </c>
    </row>
    <row r="14" ht="12.75" customHeight="1">
      <c r="A14" s="27" t="s">
        <v>41</v>
      </c>
      <c r="B14" s="24">
        <f>SUM(Totalt!B14)</f>
        <v>1</v>
      </c>
      <c r="C14" s="45">
        <f>MIN('Lundby (h) 09 okt'!C13)</f>
        <v>15</v>
      </c>
      <c r="D14" s="45">
        <f>MIN('Lundby (h) 09 okt'!D13)</f>
        <v>51</v>
      </c>
      <c r="E14" s="45">
        <f>MIN('Lundby (h) 09 okt'!E13)</f>
        <v>31</v>
      </c>
      <c r="F14" s="46">
        <f>MIN('Lundby (h) 09 okt'!F13)</f>
        <v>60.78431373</v>
      </c>
      <c r="G14" s="45">
        <f>MIN('Lundby (h) 09 okt'!G13)</f>
        <v>0</v>
      </c>
      <c r="H14" s="45">
        <f>MIN('Lundby (h) 09 okt'!H13)</f>
        <v>0</v>
      </c>
      <c r="I14" s="46">
        <f>MIN('Lundby (h) 09 okt'!I13)</f>
        <v>0</v>
      </c>
      <c r="J14" s="45">
        <f>MIN('Lundby (h) 09 okt'!J13)</f>
        <v>51</v>
      </c>
      <c r="K14" s="45">
        <f>MIN('Lundby (h) 09 okt'!K13)</f>
        <v>31</v>
      </c>
      <c r="L14" s="46">
        <f>MIN('Lundby (h) 09 okt'!L13)</f>
        <v>60.78431373</v>
      </c>
      <c r="M14" s="45">
        <f>MIN('Lundby (h) 09 okt'!M13)</f>
        <v>14</v>
      </c>
      <c r="N14" s="45">
        <f>MIN('Lundby (h) 09 okt'!N13)</f>
        <v>9</v>
      </c>
      <c r="O14" s="46">
        <f>MIN('Lundby (h) 09 okt'!O13)</f>
        <v>64.28571429</v>
      </c>
      <c r="P14" s="45">
        <f>MIN('Lundby (h) 09 okt'!P13)</f>
        <v>71</v>
      </c>
      <c r="Q14" s="45">
        <f>MIN('Lundby (h) 09 okt'!Q13)</f>
        <v>17</v>
      </c>
      <c r="R14" s="45">
        <f>MIN('Lundby (h) 09 okt'!R13)</f>
        <v>25</v>
      </c>
      <c r="S14" s="45">
        <f>MIN('Lundby (h) 09 okt'!S13)</f>
        <v>42</v>
      </c>
      <c r="T14" s="45">
        <f>MIN('Lundby (h) 09 okt'!T13)</f>
        <v>30</v>
      </c>
      <c r="U14" s="45">
        <f>MIN('Lundby (h) 09 okt'!U13)</f>
        <v>3</v>
      </c>
      <c r="V14" s="45">
        <f>MIN('Lundby (h) 09 okt'!V13)</f>
        <v>25</v>
      </c>
      <c r="W14" s="45">
        <f>MIN('Lundby (h) 09 okt'!W13)</f>
        <v>13</v>
      </c>
      <c r="X14" s="45">
        <f>MIN('Lundby (h) 09 okt'!X13)</f>
        <v>0</v>
      </c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75" customHeight="1">
      <c r="A16" s="33" t="s">
        <v>74</v>
      </c>
      <c r="B16" s="33"/>
      <c r="C16" s="33"/>
      <c r="D16" s="33" t="s">
        <v>43</v>
      </c>
      <c r="E16" s="33"/>
      <c r="F16" s="33"/>
      <c r="G16" s="33"/>
      <c r="H16" s="33"/>
      <c r="I16" s="3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75" customHeight="1">
      <c r="A17" s="33" t="s">
        <v>42</v>
      </c>
      <c r="B17" s="33"/>
      <c r="C17" s="33"/>
      <c r="D17" s="33" t="s">
        <v>46</v>
      </c>
      <c r="E17" s="33"/>
      <c r="F17" s="33"/>
      <c r="G17" s="33"/>
      <c r="H17" s="33"/>
      <c r="I17" s="3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75" customHeight="1">
      <c r="A18" s="33" t="s">
        <v>45</v>
      </c>
      <c r="B18" s="33"/>
      <c r="C18" s="33"/>
      <c r="D18" s="33" t="s">
        <v>50</v>
      </c>
      <c r="E18" s="33"/>
      <c r="F18" s="33"/>
      <c r="G18" s="33"/>
      <c r="H18" s="33"/>
      <c r="I18" s="3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75" customHeight="1">
      <c r="A19" s="33" t="s">
        <v>49</v>
      </c>
      <c r="B19" s="33"/>
      <c r="C19" s="33"/>
      <c r="D19" s="33" t="s">
        <v>54</v>
      </c>
      <c r="E19" s="33"/>
      <c r="F19" s="33"/>
      <c r="G19" s="3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75" customHeight="1">
      <c r="A20" s="33" t="s">
        <v>53</v>
      </c>
      <c r="B20" s="33"/>
      <c r="C20" s="33"/>
      <c r="D20" s="33" t="s">
        <v>57</v>
      </c>
      <c r="E20" s="33"/>
      <c r="F20" s="33"/>
      <c r="G20" s="33"/>
      <c r="H20" s="3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75" customHeight="1">
      <c r="A21" s="33" t="s">
        <v>56</v>
      </c>
      <c r="B21" s="33"/>
      <c r="C21" s="33"/>
      <c r="D21" s="33" t="s">
        <v>59</v>
      </c>
      <c r="E21" s="33"/>
      <c r="F21" s="33"/>
      <c r="G21" s="3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75" customHeight="1">
      <c r="A22" s="33" t="s">
        <v>58</v>
      </c>
      <c r="B22" s="33"/>
      <c r="C22" s="33"/>
      <c r="D22" s="33" t="s">
        <v>61</v>
      </c>
      <c r="E22" s="33"/>
      <c r="F22" s="33"/>
      <c r="G22" s="3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75" customHeight="1">
      <c r="A23" s="33" t="s">
        <v>60</v>
      </c>
      <c r="B23" s="33"/>
      <c r="C23" s="33"/>
      <c r="D23" s="33" t="s">
        <v>64</v>
      </c>
      <c r="E23" s="33"/>
      <c r="F23" s="33"/>
      <c r="G23" s="3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75" customHeight="1">
      <c r="A24" s="33" t="s">
        <v>63</v>
      </c>
      <c r="B24" s="33"/>
      <c r="C24" s="33"/>
      <c r="D24" s="33" t="s">
        <v>66</v>
      </c>
      <c r="E24" s="33"/>
      <c r="F24" s="33"/>
      <c r="G24" s="3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75" customHeight="1">
      <c r="A25" s="33" t="s">
        <v>65</v>
      </c>
      <c r="B25" s="33"/>
      <c r="C25" s="33"/>
      <c r="D25" s="33" t="s">
        <v>68</v>
      </c>
      <c r="E25" s="33"/>
      <c r="F25" s="33"/>
      <c r="G25" s="3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75" customHeight="1">
      <c r="A26" s="33" t="s">
        <v>67</v>
      </c>
      <c r="B26" s="33"/>
      <c r="C26" s="33"/>
      <c r="D26" s="33" t="s">
        <v>70</v>
      </c>
      <c r="E26" s="33"/>
      <c r="F26" s="33"/>
      <c r="G26" s="3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75" customHeight="1">
      <c r="A27" s="3"/>
      <c r="B27" s="3"/>
      <c r="C27" s="3"/>
      <c r="D27" s="33" t="s">
        <v>72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0"/>
  <cols>
    <col customWidth="1" min="1" max="1" width="21.71"/>
    <col customWidth="1" min="2" max="24" width="4.71"/>
    <col customWidth="1" min="25" max="26" width="8.0"/>
  </cols>
  <sheetData>
    <row r="1" ht="12.75" customHeight="1">
      <c r="A1" s="2" t="s">
        <v>76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0" customHeight="1">
      <c r="A3" s="5" t="s">
        <v>3</v>
      </c>
      <c r="B3" s="6" t="s">
        <v>4</v>
      </c>
      <c r="C3" s="39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40" t="s">
        <v>25</v>
      </c>
      <c r="X3" s="7" t="s">
        <v>26</v>
      </c>
      <c r="Y3" s="41"/>
      <c r="Z3" s="41"/>
    </row>
    <row r="4" ht="12.75" customHeight="1">
      <c r="A4" s="9" t="s">
        <v>30</v>
      </c>
      <c r="B4" s="10">
        <f>SUM(Totalt!B4)</f>
        <v>1</v>
      </c>
      <c r="C4" s="43">
        <f>MAX('Lundby (h) 09 okt'!C4)</f>
        <v>1</v>
      </c>
      <c r="D4" s="43">
        <f>MAX('Lundby (h) 09 okt'!D4)</f>
        <v>5</v>
      </c>
      <c r="E4" s="43">
        <f>MAX('Lundby (h) 09 okt'!E4)</f>
        <v>5</v>
      </c>
      <c r="F4" s="42">
        <f>MAX('Lundby (h) 09 okt'!F4)</f>
        <v>100</v>
      </c>
      <c r="G4" s="43">
        <f>MAX('Lundby (h) 09 okt'!G4)</f>
        <v>0</v>
      </c>
      <c r="H4" s="43">
        <f>MAX('Lundby (h) 09 okt'!H4)</f>
        <v>0</v>
      </c>
      <c r="I4" s="42">
        <f>MAX('Lundby (h) 09 okt'!I4)</f>
        <v>0</v>
      </c>
      <c r="J4" s="44">
        <f>MAX('Lundby (h) 09 okt'!J4)</f>
        <v>5</v>
      </c>
      <c r="K4" s="44">
        <f>MAX('Lundby (h) 09 okt'!K4)</f>
        <v>5</v>
      </c>
      <c r="L4" s="14">
        <f>MAX('Lundby (h) 09 okt'!L4)</f>
        <v>100</v>
      </c>
      <c r="M4" s="43">
        <f>MAX('Lundby (h) 09 okt'!M4)</f>
        <v>4</v>
      </c>
      <c r="N4" s="43">
        <f>MAX('Lundby (h) 09 okt'!N4)</f>
        <v>3</v>
      </c>
      <c r="O4" s="42">
        <f>MAX('Lundby (h) 09 okt'!O4)</f>
        <v>75</v>
      </c>
      <c r="P4" s="44">
        <f>MAX('Lundby (h) 09 okt'!P4)</f>
        <v>13</v>
      </c>
      <c r="Q4" s="43">
        <f>MAX('Lundby (h) 09 okt'!Q4)</f>
        <v>3</v>
      </c>
      <c r="R4" s="43">
        <f>MAX('Lundby (h) 09 okt'!R4)</f>
        <v>0</v>
      </c>
      <c r="S4" s="44">
        <f>MAX('Lundby (h) 09 okt'!S4)</f>
        <v>3</v>
      </c>
      <c r="T4" s="43">
        <f>MAX('Lundby (h) 09 okt'!T4)</f>
        <v>3</v>
      </c>
      <c r="U4" s="43">
        <f>MAX('Lundby (h) 09 okt'!U4)</f>
        <v>1</v>
      </c>
      <c r="V4" s="43">
        <f>MAX('Lundby (h) 09 okt'!V4)</f>
        <v>3</v>
      </c>
      <c r="W4" s="43">
        <f>MAX('Lundby (h) 09 okt'!W4)</f>
        <v>4</v>
      </c>
      <c r="X4" s="43">
        <f>MAX('Lundby (h) 09 okt'!X4)</f>
        <v>0</v>
      </c>
    </row>
    <row r="5" ht="12.75" customHeight="1">
      <c r="A5" s="9" t="s">
        <v>33</v>
      </c>
      <c r="B5" s="10" t="str">
        <f>SUM(Totalt!B5)</f>
        <v>#REF!</v>
      </c>
      <c r="C5" s="43" t="str">
        <f t="shared" ref="C5:X5" si="1">MAX(#REF!)</f>
        <v>#REF!</v>
      </c>
      <c r="D5" s="43" t="str">
        <f t="shared" si="1"/>
        <v>#REF!</v>
      </c>
      <c r="E5" s="43" t="str">
        <f t="shared" si="1"/>
        <v>#REF!</v>
      </c>
      <c r="F5" s="42" t="str">
        <f t="shared" si="1"/>
        <v>#REF!</v>
      </c>
      <c r="G5" s="43" t="str">
        <f t="shared" si="1"/>
        <v>#REF!</v>
      </c>
      <c r="H5" s="43" t="str">
        <f t="shared" si="1"/>
        <v>#REF!</v>
      </c>
      <c r="I5" s="42" t="str">
        <f t="shared" si="1"/>
        <v>#REF!</v>
      </c>
      <c r="J5" s="44" t="str">
        <f t="shared" si="1"/>
        <v>#REF!</v>
      </c>
      <c r="K5" s="44" t="str">
        <f t="shared" si="1"/>
        <v>#REF!</v>
      </c>
      <c r="L5" s="14" t="str">
        <f t="shared" si="1"/>
        <v>#REF!</v>
      </c>
      <c r="M5" s="43" t="str">
        <f t="shared" si="1"/>
        <v>#REF!</v>
      </c>
      <c r="N5" s="43" t="str">
        <f t="shared" si="1"/>
        <v>#REF!</v>
      </c>
      <c r="O5" s="42" t="str">
        <f t="shared" si="1"/>
        <v>#REF!</v>
      </c>
      <c r="P5" s="44" t="str">
        <f t="shared" si="1"/>
        <v>#REF!</v>
      </c>
      <c r="Q5" s="43" t="str">
        <f t="shared" si="1"/>
        <v>#REF!</v>
      </c>
      <c r="R5" s="43" t="str">
        <f t="shared" si="1"/>
        <v>#REF!</v>
      </c>
      <c r="S5" s="44" t="str">
        <f t="shared" si="1"/>
        <v>#REF!</v>
      </c>
      <c r="T5" s="43" t="str">
        <f t="shared" si="1"/>
        <v>#REF!</v>
      </c>
      <c r="U5" s="43" t="str">
        <f t="shared" si="1"/>
        <v>#REF!</v>
      </c>
      <c r="V5" s="43" t="str">
        <f t="shared" si="1"/>
        <v>#REF!</v>
      </c>
      <c r="W5" s="43" t="str">
        <f t="shared" si="1"/>
        <v>#REF!</v>
      </c>
      <c r="X5" s="43" t="str">
        <f t="shared" si="1"/>
        <v>#REF!</v>
      </c>
    </row>
    <row r="6" ht="12.75" customHeight="1">
      <c r="A6" s="9" t="s">
        <v>32</v>
      </c>
      <c r="B6" s="10">
        <f>SUM(Totalt!B6)</f>
        <v>1</v>
      </c>
      <c r="C6" s="43">
        <f>MAX('Lundby (h) 09 okt'!C5)</f>
        <v>2</v>
      </c>
      <c r="D6" s="43">
        <f>MAX('Lundby (h) 09 okt'!D5)</f>
        <v>13</v>
      </c>
      <c r="E6" s="43">
        <f>MAX('Lundby (h) 09 okt'!E5)</f>
        <v>9</v>
      </c>
      <c r="F6" s="42">
        <f>MAX('Lundby (h) 09 okt'!F5)</f>
        <v>69.23076923</v>
      </c>
      <c r="G6" s="43">
        <f>MAX('Lundby (h) 09 okt'!G5)</f>
        <v>0</v>
      </c>
      <c r="H6" s="43">
        <f>MAX('Lundby (h) 09 okt'!H5)</f>
        <v>0</v>
      </c>
      <c r="I6" s="42">
        <f>MAX('Lundby (h) 09 okt'!I5)</f>
        <v>0</v>
      </c>
      <c r="J6" s="44">
        <f>MAX('Lundby (h) 09 okt'!J5)</f>
        <v>13</v>
      </c>
      <c r="K6" s="44">
        <f>MAX('Lundby (h) 09 okt'!K5)</f>
        <v>9</v>
      </c>
      <c r="L6" s="14">
        <f>MAX('Lundby (h) 09 okt'!L5)</f>
        <v>69.23076923</v>
      </c>
      <c r="M6" s="43">
        <f>MAX('Lundby (h) 09 okt'!M5)</f>
        <v>2</v>
      </c>
      <c r="N6" s="43">
        <f>MAX('Lundby (h) 09 okt'!N5)</f>
        <v>2</v>
      </c>
      <c r="O6" s="42">
        <f>MAX('Lundby (h) 09 okt'!O5)</f>
        <v>100</v>
      </c>
      <c r="P6" s="44">
        <f>MAX('Lundby (h) 09 okt'!P5)</f>
        <v>20</v>
      </c>
      <c r="Q6" s="43">
        <f>MAX('Lundby (h) 09 okt'!Q5)</f>
        <v>5</v>
      </c>
      <c r="R6" s="43">
        <f>MAX('Lundby (h) 09 okt'!R5)</f>
        <v>8</v>
      </c>
      <c r="S6" s="44">
        <f>MAX('Lundby (h) 09 okt'!S5)</f>
        <v>13</v>
      </c>
      <c r="T6" s="43">
        <f>MAX('Lundby (h) 09 okt'!T5)</f>
        <v>15</v>
      </c>
      <c r="U6" s="43">
        <f>MAX('Lundby (h) 09 okt'!U5)</f>
        <v>1</v>
      </c>
      <c r="V6" s="43">
        <f>MAX('Lundby (h) 09 okt'!V5)</f>
        <v>11</v>
      </c>
      <c r="W6" s="43">
        <f>MAX('Lundby (h) 09 okt'!W5)</f>
        <v>3</v>
      </c>
      <c r="X6" s="43">
        <f>MAX('Lundby (h) 09 okt'!X5)</f>
        <v>0</v>
      </c>
    </row>
    <row r="7" ht="12.75" customHeight="1">
      <c r="A7" s="9" t="s">
        <v>34</v>
      </c>
      <c r="B7" s="10">
        <f>SUM(Totalt!B7)</f>
        <v>1</v>
      </c>
      <c r="C7" s="43">
        <f>MAX('Lundby (h) 09 okt'!C6)</f>
        <v>3</v>
      </c>
      <c r="D7" s="43">
        <f>MAX('Lundby (h) 09 okt'!D6)</f>
        <v>4</v>
      </c>
      <c r="E7" s="43">
        <f>MAX('Lundby (h) 09 okt'!E6)</f>
        <v>0</v>
      </c>
      <c r="F7" s="42">
        <f>MAX('Lundby (h) 09 okt'!F6)</f>
        <v>0</v>
      </c>
      <c r="G7" s="43">
        <f>MAX('Lundby (h) 09 okt'!G6)</f>
        <v>0</v>
      </c>
      <c r="H7" s="43">
        <f>MAX('Lundby (h) 09 okt'!H6)</f>
        <v>0</v>
      </c>
      <c r="I7" s="42">
        <f>MAX('Lundby (h) 09 okt'!I6)</f>
        <v>0</v>
      </c>
      <c r="J7" s="44">
        <f>MAX('Lundby (h) 09 okt'!J6)</f>
        <v>4</v>
      </c>
      <c r="K7" s="44">
        <f>MAX('Lundby (h) 09 okt'!K6)</f>
        <v>0</v>
      </c>
      <c r="L7" s="14">
        <f>MAX('Lundby (h) 09 okt'!L6)</f>
        <v>0</v>
      </c>
      <c r="M7" s="43">
        <f>MAX('Lundby (h) 09 okt'!M6)</f>
        <v>0</v>
      </c>
      <c r="N7" s="43">
        <f>MAX('Lundby (h) 09 okt'!N6)</f>
        <v>0</v>
      </c>
      <c r="O7" s="42">
        <f>MAX('Lundby (h) 09 okt'!O6)</f>
        <v>0</v>
      </c>
      <c r="P7" s="44">
        <f>MAX('Lundby (h) 09 okt'!P6)</f>
        <v>0</v>
      </c>
      <c r="Q7" s="43">
        <f>MAX('Lundby (h) 09 okt'!Q6)</f>
        <v>1</v>
      </c>
      <c r="R7" s="43">
        <f>MAX('Lundby (h) 09 okt'!R6)</f>
        <v>1</v>
      </c>
      <c r="S7" s="44">
        <f>MAX('Lundby (h) 09 okt'!S6)</f>
        <v>2</v>
      </c>
      <c r="T7" s="43">
        <f>MAX('Lundby (h) 09 okt'!T6)</f>
        <v>3</v>
      </c>
      <c r="U7" s="43">
        <f>MAX('Lundby (h) 09 okt'!U6)</f>
        <v>0</v>
      </c>
      <c r="V7" s="43">
        <f>MAX('Lundby (h) 09 okt'!V6)</f>
        <v>2</v>
      </c>
      <c r="W7" s="43">
        <f>MAX('Lundby (h) 09 okt'!W6)</f>
        <v>0</v>
      </c>
      <c r="X7" s="43">
        <f>MAX('Lundby (h) 09 okt'!X6)</f>
        <v>0</v>
      </c>
    </row>
    <row r="8" ht="12.75" customHeight="1">
      <c r="A8" s="9" t="s">
        <v>35</v>
      </c>
      <c r="B8" s="10">
        <f>SUM(Totalt!B8)</f>
        <v>1</v>
      </c>
      <c r="C8" s="43">
        <f>MAX('Lundby (h) 09 okt'!C7)</f>
        <v>1</v>
      </c>
      <c r="D8" s="43">
        <f>MAX('Lundby (h) 09 okt'!D7)</f>
        <v>8</v>
      </c>
      <c r="E8" s="43">
        <f>MAX('Lundby (h) 09 okt'!E7)</f>
        <v>6</v>
      </c>
      <c r="F8" s="42">
        <f>MAX('Lundby (h) 09 okt'!F7)</f>
        <v>75</v>
      </c>
      <c r="G8" s="43">
        <f>MAX('Lundby (h) 09 okt'!G7)</f>
        <v>0</v>
      </c>
      <c r="H8" s="43">
        <f>MAX('Lundby (h) 09 okt'!H7)</f>
        <v>0</v>
      </c>
      <c r="I8" s="42">
        <f>MAX('Lundby (h) 09 okt'!I7)</f>
        <v>0</v>
      </c>
      <c r="J8" s="44">
        <f>MAX('Lundby (h) 09 okt'!J7)</f>
        <v>8</v>
      </c>
      <c r="K8" s="44">
        <f>MAX('Lundby (h) 09 okt'!K7)</f>
        <v>6</v>
      </c>
      <c r="L8" s="14">
        <f>MAX('Lundby (h) 09 okt'!L7)</f>
        <v>75</v>
      </c>
      <c r="M8" s="43">
        <f>MAX('Lundby (h) 09 okt'!M7)</f>
        <v>2</v>
      </c>
      <c r="N8" s="43">
        <f>MAX('Lundby (h) 09 okt'!N7)</f>
        <v>1</v>
      </c>
      <c r="O8" s="42">
        <f>MAX('Lundby (h) 09 okt'!O7)</f>
        <v>50</v>
      </c>
      <c r="P8" s="44">
        <f>MAX('Lundby (h) 09 okt'!P7)</f>
        <v>13</v>
      </c>
      <c r="Q8" s="43">
        <f>MAX('Lundby (h) 09 okt'!Q7)</f>
        <v>1</v>
      </c>
      <c r="R8" s="43">
        <f>MAX('Lundby (h) 09 okt'!R7)</f>
        <v>8</v>
      </c>
      <c r="S8" s="44">
        <f>MAX('Lundby (h) 09 okt'!S7)</f>
        <v>9</v>
      </c>
      <c r="T8" s="43">
        <f>MAX('Lundby (h) 09 okt'!T7)</f>
        <v>3</v>
      </c>
      <c r="U8" s="43">
        <f>MAX('Lundby (h) 09 okt'!U7)</f>
        <v>0</v>
      </c>
      <c r="V8" s="43">
        <f>MAX('Lundby (h) 09 okt'!V7)</f>
        <v>4</v>
      </c>
      <c r="W8" s="43">
        <f>MAX('Lundby (h) 09 okt'!W7)</f>
        <v>3</v>
      </c>
      <c r="X8" s="43">
        <f>MAX('Lundby (h) 09 okt'!X7)</f>
        <v>0</v>
      </c>
    </row>
    <row r="9" ht="12.75" customHeight="1">
      <c r="A9" s="21" t="s">
        <v>36</v>
      </c>
      <c r="B9" s="10">
        <f>SUM(Totalt!B9)</f>
        <v>1</v>
      </c>
      <c r="C9" s="43">
        <f>MAX('Lundby (h) 09 okt'!C8)</f>
        <v>3</v>
      </c>
      <c r="D9" s="43">
        <f>MAX('Lundby (h) 09 okt'!D8)</f>
        <v>14</v>
      </c>
      <c r="E9" s="43">
        <f>MAX('Lundby (h) 09 okt'!E8)</f>
        <v>8</v>
      </c>
      <c r="F9" s="42">
        <f>MAX('Lundby (h) 09 okt'!F8)</f>
        <v>57.14285714</v>
      </c>
      <c r="G9" s="43">
        <f>MAX('Lundby (h) 09 okt'!G8)</f>
        <v>0</v>
      </c>
      <c r="H9" s="43">
        <f>MAX('Lundby (h) 09 okt'!H8)</f>
        <v>0</v>
      </c>
      <c r="I9" s="42">
        <f>MAX('Lundby (h) 09 okt'!I8)</f>
        <v>0</v>
      </c>
      <c r="J9" s="44">
        <f>MAX('Lundby (h) 09 okt'!J8)</f>
        <v>14</v>
      </c>
      <c r="K9" s="44">
        <f>MAX('Lundby (h) 09 okt'!K8)</f>
        <v>8</v>
      </c>
      <c r="L9" s="14">
        <f>MAX('Lundby (h) 09 okt'!L8)</f>
        <v>57.14285714</v>
      </c>
      <c r="M9" s="43">
        <f>MAX('Lundby (h) 09 okt'!M8)</f>
        <v>4</v>
      </c>
      <c r="N9" s="43">
        <f>MAX('Lundby (h) 09 okt'!N8)</f>
        <v>3</v>
      </c>
      <c r="O9" s="42">
        <f>MAX('Lundby (h) 09 okt'!O8)</f>
        <v>75</v>
      </c>
      <c r="P9" s="44">
        <f>MAX('Lundby (h) 09 okt'!P8)</f>
        <v>19</v>
      </c>
      <c r="Q9" s="43">
        <f>MAX('Lundby (h) 09 okt'!Q8)</f>
        <v>5</v>
      </c>
      <c r="R9" s="43">
        <f>MAX('Lundby (h) 09 okt'!R8)</f>
        <v>4</v>
      </c>
      <c r="S9" s="44">
        <f>MAX('Lundby (h) 09 okt'!S8)</f>
        <v>9</v>
      </c>
      <c r="T9" s="43">
        <f>MAX('Lundby (h) 09 okt'!T8)</f>
        <v>4</v>
      </c>
      <c r="U9" s="43">
        <f>MAX('Lundby (h) 09 okt'!U8)</f>
        <v>1</v>
      </c>
      <c r="V9" s="43">
        <f>MAX('Lundby (h) 09 okt'!V8)</f>
        <v>2</v>
      </c>
      <c r="W9" s="43">
        <f>MAX('Lundby (h) 09 okt'!W8)</f>
        <v>1</v>
      </c>
      <c r="X9" s="43">
        <f>MAX('Lundby (h) 09 okt'!X8)</f>
        <v>0</v>
      </c>
    </row>
    <row r="10" ht="12.75" customHeight="1">
      <c r="A10" s="21" t="s">
        <v>37</v>
      </c>
      <c r="B10" s="10">
        <f>SUM(Totalt!B10)</f>
        <v>1</v>
      </c>
      <c r="C10" s="43">
        <f>MAX('Lundby (h) 09 okt'!C9)</f>
        <v>2</v>
      </c>
      <c r="D10" s="43">
        <f>MAX('Lundby (h) 09 okt'!D9)</f>
        <v>2</v>
      </c>
      <c r="E10" s="43">
        <f>MAX('Lundby (h) 09 okt'!E9)</f>
        <v>1</v>
      </c>
      <c r="F10" s="42">
        <f>MAX('Lundby (h) 09 okt'!F9)</f>
        <v>50</v>
      </c>
      <c r="G10" s="43">
        <f>MAX('Lundby (h) 09 okt'!G9)</f>
        <v>0</v>
      </c>
      <c r="H10" s="43">
        <f>MAX('Lundby (h) 09 okt'!H9)</f>
        <v>0</v>
      </c>
      <c r="I10" s="42">
        <f>MAX('Lundby (h) 09 okt'!I9)</f>
        <v>0</v>
      </c>
      <c r="J10" s="44">
        <f>MAX('Lundby (h) 09 okt'!J9)</f>
        <v>2</v>
      </c>
      <c r="K10" s="44">
        <f>MAX('Lundby (h) 09 okt'!K9)</f>
        <v>1</v>
      </c>
      <c r="L10" s="14">
        <f>MAX('Lundby (h) 09 okt'!L9)</f>
        <v>50</v>
      </c>
      <c r="M10" s="43">
        <f>MAX('Lundby (h) 09 okt'!M9)</f>
        <v>0</v>
      </c>
      <c r="N10" s="43">
        <f>MAX('Lundby (h) 09 okt'!N9)</f>
        <v>0</v>
      </c>
      <c r="O10" s="42">
        <f>MAX('Lundby (h) 09 okt'!O9)</f>
        <v>0</v>
      </c>
      <c r="P10" s="44">
        <f>MAX('Lundby (h) 09 okt'!P9)</f>
        <v>2</v>
      </c>
      <c r="Q10" s="43">
        <f>MAX('Lundby (h) 09 okt'!Q9)</f>
        <v>0</v>
      </c>
      <c r="R10" s="43">
        <f>MAX('Lundby (h) 09 okt'!R9)</f>
        <v>1</v>
      </c>
      <c r="S10" s="44">
        <f>MAX('Lundby (h) 09 okt'!S9)</f>
        <v>1</v>
      </c>
      <c r="T10" s="43">
        <f>MAX('Lundby (h) 09 okt'!T9)</f>
        <v>1</v>
      </c>
      <c r="U10" s="43">
        <f>MAX('Lundby (h) 09 okt'!U9)</f>
        <v>0</v>
      </c>
      <c r="V10" s="43">
        <f>MAX('Lundby (h) 09 okt'!V9)</f>
        <v>1</v>
      </c>
      <c r="W10" s="43">
        <f>MAX('Lundby (h) 09 okt'!W9)</f>
        <v>0</v>
      </c>
      <c r="X10" s="43">
        <f>MAX('Lundby (h) 09 okt'!X9)</f>
        <v>0</v>
      </c>
    </row>
    <row r="11" ht="12.75" customHeight="1">
      <c r="A11" s="21" t="s">
        <v>38</v>
      </c>
      <c r="B11" s="10">
        <f>SUM(Totalt!B11)</f>
        <v>1</v>
      </c>
      <c r="C11" s="43">
        <f>MAX('Lundby (h) 09 okt'!C10)</f>
        <v>3</v>
      </c>
      <c r="D11" s="43">
        <f>MAX('Lundby (h) 09 okt'!D10)</f>
        <v>5</v>
      </c>
      <c r="E11" s="43">
        <f>MAX('Lundby (h) 09 okt'!E10)</f>
        <v>2</v>
      </c>
      <c r="F11" s="42">
        <f>MAX('Lundby (h) 09 okt'!F10)</f>
        <v>40</v>
      </c>
      <c r="G11" s="43">
        <f>MAX('Lundby (h) 09 okt'!G10)</f>
        <v>0</v>
      </c>
      <c r="H11" s="43">
        <f>MAX('Lundby (h) 09 okt'!H10)</f>
        <v>0</v>
      </c>
      <c r="I11" s="42">
        <f>MAX('Lundby (h) 09 okt'!I10)</f>
        <v>0</v>
      </c>
      <c r="J11" s="44">
        <f>MAX('Lundby (h) 09 okt'!J10)</f>
        <v>5</v>
      </c>
      <c r="K11" s="44">
        <f>MAX('Lundby (h) 09 okt'!K10)</f>
        <v>2</v>
      </c>
      <c r="L11" s="14">
        <f>MAX('Lundby (h) 09 okt'!L10)</f>
        <v>40</v>
      </c>
      <c r="M11" s="43">
        <f>MAX('Lundby (h) 09 okt'!M10)</f>
        <v>2</v>
      </c>
      <c r="N11" s="43">
        <f>MAX('Lundby (h) 09 okt'!N10)</f>
        <v>0</v>
      </c>
      <c r="O11" s="42">
        <f>MAX('Lundby (h) 09 okt'!O10)</f>
        <v>0</v>
      </c>
      <c r="P11" s="44">
        <f>MAX('Lundby (h) 09 okt'!P10)</f>
        <v>4</v>
      </c>
      <c r="Q11" s="43">
        <f>MAX('Lundby (h) 09 okt'!Q10)</f>
        <v>2</v>
      </c>
      <c r="R11" s="43">
        <f>MAX('Lundby (h) 09 okt'!R10)</f>
        <v>3</v>
      </c>
      <c r="S11" s="44">
        <f>MAX('Lundby (h) 09 okt'!S10)</f>
        <v>5</v>
      </c>
      <c r="T11" s="43">
        <f>MAX('Lundby (h) 09 okt'!T10)</f>
        <v>1</v>
      </c>
      <c r="U11" s="43">
        <f>MAX('Lundby (h) 09 okt'!U10)</f>
        <v>0</v>
      </c>
      <c r="V11" s="43">
        <f>MAX('Lundby (h) 09 okt'!V10)</f>
        <v>2</v>
      </c>
      <c r="W11" s="43">
        <f>MAX('Lundby (h) 09 okt'!W10)</f>
        <v>2</v>
      </c>
      <c r="X11" s="43">
        <f>MAX('Lundby (h) 09 okt'!X10)</f>
        <v>0</v>
      </c>
    </row>
    <row r="12" ht="12.75" customHeight="1">
      <c r="A12" s="21" t="s">
        <v>39</v>
      </c>
      <c r="B12" s="10">
        <f>SUM(Totalt!B12)</f>
        <v>0</v>
      </c>
      <c r="C12" s="43">
        <f>MAX('Lundby (h) 09 okt'!C11)</f>
        <v>0</v>
      </c>
      <c r="D12" s="43">
        <f>MAX('Lundby (h) 09 okt'!D11)</f>
        <v>0</v>
      </c>
      <c r="E12" s="43">
        <f>MAX('Lundby (h) 09 okt'!E11)</f>
        <v>0</v>
      </c>
      <c r="F12" s="42">
        <f>MAX('Lundby (h) 09 okt'!F11)</f>
        <v>0</v>
      </c>
      <c r="G12" s="43">
        <f>MAX('Lundby (h) 09 okt'!G11)</f>
        <v>0</v>
      </c>
      <c r="H12" s="43">
        <f>MAX('Lundby (h) 09 okt'!H11)</f>
        <v>0</v>
      </c>
      <c r="I12" s="42">
        <f>MAX('Lundby (h) 09 okt'!I11)</f>
        <v>0</v>
      </c>
      <c r="J12" s="44">
        <f>MAX('Lundby (h) 09 okt'!J11)</f>
        <v>0</v>
      </c>
      <c r="K12" s="44">
        <f>MAX('Lundby (h) 09 okt'!K11)</f>
        <v>0</v>
      </c>
      <c r="L12" s="14">
        <f>MAX('Lundby (h) 09 okt'!L11)</f>
        <v>0</v>
      </c>
      <c r="M12" s="43">
        <f>MAX('Lundby (h) 09 okt'!M11)</f>
        <v>0</v>
      </c>
      <c r="N12" s="43">
        <f>MAX('Lundby (h) 09 okt'!N11)</f>
        <v>0</v>
      </c>
      <c r="O12" s="42">
        <f>MAX('Lundby (h) 09 okt'!O11)</f>
        <v>0</v>
      </c>
      <c r="P12" s="44">
        <f>MAX('Lundby (h) 09 okt'!P11)</f>
        <v>0</v>
      </c>
      <c r="Q12" s="43">
        <f>MAX('Lundby (h) 09 okt'!Q11)</f>
        <v>0</v>
      </c>
      <c r="R12" s="43">
        <f>MAX('Lundby (h) 09 okt'!R11)</f>
        <v>0</v>
      </c>
      <c r="S12" s="44">
        <f>MAX('Lundby (h) 09 okt'!S11)</f>
        <v>0</v>
      </c>
      <c r="T12" s="43">
        <f>MAX('Lundby (h) 09 okt'!T11)</f>
        <v>0</v>
      </c>
      <c r="U12" s="43">
        <f>MAX('Lundby (h) 09 okt'!U11)</f>
        <v>0</v>
      </c>
      <c r="V12" s="43">
        <f>MAX('Lundby (h) 09 okt'!V11)</f>
        <v>0</v>
      </c>
      <c r="W12" s="43">
        <f>MAX('Lundby (h) 09 okt'!W11)</f>
        <v>0</v>
      </c>
      <c r="X12" s="43">
        <f>MAX('Lundby (h) 09 okt'!X11)</f>
        <v>0</v>
      </c>
    </row>
    <row r="13" ht="12.75" customHeight="1">
      <c r="A13" s="21" t="s">
        <v>40</v>
      </c>
      <c r="B13" s="10">
        <f>SUM(Totalt!B13)</f>
        <v>0</v>
      </c>
      <c r="C13" s="43">
        <f>MAX('Lundby (h) 09 okt'!C12)</f>
        <v>0</v>
      </c>
      <c r="D13" s="43">
        <f>MAX('Lundby (h) 09 okt'!D12)</f>
        <v>0</v>
      </c>
      <c r="E13" s="43">
        <f>MAX('Lundby (h) 09 okt'!E12)</f>
        <v>0</v>
      </c>
      <c r="F13" s="42">
        <f>MAX('Lundby (h) 09 okt'!F12)</f>
        <v>0</v>
      </c>
      <c r="G13" s="43">
        <f>MAX('Lundby (h) 09 okt'!G12)</f>
        <v>0</v>
      </c>
      <c r="H13" s="43">
        <f>MAX('Lundby (h) 09 okt'!H12)</f>
        <v>0</v>
      </c>
      <c r="I13" s="42">
        <f>MAX('Lundby (h) 09 okt'!I12)</f>
        <v>0</v>
      </c>
      <c r="J13" s="44">
        <f>MAX('Lundby (h) 09 okt'!J12)</f>
        <v>0</v>
      </c>
      <c r="K13" s="44">
        <f>MAX('Lundby (h) 09 okt'!K12)</f>
        <v>0</v>
      </c>
      <c r="L13" s="14">
        <f>MAX('Lundby (h) 09 okt'!L12)</f>
        <v>0</v>
      </c>
      <c r="M13" s="43">
        <f>MAX('Lundby (h) 09 okt'!M12)</f>
        <v>0</v>
      </c>
      <c r="N13" s="43">
        <f>MAX('Lundby (h) 09 okt'!N12)</f>
        <v>0</v>
      </c>
      <c r="O13" s="42">
        <f>MAX('Lundby (h) 09 okt'!O12)</f>
        <v>0</v>
      </c>
      <c r="P13" s="44">
        <f>MAX('Lundby (h) 09 okt'!P12)</f>
        <v>0</v>
      </c>
      <c r="Q13" s="43">
        <f>MAX('Lundby (h) 09 okt'!Q12)</f>
        <v>0</v>
      </c>
      <c r="R13" s="43">
        <f>MAX('Lundby (h) 09 okt'!R12)</f>
        <v>0</v>
      </c>
      <c r="S13" s="44">
        <f>MAX('Lundby (h) 09 okt'!S12)</f>
        <v>0</v>
      </c>
      <c r="T13" s="43">
        <f>MAX('Lundby (h) 09 okt'!T12)</f>
        <v>0</v>
      </c>
      <c r="U13" s="43">
        <f>MAX('Lundby (h) 09 okt'!U12)</f>
        <v>0</v>
      </c>
      <c r="V13" s="43">
        <f>MAX('Lundby (h) 09 okt'!V12)</f>
        <v>0</v>
      </c>
      <c r="W13" s="43">
        <f>MAX('Lundby (h) 09 okt'!W12)</f>
        <v>0</v>
      </c>
      <c r="X13" s="43">
        <f>MAX('Lundby (h) 09 okt'!X12)</f>
        <v>0</v>
      </c>
    </row>
    <row r="14" ht="12.75" customHeight="1">
      <c r="A14" s="27" t="s">
        <v>41</v>
      </c>
      <c r="B14" s="24">
        <f>SUM(Totalt!B14)</f>
        <v>1</v>
      </c>
      <c r="C14" s="45">
        <f>MAX('Lundby (h) 09 okt'!C13)</f>
        <v>15</v>
      </c>
      <c r="D14" s="45">
        <f>MAX('Lundby (h) 09 okt'!D13)</f>
        <v>51</v>
      </c>
      <c r="E14" s="45">
        <f>MAX('Lundby (h) 09 okt'!E13)</f>
        <v>31</v>
      </c>
      <c r="F14" s="46">
        <f>MAX('Lundby (h) 09 okt'!F13)</f>
        <v>60.78431373</v>
      </c>
      <c r="G14" s="45">
        <f>MAX('Lundby (h) 09 okt'!G13)</f>
        <v>0</v>
      </c>
      <c r="H14" s="45">
        <f>MAX('Lundby (h) 09 okt'!H13)</f>
        <v>0</v>
      </c>
      <c r="I14" s="46">
        <f>MAX('Lundby (h) 09 okt'!I13)</f>
        <v>0</v>
      </c>
      <c r="J14" s="45">
        <f>MAX('Lundby (h) 09 okt'!J13)</f>
        <v>51</v>
      </c>
      <c r="K14" s="45">
        <f>MAX('Lundby (h) 09 okt'!K13)</f>
        <v>31</v>
      </c>
      <c r="L14" s="46">
        <f>MAX('Lundby (h) 09 okt'!L13)</f>
        <v>60.78431373</v>
      </c>
      <c r="M14" s="45">
        <f>MAX('Lundby (h) 09 okt'!M13)</f>
        <v>14</v>
      </c>
      <c r="N14" s="45">
        <f>MAX('Lundby (h) 09 okt'!N13)</f>
        <v>9</v>
      </c>
      <c r="O14" s="46">
        <f>MAX('Lundby (h) 09 okt'!O13)</f>
        <v>64.28571429</v>
      </c>
      <c r="P14" s="45">
        <f>MAX('Lundby (h) 09 okt'!P13)</f>
        <v>71</v>
      </c>
      <c r="Q14" s="45">
        <f>MAX('Lundby (h) 09 okt'!Q13)</f>
        <v>17</v>
      </c>
      <c r="R14" s="45">
        <f>MAX('Lundby (h) 09 okt'!R13)</f>
        <v>25</v>
      </c>
      <c r="S14" s="45">
        <f>MAX('Lundby (h) 09 okt'!S13)</f>
        <v>42</v>
      </c>
      <c r="T14" s="45">
        <f>MAX('Lundby (h) 09 okt'!T13)</f>
        <v>30</v>
      </c>
      <c r="U14" s="45">
        <f>MAX('Lundby (h) 09 okt'!U13)</f>
        <v>3</v>
      </c>
      <c r="V14" s="45">
        <f>MAX('Lundby (h) 09 okt'!V13)</f>
        <v>25</v>
      </c>
      <c r="W14" s="45">
        <f>MAX('Lundby (h) 09 okt'!W13)</f>
        <v>13</v>
      </c>
      <c r="X14" s="45">
        <f>MAX('Lundby (h) 09 okt'!X13)</f>
        <v>0</v>
      </c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75" customHeight="1">
      <c r="A16" s="33" t="s">
        <v>74</v>
      </c>
      <c r="B16" s="33"/>
      <c r="C16" s="33"/>
      <c r="D16" s="33" t="s">
        <v>43</v>
      </c>
      <c r="E16" s="33"/>
      <c r="F16" s="33"/>
      <c r="G16" s="33"/>
      <c r="H16" s="33"/>
      <c r="I16" s="3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75" customHeight="1">
      <c r="A17" s="33" t="s">
        <v>42</v>
      </c>
      <c r="B17" s="33"/>
      <c r="C17" s="33"/>
      <c r="D17" s="33" t="s">
        <v>46</v>
      </c>
      <c r="E17" s="33"/>
      <c r="F17" s="33"/>
      <c r="G17" s="33"/>
      <c r="H17" s="33"/>
      <c r="I17" s="3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75" customHeight="1">
      <c r="A18" s="33" t="s">
        <v>45</v>
      </c>
      <c r="B18" s="33"/>
      <c r="C18" s="33"/>
      <c r="D18" s="33" t="s">
        <v>50</v>
      </c>
      <c r="E18" s="33"/>
      <c r="F18" s="33"/>
      <c r="G18" s="33"/>
      <c r="H18" s="33"/>
      <c r="I18" s="3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75" customHeight="1">
      <c r="A19" s="33" t="s">
        <v>49</v>
      </c>
      <c r="B19" s="33"/>
      <c r="C19" s="33"/>
      <c r="D19" s="33" t="s">
        <v>54</v>
      </c>
      <c r="E19" s="33"/>
      <c r="F19" s="33"/>
      <c r="G19" s="3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75" customHeight="1">
      <c r="A20" s="33" t="s">
        <v>53</v>
      </c>
      <c r="B20" s="33"/>
      <c r="C20" s="33"/>
      <c r="D20" s="33" t="s">
        <v>57</v>
      </c>
      <c r="E20" s="33"/>
      <c r="F20" s="33"/>
      <c r="G20" s="33"/>
      <c r="H20" s="3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75" customHeight="1">
      <c r="A21" s="33" t="s">
        <v>56</v>
      </c>
      <c r="B21" s="33"/>
      <c r="C21" s="33"/>
      <c r="D21" s="33" t="s">
        <v>59</v>
      </c>
      <c r="E21" s="33"/>
      <c r="F21" s="33"/>
      <c r="G21" s="3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75" customHeight="1">
      <c r="A22" s="33" t="s">
        <v>58</v>
      </c>
      <c r="B22" s="33"/>
      <c r="C22" s="33"/>
      <c r="D22" s="33" t="s">
        <v>61</v>
      </c>
      <c r="E22" s="33"/>
      <c r="F22" s="33"/>
      <c r="G22" s="3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75" customHeight="1">
      <c r="A23" s="33" t="s">
        <v>60</v>
      </c>
      <c r="B23" s="33"/>
      <c r="C23" s="33"/>
      <c r="D23" s="33" t="s">
        <v>64</v>
      </c>
      <c r="E23" s="33"/>
      <c r="F23" s="33"/>
      <c r="G23" s="3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75" customHeight="1">
      <c r="A24" s="33" t="s">
        <v>63</v>
      </c>
      <c r="B24" s="33"/>
      <c r="C24" s="33"/>
      <c r="D24" s="33" t="s">
        <v>66</v>
      </c>
      <c r="E24" s="33"/>
      <c r="F24" s="33"/>
      <c r="G24" s="3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75" customHeight="1">
      <c r="A25" s="33" t="s">
        <v>65</v>
      </c>
      <c r="B25" s="33"/>
      <c r="C25" s="33"/>
      <c r="D25" s="33" t="s">
        <v>68</v>
      </c>
      <c r="E25" s="33"/>
      <c r="F25" s="33"/>
      <c r="G25" s="3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75" customHeight="1">
      <c r="A26" s="33" t="s">
        <v>67</v>
      </c>
      <c r="B26" s="33"/>
      <c r="C26" s="33"/>
      <c r="D26" s="33" t="s">
        <v>70</v>
      </c>
      <c r="E26" s="33"/>
      <c r="F26" s="33"/>
      <c r="G26" s="3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75" customHeight="1">
      <c r="A27" s="3"/>
      <c r="B27" s="3"/>
      <c r="C27" s="3"/>
      <c r="D27" s="33" t="s">
        <v>72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drawing r:id="rId1"/>
</worksheet>
</file>