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4400" windowHeight="8640" tabRatio="500"/>
  </bookViews>
  <sheets>
    <sheet name="Data" sheetId="1" r:id="rId1"/>
    <sheet name="Report" sheetId="2" r:id="rId2"/>
  </sheets>
  <definedNames>
    <definedName name="_xlnm._FilterDatabase" localSheetId="0" hidden="1">Data!$A$1:$R$140</definedName>
    <definedName name="CheckEntry">Data!$S$2:$S$140</definedName>
    <definedName name="CheckHidden">Data!$T$2:$T$140</definedName>
    <definedName name="Closed">Data!$R$2:$R$140</definedName>
    <definedName name="DaystoreportinRiskMan">Data!$L$2:$L$140</definedName>
    <definedName name="EnteredinRiskManfromoccured">Data!$N$2:$N$140</definedName>
    <definedName name="Investigationcompletedfromoccurred">Data!$P$2:$P$140</definedName>
    <definedName name="Investigationinitiatedfromoccurred">Data!$O$2:$O$140</definedName>
    <definedName name="ManagerInformed">Data!$M$2:$M$140</definedName>
    <definedName name="PreventativeCorrectiveactionrequired">Data!$Q$2:$Q$140</definedName>
  </definedNames>
  <calcPr calcId="145621"/>
</workbook>
</file>

<file path=xl/calcChain.xml><?xml version="1.0" encoding="utf-8"?>
<calcChain xmlns="http://schemas.openxmlformats.org/spreadsheetml/2006/main">
  <c r="G4" i="2" l="1"/>
  <c r="F4" i="2"/>
  <c r="E4" i="2"/>
  <c r="D4" i="2"/>
  <c r="C4" i="2"/>
  <c r="C3" i="2" s="1"/>
  <c r="B4" i="2"/>
  <c r="B3" i="2" s="1"/>
  <c r="I2" i="2"/>
  <c r="H2" i="2"/>
  <c r="G2" i="2"/>
  <c r="G5" i="2" s="1"/>
  <c r="F2" i="2"/>
  <c r="F5" i="2" s="1"/>
  <c r="E2" i="2"/>
  <c r="E5" i="2" s="1"/>
  <c r="D2" i="2"/>
  <c r="D5" i="2" s="1"/>
  <c r="C2" i="2"/>
  <c r="C5" i="2" s="1"/>
  <c r="B2" i="2"/>
  <c r="B5" i="2" s="1"/>
  <c r="D3" i="2" l="1"/>
  <c r="E3" i="2"/>
  <c r="F3" i="2"/>
  <c r="G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2" i="1"/>
  <c r="M14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M3" i="1"/>
  <c r="O3" i="1"/>
  <c r="P3" i="1"/>
  <c r="R3" i="1"/>
  <c r="S3" i="1" s="1"/>
  <c r="T3" i="1" s="1"/>
  <c r="M4" i="1"/>
  <c r="O4" i="1"/>
  <c r="P4" i="1"/>
  <c r="R4" i="1"/>
  <c r="S4" i="1" s="1"/>
  <c r="T4" i="1" s="1"/>
  <c r="M5" i="1"/>
  <c r="O5" i="1"/>
  <c r="P5" i="1"/>
  <c r="R5" i="1"/>
  <c r="S5" i="1" s="1"/>
  <c r="T5" i="1" s="1"/>
  <c r="M6" i="1"/>
  <c r="O6" i="1"/>
  <c r="P6" i="1"/>
  <c r="R6" i="1"/>
  <c r="S6" i="1" s="1"/>
  <c r="T6" i="1" s="1"/>
  <c r="M7" i="1"/>
  <c r="O7" i="1"/>
  <c r="P7" i="1"/>
  <c r="R7" i="1"/>
  <c r="S7" i="1" s="1"/>
  <c r="T7" i="1" s="1"/>
  <c r="M8" i="1"/>
  <c r="O8" i="1"/>
  <c r="P8" i="1"/>
  <c r="R8" i="1"/>
  <c r="S8" i="1" s="1"/>
  <c r="T8" i="1" s="1"/>
  <c r="M9" i="1"/>
  <c r="O9" i="1"/>
  <c r="P9" i="1"/>
  <c r="R9" i="1"/>
  <c r="S9" i="1" s="1"/>
  <c r="T9" i="1" s="1"/>
  <c r="M10" i="1"/>
  <c r="O10" i="1"/>
  <c r="P10" i="1"/>
  <c r="R10" i="1"/>
  <c r="S10" i="1" s="1"/>
  <c r="T10" i="1" s="1"/>
  <c r="M11" i="1"/>
  <c r="O11" i="1"/>
  <c r="P11" i="1"/>
  <c r="R11" i="1"/>
  <c r="S11" i="1" s="1"/>
  <c r="T11" i="1" s="1"/>
  <c r="M12" i="1"/>
  <c r="O12" i="1"/>
  <c r="P12" i="1"/>
  <c r="R12" i="1"/>
  <c r="S12" i="1" s="1"/>
  <c r="T12" i="1" s="1"/>
  <c r="M13" i="1"/>
  <c r="O13" i="1"/>
  <c r="P13" i="1"/>
  <c r="R13" i="1"/>
  <c r="S13" i="1" s="1"/>
  <c r="T13" i="1" s="1"/>
  <c r="M14" i="1"/>
  <c r="O14" i="1"/>
  <c r="P14" i="1"/>
  <c r="R14" i="1"/>
  <c r="S14" i="1" s="1"/>
  <c r="T14" i="1" s="1"/>
  <c r="M15" i="1"/>
  <c r="O15" i="1"/>
  <c r="P15" i="1"/>
  <c r="R15" i="1"/>
  <c r="S15" i="1" s="1"/>
  <c r="T15" i="1" s="1"/>
  <c r="M16" i="1"/>
  <c r="O16" i="1"/>
  <c r="P16" i="1"/>
  <c r="R16" i="1"/>
  <c r="S16" i="1" s="1"/>
  <c r="T16" i="1" s="1"/>
  <c r="M17" i="1"/>
  <c r="O17" i="1"/>
  <c r="P17" i="1"/>
  <c r="R17" i="1"/>
  <c r="S17" i="1" s="1"/>
  <c r="T17" i="1" s="1"/>
  <c r="M18" i="1"/>
  <c r="O18" i="1"/>
  <c r="P18" i="1"/>
  <c r="R18" i="1"/>
  <c r="M19" i="1"/>
  <c r="O19" i="1"/>
  <c r="P19" i="1"/>
  <c r="R19" i="1"/>
  <c r="S19" i="1" s="1"/>
  <c r="T19" i="1" s="1"/>
  <c r="M20" i="1"/>
  <c r="O20" i="1"/>
  <c r="P20" i="1"/>
  <c r="R20" i="1"/>
  <c r="S20" i="1" s="1"/>
  <c r="T20" i="1" s="1"/>
  <c r="M21" i="1"/>
  <c r="O21" i="1"/>
  <c r="P21" i="1"/>
  <c r="R21" i="1"/>
  <c r="S21" i="1" s="1"/>
  <c r="T21" i="1" s="1"/>
  <c r="M22" i="1"/>
  <c r="O22" i="1"/>
  <c r="P22" i="1"/>
  <c r="R22" i="1"/>
  <c r="S22" i="1" s="1"/>
  <c r="T22" i="1" s="1"/>
  <c r="M23" i="1"/>
  <c r="O23" i="1"/>
  <c r="P23" i="1"/>
  <c r="R23" i="1"/>
  <c r="S23" i="1" s="1"/>
  <c r="T23" i="1" s="1"/>
  <c r="M24" i="1"/>
  <c r="O24" i="1"/>
  <c r="P24" i="1"/>
  <c r="R24" i="1"/>
  <c r="S24" i="1" s="1"/>
  <c r="T24" i="1" s="1"/>
  <c r="M25" i="1"/>
  <c r="O25" i="1"/>
  <c r="P25" i="1"/>
  <c r="R25" i="1"/>
  <c r="S25" i="1" s="1"/>
  <c r="T25" i="1" s="1"/>
  <c r="M26" i="1"/>
  <c r="O26" i="1"/>
  <c r="P26" i="1"/>
  <c r="R26" i="1"/>
  <c r="S26" i="1" s="1"/>
  <c r="T26" i="1" s="1"/>
  <c r="M27" i="1"/>
  <c r="O27" i="1"/>
  <c r="P27" i="1"/>
  <c r="R27" i="1"/>
  <c r="S27" i="1" s="1"/>
  <c r="T27" i="1" s="1"/>
  <c r="M28" i="1"/>
  <c r="O28" i="1"/>
  <c r="P28" i="1"/>
  <c r="R28" i="1"/>
  <c r="S28" i="1" s="1"/>
  <c r="T28" i="1" s="1"/>
  <c r="M29" i="1"/>
  <c r="O29" i="1"/>
  <c r="P29" i="1"/>
  <c r="R29" i="1"/>
  <c r="S29" i="1" s="1"/>
  <c r="T29" i="1" s="1"/>
  <c r="M30" i="1"/>
  <c r="O30" i="1"/>
  <c r="P30" i="1"/>
  <c r="R30" i="1"/>
  <c r="S30" i="1" s="1"/>
  <c r="T30" i="1" s="1"/>
  <c r="M31" i="1"/>
  <c r="O31" i="1"/>
  <c r="P31" i="1"/>
  <c r="R31" i="1"/>
  <c r="S31" i="1" s="1"/>
  <c r="T31" i="1" s="1"/>
  <c r="M32" i="1"/>
  <c r="O32" i="1"/>
  <c r="P32" i="1"/>
  <c r="R32" i="1"/>
  <c r="S32" i="1" s="1"/>
  <c r="T32" i="1" s="1"/>
  <c r="M33" i="1"/>
  <c r="O33" i="1"/>
  <c r="P33" i="1"/>
  <c r="R33" i="1"/>
  <c r="S33" i="1" s="1"/>
  <c r="T33" i="1" s="1"/>
  <c r="M34" i="1"/>
  <c r="O34" i="1"/>
  <c r="P34" i="1"/>
  <c r="R34" i="1"/>
  <c r="S34" i="1" s="1"/>
  <c r="T34" i="1" s="1"/>
  <c r="M35" i="1"/>
  <c r="O35" i="1"/>
  <c r="P35" i="1"/>
  <c r="R35" i="1"/>
  <c r="S35" i="1" s="1"/>
  <c r="T35" i="1" s="1"/>
  <c r="M36" i="1"/>
  <c r="O36" i="1"/>
  <c r="P36" i="1"/>
  <c r="R36" i="1"/>
  <c r="S36" i="1" s="1"/>
  <c r="T36" i="1" s="1"/>
  <c r="M37" i="1"/>
  <c r="O37" i="1"/>
  <c r="P37" i="1"/>
  <c r="R37" i="1"/>
  <c r="S37" i="1" s="1"/>
  <c r="T37" i="1" s="1"/>
  <c r="M38" i="1"/>
  <c r="O38" i="1"/>
  <c r="P38" i="1"/>
  <c r="R38" i="1"/>
  <c r="S38" i="1" s="1"/>
  <c r="T38" i="1" s="1"/>
  <c r="M39" i="1"/>
  <c r="O39" i="1"/>
  <c r="P39" i="1"/>
  <c r="R39" i="1"/>
  <c r="S39" i="1" s="1"/>
  <c r="T39" i="1" s="1"/>
  <c r="M40" i="1"/>
  <c r="O40" i="1"/>
  <c r="P40" i="1"/>
  <c r="R40" i="1"/>
  <c r="S40" i="1" s="1"/>
  <c r="T40" i="1" s="1"/>
  <c r="M41" i="1"/>
  <c r="O41" i="1"/>
  <c r="P41" i="1"/>
  <c r="R41" i="1"/>
  <c r="S41" i="1" s="1"/>
  <c r="T41" i="1" s="1"/>
  <c r="M42" i="1"/>
  <c r="O42" i="1"/>
  <c r="P42" i="1"/>
  <c r="R42" i="1"/>
  <c r="S42" i="1" s="1"/>
  <c r="T42" i="1" s="1"/>
  <c r="M43" i="1"/>
  <c r="O43" i="1"/>
  <c r="P43" i="1"/>
  <c r="R43" i="1"/>
  <c r="S43" i="1" s="1"/>
  <c r="T43" i="1" s="1"/>
  <c r="M44" i="1"/>
  <c r="O44" i="1"/>
  <c r="P44" i="1"/>
  <c r="R44" i="1"/>
  <c r="S44" i="1" s="1"/>
  <c r="T44" i="1" s="1"/>
  <c r="M45" i="1"/>
  <c r="O45" i="1"/>
  <c r="P45" i="1"/>
  <c r="R45" i="1"/>
  <c r="S45" i="1" s="1"/>
  <c r="T45" i="1" s="1"/>
  <c r="M46" i="1"/>
  <c r="O46" i="1"/>
  <c r="P46" i="1"/>
  <c r="R46" i="1"/>
  <c r="S46" i="1" s="1"/>
  <c r="T46" i="1" s="1"/>
  <c r="M47" i="1"/>
  <c r="O47" i="1"/>
  <c r="P47" i="1"/>
  <c r="R47" i="1"/>
  <c r="S47" i="1" s="1"/>
  <c r="T47" i="1" s="1"/>
  <c r="M48" i="1"/>
  <c r="O48" i="1"/>
  <c r="P48" i="1"/>
  <c r="R48" i="1"/>
  <c r="S48" i="1" s="1"/>
  <c r="T48" i="1" s="1"/>
  <c r="M49" i="1"/>
  <c r="O49" i="1"/>
  <c r="P49" i="1"/>
  <c r="R49" i="1"/>
  <c r="S49" i="1" s="1"/>
  <c r="T49" i="1" s="1"/>
  <c r="M50" i="1"/>
  <c r="O50" i="1"/>
  <c r="P50" i="1"/>
  <c r="R50" i="1"/>
  <c r="S50" i="1" s="1"/>
  <c r="T50" i="1" s="1"/>
  <c r="M51" i="1"/>
  <c r="O51" i="1"/>
  <c r="P51" i="1"/>
  <c r="R51" i="1"/>
  <c r="S51" i="1" s="1"/>
  <c r="T51" i="1" s="1"/>
  <c r="M52" i="1"/>
  <c r="O52" i="1"/>
  <c r="P52" i="1"/>
  <c r="R52" i="1"/>
  <c r="S52" i="1" s="1"/>
  <c r="T52" i="1" s="1"/>
  <c r="M53" i="1"/>
  <c r="O53" i="1"/>
  <c r="P53" i="1"/>
  <c r="R53" i="1"/>
  <c r="S53" i="1" s="1"/>
  <c r="T53" i="1" s="1"/>
  <c r="M54" i="1"/>
  <c r="O54" i="1"/>
  <c r="P54" i="1"/>
  <c r="R54" i="1"/>
  <c r="S54" i="1" s="1"/>
  <c r="T54" i="1" s="1"/>
  <c r="M55" i="1"/>
  <c r="O55" i="1"/>
  <c r="P55" i="1"/>
  <c r="R55" i="1"/>
  <c r="S55" i="1" s="1"/>
  <c r="T55" i="1" s="1"/>
  <c r="M56" i="1"/>
  <c r="O56" i="1"/>
  <c r="P56" i="1"/>
  <c r="R56" i="1"/>
  <c r="S56" i="1" s="1"/>
  <c r="T56" i="1" s="1"/>
  <c r="M57" i="1"/>
  <c r="O57" i="1"/>
  <c r="P57" i="1"/>
  <c r="R57" i="1"/>
  <c r="S57" i="1" s="1"/>
  <c r="T57" i="1" s="1"/>
  <c r="M58" i="1"/>
  <c r="O58" i="1"/>
  <c r="P58" i="1"/>
  <c r="R58" i="1"/>
  <c r="S58" i="1" s="1"/>
  <c r="T58" i="1" s="1"/>
  <c r="M59" i="1"/>
  <c r="O59" i="1"/>
  <c r="P59" i="1"/>
  <c r="R59" i="1"/>
  <c r="S59" i="1" s="1"/>
  <c r="T59" i="1" s="1"/>
  <c r="M60" i="1"/>
  <c r="O60" i="1"/>
  <c r="P60" i="1"/>
  <c r="R60" i="1"/>
  <c r="S60" i="1" s="1"/>
  <c r="T60" i="1" s="1"/>
  <c r="M61" i="1"/>
  <c r="O61" i="1"/>
  <c r="P61" i="1"/>
  <c r="R61" i="1"/>
  <c r="S61" i="1" s="1"/>
  <c r="T61" i="1" s="1"/>
  <c r="M62" i="1"/>
  <c r="O62" i="1"/>
  <c r="P62" i="1"/>
  <c r="R62" i="1"/>
  <c r="S62" i="1" s="1"/>
  <c r="T62" i="1" s="1"/>
  <c r="M63" i="1"/>
  <c r="O63" i="1"/>
  <c r="P63" i="1"/>
  <c r="R63" i="1"/>
  <c r="S63" i="1" s="1"/>
  <c r="T63" i="1" s="1"/>
  <c r="M64" i="1"/>
  <c r="O64" i="1"/>
  <c r="P64" i="1"/>
  <c r="R64" i="1"/>
  <c r="S64" i="1" s="1"/>
  <c r="T64" i="1" s="1"/>
  <c r="M65" i="1"/>
  <c r="O65" i="1"/>
  <c r="P65" i="1"/>
  <c r="R65" i="1"/>
  <c r="S65" i="1" s="1"/>
  <c r="T65" i="1" s="1"/>
  <c r="M66" i="1"/>
  <c r="O66" i="1"/>
  <c r="P66" i="1"/>
  <c r="R66" i="1"/>
  <c r="S66" i="1" s="1"/>
  <c r="T66" i="1" s="1"/>
  <c r="M67" i="1"/>
  <c r="O67" i="1"/>
  <c r="P67" i="1"/>
  <c r="R67" i="1"/>
  <c r="S67" i="1" s="1"/>
  <c r="T67" i="1" s="1"/>
  <c r="M68" i="1"/>
  <c r="O68" i="1"/>
  <c r="P68" i="1"/>
  <c r="R68" i="1"/>
  <c r="S68" i="1" s="1"/>
  <c r="T68" i="1" s="1"/>
  <c r="M69" i="1"/>
  <c r="O69" i="1"/>
  <c r="P69" i="1"/>
  <c r="R69" i="1"/>
  <c r="S69" i="1" s="1"/>
  <c r="T69" i="1" s="1"/>
  <c r="M70" i="1"/>
  <c r="O70" i="1"/>
  <c r="P70" i="1"/>
  <c r="R70" i="1"/>
  <c r="S70" i="1" s="1"/>
  <c r="T70" i="1" s="1"/>
  <c r="M71" i="1"/>
  <c r="O71" i="1"/>
  <c r="P71" i="1"/>
  <c r="R71" i="1"/>
  <c r="S71" i="1" s="1"/>
  <c r="T71" i="1" s="1"/>
  <c r="M72" i="1"/>
  <c r="O72" i="1"/>
  <c r="P72" i="1"/>
  <c r="R72" i="1"/>
  <c r="S72" i="1" s="1"/>
  <c r="T72" i="1" s="1"/>
  <c r="M73" i="1"/>
  <c r="O73" i="1"/>
  <c r="P73" i="1"/>
  <c r="R73" i="1"/>
  <c r="S73" i="1" s="1"/>
  <c r="T73" i="1" s="1"/>
  <c r="M74" i="1"/>
  <c r="O74" i="1"/>
  <c r="P74" i="1"/>
  <c r="R74" i="1"/>
  <c r="S74" i="1" s="1"/>
  <c r="T74" i="1" s="1"/>
  <c r="M75" i="1"/>
  <c r="O75" i="1"/>
  <c r="P75" i="1"/>
  <c r="R75" i="1"/>
  <c r="S75" i="1" s="1"/>
  <c r="T75" i="1" s="1"/>
  <c r="M76" i="1"/>
  <c r="O76" i="1"/>
  <c r="P76" i="1"/>
  <c r="R76" i="1"/>
  <c r="S76" i="1" s="1"/>
  <c r="T76" i="1" s="1"/>
  <c r="M77" i="1"/>
  <c r="O77" i="1"/>
  <c r="P77" i="1"/>
  <c r="R77" i="1"/>
  <c r="S77" i="1" s="1"/>
  <c r="T77" i="1" s="1"/>
  <c r="M78" i="1"/>
  <c r="O78" i="1"/>
  <c r="P78" i="1"/>
  <c r="R78" i="1"/>
  <c r="S78" i="1" s="1"/>
  <c r="T78" i="1" s="1"/>
  <c r="M79" i="1"/>
  <c r="O79" i="1"/>
  <c r="P79" i="1"/>
  <c r="R79" i="1"/>
  <c r="S79" i="1" s="1"/>
  <c r="T79" i="1" s="1"/>
  <c r="M80" i="1"/>
  <c r="O80" i="1"/>
  <c r="P80" i="1"/>
  <c r="R80" i="1"/>
  <c r="S80" i="1" s="1"/>
  <c r="T80" i="1" s="1"/>
  <c r="M81" i="1"/>
  <c r="O81" i="1"/>
  <c r="P81" i="1"/>
  <c r="R81" i="1"/>
  <c r="S81" i="1" s="1"/>
  <c r="T81" i="1" s="1"/>
  <c r="M82" i="1"/>
  <c r="O82" i="1"/>
  <c r="P82" i="1"/>
  <c r="R82" i="1"/>
  <c r="S82" i="1" s="1"/>
  <c r="T82" i="1" s="1"/>
  <c r="M83" i="1"/>
  <c r="O83" i="1"/>
  <c r="P83" i="1"/>
  <c r="R83" i="1"/>
  <c r="S83" i="1" s="1"/>
  <c r="T83" i="1" s="1"/>
  <c r="M84" i="1"/>
  <c r="O84" i="1"/>
  <c r="P84" i="1"/>
  <c r="R84" i="1"/>
  <c r="S84" i="1" s="1"/>
  <c r="T84" i="1" s="1"/>
  <c r="M85" i="1"/>
  <c r="O85" i="1"/>
  <c r="P85" i="1"/>
  <c r="R85" i="1"/>
  <c r="S85" i="1" s="1"/>
  <c r="T85" i="1" s="1"/>
  <c r="M86" i="1"/>
  <c r="O86" i="1"/>
  <c r="P86" i="1"/>
  <c r="R86" i="1"/>
  <c r="S86" i="1" s="1"/>
  <c r="T86" i="1" s="1"/>
  <c r="M87" i="1"/>
  <c r="O87" i="1"/>
  <c r="P87" i="1"/>
  <c r="R87" i="1"/>
  <c r="S87" i="1" s="1"/>
  <c r="T87" i="1" s="1"/>
  <c r="M88" i="1"/>
  <c r="O88" i="1"/>
  <c r="P88" i="1"/>
  <c r="R88" i="1"/>
  <c r="S88" i="1" s="1"/>
  <c r="T88" i="1" s="1"/>
  <c r="M89" i="1"/>
  <c r="O89" i="1"/>
  <c r="P89" i="1"/>
  <c r="R89" i="1"/>
  <c r="S89" i="1" s="1"/>
  <c r="T89" i="1" s="1"/>
  <c r="M90" i="1"/>
  <c r="O90" i="1"/>
  <c r="P90" i="1"/>
  <c r="R90" i="1"/>
  <c r="S90" i="1" s="1"/>
  <c r="T90" i="1" s="1"/>
  <c r="M91" i="1"/>
  <c r="O91" i="1"/>
  <c r="P91" i="1"/>
  <c r="R91" i="1"/>
  <c r="S91" i="1" s="1"/>
  <c r="T91" i="1" s="1"/>
  <c r="M92" i="1"/>
  <c r="O92" i="1"/>
  <c r="P92" i="1"/>
  <c r="R92" i="1"/>
  <c r="S92" i="1" s="1"/>
  <c r="T92" i="1" s="1"/>
  <c r="M93" i="1"/>
  <c r="O93" i="1"/>
  <c r="P93" i="1"/>
  <c r="R93" i="1"/>
  <c r="S93" i="1" s="1"/>
  <c r="T93" i="1" s="1"/>
  <c r="M94" i="1"/>
  <c r="O94" i="1"/>
  <c r="P94" i="1"/>
  <c r="R94" i="1"/>
  <c r="S94" i="1" s="1"/>
  <c r="T94" i="1" s="1"/>
  <c r="M95" i="1"/>
  <c r="O95" i="1"/>
  <c r="P95" i="1"/>
  <c r="R95" i="1"/>
  <c r="S95" i="1" s="1"/>
  <c r="T95" i="1" s="1"/>
  <c r="M96" i="1"/>
  <c r="O96" i="1"/>
  <c r="P96" i="1"/>
  <c r="R96" i="1"/>
  <c r="S96" i="1" s="1"/>
  <c r="T96" i="1" s="1"/>
  <c r="M97" i="1"/>
  <c r="O97" i="1"/>
  <c r="P97" i="1"/>
  <c r="R97" i="1"/>
  <c r="S97" i="1" s="1"/>
  <c r="T97" i="1" s="1"/>
  <c r="M98" i="1"/>
  <c r="O98" i="1"/>
  <c r="P98" i="1"/>
  <c r="R98" i="1"/>
  <c r="S98" i="1" s="1"/>
  <c r="T98" i="1" s="1"/>
  <c r="M99" i="1"/>
  <c r="O99" i="1"/>
  <c r="P99" i="1"/>
  <c r="R99" i="1"/>
  <c r="S99" i="1" s="1"/>
  <c r="T99" i="1" s="1"/>
  <c r="M100" i="1"/>
  <c r="O100" i="1"/>
  <c r="P100" i="1"/>
  <c r="R100" i="1"/>
  <c r="S100" i="1" s="1"/>
  <c r="T100" i="1" s="1"/>
  <c r="M101" i="1"/>
  <c r="O101" i="1"/>
  <c r="P101" i="1"/>
  <c r="R101" i="1"/>
  <c r="S101" i="1" s="1"/>
  <c r="T101" i="1" s="1"/>
  <c r="M102" i="1"/>
  <c r="O102" i="1"/>
  <c r="P102" i="1"/>
  <c r="R102" i="1"/>
  <c r="S102" i="1" s="1"/>
  <c r="T102" i="1" s="1"/>
  <c r="M103" i="1"/>
  <c r="O103" i="1"/>
  <c r="P103" i="1"/>
  <c r="R103" i="1"/>
  <c r="S103" i="1" s="1"/>
  <c r="T103" i="1" s="1"/>
  <c r="M104" i="1"/>
  <c r="O104" i="1"/>
  <c r="P104" i="1"/>
  <c r="R104" i="1"/>
  <c r="S104" i="1" s="1"/>
  <c r="T104" i="1" s="1"/>
  <c r="M105" i="1"/>
  <c r="O105" i="1"/>
  <c r="P105" i="1"/>
  <c r="R105" i="1"/>
  <c r="S105" i="1" s="1"/>
  <c r="T105" i="1" s="1"/>
  <c r="M106" i="1"/>
  <c r="O106" i="1"/>
  <c r="P106" i="1"/>
  <c r="R106" i="1"/>
  <c r="S106" i="1" s="1"/>
  <c r="T106" i="1" s="1"/>
  <c r="M107" i="1"/>
  <c r="O107" i="1"/>
  <c r="P107" i="1"/>
  <c r="R107" i="1"/>
  <c r="S107" i="1" s="1"/>
  <c r="T107" i="1" s="1"/>
  <c r="M108" i="1"/>
  <c r="O108" i="1"/>
  <c r="P108" i="1"/>
  <c r="R108" i="1"/>
  <c r="S108" i="1" s="1"/>
  <c r="T108" i="1" s="1"/>
  <c r="M109" i="1"/>
  <c r="O109" i="1"/>
  <c r="P109" i="1"/>
  <c r="R109" i="1"/>
  <c r="S109" i="1" s="1"/>
  <c r="T109" i="1" s="1"/>
  <c r="M110" i="1"/>
  <c r="O110" i="1"/>
  <c r="P110" i="1"/>
  <c r="R110" i="1"/>
  <c r="S110" i="1" s="1"/>
  <c r="T110" i="1" s="1"/>
  <c r="M111" i="1"/>
  <c r="O111" i="1"/>
  <c r="P111" i="1"/>
  <c r="R111" i="1"/>
  <c r="S111" i="1" s="1"/>
  <c r="T111" i="1" s="1"/>
  <c r="M112" i="1"/>
  <c r="O112" i="1"/>
  <c r="P112" i="1"/>
  <c r="R112" i="1"/>
  <c r="S112" i="1" s="1"/>
  <c r="T112" i="1" s="1"/>
  <c r="M113" i="1"/>
  <c r="O113" i="1"/>
  <c r="P113" i="1"/>
  <c r="R113" i="1"/>
  <c r="S113" i="1" s="1"/>
  <c r="T113" i="1" s="1"/>
  <c r="M114" i="1"/>
  <c r="O114" i="1"/>
  <c r="P114" i="1"/>
  <c r="R114" i="1"/>
  <c r="S114" i="1" s="1"/>
  <c r="T114" i="1" s="1"/>
  <c r="M115" i="1"/>
  <c r="O115" i="1"/>
  <c r="P115" i="1"/>
  <c r="R115" i="1"/>
  <c r="S115" i="1" s="1"/>
  <c r="T115" i="1" s="1"/>
  <c r="M116" i="1"/>
  <c r="O116" i="1"/>
  <c r="P116" i="1"/>
  <c r="R116" i="1"/>
  <c r="S116" i="1" s="1"/>
  <c r="T116" i="1" s="1"/>
  <c r="M117" i="1"/>
  <c r="O117" i="1"/>
  <c r="P117" i="1"/>
  <c r="R117" i="1"/>
  <c r="S117" i="1" s="1"/>
  <c r="T117" i="1" s="1"/>
  <c r="M118" i="1"/>
  <c r="O118" i="1"/>
  <c r="P118" i="1"/>
  <c r="R118" i="1"/>
  <c r="S118" i="1" s="1"/>
  <c r="T118" i="1" s="1"/>
  <c r="M119" i="1"/>
  <c r="O119" i="1"/>
  <c r="P119" i="1"/>
  <c r="R119" i="1"/>
  <c r="S119" i="1" s="1"/>
  <c r="T119" i="1" s="1"/>
  <c r="M120" i="1"/>
  <c r="O120" i="1"/>
  <c r="P120" i="1"/>
  <c r="R120" i="1"/>
  <c r="S120" i="1" s="1"/>
  <c r="T120" i="1" s="1"/>
  <c r="M121" i="1"/>
  <c r="O121" i="1"/>
  <c r="P121" i="1"/>
  <c r="R121" i="1"/>
  <c r="S121" i="1" s="1"/>
  <c r="T121" i="1" s="1"/>
  <c r="M122" i="1"/>
  <c r="O122" i="1"/>
  <c r="P122" i="1"/>
  <c r="R122" i="1"/>
  <c r="S122" i="1" s="1"/>
  <c r="T122" i="1" s="1"/>
  <c r="M123" i="1"/>
  <c r="O123" i="1"/>
  <c r="P123" i="1"/>
  <c r="R123" i="1"/>
  <c r="S123" i="1" s="1"/>
  <c r="T123" i="1" s="1"/>
  <c r="M124" i="1"/>
  <c r="O124" i="1"/>
  <c r="P124" i="1"/>
  <c r="R124" i="1"/>
  <c r="S124" i="1" s="1"/>
  <c r="T124" i="1" s="1"/>
  <c r="M125" i="1"/>
  <c r="O125" i="1"/>
  <c r="P125" i="1"/>
  <c r="R125" i="1"/>
  <c r="S125" i="1" s="1"/>
  <c r="T125" i="1" s="1"/>
  <c r="M126" i="1"/>
  <c r="O126" i="1"/>
  <c r="P126" i="1"/>
  <c r="R126" i="1"/>
  <c r="S126" i="1" s="1"/>
  <c r="T126" i="1" s="1"/>
  <c r="M127" i="1"/>
  <c r="O127" i="1"/>
  <c r="P127" i="1"/>
  <c r="R127" i="1"/>
  <c r="S127" i="1" s="1"/>
  <c r="T127" i="1" s="1"/>
  <c r="M128" i="1"/>
  <c r="O128" i="1"/>
  <c r="P128" i="1"/>
  <c r="R128" i="1"/>
  <c r="S128" i="1" s="1"/>
  <c r="T128" i="1" s="1"/>
  <c r="M129" i="1"/>
  <c r="O129" i="1"/>
  <c r="P129" i="1"/>
  <c r="R129" i="1"/>
  <c r="S129" i="1" s="1"/>
  <c r="T129" i="1" s="1"/>
  <c r="M130" i="1"/>
  <c r="O130" i="1"/>
  <c r="P130" i="1"/>
  <c r="R130" i="1"/>
  <c r="S130" i="1" s="1"/>
  <c r="T130" i="1" s="1"/>
  <c r="M131" i="1"/>
  <c r="O131" i="1"/>
  <c r="P131" i="1"/>
  <c r="R131" i="1"/>
  <c r="S131" i="1" s="1"/>
  <c r="T131" i="1" s="1"/>
  <c r="M132" i="1"/>
  <c r="O132" i="1"/>
  <c r="P132" i="1"/>
  <c r="R132" i="1"/>
  <c r="S132" i="1" s="1"/>
  <c r="T132" i="1" s="1"/>
  <c r="M133" i="1"/>
  <c r="O133" i="1"/>
  <c r="P133" i="1"/>
  <c r="R133" i="1"/>
  <c r="S133" i="1" s="1"/>
  <c r="T133" i="1" s="1"/>
  <c r="M134" i="1"/>
  <c r="O134" i="1"/>
  <c r="P134" i="1"/>
  <c r="R134" i="1"/>
  <c r="S134" i="1" s="1"/>
  <c r="T134" i="1" s="1"/>
  <c r="M135" i="1"/>
  <c r="O135" i="1"/>
  <c r="P135" i="1"/>
  <c r="R135" i="1"/>
  <c r="S135" i="1" s="1"/>
  <c r="T135" i="1" s="1"/>
  <c r="M136" i="1"/>
  <c r="O136" i="1"/>
  <c r="P136" i="1"/>
  <c r="R136" i="1"/>
  <c r="S136" i="1" s="1"/>
  <c r="T136" i="1" s="1"/>
  <c r="M137" i="1"/>
  <c r="O137" i="1"/>
  <c r="P137" i="1"/>
  <c r="R137" i="1"/>
  <c r="S137" i="1" s="1"/>
  <c r="T137" i="1" s="1"/>
  <c r="M138" i="1"/>
  <c r="O138" i="1"/>
  <c r="P138" i="1"/>
  <c r="R138" i="1"/>
  <c r="S138" i="1" s="1"/>
  <c r="T138" i="1" s="1"/>
  <c r="M139" i="1"/>
  <c r="O139" i="1"/>
  <c r="P139" i="1"/>
  <c r="R139" i="1"/>
  <c r="S139" i="1" s="1"/>
  <c r="T139" i="1" s="1"/>
  <c r="O140" i="1"/>
  <c r="P140" i="1"/>
  <c r="R140" i="1"/>
  <c r="S140" i="1" s="1"/>
  <c r="T140" i="1" s="1"/>
  <c r="R2" i="1"/>
  <c r="O2" i="1"/>
  <c r="P2" i="1"/>
  <c r="N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S2" i="1" l="1"/>
  <c r="T2" i="1" s="1"/>
  <c r="S18" i="1"/>
  <c r="T18" i="1" s="1"/>
</calcChain>
</file>

<file path=xl/sharedStrings.xml><?xml version="1.0" encoding="utf-8"?>
<sst xmlns="http://schemas.openxmlformats.org/spreadsheetml/2006/main" count="1559" uniqueCount="419">
  <si>
    <t>Incident ID</t>
  </si>
  <si>
    <t>Severity</t>
  </si>
  <si>
    <t>Has an injury been sustained?</t>
  </si>
  <si>
    <t>Main program of employment</t>
  </si>
  <si>
    <t>Incident / Hazard / Near Miss Date</t>
  </si>
  <si>
    <t>Date First Informed</t>
  </si>
  <si>
    <t>Date Incident First Entered</t>
  </si>
  <si>
    <t>Date Investigation Initiated</t>
  </si>
  <si>
    <t>Investigations Completed Date</t>
  </si>
  <si>
    <t>Date Closed</t>
  </si>
  <si>
    <t>21905</t>
  </si>
  <si>
    <t>Insignificant</t>
  </si>
  <si>
    <t>Yes</t>
  </si>
  <si>
    <t>Disability Adult Respite</t>
  </si>
  <si>
    <t>1 Jan 2017</t>
  </si>
  <si>
    <t>(None Entered)</t>
  </si>
  <si>
    <t>1 Jan 2017 09:34</t>
  </si>
  <si>
    <t>27 Jan 2017</t>
  </si>
  <si>
    <t>21918</t>
  </si>
  <si>
    <t>No</t>
  </si>
  <si>
    <t>Site Administration</t>
  </si>
  <si>
    <t>3 Jan 2017</t>
  </si>
  <si>
    <t>3 Jan 2017 08:46</t>
  </si>
  <si>
    <t>21919</t>
  </si>
  <si>
    <t>Minor</t>
  </si>
  <si>
    <t>3 Jan 2017 08:52</t>
  </si>
  <si>
    <t>15 Feb 2017</t>
  </si>
  <si>
    <t>21928</t>
  </si>
  <si>
    <t>Residential Aged Care</t>
  </si>
  <si>
    <t>2 Jan 2017</t>
  </si>
  <si>
    <t>3 Jan 2017 10:34</t>
  </si>
  <si>
    <t>21934</t>
  </si>
  <si>
    <t>3 Jan 2017 13:12</t>
  </si>
  <si>
    <t>21936</t>
  </si>
  <si>
    <t>Moderate</t>
  </si>
  <si>
    <t>Other Service</t>
  </si>
  <si>
    <t>3 Jan 2017 14:33</t>
  </si>
  <si>
    <t>5 Jan 2017</t>
  </si>
  <si>
    <t>22020</t>
  </si>
  <si>
    <t>Emergency Assistance</t>
  </si>
  <si>
    <t>4 Jan 2017</t>
  </si>
  <si>
    <t>4 Jan 2017 16:13</t>
  </si>
  <si>
    <t>22063</t>
  </si>
  <si>
    <t>5 Jan 2017 16:30</t>
  </si>
  <si>
    <t>9 Jan 2017</t>
  </si>
  <si>
    <t>22145</t>
  </si>
  <si>
    <t>Disability Support Services - Accommodation Services</t>
  </si>
  <si>
    <t>8 Jan 2017</t>
  </si>
  <si>
    <t>8 Jan 2017 10:27</t>
  </si>
  <si>
    <t>22146</t>
  </si>
  <si>
    <t>8 Jan 2017 11:31</t>
  </si>
  <si>
    <t>3 Apr 2017</t>
  </si>
  <si>
    <t>22174</t>
  </si>
  <si>
    <t>10 Jan 2017</t>
  </si>
  <si>
    <t>10 Jan 2017 15:24</t>
  </si>
  <si>
    <t>22182</t>
  </si>
  <si>
    <t>AnglicareSA Housing (ASAHA)</t>
  </si>
  <si>
    <t>11 Jan 2017</t>
  </si>
  <si>
    <t>11 Jan 2017 12:37</t>
  </si>
  <si>
    <t>22187</t>
  </si>
  <si>
    <t>7 Jan 2017</t>
  </si>
  <si>
    <t>11 Jan 2017 16:06</t>
  </si>
  <si>
    <t>22190</t>
  </si>
  <si>
    <t>SRF Under 65s – North</t>
  </si>
  <si>
    <t>11 Jan 2017 18:23</t>
  </si>
  <si>
    <t>31 Mar 2017</t>
  </si>
  <si>
    <t>22205</t>
  </si>
  <si>
    <t>12 Jan 2017 15:27</t>
  </si>
  <si>
    <t>22219</t>
  </si>
  <si>
    <t>13 Jan 2017</t>
  </si>
  <si>
    <t>13 Jan 2017 11:42</t>
  </si>
  <si>
    <t>22227</t>
  </si>
  <si>
    <t>Retail Op shops (Peppertree Fashions, The Magdalene Centre and Cathedral Fashions)</t>
  </si>
  <si>
    <t>13 Jan 2017 14:22</t>
  </si>
  <si>
    <t>22229</t>
  </si>
  <si>
    <t>13 Jan 2017 15:29</t>
  </si>
  <si>
    <t>22256</t>
  </si>
  <si>
    <t>16 Jan 2017 07:40</t>
  </si>
  <si>
    <t>22265</t>
  </si>
  <si>
    <t>Active Living</t>
  </si>
  <si>
    <t>16 Jan 2017</t>
  </si>
  <si>
    <t>16 Jan 2017 11:04</t>
  </si>
  <si>
    <t>22283</t>
  </si>
  <si>
    <t>17 Jan 2017 10:35</t>
  </si>
  <si>
    <t>22284</t>
  </si>
  <si>
    <t>17 Jan 2017</t>
  </si>
  <si>
    <t>17 Jan 2017 11:29</t>
  </si>
  <si>
    <t>23 Jan 2017</t>
  </si>
  <si>
    <t>22286</t>
  </si>
  <si>
    <t>17 Jan 2017 14:15</t>
  </si>
  <si>
    <t>22291</t>
  </si>
  <si>
    <t>18 Jan 2017</t>
  </si>
  <si>
    <t>18 Jan 2017 10:23</t>
  </si>
  <si>
    <t>22305</t>
  </si>
  <si>
    <t>19 Jan 2017</t>
  </si>
  <si>
    <t>19 Jan 2017 09:37</t>
  </si>
  <si>
    <t>20 Jan 2017</t>
  </si>
  <si>
    <t>22306</t>
  </si>
  <si>
    <t>19 Jan 2017 10:46</t>
  </si>
  <si>
    <t>22330</t>
  </si>
  <si>
    <t>20 Jan 2017 11:45</t>
  </si>
  <si>
    <t>22340</t>
  </si>
  <si>
    <t>20 Jan 2017 16:38</t>
  </si>
  <si>
    <t>22342</t>
  </si>
  <si>
    <t>21 Jan 2017</t>
  </si>
  <si>
    <t>21 Jan 2017 14:03</t>
  </si>
  <si>
    <t>3 Feb 2017</t>
  </si>
  <si>
    <t>22350</t>
  </si>
  <si>
    <t>23 Jan 2017 08:58</t>
  </si>
  <si>
    <t>22352</t>
  </si>
  <si>
    <t>23 Jan 2017 09:39</t>
  </si>
  <si>
    <t>22354</t>
  </si>
  <si>
    <t>23 Jan 2017 09:52</t>
  </si>
  <si>
    <t>22359</t>
  </si>
  <si>
    <t>23 Jan 2017 10:25</t>
  </si>
  <si>
    <t>22361</t>
  </si>
  <si>
    <t>23 Jan 2017 11:23</t>
  </si>
  <si>
    <t>24 Jan 2017</t>
  </si>
  <si>
    <t>22404</t>
  </si>
  <si>
    <t>24 Jan 2017 12:28</t>
  </si>
  <si>
    <t>22410</t>
  </si>
  <si>
    <t>24 Jan 2017 14:44</t>
  </si>
  <si>
    <t>21 Mar 2017</t>
  </si>
  <si>
    <t>22412</t>
  </si>
  <si>
    <t>6 Jan 2017</t>
  </si>
  <si>
    <t>24 Jan 2017 15:15</t>
  </si>
  <si>
    <t>22426</t>
  </si>
  <si>
    <t>25 Jan 2017</t>
  </si>
  <si>
    <t>25 Jan 2017 05:15</t>
  </si>
  <si>
    <t>22432</t>
  </si>
  <si>
    <t>25 Jan 2017 11:19</t>
  </si>
  <si>
    <t>22435</t>
  </si>
  <si>
    <t>Sorting Centre</t>
  </si>
  <si>
    <t>25 Jan 2017 14:56</t>
  </si>
  <si>
    <t>22439</t>
  </si>
  <si>
    <t>Mental Health Respite – North and South Group</t>
  </si>
  <si>
    <t>25 Jan 2017 16:55</t>
  </si>
  <si>
    <t>22440</t>
  </si>
  <si>
    <t>25 Jan 2017 17:06</t>
  </si>
  <si>
    <t>22486</t>
  </si>
  <si>
    <t>30 Jan 2017</t>
  </si>
  <si>
    <t>30 Jan 2017 14:36</t>
  </si>
  <si>
    <t>22489</t>
  </si>
  <si>
    <t>30 Jan 2017 16:23</t>
  </si>
  <si>
    <t>22507</t>
  </si>
  <si>
    <t>Northern Housing Inclusion Program</t>
  </si>
  <si>
    <t>31 Jan 2017</t>
  </si>
  <si>
    <t>31 Jan 2017 12:05</t>
  </si>
  <si>
    <t>22513</t>
  </si>
  <si>
    <t>28 Jan 2017</t>
  </si>
  <si>
    <t>31 Jan 2017 14:55</t>
  </si>
  <si>
    <t>22522</t>
  </si>
  <si>
    <t>1 Feb 2017 08:51</t>
  </si>
  <si>
    <t>22523</t>
  </si>
  <si>
    <t>1 Feb 2017 08:57</t>
  </si>
  <si>
    <t>22526</t>
  </si>
  <si>
    <t>29 Jan 2017</t>
  </si>
  <si>
    <t>1 Feb 2017 10:00</t>
  </si>
  <si>
    <t>1 Feb 2017</t>
  </si>
  <si>
    <t>17 Feb 2017</t>
  </si>
  <si>
    <t>22532</t>
  </si>
  <si>
    <t>1 Feb 2017 14:00</t>
  </si>
  <si>
    <t>22539</t>
  </si>
  <si>
    <t>Home Care Packages West</t>
  </si>
  <si>
    <t>1 Feb 2017 15:33</t>
  </si>
  <si>
    <t>22541</t>
  </si>
  <si>
    <t>1 Feb 2017 15:47</t>
  </si>
  <si>
    <t>22547</t>
  </si>
  <si>
    <t>1 Feb 2017 17:16</t>
  </si>
  <si>
    <t>22575</t>
  </si>
  <si>
    <t>3 Feb 2017 11:58</t>
  </si>
  <si>
    <t>22577</t>
  </si>
  <si>
    <t>2 Feb 2017</t>
  </si>
  <si>
    <t>3 Feb 2017 12:40</t>
  </si>
  <si>
    <t>22578</t>
  </si>
  <si>
    <t>4 Feb 2017</t>
  </si>
  <si>
    <t>3 Feb 2017 13:38</t>
  </si>
  <si>
    <t>9 Feb 2017</t>
  </si>
  <si>
    <t>22594</t>
  </si>
  <si>
    <t>4 Feb 2017 21:19</t>
  </si>
  <si>
    <t>22598</t>
  </si>
  <si>
    <t>6 Feb 2017</t>
  </si>
  <si>
    <t>6 Feb 2017 08:48</t>
  </si>
  <si>
    <t>22606</t>
  </si>
  <si>
    <t>6 Feb 2017 10:53</t>
  </si>
  <si>
    <t>22607</t>
  </si>
  <si>
    <t>6 Feb 2017 10:54</t>
  </si>
  <si>
    <t>22608</t>
  </si>
  <si>
    <t>6 Feb 2017 11:00</t>
  </si>
  <si>
    <t>22629</t>
  </si>
  <si>
    <t>6 Feb 2017 16:07</t>
  </si>
  <si>
    <t>22638</t>
  </si>
  <si>
    <t>7 Feb 2017</t>
  </si>
  <si>
    <t>7 Feb 2017 08:26</t>
  </si>
  <si>
    <t>22646</t>
  </si>
  <si>
    <t>CHSP North</t>
  </si>
  <si>
    <t>7 Feb 2017 13:49</t>
  </si>
  <si>
    <t>14 Feb 2017</t>
  </si>
  <si>
    <t>22693</t>
  </si>
  <si>
    <t>Financial Counselling Services</t>
  </si>
  <si>
    <t>8 Feb 2017</t>
  </si>
  <si>
    <t>9 Feb 2017 09:53</t>
  </si>
  <si>
    <t>22705</t>
  </si>
  <si>
    <t>Transitional Care Packages (TCP)</t>
  </si>
  <si>
    <t>9 Feb 2017 13:18</t>
  </si>
  <si>
    <t>22728</t>
  </si>
  <si>
    <t>10 Feb 2017</t>
  </si>
  <si>
    <t>10 Feb 2017 14:58</t>
  </si>
  <si>
    <t>22755</t>
  </si>
  <si>
    <t>Platform Initiatives</t>
  </si>
  <si>
    <t>13 Feb 2017</t>
  </si>
  <si>
    <t>13 Feb 2017 13:32</t>
  </si>
  <si>
    <t>22769</t>
  </si>
  <si>
    <t>13 Feb 2017 17:35</t>
  </si>
  <si>
    <t>22772</t>
  </si>
  <si>
    <t>Home Care Packages North</t>
  </si>
  <si>
    <t>14 Feb 2017 08:41</t>
  </si>
  <si>
    <t>22780</t>
  </si>
  <si>
    <t>SRF Under 65s – South</t>
  </si>
  <si>
    <t>14 Feb 2017 11:21</t>
  </si>
  <si>
    <t>22795</t>
  </si>
  <si>
    <t>Wanslea Child Care</t>
  </si>
  <si>
    <t>14 Feb 2017 15:54</t>
  </si>
  <si>
    <t>22798</t>
  </si>
  <si>
    <t>14 Feb 2017 16:29</t>
  </si>
  <si>
    <t>22799</t>
  </si>
  <si>
    <t>14 Feb 2017 16:57</t>
  </si>
  <si>
    <t>22824</t>
  </si>
  <si>
    <t>15 Feb 2017 14:44</t>
  </si>
  <si>
    <t>22 Feb 2017</t>
  </si>
  <si>
    <t>22833</t>
  </si>
  <si>
    <t>15 Feb 2017 16:51</t>
  </si>
  <si>
    <t>22834</t>
  </si>
  <si>
    <t>Specialist Care Programs - Youth 180</t>
  </si>
  <si>
    <t>15 Feb 2017 16:54</t>
  </si>
  <si>
    <t>22848</t>
  </si>
  <si>
    <t>16 Feb 2017</t>
  </si>
  <si>
    <t>16 Feb 2017 09:32</t>
  </si>
  <si>
    <t>22881</t>
  </si>
  <si>
    <t>16 Feb 2017 16:30</t>
  </si>
  <si>
    <t>22882</t>
  </si>
  <si>
    <t>16 Feb 2017 17:03</t>
  </si>
  <si>
    <t>21 Feb 2017</t>
  </si>
  <si>
    <t>22885</t>
  </si>
  <si>
    <t>16 Feb 2017 17:45</t>
  </si>
  <si>
    <t>22889</t>
  </si>
  <si>
    <t>17 Feb 2017 09:32</t>
  </si>
  <si>
    <t>22930</t>
  </si>
  <si>
    <t>17 Feb 2017 20:12</t>
  </si>
  <si>
    <t>27 Feb 2017</t>
  </si>
  <si>
    <t>22947</t>
  </si>
  <si>
    <t>20 Feb 2017</t>
  </si>
  <si>
    <t>20 Feb 2017 07:59</t>
  </si>
  <si>
    <t>22948</t>
  </si>
  <si>
    <t>20 Feb 2017 08:17</t>
  </si>
  <si>
    <t>22953</t>
  </si>
  <si>
    <t>18 Feb 2017</t>
  </si>
  <si>
    <t>20 Feb 2017 11:04</t>
  </si>
  <si>
    <t>1 Mar 2017</t>
  </si>
  <si>
    <t>22959</t>
  </si>
  <si>
    <t>20 Feb 2017 12:22</t>
  </si>
  <si>
    <t>22965</t>
  </si>
  <si>
    <t>12 Feb 2017</t>
  </si>
  <si>
    <t>20 Feb 2017 14:27</t>
  </si>
  <si>
    <t>22967</t>
  </si>
  <si>
    <t>Quality and Practice Development</t>
  </si>
  <si>
    <t>20 Feb 2017 15:30</t>
  </si>
  <si>
    <t>22973</t>
  </si>
  <si>
    <t>21 Feb 2017 09:22</t>
  </si>
  <si>
    <t>22979</t>
  </si>
  <si>
    <t>Autism Specific Early Learning and Care Centre</t>
  </si>
  <si>
    <t>21 Feb 2017 13:53</t>
  </si>
  <si>
    <t>22999</t>
  </si>
  <si>
    <t>SRF – Brokered Disability Support</t>
  </si>
  <si>
    <t>22 Feb 2017 09:27</t>
  </si>
  <si>
    <t>23007</t>
  </si>
  <si>
    <t>22 Feb 2017 12:06</t>
  </si>
  <si>
    <t>23024</t>
  </si>
  <si>
    <t>23 Feb 2017</t>
  </si>
  <si>
    <t>23 Feb 2017 11:26</t>
  </si>
  <si>
    <t>23025</t>
  </si>
  <si>
    <t>24 Feb 2017</t>
  </si>
  <si>
    <t>23028</t>
  </si>
  <si>
    <t>23 Feb 2017 13:36</t>
  </si>
  <si>
    <t>23034</t>
  </si>
  <si>
    <t>23 Feb 2017 17:07</t>
  </si>
  <si>
    <t>23042</t>
  </si>
  <si>
    <t>24 Feb 2017 11:14</t>
  </si>
  <si>
    <t>23082</t>
  </si>
  <si>
    <t>25 Feb 2017</t>
  </si>
  <si>
    <t>27 Feb 2017 12:23</t>
  </si>
  <si>
    <t>23096</t>
  </si>
  <si>
    <t>Corporate Services</t>
  </si>
  <si>
    <t>27 Feb 2017 15:10</t>
  </si>
  <si>
    <t>23145</t>
  </si>
  <si>
    <t>1 Mar 2017 10:47</t>
  </si>
  <si>
    <t>23155</t>
  </si>
  <si>
    <t>Families in Focus</t>
  </si>
  <si>
    <t>28 Feb 2017</t>
  </si>
  <si>
    <t>1 Mar 2017 13:10</t>
  </si>
  <si>
    <t>23157</t>
  </si>
  <si>
    <t>Southern Foster Care Support</t>
  </si>
  <si>
    <t>1 Mar 2017 13:41</t>
  </si>
  <si>
    <t>23173</t>
  </si>
  <si>
    <t>1 Mar 2017 15:22</t>
  </si>
  <si>
    <t>2 Mar 2017</t>
  </si>
  <si>
    <t>23197</t>
  </si>
  <si>
    <t>1 Mar 2017 22:40</t>
  </si>
  <si>
    <t>23202</t>
  </si>
  <si>
    <t>2 Mar 2017 10:17</t>
  </si>
  <si>
    <t>23204</t>
  </si>
  <si>
    <t>2 Mar 2017 10:38</t>
  </si>
  <si>
    <t>14 Mar 2017</t>
  </si>
  <si>
    <t>23217</t>
  </si>
  <si>
    <t>3 Mar 2017</t>
  </si>
  <si>
    <t>3 Mar 2017 10:56</t>
  </si>
  <si>
    <t>23243</t>
  </si>
  <si>
    <t>5 Mar 2017</t>
  </si>
  <si>
    <t>5 Mar 2017 19:10</t>
  </si>
  <si>
    <t>23266</t>
  </si>
  <si>
    <t>7 Mar 2017 15:44</t>
  </si>
  <si>
    <t>30 Mar 2017</t>
  </si>
  <si>
    <t>23292</t>
  </si>
  <si>
    <t>Household Goods Program</t>
  </si>
  <si>
    <t>8 Mar 2017</t>
  </si>
  <si>
    <t>8 Mar 2017 14:11</t>
  </si>
  <si>
    <t>22 Mar 2017</t>
  </si>
  <si>
    <t>23300</t>
  </si>
  <si>
    <t>8 Mar 2017 15:26</t>
  </si>
  <si>
    <t>7 Mar 2017</t>
  </si>
  <si>
    <t>23336</t>
  </si>
  <si>
    <t>9 Mar 2017</t>
  </si>
  <si>
    <t>9 Mar 2017 08:31</t>
  </si>
  <si>
    <t>23383</t>
  </si>
  <si>
    <t>9 Mar 2017 21:55</t>
  </si>
  <si>
    <t>23392</t>
  </si>
  <si>
    <t>10 Mar 2017</t>
  </si>
  <si>
    <t>10 Mar 2017 11:11</t>
  </si>
  <si>
    <t>23411</t>
  </si>
  <si>
    <t>11 Mar 2017</t>
  </si>
  <si>
    <t>12 Mar 2017 10:26</t>
  </si>
  <si>
    <t>16 Mar 2017</t>
  </si>
  <si>
    <t>23426</t>
  </si>
  <si>
    <t>14 Mar 2017 09:36</t>
  </si>
  <si>
    <t>23497</t>
  </si>
  <si>
    <t>Living Beyond Suicide</t>
  </si>
  <si>
    <t>16 Mar 2017 13:47</t>
  </si>
  <si>
    <t>17 Mar 2017</t>
  </si>
  <si>
    <t>23512</t>
  </si>
  <si>
    <t>16 Mar 2017 23:02</t>
  </si>
  <si>
    <t>20 Mar 2017</t>
  </si>
  <si>
    <t>23535</t>
  </si>
  <si>
    <t>17 Mar 2017 15:45</t>
  </si>
  <si>
    <t>23537</t>
  </si>
  <si>
    <t>Refugee and Transitional Housing Services Program</t>
  </si>
  <si>
    <t>17 Mar 2017 16:05</t>
  </si>
  <si>
    <t>23543</t>
  </si>
  <si>
    <t>17 Mar 2017 16:26</t>
  </si>
  <si>
    <t>23585</t>
  </si>
  <si>
    <t>21 Mar 2017 10:26</t>
  </si>
  <si>
    <t>23586</t>
  </si>
  <si>
    <t>Home Care Packages South</t>
  </si>
  <si>
    <t>21 Mar 2017 10:28</t>
  </si>
  <si>
    <t>23610</t>
  </si>
  <si>
    <t>Evolution - Anglicare SA</t>
  </si>
  <si>
    <t>22 Mar 2017 08:33</t>
  </si>
  <si>
    <t>23 Mar 2017</t>
  </si>
  <si>
    <t>23624</t>
  </si>
  <si>
    <t>22 Mar 1917</t>
  </si>
  <si>
    <t>22 Mar 2017 14:21</t>
  </si>
  <si>
    <t>23655</t>
  </si>
  <si>
    <t>23 Mar 2017 13:53</t>
  </si>
  <si>
    <t>6 Apr 2017</t>
  </si>
  <si>
    <t>23677</t>
  </si>
  <si>
    <t>24 Mar 2017 11:33</t>
  </si>
  <si>
    <t>23700</t>
  </si>
  <si>
    <t>Exceptional Needs – 24/7 Supported Houses</t>
  </si>
  <si>
    <t>25 Mar 2017</t>
  </si>
  <si>
    <t>24 Mar 2017</t>
  </si>
  <si>
    <t>25 Mar 2017 01:42</t>
  </si>
  <si>
    <t>27 Mar 2017</t>
  </si>
  <si>
    <t>23716</t>
  </si>
  <si>
    <t>27 Mar 1917</t>
  </si>
  <si>
    <t>27 Mar 2017 07:47</t>
  </si>
  <si>
    <t>23727</t>
  </si>
  <si>
    <t>27 Mar 2017 13:40</t>
  </si>
  <si>
    <t>23736</t>
  </si>
  <si>
    <t>27 Mar 2017 16:05</t>
  </si>
  <si>
    <t>23738</t>
  </si>
  <si>
    <t>26 Mar 2017</t>
  </si>
  <si>
    <t>27 Mar 2017 16:13</t>
  </si>
  <si>
    <t>23777</t>
  </si>
  <si>
    <t>28 Mar 2017</t>
  </si>
  <si>
    <t>29 Mar 2017 07:49</t>
  </si>
  <si>
    <t>23786</t>
  </si>
  <si>
    <t>29 Mar 2017 14:16</t>
  </si>
  <si>
    <t>23812</t>
  </si>
  <si>
    <t>30 Mar 2017 14:53</t>
  </si>
  <si>
    <t>23888</t>
  </si>
  <si>
    <t>3 Apr 2017 10:30</t>
  </si>
  <si>
    <t>23891</t>
  </si>
  <si>
    <t>3 Apr 2017 11:43</t>
  </si>
  <si>
    <t>23893</t>
  </si>
  <si>
    <t>3 Apr 2017 11:54</t>
  </si>
  <si>
    <t>Investigation initiated from occurred</t>
  </si>
  <si>
    <t>Investigation completed from occurred</t>
  </si>
  <si>
    <t>Entered in RiskMan from occurred</t>
  </si>
  <si>
    <t>Manager Informed?</t>
  </si>
  <si>
    <t>Days to report in RiskMan</t>
  </si>
  <si>
    <t>Closed</t>
  </si>
  <si>
    <t>Compliant</t>
  </si>
  <si>
    <t>Non-Compliant</t>
  </si>
  <si>
    <t>Total</t>
  </si>
  <si>
    <t>Percent Compliant</t>
  </si>
  <si>
    <t>HIDDEN?</t>
  </si>
  <si>
    <t>ENTRY?</t>
  </si>
  <si>
    <t>no</t>
  </si>
  <si>
    <t>yes</t>
  </si>
  <si>
    <t>Preventative/ Corrective action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</si>
</sst>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  <charset val="1"/>
    </font>
    <font>
      <sz val="8"/>
      <color indexed="8"/>
      <name val="Verdana"/>
      <family val="2"/>
    </font>
    <font>
      <sz val="8"/>
      <color indexed="12"/>
      <name val="Verdana"/>
      <family val="2"/>
    </font>
    <font>
      <sz val="10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top"/>
    </xf>
    <xf numFmtId="9" fontId="3" fillId="0" borderId="0" applyFont="0" applyFill="0" applyBorder="0" applyAlignment="0" applyProtection="0"/>
  </cellStyleXfs>
  <cellXfs count="26">
    <xf numFmtId="0" fontId="0" fillId="0" borderId="0" xfId="0">
      <alignment vertical="top"/>
    </xf>
    <xf numFmtId="0" fontId="0" fillId="2" borderId="0" xfId="0" applyFill="1">
      <alignment vertical="top"/>
    </xf>
    <xf numFmtId="0" fontId="1" fillId="2" borderId="0" xfId="0" applyFont="1" applyFill="1" applyAlignment="1">
      <alignment horizontal="left" vertical="top" wrapText="1" readingOrder="1"/>
    </xf>
    <xf numFmtId="0" fontId="2" fillId="0" borderId="0" xfId="0" applyFont="1" applyAlignment="1">
      <alignment horizontal="left" vertical="top" wrapText="1" readingOrder="1"/>
    </xf>
    <xf numFmtId="0" fontId="1" fillId="2" borderId="0" xfId="0" applyFont="1" applyFill="1" applyAlignment="1">
      <alignment vertical="top" wrapText="1" readingOrder="1"/>
    </xf>
    <xf numFmtId="0" fontId="2" fillId="0" borderId="0" xfId="0" applyFont="1" applyAlignment="1">
      <alignment vertical="top" wrapText="1" readingOrder="1"/>
    </xf>
    <xf numFmtId="0" fontId="1" fillId="2" borderId="0" xfId="0" applyNumberFormat="1" applyFont="1" applyFill="1" applyAlignment="1">
      <alignment vertical="top" wrapText="1"/>
    </xf>
    <xf numFmtId="0" fontId="0" fillId="0" borderId="1" xfId="0" applyBorder="1">
      <alignment vertical="top"/>
    </xf>
    <xf numFmtId="0" fontId="0" fillId="2" borderId="2" xfId="0" applyFill="1" applyBorder="1">
      <alignment vertical="top"/>
    </xf>
    <xf numFmtId="0" fontId="0" fillId="0" borderId="2" xfId="0" applyBorder="1">
      <alignment vertical="top"/>
    </xf>
    <xf numFmtId="9" fontId="0" fillId="0" borderId="3" xfId="1" applyFont="1" applyBorder="1" applyAlignment="1">
      <alignment vertical="top"/>
    </xf>
    <xf numFmtId="9" fontId="0" fillId="0" borderId="4" xfId="1" applyFont="1" applyBorder="1" applyAlignment="1">
      <alignment vertical="top"/>
    </xf>
    <xf numFmtId="0" fontId="0" fillId="2" borderId="5" xfId="0" applyFill="1" applyBorder="1">
      <alignment vertical="top"/>
    </xf>
    <xf numFmtId="0" fontId="0" fillId="0" borderId="5" xfId="0" applyBorder="1">
      <alignment vertical="top"/>
    </xf>
    <xf numFmtId="9" fontId="0" fillId="0" borderId="6" xfId="1" applyFont="1" applyBorder="1" applyAlignment="1">
      <alignment vertical="top"/>
    </xf>
    <xf numFmtId="0" fontId="0" fillId="0" borderId="7" xfId="0" applyBorder="1">
      <alignment vertical="top"/>
    </xf>
    <xf numFmtId="0" fontId="0" fillId="0" borderId="8" xfId="0" applyBorder="1">
      <alignment vertical="top"/>
    </xf>
    <xf numFmtId="0" fontId="0" fillId="0" borderId="9" xfId="0" applyBorder="1">
      <alignment vertical="top"/>
    </xf>
    <xf numFmtId="0" fontId="0" fillId="0" borderId="10" xfId="0" applyBorder="1">
      <alignment vertical="top"/>
    </xf>
    <xf numFmtId="0" fontId="0" fillId="2" borderId="11" xfId="0" applyFill="1" applyBorder="1">
      <alignment vertical="top"/>
    </xf>
    <xf numFmtId="0" fontId="0" fillId="2" borderId="12" xfId="0" applyFill="1" applyBorder="1">
      <alignment vertical="top"/>
    </xf>
    <xf numFmtId="0" fontId="0" fillId="2" borderId="13" xfId="0" applyFill="1" applyBorder="1">
      <alignment vertical="top"/>
    </xf>
    <xf numFmtId="0" fontId="1" fillId="2" borderId="14" xfId="0" applyNumberFormat="1" applyFont="1" applyFill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 readingOrder="1"/>
    </xf>
    <xf numFmtId="0" fontId="1" fillId="2" borderId="16" xfId="0" applyNumberFormat="1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2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 patternType="solid"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 patternType="solid"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 patternType="solid"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autoPageBreaks="0"/>
  </sheetPr>
  <dimension ref="A1:T155"/>
  <sheetViews>
    <sheetView showGridLines="0" tabSelected="1" showOutlineSymbols="0" workbookViewId="0">
      <pane ySplit="1" topLeftCell="A2" activePane="bottomLeft" state="frozen"/>
      <selection activeCell="I1" sqref="I1"/>
      <selection pane="bottomLeft" activeCell="D6" sqref="D6"/>
    </sheetView>
  </sheetViews>
  <sheetFormatPr defaultColWidth="6.88671875" defaultRowHeight="13.2" x14ac:dyDescent="0.25"/>
  <cols>
    <col min="1" max="1" width="17.5546875" customWidth="1"/>
    <col min="2" max="2" width="18.88671875" customWidth="1"/>
    <col min="3" max="3" width="12.109375" customWidth="1"/>
    <col min="4" max="4" width="42.109375" customWidth="1"/>
    <col min="5" max="9" width="16.6640625" customWidth="1"/>
    <col min="10" max="10" width="13.21875" customWidth="1"/>
    <col min="11" max="11" width="16.6640625" customWidth="1"/>
    <col min="12" max="12" width="16" bestFit="1" customWidth="1"/>
    <col min="13" max="13" width="11.44140625" bestFit="1" customWidth="1"/>
    <col min="14" max="14" width="10.33203125" bestFit="1" customWidth="1"/>
    <col min="15" max="15" width="21" bestFit="1" customWidth="1"/>
    <col min="16" max="16" width="22.109375" bestFit="1" customWidth="1"/>
    <col min="17" max="17" width="11.6640625" customWidth="1"/>
    <col min="19" max="19" width="7.88671875" bestFit="1" customWidth="1"/>
  </cols>
  <sheetData>
    <row r="1" spans="1:20" s="1" customFormat="1" ht="40.799999999999997" x14ac:dyDescent="0.2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418</v>
      </c>
      <c r="K1" s="2" t="s">
        <v>9</v>
      </c>
      <c r="L1" s="2" t="s">
        <v>408</v>
      </c>
      <c r="M1" s="6" t="s">
        <v>407</v>
      </c>
      <c r="N1" s="6" t="s">
        <v>406</v>
      </c>
      <c r="O1" s="6" t="s">
        <v>404</v>
      </c>
      <c r="P1" s="6" t="s">
        <v>405</v>
      </c>
      <c r="Q1" s="4" t="s">
        <v>418</v>
      </c>
      <c r="R1" s="6" t="s">
        <v>409</v>
      </c>
      <c r="S1" s="1" t="s">
        <v>415</v>
      </c>
      <c r="T1" s="1" t="s">
        <v>414</v>
      </c>
    </row>
    <row r="2" spans="1:20" x14ac:dyDescent="0.25">
      <c r="A2" s="3" t="s">
        <v>78</v>
      </c>
      <c r="B2" s="3" t="s">
        <v>24</v>
      </c>
      <c r="C2" s="3" t="s">
        <v>12</v>
      </c>
      <c r="D2" s="3" t="s">
        <v>79</v>
      </c>
      <c r="E2" s="3" t="s">
        <v>80</v>
      </c>
      <c r="F2" s="3" t="s">
        <v>80</v>
      </c>
      <c r="G2" s="3" t="s">
        <v>81</v>
      </c>
      <c r="H2" s="3" t="s">
        <v>80</v>
      </c>
      <c r="I2" s="3" t="s">
        <v>15</v>
      </c>
      <c r="J2" s="3" t="s">
        <v>416</v>
      </c>
      <c r="K2" s="3" t="s">
        <v>26</v>
      </c>
      <c r="L2">
        <f t="shared" ref="L2:L33" si="0">IF(OR(C2="Yes",B2="Critical",B2="Major")=FALSE,3,1)</f>
        <v>1</v>
      </c>
      <c r="M2" s="1">
        <f t="shared" ref="M2:M33" si="1">IF(F2="(None Entered)", "Date missing", F2-E2)</f>
        <v>0</v>
      </c>
      <c r="N2" s="1">
        <f>TRUNC(G2-E2)</f>
        <v>0</v>
      </c>
      <c r="O2" s="1">
        <f>IF(H2="(None Entered)", "Investigation not initiated", TRUNC(H2-E2))</f>
        <v>0</v>
      </c>
      <c r="P2" s="1" t="str">
        <f>IF(I2="(None Entered)", "Investigation not complete", TRUNC(I2-E2))</f>
        <v>Investigation not complete</v>
      </c>
      <c r="Q2" s="1" t="str">
        <f>J2</f>
        <v>no</v>
      </c>
      <c r="R2" s="1">
        <f>IF(K2="(None Entered)", 0, 1)</f>
        <v>1</v>
      </c>
      <c r="S2">
        <f>IF(R2=1, 1, IF(R2=0, 1, 0))</f>
        <v>1</v>
      </c>
      <c r="T2">
        <f>SUBTOTAL(103,S2)</f>
        <v>1</v>
      </c>
    </row>
    <row r="3" spans="1:20" x14ac:dyDescent="0.25">
      <c r="A3" s="3" t="s">
        <v>139</v>
      </c>
      <c r="B3" s="3" t="s">
        <v>24</v>
      </c>
      <c r="C3" s="3" t="s">
        <v>12</v>
      </c>
      <c r="D3" s="3" t="s">
        <v>79</v>
      </c>
      <c r="E3" s="3" t="s">
        <v>140</v>
      </c>
      <c r="F3" s="3" t="s">
        <v>140</v>
      </c>
      <c r="G3" s="3" t="s">
        <v>141</v>
      </c>
      <c r="H3" s="3" t="s">
        <v>15</v>
      </c>
      <c r="I3" s="3" t="s">
        <v>15</v>
      </c>
      <c r="J3" s="3" t="s">
        <v>417</v>
      </c>
      <c r="K3" s="3" t="s">
        <v>15</v>
      </c>
      <c r="L3">
        <f t="shared" si="0"/>
        <v>1</v>
      </c>
      <c r="M3" s="1">
        <f t="shared" si="1"/>
        <v>0</v>
      </c>
      <c r="N3" s="1">
        <f>TRUNC(G3-E3)</f>
        <v>0</v>
      </c>
      <c r="O3" s="1" t="str">
        <f>IF(H3="(None Entered)", "Investigation not initiated", TRUNC(H3-E3))</f>
        <v>Investigation not initiated</v>
      </c>
      <c r="P3" s="1" t="str">
        <f>IF(I3="(None Entered)", "Investigation not complete", TRUNC(I3-E3))</f>
        <v>Investigation not complete</v>
      </c>
      <c r="Q3" s="1" t="str">
        <f>J3</f>
        <v>yes</v>
      </c>
      <c r="R3" s="1">
        <f>IF(K3="(None Entered)", 0, 1)</f>
        <v>0</v>
      </c>
      <c r="S3">
        <f t="shared" ref="S3:S66" si="2">IF(R3=1, 1, IF(R3=0, 1, 0))</f>
        <v>1</v>
      </c>
      <c r="T3">
        <f t="shared" ref="T3:T66" si="3">SUBTOTAL(103,S3)</f>
        <v>1</v>
      </c>
    </row>
    <row r="4" spans="1:20" x14ac:dyDescent="0.25">
      <c r="A4" s="3" t="s">
        <v>160</v>
      </c>
      <c r="B4" s="3" t="s">
        <v>24</v>
      </c>
      <c r="C4" s="3" t="s">
        <v>12</v>
      </c>
      <c r="D4" s="3" t="s">
        <v>79</v>
      </c>
      <c r="E4" s="3" t="s">
        <v>158</v>
      </c>
      <c r="F4" s="3" t="s">
        <v>15</v>
      </c>
      <c r="G4" s="3" t="s">
        <v>161</v>
      </c>
      <c r="H4" s="3" t="s">
        <v>15</v>
      </c>
      <c r="I4" s="3" t="s">
        <v>15</v>
      </c>
      <c r="J4" s="3" t="s">
        <v>417</v>
      </c>
      <c r="K4" s="3" t="s">
        <v>15</v>
      </c>
      <c r="L4">
        <f t="shared" si="0"/>
        <v>1</v>
      </c>
      <c r="M4" s="1" t="str">
        <f t="shared" si="1"/>
        <v>Date missing</v>
      </c>
      <c r="N4" s="1">
        <f>TRUNC(G4-E4)</f>
        <v>0</v>
      </c>
      <c r="O4" s="1" t="str">
        <f>IF(H4="(None Entered)", "Investigation not initiated", TRUNC(H4-E4))</f>
        <v>Investigation not initiated</v>
      </c>
      <c r="P4" s="1" t="str">
        <f>IF(I4="(None Entered)", "Investigation not complete", TRUNC(I4-E4))</f>
        <v>Investigation not complete</v>
      </c>
      <c r="Q4" s="1" t="str">
        <f>J4</f>
        <v>yes</v>
      </c>
      <c r="R4" s="1">
        <f>IF(K4="(None Entered)", 0, 1)</f>
        <v>0</v>
      </c>
      <c r="S4">
        <f t="shared" si="2"/>
        <v>1</v>
      </c>
      <c r="T4">
        <f t="shared" si="3"/>
        <v>1</v>
      </c>
    </row>
    <row r="5" spans="1:20" x14ac:dyDescent="0.25">
      <c r="A5" s="3" t="s">
        <v>388</v>
      </c>
      <c r="B5" s="3" t="s">
        <v>34</v>
      </c>
      <c r="C5" s="3" t="s">
        <v>19</v>
      </c>
      <c r="D5" s="3" t="s">
        <v>79</v>
      </c>
      <c r="E5" s="3" t="s">
        <v>389</v>
      </c>
      <c r="F5" s="3" t="s">
        <v>380</v>
      </c>
      <c r="G5" s="3" t="s">
        <v>390</v>
      </c>
      <c r="H5" s="3" t="s">
        <v>380</v>
      </c>
      <c r="I5" s="3" t="s">
        <v>380</v>
      </c>
      <c r="J5" s="3" t="s">
        <v>12</v>
      </c>
      <c r="K5" s="3" t="s">
        <v>380</v>
      </c>
      <c r="L5">
        <f t="shared" si="0"/>
        <v>3</v>
      </c>
      <c r="M5" s="1">
        <f t="shared" si="1"/>
        <v>1</v>
      </c>
      <c r="N5" s="1">
        <f>TRUNC(G5-E5)</f>
        <v>1</v>
      </c>
      <c r="O5" s="1">
        <f>IF(H5="(None Entered)", "Investigation not initiated", TRUNC(H5-E5))</f>
        <v>1</v>
      </c>
      <c r="P5" s="1">
        <f>IF(I5="(None Entered)", "Investigation not complete", TRUNC(I5-E5))</f>
        <v>1</v>
      </c>
      <c r="Q5" s="1" t="str">
        <f>J5</f>
        <v>Yes</v>
      </c>
      <c r="R5" s="1">
        <f>IF(K5="(None Entered)", 0, 1)</f>
        <v>1</v>
      </c>
      <c r="S5">
        <f t="shared" si="2"/>
        <v>1</v>
      </c>
      <c r="T5">
        <f t="shared" si="3"/>
        <v>1</v>
      </c>
    </row>
    <row r="6" spans="1:20" x14ac:dyDescent="0.25">
      <c r="A6" s="3" t="s">
        <v>55</v>
      </c>
      <c r="B6" s="3" t="s">
        <v>11</v>
      </c>
      <c r="C6" s="3" t="s">
        <v>19</v>
      </c>
      <c r="D6" s="3" t="s">
        <v>56</v>
      </c>
      <c r="E6" s="3" t="s">
        <v>57</v>
      </c>
      <c r="F6" s="3" t="s">
        <v>57</v>
      </c>
      <c r="G6" s="3" t="s">
        <v>58</v>
      </c>
      <c r="H6" s="3" t="s">
        <v>15</v>
      </c>
      <c r="I6" s="3" t="s">
        <v>15</v>
      </c>
      <c r="J6" s="3" t="s">
        <v>12</v>
      </c>
      <c r="K6" s="3" t="s">
        <v>15</v>
      </c>
      <c r="L6">
        <f t="shared" si="0"/>
        <v>3</v>
      </c>
      <c r="M6" s="1">
        <f t="shared" si="1"/>
        <v>0</v>
      </c>
      <c r="N6" s="1">
        <f>TRUNC(G6-E6)</f>
        <v>0</v>
      </c>
      <c r="O6" s="1" t="str">
        <f>IF(H6="(None Entered)", "Investigation not initiated", TRUNC(H6-E6))</f>
        <v>Investigation not initiated</v>
      </c>
      <c r="P6" s="1" t="str">
        <f>IF(I6="(None Entered)", "Investigation not complete", TRUNC(I6-E6))</f>
        <v>Investigation not complete</v>
      </c>
      <c r="Q6" s="1" t="str">
        <f>J6</f>
        <v>Yes</v>
      </c>
      <c r="R6" s="1">
        <f>IF(K6="(None Entered)", 0, 1)</f>
        <v>0</v>
      </c>
      <c r="S6">
        <f t="shared" si="2"/>
        <v>1</v>
      </c>
      <c r="T6">
        <f t="shared" si="3"/>
        <v>1</v>
      </c>
    </row>
    <row r="7" spans="1:20" x14ac:dyDescent="0.25">
      <c r="A7" s="3" t="s">
        <v>348</v>
      </c>
      <c r="B7" s="3" t="s">
        <v>24</v>
      </c>
      <c r="C7" s="3" t="s">
        <v>12</v>
      </c>
      <c r="D7" s="3" t="s">
        <v>56</v>
      </c>
      <c r="E7" s="3" t="s">
        <v>341</v>
      </c>
      <c r="F7" s="3" t="s">
        <v>347</v>
      </c>
      <c r="G7" s="3" t="s">
        <v>349</v>
      </c>
      <c r="H7" s="3" t="s">
        <v>350</v>
      </c>
      <c r="I7" s="3" t="s">
        <v>15</v>
      </c>
      <c r="J7" s="3" t="s">
        <v>12</v>
      </c>
      <c r="K7" s="3" t="s">
        <v>51</v>
      </c>
      <c r="L7">
        <f t="shared" si="0"/>
        <v>1</v>
      </c>
      <c r="M7" s="1">
        <f t="shared" si="1"/>
        <v>1</v>
      </c>
      <c r="N7" s="1">
        <f>TRUNC(G7-E7)</f>
        <v>0</v>
      </c>
      <c r="O7" s="1">
        <f>IF(H7="(None Entered)", "Investigation not initiated", TRUNC(H7-E7))</f>
        <v>4</v>
      </c>
      <c r="P7" s="1" t="str">
        <f>IF(I7="(None Entered)", "Investigation not complete", TRUNC(I7-E7))</f>
        <v>Investigation not complete</v>
      </c>
      <c r="Q7" s="1" t="str">
        <f>J7</f>
        <v>Yes</v>
      </c>
      <c r="R7" s="1">
        <f>IF(K7="(None Entered)", 0, 1)</f>
        <v>1</v>
      </c>
      <c r="S7">
        <f t="shared" si="2"/>
        <v>1</v>
      </c>
      <c r="T7">
        <f t="shared" si="3"/>
        <v>1</v>
      </c>
    </row>
    <row r="8" spans="1:20" x14ac:dyDescent="0.25">
      <c r="A8" s="3" t="s">
        <v>396</v>
      </c>
      <c r="B8" s="3" t="s">
        <v>24</v>
      </c>
      <c r="C8" s="3" t="s">
        <v>12</v>
      </c>
      <c r="D8" s="3" t="s">
        <v>56</v>
      </c>
      <c r="E8" s="3" t="s">
        <v>321</v>
      </c>
      <c r="F8" s="3" t="s">
        <v>321</v>
      </c>
      <c r="G8" s="3" t="s">
        <v>397</v>
      </c>
      <c r="H8" s="3" t="s">
        <v>321</v>
      </c>
      <c r="I8" s="3" t="s">
        <v>65</v>
      </c>
      <c r="J8" s="3" t="s">
        <v>12</v>
      </c>
      <c r="K8" s="3" t="s">
        <v>65</v>
      </c>
      <c r="L8">
        <f t="shared" si="0"/>
        <v>1</v>
      </c>
      <c r="M8" s="1">
        <f t="shared" si="1"/>
        <v>0</v>
      </c>
      <c r="N8" s="1">
        <f>TRUNC(G8-E8)</f>
        <v>0</v>
      </c>
      <c r="O8" s="1">
        <f>IF(H8="(None Entered)", "Investigation not initiated", TRUNC(H8-E8))</f>
        <v>0</v>
      </c>
      <c r="P8" s="1">
        <f>IF(I8="(None Entered)", "Investigation not complete", TRUNC(I8-E8))</f>
        <v>1</v>
      </c>
      <c r="Q8" s="1" t="str">
        <f>J8</f>
        <v>Yes</v>
      </c>
      <c r="R8" s="1">
        <f>IF(K8="(None Entered)", 0, 1)</f>
        <v>1</v>
      </c>
      <c r="S8">
        <f t="shared" si="2"/>
        <v>1</v>
      </c>
      <c r="T8">
        <f t="shared" si="3"/>
        <v>1</v>
      </c>
    </row>
    <row r="9" spans="1:20" x14ac:dyDescent="0.25">
      <c r="A9" s="3" t="s">
        <v>269</v>
      </c>
      <c r="B9" s="3" t="s">
        <v>24</v>
      </c>
      <c r="C9" s="3" t="s">
        <v>12</v>
      </c>
      <c r="D9" s="3" t="s">
        <v>270</v>
      </c>
      <c r="E9" s="3" t="s">
        <v>242</v>
      </c>
      <c r="F9" s="3" t="s">
        <v>15</v>
      </c>
      <c r="G9" s="3" t="s">
        <v>271</v>
      </c>
      <c r="H9" s="3" t="s">
        <v>15</v>
      </c>
      <c r="I9" s="3" t="s">
        <v>15</v>
      </c>
      <c r="J9" s="3" t="s">
        <v>12</v>
      </c>
      <c r="K9" s="3" t="s">
        <v>15</v>
      </c>
      <c r="L9">
        <f t="shared" si="0"/>
        <v>1</v>
      </c>
      <c r="M9" s="1" t="str">
        <f t="shared" si="1"/>
        <v>Date missing</v>
      </c>
      <c r="N9" s="1">
        <f>TRUNC(G9-E9)</f>
        <v>0</v>
      </c>
      <c r="O9" s="1" t="str">
        <f>IF(H9="(None Entered)", "Investigation not initiated", TRUNC(H9-E9))</f>
        <v>Investigation not initiated</v>
      </c>
      <c r="P9" s="1" t="str">
        <f>IF(I9="(None Entered)", "Investigation not complete", TRUNC(I9-E9))</f>
        <v>Investigation not complete</v>
      </c>
      <c r="Q9" s="1" t="str">
        <f>J9</f>
        <v>Yes</v>
      </c>
      <c r="R9" s="1">
        <f>IF(K9="(None Entered)", 0, 1)</f>
        <v>0</v>
      </c>
      <c r="S9">
        <f t="shared" si="2"/>
        <v>1</v>
      </c>
      <c r="T9">
        <f t="shared" si="3"/>
        <v>1</v>
      </c>
    </row>
    <row r="10" spans="1:20" x14ac:dyDescent="0.25">
      <c r="A10" s="3" t="s">
        <v>282</v>
      </c>
      <c r="B10" s="3" t="s">
        <v>24</v>
      </c>
      <c r="C10" s="3" t="s">
        <v>12</v>
      </c>
      <c r="D10" s="3" t="s">
        <v>270</v>
      </c>
      <c r="E10" s="3" t="s">
        <v>278</v>
      </c>
      <c r="F10" s="3" t="s">
        <v>15</v>
      </c>
      <c r="G10" s="3" t="s">
        <v>283</v>
      </c>
      <c r="H10" s="3" t="s">
        <v>15</v>
      </c>
      <c r="I10" s="3" t="s">
        <v>15</v>
      </c>
      <c r="J10" s="3" t="s">
        <v>12</v>
      </c>
      <c r="K10" s="3" t="s">
        <v>15</v>
      </c>
      <c r="L10">
        <f t="shared" si="0"/>
        <v>1</v>
      </c>
      <c r="M10" s="1" t="str">
        <f t="shared" si="1"/>
        <v>Date missing</v>
      </c>
      <c r="N10" s="1">
        <f>TRUNC(G10-E10)</f>
        <v>0</v>
      </c>
      <c r="O10" s="1" t="str">
        <f>IF(H10="(None Entered)", "Investigation not initiated", TRUNC(H10-E10))</f>
        <v>Investigation not initiated</v>
      </c>
      <c r="P10" s="1" t="str">
        <f>IF(I10="(None Entered)", "Investigation not complete", TRUNC(I10-E10))</f>
        <v>Investigation not complete</v>
      </c>
      <c r="Q10" s="1" t="str">
        <f>J10</f>
        <v>Yes</v>
      </c>
      <c r="R10" s="1">
        <f>IF(K10="(None Entered)", 0, 1)</f>
        <v>0</v>
      </c>
      <c r="S10">
        <f t="shared" si="2"/>
        <v>1</v>
      </c>
      <c r="T10">
        <f t="shared" si="3"/>
        <v>1</v>
      </c>
    </row>
    <row r="11" spans="1:20" x14ac:dyDescent="0.25">
      <c r="A11" s="3" t="s">
        <v>284</v>
      </c>
      <c r="B11" s="3" t="s">
        <v>11</v>
      </c>
      <c r="C11" s="3" t="s">
        <v>12</v>
      </c>
      <c r="D11" s="3" t="s">
        <v>270</v>
      </c>
      <c r="E11" s="3" t="s">
        <v>278</v>
      </c>
      <c r="F11" s="3" t="s">
        <v>15</v>
      </c>
      <c r="G11" s="3" t="s">
        <v>285</v>
      </c>
      <c r="H11" s="3" t="s">
        <v>15</v>
      </c>
      <c r="I11" s="3" t="s">
        <v>15</v>
      </c>
      <c r="J11" s="3" t="s">
        <v>12</v>
      </c>
      <c r="K11" s="3" t="s">
        <v>15</v>
      </c>
      <c r="L11">
        <f t="shared" si="0"/>
        <v>1</v>
      </c>
      <c r="M11" s="1" t="str">
        <f t="shared" si="1"/>
        <v>Date missing</v>
      </c>
      <c r="N11" s="1">
        <f>TRUNC(G11-E11)</f>
        <v>0</v>
      </c>
      <c r="O11" s="1" t="str">
        <f>IF(H11="(None Entered)", "Investigation not initiated", TRUNC(H11-E11))</f>
        <v>Investigation not initiated</v>
      </c>
      <c r="P11" s="1" t="str">
        <f>IF(I11="(None Entered)", "Investigation not complete", TRUNC(I11-E11))</f>
        <v>Investigation not complete</v>
      </c>
      <c r="Q11" s="1" t="str">
        <f>J11</f>
        <v>Yes</v>
      </c>
      <c r="R11" s="1">
        <f>IF(K11="(None Entered)", 0, 1)</f>
        <v>0</v>
      </c>
      <c r="S11">
        <f t="shared" si="2"/>
        <v>1</v>
      </c>
      <c r="T11">
        <f t="shared" si="3"/>
        <v>1</v>
      </c>
    </row>
    <row r="12" spans="1:20" x14ac:dyDescent="0.25">
      <c r="A12" s="3" t="s">
        <v>303</v>
      </c>
      <c r="B12" s="3" t="s">
        <v>11</v>
      </c>
      <c r="C12" s="3" t="s">
        <v>12</v>
      </c>
      <c r="D12" s="3" t="s">
        <v>270</v>
      </c>
      <c r="E12" s="3" t="s">
        <v>298</v>
      </c>
      <c r="F12" s="3" t="s">
        <v>15</v>
      </c>
      <c r="G12" s="3" t="s">
        <v>304</v>
      </c>
      <c r="H12" s="3" t="s">
        <v>305</v>
      </c>
      <c r="I12" s="3" t="s">
        <v>305</v>
      </c>
      <c r="J12" s="3" t="s">
        <v>12</v>
      </c>
      <c r="K12" s="3" t="s">
        <v>15</v>
      </c>
      <c r="L12">
        <f t="shared" si="0"/>
        <v>1</v>
      </c>
      <c r="M12" s="1" t="str">
        <f t="shared" si="1"/>
        <v>Date missing</v>
      </c>
      <c r="N12" s="1">
        <f>TRUNC(G12-E12)</f>
        <v>1</v>
      </c>
      <c r="O12" s="1">
        <f>IF(H12="(None Entered)", "Investigation not initiated", TRUNC(H12-E12))</f>
        <v>2</v>
      </c>
      <c r="P12" s="1">
        <f>IF(I12="(None Entered)", "Investigation not complete", TRUNC(I12-E12))</f>
        <v>2</v>
      </c>
      <c r="Q12" s="1" t="str">
        <f>J12</f>
        <v>Yes</v>
      </c>
      <c r="R12" s="1">
        <f>IF(K12="(None Entered)", 0, 1)</f>
        <v>0</v>
      </c>
      <c r="S12">
        <f t="shared" si="2"/>
        <v>1</v>
      </c>
      <c r="T12">
        <f t="shared" si="3"/>
        <v>1</v>
      </c>
    </row>
    <row r="13" spans="1:20" x14ac:dyDescent="0.25">
      <c r="A13" s="3" t="s">
        <v>308</v>
      </c>
      <c r="B13" s="3" t="s">
        <v>24</v>
      </c>
      <c r="C13" s="3" t="s">
        <v>12</v>
      </c>
      <c r="D13" s="3" t="s">
        <v>270</v>
      </c>
      <c r="E13" s="3" t="s">
        <v>258</v>
      </c>
      <c r="F13" s="3" t="s">
        <v>305</v>
      </c>
      <c r="G13" s="3" t="s">
        <v>309</v>
      </c>
      <c r="H13" s="3" t="s">
        <v>305</v>
      </c>
      <c r="I13" s="3" t="s">
        <v>305</v>
      </c>
      <c r="J13" s="3" t="s">
        <v>12</v>
      </c>
      <c r="K13" s="3" t="s">
        <v>15</v>
      </c>
      <c r="L13">
        <f t="shared" si="0"/>
        <v>1</v>
      </c>
      <c r="M13" s="1">
        <f t="shared" si="1"/>
        <v>1</v>
      </c>
      <c r="N13" s="1">
        <f>TRUNC(G13-E13)</f>
        <v>1</v>
      </c>
      <c r="O13" s="1">
        <f>IF(H13="(None Entered)", "Investigation not initiated", TRUNC(H13-E13))</f>
        <v>1</v>
      </c>
      <c r="P13" s="1">
        <f>IF(I13="(None Entered)", "Investigation not complete", TRUNC(I13-E13))</f>
        <v>1</v>
      </c>
      <c r="Q13" s="1" t="str">
        <f>J13</f>
        <v>Yes</v>
      </c>
      <c r="R13" s="1">
        <f>IF(K13="(None Entered)", 0, 1)</f>
        <v>0</v>
      </c>
      <c r="S13">
        <f t="shared" si="2"/>
        <v>1</v>
      </c>
      <c r="T13">
        <f t="shared" si="3"/>
        <v>1</v>
      </c>
    </row>
    <row r="14" spans="1:20" x14ac:dyDescent="0.25">
      <c r="A14" s="3" t="s">
        <v>313</v>
      </c>
      <c r="B14" s="3" t="s">
        <v>24</v>
      </c>
      <c r="C14" s="3" t="s">
        <v>19</v>
      </c>
      <c r="D14" s="3" t="s">
        <v>270</v>
      </c>
      <c r="E14" s="3" t="s">
        <v>314</v>
      </c>
      <c r="F14" s="3" t="s">
        <v>15</v>
      </c>
      <c r="G14" s="3" t="s">
        <v>315</v>
      </c>
      <c r="H14" s="3" t="s">
        <v>15</v>
      </c>
      <c r="I14" s="3" t="s">
        <v>15</v>
      </c>
      <c r="J14" s="3" t="s">
        <v>12</v>
      </c>
      <c r="K14" s="3" t="s">
        <v>15</v>
      </c>
      <c r="L14">
        <f t="shared" si="0"/>
        <v>3</v>
      </c>
      <c r="M14" s="1" t="str">
        <f t="shared" si="1"/>
        <v>Date missing</v>
      </c>
      <c r="N14" s="1">
        <f>TRUNC(G14-E14)</f>
        <v>0</v>
      </c>
      <c r="O14" s="1" t="str">
        <f>IF(H14="(None Entered)", "Investigation not initiated", TRUNC(H14-E14))</f>
        <v>Investigation not initiated</v>
      </c>
      <c r="P14" s="1" t="str">
        <f>IF(I14="(None Entered)", "Investigation not complete", TRUNC(I14-E14))</f>
        <v>Investigation not complete</v>
      </c>
      <c r="Q14" s="1" t="str">
        <f>J14</f>
        <v>Yes</v>
      </c>
      <c r="R14" s="1">
        <f>IF(K14="(None Entered)", 0, 1)</f>
        <v>0</v>
      </c>
      <c r="S14">
        <f t="shared" si="2"/>
        <v>1</v>
      </c>
      <c r="T14">
        <f t="shared" si="3"/>
        <v>1</v>
      </c>
    </row>
    <row r="15" spans="1:20" x14ac:dyDescent="0.25">
      <c r="A15" s="3" t="s">
        <v>351</v>
      </c>
      <c r="B15" s="3" t="s">
        <v>11</v>
      </c>
      <c r="C15" s="3" t="s">
        <v>12</v>
      </c>
      <c r="D15" s="3" t="s">
        <v>270</v>
      </c>
      <c r="E15" s="3" t="s">
        <v>347</v>
      </c>
      <c r="F15" s="3" t="s">
        <v>347</v>
      </c>
      <c r="G15" s="3" t="s">
        <v>352</v>
      </c>
      <c r="H15" s="3" t="s">
        <v>347</v>
      </c>
      <c r="I15" s="3" t="s">
        <v>15</v>
      </c>
      <c r="J15" s="3" t="s">
        <v>12</v>
      </c>
      <c r="K15" s="3" t="s">
        <v>15</v>
      </c>
      <c r="L15">
        <f t="shared" si="0"/>
        <v>1</v>
      </c>
      <c r="M15" s="1">
        <f t="shared" si="1"/>
        <v>0</v>
      </c>
      <c r="N15" s="1">
        <f>TRUNC(G15-E15)</f>
        <v>0</v>
      </c>
      <c r="O15" s="1">
        <f>IF(H15="(None Entered)", "Investigation not initiated", TRUNC(H15-E15))</f>
        <v>0</v>
      </c>
      <c r="P15" s="1" t="str">
        <f>IF(I15="(None Entered)", "Investigation not complete", TRUNC(I15-E15))</f>
        <v>Investigation not complete</v>
      </c>
      <c r="Q15" s="1" t="str">
        <f>J15</f>
        <v>Yes</v>
      </c>
      <c r="R15" s="1">
        <f>IF(K15="(None Entered)", 0, 1)</f>
        <v>0</v>
      </c>
      <c r="S15">
        <f t="shared" si="2"/>
        <v>1</v>
      </c>
      <c r="T15">
        <f t="shared" si="3"/>
        <v>1</v>
      </c>
    </row>
    <row r="16" spans="1:20" x14ac:dyDescent="0.25">
      <c r="A16" s="3" t="s">
        <v>194</v>
      </c>
      <c r="B16" s="3" t="s">
        <v>24</v>
      </c>
      <c r="C16" s="3" t="s">
        <v>19</v>
      </c>
      <c r="D16" s="3" t="s">
        <v>195</v>
      </c>
      <c r="E16" s="3" t="s">
        <v>106</v>
      </c>
      <c r="F16" s="3" t="s">
        <v>192</v>
      </c>
      <c r="G16" s="3" t="s">
        <v>196</v>
      </c>
      <c r="H16" s="3" t="s">
        <v>192</v>
      </c>
      <c r="I16" s="3" t="s">
        <v>15</v>
      </c>
      <c r="J16" s="3" t="s">
        <v>12</v>
      </c>
      <c r="K16" s="3" t="s">
        <v>197</v>
      </c>
      <c r="L16">
        <f t="shared" si="0"/>
        <v>3</v>
      </c>
      <c r="M16" s="1">
        <f t="shared" si="1"/>
        <v>4</v>
      </c>
      <c r="N16" s="1">
        <f>TRUNC(G16-E16)</f>
        <v>4</v>
      </c>
      <c r="O16" s="1">
        <f>IF(H16="(None Entered)", "Investigation not initiated", TRUNC(H16-E16))</f>
        <v>4</v>
      </c>
      <c r="P16" s="1" t="str">
        <f>IF(I16="(None Entered)", "Investigation not complete", TRUNC(I16-E16))</f>
        <v>Investigation not complete</v>
      </c>
      <c r="Q16" s="1" t="str">
        <f>J16</f>
        <v>Yes</v>
      </c>
      <c r="R16" s="1">
        <f>IF(K16="(None Entered)", 0, 1)</f>
        <v>1</v>
      </c>
      <c r="S16">
        <f t="shared" si="2"/>
        <v>1</v>
      </c>
      <c r="T16">
        <f t="shared" si="3"/>
        <v>1</v>
      </c>
    </row>
    <row r="17" spans="1:20" x14ac:dyDescent="0.25">
      <c r="A17" s="3" t="s">
        <v>291</v>
      </c>
      <c r="B17" s="3" t="s">
        <v>24</v>
      </c>
      <c r="C17" s="3" t="s">
        <v>12</v>
      </c>
      <c r="D17" s="3" t="s">
        <v>292</v>
      </c>
      <c r="E17" s="3" t="s">
        <v>242</v>
      </c>
      <c r="F17" s="3" t="s">
        <v>15</v>
      </c>
      <c r="G17" s="3" t="s">
        <v>293</v>
      </c>
      <c r="H17" s="3" t="s">
        <v>15</v>
      </c>
      <c r="I17" s="3" t="s">
        <v>15</v>
      </c>
      <c r="J17" s="3" t="s">
        <v>12</v>
      </c>
      <c r="K17" s="3" t="s">
        <v>15</v>
      </c>
      <c r="L17">
        <f t="shared" si="0"/>
        <v>1</v>
      </c>
      <c r="M17" s="1" t="str">
        <f t="shared" si="1"/>
        <v>Date missing</v>
      </c>
      <c r="N17" s="1">
        <f>TRUNC(G17-E17)</f>
        <v>6</v>
      </c>
      <c r="O17" s="1" t="str">
        <f>IF(H17="(None Entered)", "Investigation not initiated", TRUNC(H17-E17))</f>
        <v>Investigation not initiated</v>
      </c>
      <c r="P17" s="1" t="str">
        <f>IF(I17="(None Entered)", "Investigation not complete", TRUNC(I17-E17))</f>
        <v>Investigation not complete</v>
      </c>
      <c r="Q17" s="1" t="str">
        <f>J17</f>
        <v>Yes</v>
      </c>
      <c r="R17" s="1">
        <f>IF(K17="(None Entered)", 0, 1)</f>
        <v>0</v>
      </c>
      <c r="S17">
        <f t="shared" si="2"/>
        <v>1</v>
      </c>
      <c r="T17">
        <f t="shared" si="3"/>
        <v>1</v>
      </c>
    </row>
    <row r="18" spans="1:20" x14ac:dyDescent="0.25">
      <c r="A18" s="3" t="s">
        <v>10</v>
      </c>
      <c r="B18" s="3" t="s">
        <v>11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14</v>
      </c>
      <c r="I18" s="3" t="s">
        <v>17</v>
      </c>
      <c r="J18" s="3" t="s">
        <v>12</v>
      </c>
      <c r="K18" s="3" t="s">
        <v>17</v>
      </c>
      <c r="L18">
        <f t="shared" si="0"/>
        <v>1</v>
      </c>
      <c r="M18" s="1" t="str">
        <f t="shared" si="1"/>
        <v>Date missing</v>
      </c>
      <c r="N18" s="1">
        <f>TRUNC(G18-E18)</f>
        <v>0</v>
      </c>
      <c r="O18" s="1">
        <f>IF(H18="(None Entered)", "Investigation not initiated", TRUNC(H18-E18))</f>
        <v>0</v>
      </c>
      <c r="P18" s="1">
        <f>IF(I18="(None Entered)", "Investigation not complete", TRUNC(I18-E18))</f>
        <v>26</v>
      </c>
      <c r="Q18" s="1" t="str">
        <f>J18</f>
        <v>Yes</v>
      </c>
      <c r="R18" s="1">
        <f>IF(K18="(None Entered)", 0, 1)</f>
        <v>1</v>
      </c>
      <c r="S18">
        <f t="shared" si="2"/>
        <v>1</v>
      </c>
      <c r="T18">
        <f t="shared" si="3"/>
        <v>1</v>
      </c>
    </row>
    <row r="19" spans="1:20" x14ac:dyDescent="0.25">
      <c r="A19" s="3" t="s">
        <v>45</v>
      </c>
      <c r="B19" s="3" t="s">
        <v>11</v>
      </c>
      <c r="C19" s="3" t="s">
        <v>19</v>
      </c>
      <c r="D19" s="5" t="s">
        <v>46</v>
      </c>
      <c r="E19" s="3" t="s">
        <v>47</v>
      </c>
      <c r="F19" s="3" t="s">
        <v>15</v>
      </c>
      <c r="G19" s="3" t="s">
        <v>48</v>
      </c>
      <c r="H19" s="3" t="s">
        <v>15</v>
      </c>
      <c r="I19" s="3" t="s">
        <v>15</v>
      </c>
      <c r="J19" s="3" t="s">
        <v>12</v>
      </c>
      <c r="K19" s="3" t="s">
        <v>15</v>
      </c>
      <c r="L19">
        <f t="shared" si="0"/>
        <v>3</v>
      </c>
      <c r="M19" s="1" t="str">
        <f t="shared" si="1"/>
        <v>Date missing</v>
      </c>
      <c r="N19" s="1">
        <f>TRUNC(G19-E19)</f>
        <v>0</v>
      </c>
      <c r="O19" s="1" t="str">
        <f>IF(H19="(None Entered)", "Investigation not initiated", TRUNC(H19-E19))</f>
        <v>Investigation not initiated</v>
      </c>
      <c r="P19" s="1" t="str">
        <f>IF(I19="(None Entered)", "Investigation not complete", TRUNC(I19-E19))</f>
        <v>Investigation not complete</v>
      </c>
      <c r="Q19" s="1" t="str">
        <f>J19</f>
        <v>Yes</v>
      </c>
      <c r="R19" s="1">
        <f>IF(K19="(None Entered)", 0, 1)</f>
        <v>0</v>
      </c>
      <c r="S19">
        <f t="shared" si="2"/>
        <v>1</v>
      </c>
      <c r="T19">
        <f t="shared" si="3"/>
        <v>1</v>
      </c>
    </row>
    <row r="20" spans="1:20" x14ac:dyDescent="0.25">
      <c r="A20" s="3" t="s">
        <v>84</v>
      </c>
      <c r="B20" s="3" t="s">
        <v>11</v>
      </c>
      <c r="C20" s="3" t="s">
        <v>19</v>
      </c>
      <c r="D20" s="5" t="s">
        <v>46</v>
      </c>
      <c r="E20" s="3" t="s">
        <v>85</v>
      </c>
      <c r="F20" s="3" t="s">
        <v>15</v>
      </c>
      <c r="G20" s="3" t="s">
        <v>86</v>
      </c>
      <c r="H20" s="3" t="s">
        <v>87</v>
      </c>
      <c r="I20" s="3" t="s">
        <v>15</v>
      </c>
      <c r="J20" s="3" t="s">
        <v>12</v>
      </c>
      <c r="K20" s="3" t="s">
        <v>15</v>
      </c>
      <c r="L20">
        <f t="shared" si="0"/>
        <v>3</v>
      </c>
      <c r="M20" s="1" t="str">
        <f t="shared" si="1"/>
        <v>Date missing</v>
      </c>
      <c r="N20" s="1">
        <f>TRUNC(G20-E20)</f>
        <v>0</v>
      </c>
      <c r="O20" s="1">
        <f>IF(H20="(None Entered)", "Investigation not initiated", TRUNC(H20-E20))</f>
        <v>6</v>
      </c>
      <c r="P20" s="1" t="str">
        <f>IF(I20="(None Entered)", "Investigation not complete", TRUNC(I20-E20))</f>
        <v>Investigation not complete</v>
      </c>
      <c r="Q20" s="1" t="str">
        <f>J20</f>
        <v>Yes</v>
      </c>
      <c r="R20" s="1">
        <f>IF(K20="(None Entered)", 0, 1)</f>
        <v>0</v>
      </c>
      <c r="S20">
        <f t="shared" si="2"/>
        <v>1</v>
      </c>
      <c r="T20">
        <f t="shared" si="3"/>
        <v>1</v>
      </c>
    </row>
    <row r="21" spans="1:20" x14ac:dyDescent="0.25">
      <c r="A21" s="3" t="s">
        <v>93</v>
      </c>
      <c r="B21" s="3" t="s">
        <v>24</v>
      </c>
      <c r="C21" s="3" t="s">
        <v>19</v>
      </c>
      <c r="D21" s="5" t="s">
        <v>46</v>
      </c>
      <c r="E21" s="3" t="s">
        <v>94</v>
      </c>
      <c r="F21" s="3" t="s">
        <v>94</v>
      </c>
      <c r="G21" s="3" t="s">
        <v>95</v>
      </c>
      <c r="H21" s="3" t="s">
        <v>96</v>
      </c>
      <c r="I21" s="3" t="s">
        <v>96</v>
      </c>
      <c r="J21" s="3" t="s">
        <v>12</v>
      </c>
      <c r="K21" s="3" t="s">
        <v>15</v>
      </c>
      <c r="L21">
        <f t="shared" si="0"/>
        <v>3</v>
      </c>
      <c r="M21" s="1">
        <f t="shared" si="1"/>
        <v>0</v>
      </c>
      <c r="N21" s="1">
        <f>TRUNC(G21-E21)</f>
        <v>0</v>
      </c>
      <c r="O21" s="1">
        <f>IF(H21="(None Entered)", "Investigation not initiated", TRUNC(H21-E21))</f>
        <v>1</v>
      </c>
      <c r="P21" s="1">
        <f>IF(I21="(None Entered)", "Investigation not complete", TRUNC(I21-E21))</f>
        <v>1</v>
      </c>
      <c r="Q21" s="1" t="str">
        <f>J21</f>
        <v>Yes</v>
      </c>
      <c r="R21" s="1">
        <f>IF(K21="(None Entered)", 0, 1)</f>
        <v>0</v>
      </c>
      <c r="S21">
        <f t="shared" si="2"/>
        <v>1</v>
      </c>
      <c r="T21">
        <f t="shared" si="3"/>
        <v>1</v>
      </c>
    </row>
    <row r="22" spans="1:20" x14ac:dyDescent="0.25">
      <c r="A22" s="3" t="s">
        <v>178</v>
      </c>
      <c r="B22" s="3" t="s">
        <v>11</v>
      </c>
      <c r="C22" s="3" t="s">
        <v>12</v>
      </c>
      <c r="D22" s="5" t="s">
        <v>46</v>
      </c>
      <c r="E22" s="3" t="s">
        <v>175</v>
      </c>
      <c r="F22" s="3" t="s">
        <v>15</v>
      </c>
      <c r="G22" s="3" t="s">
        <v>179</v>
      </c>
      <c r="H22" s="3" t="s">
        <v>15</v>
      </c>
      <c r="I22" s="3" t="s">
        <v>15</v>
      </c>
      <c r="J22" s="3" t="s">
        <v>12</v>
      </c>
      <c r="K22" s="3" t="s">
        <v>15</v>
      </c>
      <c r="L22">
        <f t="shared" si="0"/>
        <v>1</v>
      </c>
      <c r="M22" s="1" t="str">
        <f t="shared" si="1"/>
        <v>Date missing</v>
      </c>
      <c r="N22" s="1">
        <f>TRUNC(G22-E22)</f>
        <v>0</v>
      </c>
      <c r="O22" s="1" t="str">
        <f>IF(H22="(None Entered)", "Investigation not initiated", TRUNC(H22-E22))</f>
        <v>Investigation not initiated</v>
      </c>
      <c r="P22" s="1" t="str">
        <f>IF(I22="(None Entered)", "Investigation not complete", TRUNC(I22-E22))</f>
        <v>Investigation not complete</v>
      </c>
      <c r="Q22" s="1" t="str">
        <f>J22</f>
        <v>Yes</v>
      </c>
      <c r="R22" s="1">
        <f>IF(K22="(None Entered)", 0, 1)</f>
        <v>0</v>
      </c>
      <c r="S22">
        <f t="shared" si="2"/>
        <v>1</v>
      </c>
      <c r="T22">
        <f t="shared" si="3"/>
        <v>1</v>
      </c>
    </row>
    <row r="23" spans="1:20" x14ac:dyDescent="0.25">
      <c r="A23" s="3" t="s">
        <v>183</v>
      </c>
      <c r="B23" s="3" t="s">
        <v>11</v>
      </c>
      <c r="C23" s="3" t="s">
        <v>19</v>
      </c>
      <c r="D23" s="5" t="s">
        <v>46</v>
      </c>
      <c r="E23" s="3" t="s">
        <v>94</v>
      </c>
      <c r="F23" s="3" t="s">
        <v>94</v>
      </c>
      <c r="G23" s="3" t="s">
        <v>184</v>
      </c>
      <c r="H23" s="3" t="s">
        <v>96</v>
      </c>
      <c r="I23" s="3" t="s">
        <v>96</v>
      </c>
      <c r="J23" s="3" t="s">
        <v>12</v>
      </c>
      <c r="K23" s="3" t="s">
        <v>15</v>
      </c>
      <c r="L23">
        <f t="shared" si="0"/>
        <v>3</v>
      </c>
      <c r="M23" s="1">
        <f t="shared" si="1"/>
        <v>0</v>
      </c>
      <c r="N23" s="1">
        <f>TRUNC(G23-E23)</f>
        <v>18</v>
      </c>
      <c r="O23" s="1">
        <f>IF(H23="(None Entered)", "Investigation not initiated", TRUNC(H23-E23))</f>
        <v>1</v>
      </c>
      <c r="P23" s="1">
        <f>IF(I23="(None Entered)", "Investigation not complete", TRUNC(I23-E23))</f>
        <v>1</v>
      </c>
      <c r="Q23" s="1" t="str">
        <f>J23</f>
        <v>Yes</v>
      </c>
      <c r="R23" s="1">
        <f>IF(K23="(None Entered)", 0, 1)</f>
        <v>0</v>
      </c>
      <c r="S23">
        <f t="shared" si="2"/>
        <v>1</v>
      </c>
      <c r="T23">
        <f t="shared" si="3"/>
        <v>1</v>
      </c>
    </row>
    <row r="24" spans="1:20" x14ac:dyDescent="0.25">
      <c r="A24" s="3" t="s">
        <v>187</v>
      </c>
      <c r="B24" s="3" t="s">
        <v>11</v>
      </c>
      <c r="C24" s="3" t="s">
        <v>19</v>
      </c>
      <c r="D24" s="5" t="s">
        <v>46</v>
      </c>
      <c r="E24" s="3" t="s">
        <v>87</v>
      </c>
      <c r="F24" s="3" t="s">
        <v>15</v>
      </c>
      <c r="G24" s="3" t="s">
        <v>188</v>
      </c>
      <c r="H24" s="3" t="s">
        <v>15</v>
      </c>
      <c r="I24" s="3" t="s">
        <v>15</v>
      </c>
      <c r="J24" s="3" t="s">
        <v>12</v>
      </c>
      <c r="K24" s="3" t="s">
        <v>15</v>
      </c>
      <c r="L24">
        <f t="shared" si="0"/>
        <v>3</v>
      </c>
      <c r="M24" s="1" t="str">
        <f t="shared" si="1"/>
        <v>Date missing</v>
      </c>
      <c r="N24" s="1">
        <f>TRUNC(G24-E24)</f>
        <v>14</v>
      </c>
      <c r="O24" s="1" t="str">
        <f>IF(H24="(None Entered)", "Investigation not initiated", TRUNC(H24-E24))</f>
        <v>Investigation not initiated</v>
      </c>
      <c r="P24" s="1" t="str">
        <f>IF(I24="(None Entered)", "Investigation not complete", TRUNC(I24-E24))</f>
        <v>Investigation not complete</v>
      </c>
      <c r="Q24" s="1" t="str">
        <f>J24</f>
        <v>Yes</v>
      </c>
      <c r="R24" s="1">
        <f>IF(K24="(None Entered)", 0, 1)</f>
        <v>0</v>
      </c>
      <c r="S24">
        <f t="shared" si="2"/>
        <v>1</v>
      </c>
      <c r="T24">
        <f t="shared" si="3"/>
        <v>1</v>
      </c>
    </row>
    <row r="25" spans="1:20" x14ac:dyDescent="0.25">
      <c r="A25" s="3" t="s">
        <v>247</v>
      </c>
      <c r="B25" s="3" t="s">
        <v>11</v>
      </c>
      <c r="C25" s="3" t="s">
        <v>19</v>
      </c>
      <c r="D25" s="5" t="s">
        <v>46</v>
      </c>
      <c r="E25" s="3" t="s">
        <v>159</v>
      </c>
      <c r="F25" s="3" t="s">
        <v>15</v>
      </c>
      <c r="G25" s="3" t="s">
        <v>248</v>
      </c>
      <c r="H25" s="3" t="s">
        <v>15</v>
      </c>
      <c r="I25" s="3" t="s">
        <v>15</v>
      </c>
      <c r="J25" s="3" t="s">
        <v>12</v>
      </c>
      <c r="K25" s="3" t="s">
        <v>249</v>
      </c>
      <c r="L25">
        <f t="shared" si="0"/>
        <v>3</v>
      </c>
      <c r="M25" s="1" t="str">
        <f t="shared" si="1"/>
        <v>Date missing</v>
      </c>
      <c r="N25" s="1">
        <f>TRUNC(G25-E25)</f>
        <v>0</v>
      </c>
      <c r="O25" s="1" t="str">
        <f>IF(H25="(None Entered)", "Investigation not initiated", TRUNC(H25-E25))</f>
        <v>Investigation not initiated</v>
      </c>
      <c r="P25" s="1" t="str">
        <f>IF(I25="(None Entered)", "Investigation not complete", TRUNC(I25-E25))</f>
        <v>Investigation not complete</v>
      </c>
      <c r="Q25" s="1" t="str">
        <f>J25</f>
        <v>Yes</v>
      </c>
      <c r="R25" s="1">
        <f>IF(K25="(None Entered)", 0, 1)</f>
        <v>1</v>
      </c>
      <c r="S25">
        <f t="shared" si="2"/>
        <v>1</v>
      </c>
      <c r="T25">
        <f t="shared" si="3"/>
        <v>1</v>
      </c>
    </row>
    <row r="26" spans="1:20" x14ac:dyDescent="0.25">
      <c r="A26" s="3" t="s">
        <v>316</v>
      </c>
      <c r="B26" s="3" t="s">
        <v>11</v>
      </c>
      <c r="C26" s="3" t="s">
        <v>19</v>
      </c>
      <c r="D26" s="5" t="s">
        <v>46</v>
      </c>
      <c r="E26" s="3" t="s">
        <v>317</v>
      </c>
      <c r="F26" s="3" t="s">
        <v>317</v>
      </c>
      <c r="G26" s="3" t="s">
        <v>318</v>
      </c>
      <c r="H26" s="3" t="s">
        <v>15</v>
      </c>
      <c r="I26" s="3" t="s">
        <v>15</v>
      </c>
      <c r="J26" s="3" t="s">
        <v>12</v>
      </c>
      <c r="K26" s="3" t="s">
        <v>15</v>
      </c>
      <c r="L26">
        <f t="shared" si="0"/>
        <v>3</v>
      </c>
      <c r="M26" s="1">
        <f t="shared" si="1"/>
        <v>0</v>
      </c>
      <c r="N26" s="1">
        <f>TRUNC(G26-E26)</f>
        <v>0</v>
      </c>
      <c r="O26" s="1" t="str">
        <f>IF(H26="(None Entered)", "Investigation not initiated", TRUNC(H26-E26))</f>
        <v>Investigation not initiated</v>
      </c>
      <c r="P26" s="1" t="str">
        <f>IF(I26="(None Entered)", "Investigation not complete", TRUNC(I26-E26))</f>
        <v>Investigation not complete</v>
      </c>
      <c r="Q26" s="1" t="str">
        <f>J26</f>
        <v>Yes</v>
      </c>
      <c r="R26" s="1">
        <f>IF(K26="(None Entered)", 0, 1)</f>
        <v>0</v>
      </c>
      <c r="S26">
        <f t="shared" si="2"/>
        <v>1</v>
      </c>
      <c r="T26">
        <f t="shared" si="3"/>
        <v>1</v>
      </c>
    </row>
    <row r="27" spans="1:20" x14ac:dyDescent="0.25">
      <c r="A27" s="3" t="s">
        <v>338</v>
      </c>
      <c r="B27" s="3" t="s">
        <v>24</v>
      </c>
      <c r="C27" s="3" t="s">
        <v>12</v>
      </c>
      <c r="D27" s="5" t="s">
        <v>46</v>
      </c>
      <c r="E27" s="3" t="s">
        <v>336</v>
      </c>
      <c r="F27" s="3" t="s">
        <v>339</v>
      </c>
      <c r="G27" s="3" t="s">
        <v>340</v>
      </c>
      <c r="H27" s="3" t="s">
        <v>341</v>
      </c>
      <c r="I27" s="3" t="s">
        <v>15</v>
      </c>
      <c r="J27" s="3" t="s">
        <v>12</v>
      </c>
      <c r="K27" s="3" t="s">
        <v>15</v>
      </c>
      <c r="L27">
        <f t="shared" si="0"/>
        <v>1</v>
      </c>
      <c r="M27" s="1">
        <f t="shared" si="1"/>
        <v>1</v>
      </c>
      <c r="N27" s="1">
        <f>TRUNC(G27-E27)</f>
        <v>2</v>
      </c>
      <c r="O27" s="1">
        <f>IF(H27="(None Entered)", "Investigation not initiated", TRUNC(H27-E27))</f>
        <v>6</v>
      </c>
      <c r="P27" s="1" t="str">
        <f>IF(I27="(None Entered)", "Investigation not complete", TRUNC(I27-E27))</f>
        <v>Investigation not complete</v>
      </c>
      <c r="Q27" s="1" t="str">
        <f>J27</f>
        <v>Yes</v>
      </c>
      <c r="R27" s="1">
        <f>IF(K27="(None Entered)", 0, 1)</f>
        <v>0</v>
      </c>
      <c r="S27">
        <f t="shared" si="2"/>
        <v>1</v>
      </c>
      <c r="T27">
        <f t="shared" si="3"/>
        <v>1</v>
      </c>
    </row>
    <row r="28" spans="1:20" x14ac:dyDescent="0.25">
      <c r="A28" s="3" t="s">
        <v>356</v>
      </c>
      <c r="B28" s="3" t="s">
        <v>24</v>
      </c>
      <c r="C28" s="3" t="s">
        <v>12</v>
      </c>
      <c r="D28" s="5" t="s">
        <v>46</v>
      </c>
      <c r="E28" s="3" t="s">
        <v>347</v>
      </c>
      <c r="F28" s="3" t="s">
        <v>347</v>
      </c>
      <c r="G28" s="3" t="s">
        <v>357</v>
      </c>
      <c r="H28" s="3" t="s">
        <v>347</v>
      </c>
      <c r="I28" s="3" t="s">
        <v>15</v>
      </c>
      <c r="J28" s="3" t="s">
        <v>12</v>
      </c>
      <c r="K28" s="3" t="s">
        <v>15</v>
      </c>
      <c r="L28">
        <f t="shared" si="0"/>
        <v>1</v>
      </c>
      <c r="M28" s="1">
        <f t="shared" si="1"/>
        <v>0</v>
      </c>
      <c r="N28" s="1">
        <f>TRUNC(G28-E28)</f>
        <v>0</v>
      </c>
      <c r="O28" s="1">
        <f>IF(H28="(None Entered)", "Investigation not initiated", TRUNC(H28-E28))</f>
        <v>0</v>
      </c>
      <c r="P28" s="1" t="str">
        <f>IF(I28="(None Entered)", "Investigation not complete", TRUNC(I28-E28))</f>
        <v>Investigation not complete</v>
      </c>
      <c r="Q28" s="1" t="str">
        <f>J28</f>
        <v>Yes</v>
      </c>
      <c r="R28" s="1">
        <f>IF(K28="(None Entered)", 0, 1)</f>
        <v>0</v>
      </c>
      <c r="S28">
        <f t="shared" si="2"/>
        <v>1</v>
      </c>
      <c r="T28">
        <f t="shared" si="3"/>
        <v>1</v>
      </c>
    </row>
    <row r="29" spans="1:20" x14ac:dyDescent="0.25">
      <c r="A29" s="3" t="s">
        <v>38</v>
      </c>
      <c r="B29" s="3" t="s">
        <v>34</v>
      </c>
      <c r="C29" s="3" t="s">
        <v>19</v>
      </c>
      <c r="D29" s="3" t="s">
        <v>39</v>
      </c>
      <c r="E29" s="3" t="s">
        <v>40</v>
      </c>
      <c r="F29" s="3" t="s">
        <v>15</v>
      </c>
      <c r="G29" s="3" t="s">
        <v>41</v>
      </c>
      <c r="H29" s="3" t="s">
        <v>15</v>
      </c>
      <c r="I29" s="3" t="s">
        <v>15</v>
      </c>
      <c r="J29" s="3" t="s">
        <v>12</v>
      </c>
      <c r="K29" s="3" t="s">
        <v>15</v>
      </c>
      <c r="L29">
        <f t="shared" si="0"/>
        <v>3</v>
      </c>
      <c r="M29" s="1" t="str">
        <f t="shared" si="1"/>
        <v>Date missing</v>
      </c>
      <c r="N29" s="1">
        <f>TRUNC(G29-E29)</f>
        <v>0</v>
      </c>
      <c r="O29" s="1" t="str">
        <f>IF(H29="(None Entered)", "Investigation not initiated", TRUNC(H29-E29))</f>
        <v>Investigation not initiated</v>
      </c>
      <c r="P29" s="1" t="str">
        <f>IF(I29="(None Entered)", "Investigation not complete", TRUNC(I29-E29))</f>
        <v>Investigation not complete</v>
      </c>
      <c r="Q29" s="1" t="str">
        <f>J29</f>
        <v>Yes</v>
      </c>
      <c r="R29" s="1">
        <f>IF(K29="(None Entered)", 0, 1)</f>
        <v>0</v>
      </c>
      <c r="S29">
        <f t="shared" si="2"/>
        <v>1</v>
      </c>
      <c r="T29">
        <f t="shared" si="3"/>
        <v>1</v>
      </c>
    </row>
    <row r="30" spans="1:20" x14ac:dyDescent="0.25">
      <c r="A30" s="3" t="s">
        <v>68</v>
      </c>
      <c r="B30" s="3" t="s">
        <v>24</v>
      </c>
      <c r="C30" s="3" t="s">
        <v>19</v>
      </c>
      <c r="D30" s="3" t="s">
        <v>39</v>
      </c>
      <c r="E30" s="3" t="s">
        <v>69</v>
      </c>
      <c r="F30" s="3" t="s">
        <v>15</v>
      </c>
      <c r="G30" s="3" t="s">
        <v>70</v>
      </c>
      <c r="H30" s="3" t="s">
        <v>15</v>
      </c>
      <c r="I30" s="3" t="s">
        <v>15</v>
      </c>
      <c r="J30" s="3" t="s">
        <v>12</v>
      </c>
      <c r="K30" s="3" t="s">
        <v>15</v>
      </c>
      <c r="L30">
        <f t="shared" si="0"/>
        <v>3</v>
      </c>
      <c r="M30" s="1" t="str">
        <f t="shared" si="1"/>
        <v>Date missing</v>
      </c>
      <c r="N30" s="1">
        <f>TRUNC(G30-E30)</f>
        <v>0</v>
      </c>
      <c r="O30" s="1" t="str">
        <f>IF(H30="(None Entered)", "Investigation not initiated", TRUNC(H30-E30))</f>
        <v>Investigation not initiated</v>
      </c>
      <c r="P30" s="1" t="str">
        <f>IF(I30="(None Entered)", "Investigation not complete", TRUNC(I30-E30))</f>
        <v>Investigation not complete</v>
      </c>
      <c r="Q30" s="1" t="str">
        <f>J30</f>
        <v>Yes</v>
      </c>
      <c r="R30" s="1">
        <f>IF(K30="(None Entered)", 0, 1)</f>
        <v>0</v>
      </c>
      <c r="S30">
        <f t="shared" si="2"/>
        <v>1</v>
      </c>
      <c r="T30">
        <f t="shared" si="3"/>
        <v>1</v>
      </c>
    </row>
    <row r="31" spans="1:20" x14ac:dyDescent="0.25">
      <c r="A31" s="3" t="s">
        <v>88</v>
      </c>
      <c r="B31" s="3" t="s">
        <v>34</v>
      </c>
      <c r="C31" s="3" t="s">
        <v>19</v>
      </c>
      <c r="D31" s="3" t="s">
        <v>39</v>
      </c>
      <c r="E31" s="3" t="s">
        <v>85</v>
      </c>
      <c r="F31" s="3" t="s">
        <v>15</v>
      </c>
      <c r="G31" s="3" t="s">
        <v>89</v>
      </c>
      <c r="H31" s="3" t="s">
        <v>15</v>
      </c>
      <c r="I31" s="3" t="s">
        <v>15</v>
      </c>
      <c r="J31" s="3" t="s">
        <v>12</v>
      </c>
      <c r="K31" s="3" t="s">
        <v>15</v>
      </c>
      <c r="L31">
        <f t="shared" si="0"/>
        <v>3</v>
      </c>
      <c r="M31" s="1" t="str">
        <f t="shared" si="1"/>
        <v>Date missing</v>
      </c>
      <c r="N31" s="1">
        <f>TRUNC(G31-E31)</f>
        <v>0</v>
      </c>
      <c r="O31" s="1" t="str">
        <f>IF(H31="(None Entered)", "Investigation not initiated", TRUNC(H31-E31))</f>
        <v>Investigation not initiated</v>
      </c>
      <c r="P31" s="1" t="str">
        <f>IF(I31="(None Entered)", "Investigation not complete", TRUNC(I31-E31))</f>
        <v>Investigation not complete</v>
      </c>
      <c r="Q31" s="1" t="str">
        <f>J31</f>
        <v>Yes</v>
      </c>
      <c r="R31" s="1">
        <f>IF(K31="(None Entered)", 0, 1)</f>
        <v>0</v>
      </c>
      <c r="S31">
        <f t="shared" si="2"/>
        <v>1</v>
      </c>
      <c r="T31">
        <f t="shared" si="3"/>
        <v>1</v>
      </c>
    </row>
    <row r="32" spans="1:20" x14ac:dyDescent="0.25">
      <c r="A32" s="3" t="s">
        <v>90</v>
      </c>
      <c r="B32" s="3" t="s">
        <v>24</v>
      </c>
      <c r="C32" s="3" t="s">
        <v>19</v>
      </c>
      <c r="D32" s="3" t="s">
        <v>39</v>
      </c>
      <c r="E32" s="3" t="s">
        <v>91</v>
      </c>
      <c r="F32" s="3" t="s">
        <v>15</v>
      </c>
      <c r="G32" s="3" t="s">
        <v>92</v>
      </c>
      <c r="H32" s="3" t="s">
        <v>91</v>
      </c>
      <c r="I32" s="3" t="s">
        <v>91</v>
      </c>
      <c r="J32" s="3" t="s">
        <v>12</v>
      </c>
      <c r="K32" s="3" t="s">
        <v>91</v>
      </c>
      <c r="L32">
        <f t="shared" si="0"/>
        <v>3</v>
      </c>
      <c r="M32" s="1" t="str">
        <f t="shared" si="1"/>
        <v>Date missing</v>
      </c>
      <c r="N32" s="1">
        <f>TRUNC(G32-E32)</f>
        <v>0</v>
      </c>
      <c r="O32" s="1">
        <f>IF(H32="(None Entered)", "Investigation not initiated", TRUNC(H32-E32))</f>
        <v>0</v>
      </c>
      <c r="P32" s="1">
        <f>IF(I32="(None Entered)", "Investigation not complete", TRUNC(I32-E32))</f>
        <v>0</v>
      </c>
      <c r="Q32" s="1" t="str">
        <f>J32</f>
        <v>Yes</v>
      </c>
      <c r="R32" s="1">
        <f>IF(K32="(None Entered)", 0, 1)</f>
        <v>1</v>
      </c>
      <c r="S32">
        <f t="shared" si="2"/>
        <v>1</v>
      </c>
      <c r="T32">
        <f t="shared" si="3"/>
        <v>1</v>
      </c>
    </row>
    <row r="33" spans="1:20" x14ac:dyDescent="0.25">
      <c r="A33" s="3" t="s">
        <v>101</v>
      </c>
      <c r="B33" s="3" t="s">
        <v>34</v>
      </c>
      <c r="C33" s="3" t="s">
        <v>19</v>
      </c>
      <c r="D33" s="3" t="s">
        <v>39</v>
      </c>
      <c r="E33" s="3" t="s">
        <v>96</v>
      </c>
      <c r="F33" s="3" t="s">
        <v>87</v>
      </c>
      <c r="G33" s="3" t="s">
        <v>102</v>
      </c>
      <c r="H33" s="3" t="s">
        <v>96</v>
      </c>
      <c r="I33" s="3" t="s">
        <v>87</v>
      </c>
      <c r="J33" s="3" t="s">
        <v>12</v>
      </c>
      <c r="K33" s="3" t="s">
        <v>87</v>
      </c>
      <c r="L33">
        <f t="shared" si="0"/>
        <v>3</v>
      </c>
      <c r="M33" s="1">
        <f t="shared" si="1"/>
        <v>3</v>
      </c>
      <c r="N33" s="1">
        <f>TRUNC(G33-E33)</f>
        <v>0</v>
      </c>
      <c r="O33" s="1">
        <f>IF(H33="(None Entered)", "Investigation not initiated", TRUNC(H33-E33))</f>
        <v>0</v>
      </c>
      <c r="P33" s="1">
        <f>IF(I33="(None Entered)", "Investigation not complete", TRUNC(I33-E33))</f>
        <v>3</v>
      </c>
      <c r="Q33" s="1" t="str">
        <f>J33</f>
        <v>Yes</v>
      </c>
      <c r="R33" s="1">
        <f>IF(K33="(None Entered)", 0, 1)</f>
        <v>1</v>
      </c>
      <c r="S33">
        <f t="shared" si="2"/>
        <v>1</v>
      </c>
      <c r="T33">
        <f t="shared" si="3"/>
        <v>1</v>
      </c>
    </row>
    <row r="34" spans="1:20" x14ac:dyDescent="0.25">
      <c r="A34" s="3" t="s">
        <v>180</v>
      </c>
      <c r="B34" s="3" t="s">
        <v>34</v>
      </c>
      <c r="C34" s="3" t="s">
        <v>19</v>
      </c>
      <c r="D34" s="3" t="s">
        <v>39</v>
      </c>
      <c r="E34" s="3" t="s">
        <v>181</v>
      </c>
      <c r="F34" s="3" t="s">
        <v>181</v>
      </c>
      <c r="G34" s="3" t="s">
        <v>182</v>
      </c>
      <c r="H34" s="3" t="s">
        <v>15</v>
      </c>
      <c r="I34" s="3" t="s">
        <v>15</v>
      </c>
      <c r="J34" s="3" t="s">
        <v>12</v>
      </c>
      <c r="K34" s="3" t="s">
        <v>15</v>
      </c>
      <c r="L34">
        <f t="shared" ref="L34:L65" si="4">IF(OR(C34="Yes",B34="Critical",B34="Major")=FALSE,3,1)</f>
        <v>3</v>
      </c>
      <c r="M34" s="1">
        <f t="shared" ref="M34:M65" si="5">IF(F34="(None Entered)", "Date missing", F34-E34)</f>
        <v>0</v>
      </c>
      <c r="N34" s="1">
        <f>TRUNC(G34-E34)</f>
        <v>0</v>
      </c>
      <c r="O34" s="1" t="str">
        <f>IF(H34="(None Entered)", "Investigation not initiated", TRUNC(H34-E34))</f>
        <v>Investigation not initiated</v>
      </c>
      <c r="P34" s="1" t="str">
        <f>IF(I34="(None Entered)", "Investigation not complete", TRUNC(I34-E34))</f>
        <v>Investigation not complete</v>
      </c>
      <c r="Q34" s="1" t="str">
        <f>J34</f>
        <v>Yes</v>
      </c>
      <c r="R34" s="1">
        <f>IF(K34="(None Entered)", 0, 1)</f>
        <v>0</v>
      </c>
      <c r="S34">
        <f t="shared" si="2"/>
        <v>1</v>
      </c>
      <c r="T34">
        <f t="shared" si="3"/>
        <v>1</v>
      </c>
    </row>
    <row r="35" spans="1:20" x14ac:dyDescent="0.25">
      <c r="A35" s="3" t="s">
        <v>250</v>
      </c>
      <c r="B35" s="3" t="s">
        <v>24</v>
      </c>
      <c r="C35" s="3" t="s">
        <v>19</v>
      </c>
      <c r="D35" s="3" t="s">
        <v>39</v>
      </c>
      <c r="E35" s="3" t="s">
        <v>251</v>
      </c>
      <c r="F35" s="3" t="s">
        <v>15</v>
      </c>
      <c r="G35" s="3" t="s">
        <v>252</v>
      </c>
      <c r="H35" s="3" t="s">
        <v>15</v>
      </c>
      <c r="I35" s="3" t="s">
        <v>15</v>
      </c>
      <c r="J35" s="3" t="s">
        <v>12</v>
      </c>
      <c r="K35" s="3" t="s">
        <v>15</v>
      </c>
      <c r="L35">
        <f t="shared" si="4"/>
        <v>3</v>
      </c>
      <c r="M35" s="1" t="str">
        <f t="shared" si="5"/>
        <v>Date missing</v>
      </c>
      <c r="N35" s="1">
        <f>TRUNC(G35-E35)</f>
        <v>0</v>
      </c>
      <c r="O35" s="1" t="str">
        <f>IF(H35="(None Entered)", "Investigation not initiated", TRUNC(H35-E35))</f>
        <v>Investigation not initiated</v>
      </c>
      <c r="P35" s="1" t="str">
        <f>IF(I35="(None Entered)", "Investigation not complete", TRUNC(I35-E35))</f>
        <v>Investigation not complete</v>
      </c>
      <c r="Q35" s="1" t="str">
        <f>J35</f>
        <v>Yes</v>
      </c>
      <c r="R35" s="1">
        <f>IF(K35="(None Entered)", 0, 1)</f>
        <v>0</v>
      </c>
      <c r="S35">
        <f t="shared" si="2"/>
        <v>1</v>
      </c>
      <c r="T35">
        <f t="shared" si="3"/>
        <v>1</v>
      </c>
    </row>
    <row r="36" spans="1:20" x14ac:dyDescent="0.25">
      <c r="A36" s="3" t="s">
        <v>253</v>
      </c>
      <c r="B36" s="3" t="s">
        <v>24</v>
      </c>
      <c r="C36" s="3" t="s">
        <v>19</v>
      </c>
      <c r="D36" s="3" t="s">
        <v>39</v>
      </c>
      <c r="E36" s="3" t="s">
        <v>251</v>
      </c>
      <c r="F36" s="3" t="s">
        <v>15</v>
      </c>
      <c r="G36" s="3" t="s">
        <v>254</v>
      </c>
      <c r="H36" s="3" t="s">
        <v>15</v>
      </c>
      <c r="I36" s="3" t="s">
        <v>15</v>
      </c>
      <c r="J36" s="3" t="s">
        <v>12</v>
      </c>
      <c r="K36" s="3" t="s">
        <v>15</v>
      </c>
      <c r="L36">
        <f t="shared" si="4"/>
        <v>3</v>
      </c>
      <c r="M36" s="1" t="str">
        <f t="shared" si="5"/>
        <v>Date missing</v>
      </c>
      <c r="N36" s="1">
        <f>TRUNC(G36-E36)</f>
        <v>0</v>
      </c>
      <c r="O36" s="1" t="str">
        <f>IF(H36="(None Entered)", "Investigation not initiated", TRUNC(H36-E36))</f>
        <v>Investigation not initiated</v>
      </c>
      <c r="P36" s="1" t="str">
        <f>IF(I36="(None Entered)", "Investigation not complete", TRUNC(I36-E36))</f>
        <v>Investigation not complete</v>
      </c>
      <c r="Q36" s="1" t="str">
        <f>J36</f>
        <v>Yes</v>
      </c>
      <c r="R36" s="1">
        <f>IF(K36="(None Entered)", 0, 1)</f>
        <v>0</v>
      </c>
      <c r="S36">
        <f t="shared" si="2"/>
        <v>1</v>
      </c>
      <c r="T36">
        <f t="shared" si="3"/>
        <v>1</v>
      </c>
    </row>
    <row r="37" spans="1:20" x14ac:dyDescent="0.25">
      <c r="A37" s="3" t="s">
        <v>267</v>
      </c>
      <c r="B37" s="3" t="s">
        <v>24</v>
      </c>
      <c r="C37" s="3" t="s">
        <v>19</v>
      </c>
      <c r="D37" s="3" t="s">
        <v>39</v>
      </c>
      <c r="E37" s="3" t="s">
        <v>242</v>
      </c>
      <c r="F37" s="3" t="s">
        <v>15</v>
      </c>
      <c r="G37" s="3" t="s">
        <v>268</v>
      </c>
      <c r="H37" s="3" t="s">
        <v>15</v>
      </c>
      <c r="I37" s="3" t="s">
        <v>15</v>
      </c>
      <c r="J37" s="3" t="s">
        <v>12</v>
      </c>
      <c r="K37" s="3" t="s">
        <v>15</v>
      </c>
      <c r="L37">
        <f t="shared" si="4"/>
        <v>3</v>
      </c>
      <c r="M37" s="1" t="str">
        <f t="shared" si="5"/>
        <v>Date missing</v>
      </c>
      <c r="N37" s="1">
        <f>TRUNC(G37-E37)</f>
        <v>0</v>
      </c>
      <c r="O37" s="1" t="str">
        <f>IF(H37="(None Entered)", "Investigation not initiated", TRUNC(H37-E37))</f>
        <v>Investigation not initiated</v>
      </c>
      <c r="P37" s="1" t="str">
        <f>IF(I37="(None Entered)", "Investigation not complete", TRUNC(I37-E37))</f>
        <v>Investigation not complete</v>
      </c>
      <c r="Q37" s="1" t="str">
        <f>J37</f>
        <v>Yes</v>
      </c>
      <c r="R37" s="1">
        <f>IF(K37="(None Entered)", 0, 1)</f>
        <v>0</v>
      </c>
      <c r="S37">
        <f t="shared" si="2"/>
        <v>1</v>
      </c>
      <c r="T37">
        <f t="shared" si="3"/>
        <v>1</v>
      </c>
    </row>
    <row r="38" spans="1:20" x14ac:dyDescent="0.25">
      <c r="A38" s="3" t="s">
        <v>275</v>
      </c>
      <c r="B38" s="3" t="s">
        <v>24</v>
      </c>
      <c r="C38" s="3" t="s">
        <v>19</v>
      </c>
      <c r="D38" s="3" t="s">
        <v>39</v>
      </c>
      <c r="E38" s="3" t="s">
        <v>229</v>
      </c>
      <c r="F38" s="3" t="s">
        <v>15</v>
      </c>
      <c r="G38" s="3" t="s">
        <v>276</v>
      </c>
      <c r="H38" s="3" t="s">
        <v>15</v>
      </c>
      <c r="I38" s="3" t="s">
        <v>15</v>
      </c>
      <c r="J38" s="3" t="s">
        <v>12</v>
      </c>
      <c r="K38" s="3" t="s">
        <v>15</v>
      </c>
      <c r="L38">
        <f t="shared" si="4"/>
        <v>3</v>
      </c>
      <c r="M38" s="1" t="str">
        <f t="shared" si="5"/>
        <v>Date missing</v>
      </c>
      <c r="N38" s="1">
        <f>TRUNC(G38-E38)</f>
        <v>0</v>
      </c>
      <c r="O38" s="1" t="str">
        <f>IF(H38="(None Entered)", "Investigation not initiated", TRUNC(H38-E38))</f>
        <v>Investigation not initiated</v>
      </c>
      <c r="P38" s="1" t="str">
        <f>IF(I38="(None Entered)", "Investigation not complete", TRUNC(I38-E38))</f>
        <v>Investigation not complete</v>
      </c>
      <c r="Q38" s="1" t="str">
        <f>J38</f>
        <v>Yes</v>
      </c>
      <c r="R38" s="1">
        <f>IF(K38="(None Entered)", 0, 1)</f>
        <v>0</v>
      </c>
      <c r="S38">
        <f t="shared" si="2"/>
        <v>1</v>
      </c>
      <c r="T38">
        <f t="shared" si="3"/>
        <v>1</v>
      </c>
    </row>
    <row r="39" spans="1:20" x14ac:dyDescent="0.25">
      <c r="A39" s="3" t="s">
        <v>330</v>
      </c>
      <c r="B39" s="3" t="s">
        <v>34</v>
      </c>
      <c r="C39" s="3" t="s">
        <v>19</v>
      </c>
      <c r="D39" s="3" t="s">
        <v>39</v>
      </c>
      <c r="E39" s="3" t="s">
        <v>331</v>
      </c>
      <c r="F39" s="3" t="s">
        <v>331</v>
      </c>
      <c r="G39" s="3" t="s">
        <v>332</v>
      </c>
      <c r="H39" s="3" t="s">
        <v>15</v>
      </c>
      <c r="I39" s="3" t="s">
        <v>15</v>
      </c>
      <c r="J39" s="3" t="s">
        <v>12</v>
      </c>
      <c r="K39" s="3" t="s">
        <v>15</v>
      </c>
      <c r="L39">
        <f t="shared" si="4"/>
        <v>3</v>
      </c>
      <c r="M39" s="1">
        <f t="shared" si="5"/>
        <v>0</v>
      </c>
      <c r="N39" s="1">
        <f>TRUNC(G39-E39)</f>
        <v>0</v>
      </c>
      <c r="O39" s="1" t="str">
        <f>IF(H39="(None Entered)", "Investigation not initiated", TRUNC(H39-E39))</f>
        <v>Investigation not initiated</v>
      </c>
      <c r="P39" s="1" t="str">
        <f>IF(I39="(None Entered)", "Investigation not complete", TRUNC(I39-E39))</f>
        <v>Investigation not complete</v>
      </c>
      <c r="Q39" s="1" t="str">
        <f>J39</f>
        <v>Yes</v>
      </c>
      <c r="R39" s="1">
        <f>IF(K39="(None Entered)", 0, 1)</f>
        <v>0</v>
      </c>
      <c r="S39">
        <f t="shared" si="2"/>
        <v>1</v>
      </c>
      <c r="T39">
        <f t="shared" si="3"/>
        <v>1</v>
      </c>
    </row>
    <row r="40" spans="1:20" x14ac:dyDescent="0.25">
      <c r="A40" s="3" t="s">
        <v>363</v>
      </c>
      <c r="B40" s="3" t="s">
        <v>24</v>
      </c>
      <c r="C40" s="3" t="s">
        <v>19</v>
      </c>
      <c r="D40" s="3" t="s">
        <v>364</v>
      </c>
      <c r="E40" s="3" t="s">
        <v>341</v>
      </c>
      <c r="F40" s="3" t="s">
        <v>341</v>
      </c>
      <c r="G40" s="3" t="s">
        <v>365</v>
      </c>
      <c r="H40" s="3" t="s">
        <v>366</v>
      </c>
      <c r="I40" s="3" t="s">
        <v>65</v>
      </c>
      <c r="J40" s="3" t="s">
        <v>12</v>
      </c>
      <c r="K40" s="3" t="s">
        <v>15</v>
      </c>
      <c r="L40">
        <f t="shared" si="4"/>
        <v>3</v>
      </c>
      <c r="M40" s="1">
        <f t="shared" si="5"/>
        <v>0</v>
      </c>
      <c r="N40" s="1">
        <f>TRUNC(G40-E40)</f>
        <v>6</v>
      </c>
      <c r="O40" s="1">
        <f>IF(H40="(None Entered)", "Investigation not initiated", TRUNC(H40-E40))</f>
        <v>7</v>
      </c>
      <c r="P40" s="1">
        <f>IF(I40="(None Entered)", "Investigation not complete", TRUNC(I40-E40))</f>
        <v>15</v>
      </c>
      <c r="Q40" s="1" t="str">
        <f>J40</f>
        <v>Yes</v>
      </c>
      <c r="R40" s="1">
        <f>IF(K40="(None Entered)", 0, 1)</f>
        <v>0</v>
      </c>
      <c r="S40">
        <f t="shared" si="2"/>
        <v>1</v>
      </c>
      <c r="T40">
        <f t="shared" si="3"/>
        <v>1</v>
      </c>
    </row>
    <row r="41" spans="1:20" x14ac:dyDescent="0.25">
      <c r="A41" s="3" t="s">
        <v>373</v>
      </c>
      <c r="B41" s="3" t="s">
        <v>11</v>
      </c>
      <c r="C41" s="3" t="s">
        <v>19</v>
      </c>
      <c r="D41" s="3" t="s">
        <v>364</v>
      </c>
      <c r="E41" s="3" t="s">
        <v>326</v>
      </c>
      <c r="F41" s="3" t="s">
        <v>326</v>
      </c>
      <c r="G41" s="3" t="s">
        <v>374</v>
      </c>
      <c r="H41" s="3" t="s">
        <v>15</v>
      </c>
      <c r="I41" s="3" t="s">
        <v>15</v>
      </c>
      <c r="J41" s="3" t="s">
        <v>12</v>
      </c>
      <c r="K41" s="3" t="s">
        <v>15</v>
      </c>
      <c r="L41">
        <f t="shared" si="4"/>
        <v>3</v>
      </c>
      <c r="M41" s="1">
        <f t="shared" si="5"/>
        <v>0</v>
      </c>
      <c r="N41" s="1">
        <f>TRUNC(G41-E41)</f>
        <v>2</v>
      </c>
      <c r="O41" s="1" t="str">
        <f>IF(H41="(None Entered)", "Investigation not initiated", TRUNC(H41-E41))</f>
        <v>Investigation not initiated</v>
      </c>
      <c r="P41" s="1" t="str">
        <f>IF(I41="(None Entered)", "Investigation not complete", TRUNC(I41-E41))</f>
        <v>Investigation not complete</v>
      </c>
      <c r="Q41" s="1" t="str">
        <f>J41</f>
        <v>Yes</v>
      </c>
      <c r="R41" s="1">
        <f>IF(K41="(None Entered)", 0, 1)</f>
        <v>0</v>
      </c>
      <c r="S41">
        <f t="shared" si="2"/>
        <v>1</v>
      </c>
      <c r="T41">
        <f t="shared" si="3"/>
        <v>1</v>
      </c>
    </row>
    <row r="42" spans="1:20" x14ac:dyDescent="0.25">
      <c r="A42" s="3" t="s">
        <v>375</v>
      </c>
      <c r="B42" s="3" t="s">
        <v>34</v>
      </c>
      <c r="C42" s="3" t="s">
        <v>12</v>
      </c>
      <c r="D42" s="3" t="s">
        <v>376</v>
      </c>
      <c r="E42" s="3" t="s">
        <v>377</v>
      </c>
      <c r="F42" s="3" t="s">
        <v>378</v>
      </c>
      <c r="G42" s="3" t="s">
        <v>379</v>
      </c>
      <c r="H42" s="3" t="s">
        <v>380</v>
      </c>
      <c r="I42" s="3" t="s">
        <v>15</v>
      </c>
      <c r="J42" s="3" t="s">
        <v>12</v>
      </c>
      <c r="K42" s="3" t="s">
        <v>15</v>
      </c>
      <c r="L42">
        <f t="shared" si="4"/>
        <v>1</v>
      </c>
      <c r="M42" s="1">
        <f t="shared" si="5"/>
        <v>-1</v>
      </c>
      <c r="N42" s="1">
        <f>TRUNC(G42-E42)</f>
        <v>0</v>
      </c>
      <c r="O42" s="1">
        <f>IF(H42="(None Entered)", "Investigation not initiated", TRUNC(H42-E42))</f>
        <v>2</v>
      </c>
      <c r="P42" s="1" t="str">
        <f>IF(I42="(None Entered)", "Investigation not complete", TRUNC(I42-E42))</f>
        <v>Investigation not complete</v>
      </c>
      <c r="Q42" s="1" t="str">
        <f>J42</f>
        <v>Yes</v>
      </c>
      <c r="R42" s="1">
        <f>IF(K42="(None Entered)", 0, 1)</f>
        <v>0</v>
      </c>
      <c r="S42">
        <f t="shared" si="2"/>
        <v>1</v>
      </c>
      <c r="T42">
        <f t="shared" si="3"/>
        <v>1</v>
      </c>
    </row>
    <row r="43" spans="1:20" x14ac:dyDescent="0.25">
      <c r="A43" s="3" t="s">
        <v>296</v>
      </c>
      <c r="B43" s="3" t="s">
        <v>24</v>
      </c>
      <c r="C43" s="3" t="s">
        <v>12</v>
      </c>
      <c r="D43" s="3" t="s">
        <v>297</v>
      </c>
      <c r="E43" s="3" t="s">
        <v>278</v>
      </c>
      <c r="F43" s="3" t="s">
        <v>298</v>
      </c>
      <c r="G43" s="3" t="s">
        <v>299</v>
      </c>
      <c r="H43" s="3" t="s">
        <v>15</v>
      </c>
      <c r="I43" s="3" t="s">
        <v>15</v>
      </c>
      <c r="J43" s="3" t="s">
        <v>12</v>
      </c>
      <c r="K43" s="3" t="s">
        <v>15</v>
      </c>
      <c r="L43">
        <f t="shared" si="4"/>
        <v>1</v>
      </c>
      <c r="M43" s="1">
        <f t="shared" si="5"/>
        <v>5</v>
      </c>
      <c r="N43" s="1">
        <f>TRUNC(G43-E43)</f>
        <v>6</v>
      </c>
      <c r="O43" s="1" t="str">
        <f>IF(H43="(None Entered)", "Investigation not initiated", TRUNC(H43-E43))</f>
        <v>Investigation not initiated</v>
      </c>
      <c r="P43" s="1" t="str">
        <f>IF(I43="(None Entered)", "Investigation not complete", TRUNC(I43-E43))</f>
        <v>Investigation not complete</v>
      </c>
      <c r="Q43" s="1" t="str">
        <f>J43</f>
        <v>Yes</v>
      </c>
      <c r="R43" s="1">
        <f>IF(K43="(None Entered)", 0, 1)</f>
        <v>0</v>
      </c>
      <c r="S43">
        <f t="shared" si="2"/>
        <v>1</v>
      </c>
      <c r="T43">
        <f t="shared" si="3"/>
        <v>1</v>
      </c>
    </row>
    <row r="44" spans="1:20" x14ac:dyDescent="0.25">
      <c r="A44" s="3" t="s">
        <v>198</v>
      </c>
      <c r="B44" s="3" t="s">
        <v>24</v>
      </c>
      <c r="C44" s="3" t="s">
        <v>19</v>
      </c>
      <c r="D44" s="3" t="s">
        <v>199</v>
      </c>
      <c r="E44" s="3" t="s">
        <v>200</v>
      </c>
      <c r="F44" s="3" t="s">
        <v>200</v>
      </c>
      <c r="G44" s="3" t="s">
        <v>201</v>
      </c>
      <c r="H44" s="3" t="s">
        <v>200</v>
      </c>
      <c r="I44" s="3" t="s">
        <v>177</v>
      </c>
      <c r="J44" s="3" t="s">
        <v>12</v>
      </c>
      <c r="K44" s="3" t="s">
        <v>177</v>
      </c>
      <c r="L44">
        <f t="shared" si="4"/>
        <v>3</v>
      </c>
      <c r="M44" s="1">
        <f t="shared" si="5"/>
        <v>0</v>
      </c>
      <c r="N44" s="1">
        <f>TRUNC(G44-E44)</f>
        <v>1</v>
      </c>
      <c r="O44" s="1">
        <f>IF(H44="(None Entered)", "Investigation not initiated", TRUNC(H44-E44))</f>
        <v>0</v>
      </c>
      <c r="P44" s="1">
        <f>IF(I44="(None Entered)", "Investigation not complete", TRUNC(I44-E44))</f>
        <v>1</v>
      </c>
      <c r="Q44" s="1" t="str">
        <f>J44</f>
        <v>Yes</v>
      </c>
      <c r="R44" s="1">
        <f>IF(K44="(None Entered)", 0, 1)</f>
        <v>1</v>
      </c>
      <c r="S44">
        <f t="shared" si="2"/>
        <v>1</v>
      </c>
      <c r="T44">
        <f t="shared" si="3"/>
        <v>1</v>
      </c>
    </row>
    <row r="45" spans="1:20" x14ac:dyDescent="0.25">
      <c r="A45" s="3" t="s">
        <v>214</v>
      </c>
      <c r="B45" s="3" t="s">
        <v>11</v>
      </c>
      <c r="C45" s="3" t="s">
        <v>19</v>
      </c>
      <c r="D45" s="3" t="s">
        <v>215</v>
      </c>
      <c r="E45" s="3" t="s">
        <v>200</v>
      </c>
      <c r="F45" s="3" t="s">
        <v>15</v>
      </c>
      <c r="G45" s="3" t="s">
        <v>216</v>
      </c>
      <c r="H45" s="3" t="s">
        <v>15</v>
      </c>
      <c r="I45" s="3" t="s">
        <v>15</v>
      </c>
      <c r="J45" s="3" t="s">
        <v>12</v>
      </c>
      <c r="K45" s="3" t="s">
        <v>200</v>
      </c>
      <c r="L45">
        <f t="shared" si="4"/>
        <v>3</v>
      </c>
      <c r="M45" s="1" t="str">
        <f t="shared" si="5"/>
        <v>Date missing</v>
      </c>
      <c r="N45" s="1">
        <f>TRUNC(G45-E45)</f>
        <v>6</v>
      </c>
      <c r="O45" s="1" t="str">
        <f>IF(H45="(None Entered)", "Investigation not initiated", TRUNC(H45-E45))</f>
        <v>Investigation not initiated</v>
      </c>
      <c r="P45" s="1" t="str">
        <f>IF(I45="(None Entered)", "Investigation not complete", TRUNC(I45-E45))</f>
        <v>Investigation not complete</v>
      </c>
      <c r="Q45" s="1" t="str">
        <f>J45</f>
        <v>Yes</v>
      </c>
      <c r="R45" s="1">
        <f>IF(K45="(None Entered)", 0, 1)</f>
        <v>1</v>
      </c>
      <c r="S45">
        <f t="shared" si="2"/>
        <v>1</v>
      </c>
      <c r="T45">
        <f t="shared" si="3"/>
        <v>1</v>
      </c>
    </row>
    <row r="46" spans="1:20" x14ac:dyDescent="0.25">
      <c r="A46" s="3" t="s">
        <v>230</v>
      </c>
      <c r="B46" s="3" t="s">
        <v>11</v>
      </c>
      <c r="C46" s="3" t="s">
        <v>19</v>
      </c>
      <c r="D46" s="3" t="s">
        <v>215</v>
      </c>
      <c r="E46" s="3" t="s">
        <v>26</v>
      </c>
      <c r="F46" s="3" t="s">
        <v>15</v>
      </c>
      <c r="G46" s="3" t="s">
        <v>231</v>
      </c>
      <c r="H46" s="3" t="s">
        <v>15</v>
      </c>
      <c r="I46" s="3" t="s">
        <v>15</v>
      </c>
      <c r="J46" s="3" t="s">
        <v>12</v>
      </c>
      <c r="K46" s="3" t="s">
        <v>15</v>
      </c>
      <c r="L46">
        <f t="shared" si="4"/>
        <v>3</v>
      </c>
      <c r="M46" s="1" t="str">
        <f t="shared" si="5"/>
        <v>Date missing</v>
      </c>
      <c r="N46" s="1">
        <f>TRUNC(G46-E46)</f>
        <v>0</v>
      </c>
      <c r="O46" s="1" t="str">
        <f>IF(H46="(None Entered)", "Investigation not initiated", TRUNC(H46-E46))</f>
        <v>Investigation not initiated</v>
      </c>
      <c r="P46" s="1" t="str">
        <f>IF(I46="(None Entered)", "Investigation not complete", TRUNC(I46-E46))</f>
        <v>Investigation not complete</v>
      </c>
      <c r="Q46" s="1" t="str">
        <f>J46</f>
        <v>Yes</v>
      </c>
      <c r="R46" s="1">
        <f>IF(K46="(None Entered)", 0, 1)</f>
        <v>0</v>
      </c>
      <c r="S46">
        <f t="shared" si="2"/>
        <v>1</v>
      </c>
      <c r="T46">
        <f t="shared" si="3"/>
        <v>1</v>
      </c>
    </row>
    <row r="47" spans="1:20" x14ac:dyDescent="0.25">
      <c r="A47" s="3" t="s">
        <v>259</v>
      </c>
      <c r="B47" s="3" t="s">
        <v>24</v>
      </c>
      <c r="C47" s="3" t="s">
        <v>19</v>
      </c>
      <c r="D47" s="3" t="s">
        <v>215</v>
      </c>
      <c r="E47" s="3" t="s">
        <v>251</v>
      </c>
      <c r="F47" s="3" t="s">
        <v>15</v>
      </c>
      <c r="G47" s="3" t="s">
        <v>260</v>
      </c>
      <c r="H47" s="3" t="s">
        <v>15</v>
      </c>
      <c r="I47" s="3" t="s">
        <v>15</v>
      </c>
      <c r="J47" s="3" t="s">
        <v>12</v>
      </c>
      <c r="K47" s="3" t="s">
        <v>15</v>
      </c>
      <c r="L47">
        <f t="shared" si="4"/>
        <v>3</v>
      </c>
      <c r="M47" s="1" t="str">
        <f t="shared" si="5"/>
        <v>Date missing</v>
      </c>
      <c r="N47" s="1">
        <f>TRUNC(G47-E47)</f>
        <v>0</v>
      </c>
      <c r="O47" s="1" t="str">
        <f>IF(H47="(None Entered)", "Investigation not initiated", TRUNC(H47-E47))</f>
        <v>Investigation not initiated</v>
      </c>
      <c r="P47" s="1" t="str">
        <f>IF(I47="(None Entered)", "Investigation not complete", TRUNC(I47-E47))</f>
        <v>Investigation not complete</v>
      </c>
      <c r="Q47" s="1" t="str">
        <f>J47</f>
        <v>Yes</v>
      </c>
      <c r="R47" s="1">
        <f>IF(K47="(None Entered)", 0, 1)</f>
        <v>0</v>
      </c>
      <c r="S47">
        <f t="shared" si="2"/>
        <v>1</v>
      </c>
      <c r="T47">
        <f t="shared" si="3"/>
        <v>1</v>
      </c>
    </row>
    <row r="48" spans="1:20" x14ac:dyDescent="0.25">
      <c r="A48" s="3" t="s">
        <v>360</v>
      </c>
      <c r="B48" s="3" t="s">
        <v>34</v>
      </c>
      <c r="C48" s="3" t="s">
        <v>12</v>
      </c>
      <c r="D48" s="3" t="s">
        <v>361</v>
      </c>
      <c r="E48" s="3" t="s">
        <v>122</v>
      </c>
      <c r="F48" s="3" t="s">
        <v>15</v>
      </c>
      <c r="G48" s="3" t="s">
        <v>362</v>
      </c>
      <c r="H48" s="3" t="s">
        <v>15</v>
      </c>
      <c r="I48" s="3" t="s">
        <v>15</v>
      </c>
      <c r="J48" s="3" t="s">
        <v>12</v>
      </c>
      <c r="K48" s="3" t="s">
        <v>15</v>
      </c>
      <c r="L48">
        <f t="shared" si="4"/>
        <v>1</v>
      </c>
      <c r="M48" s="1" t="str">
        <f t="shared" si="5"/>
        <v>Date missing</v>
      </c>
      <c r="N48" s="1">
        <f>TRUNC(G48-E48)</f>
        <v>0</v>
      </c>
      <c r="O48" s="1" t="str">
        <f>IF(H48="(None Entered)", "Investigation not initiated", TRUNC(H48-E48))</f>
        <v>Investigation not initiated</v>
      </c>
      <c r="P48" s="1" t="str">
        <f>IF(I48="(None Entered)", "Investigation not complete", TRUNC(I48-E48))</f>
        <v>Investigation not complete</v>
      </c>
      <c r="Q48" s="1" t="str">
        <f>J48</f>
        <v>Yes</v>
      </c>
      <c r="R48" s="1">
        <f>IF(K48="(None Entered)", 0, 1)</f>
        <v>0</v>
      </c>
      <c r="S48">
        <f t="shared" si="2"/>
        <v>1</v>
      </c>
      <c r="T48">
        <f t="shared" si="3"/>
        <v>1</v>
      </c>
    </row>
    <row r="49" spans="1:20" x14ac:dyDescent="0.25">
      <c r="A49" s="3" t="s">
        <v>162</v>
      </c>
      <c r="B49" s="3" t="s">
        <v>24</v>
      </c>
      <c r="C49" s="3" t="s">
        <v>19</v>
      </c>
      <c r="D49" s="3" t="s">
        <v>163</v>
      </c>
      <c r="E49" s="3" t="s">
        <v>158</v>
      </c>
      <c r="F49" s="3" t="s">
        <v>15</v>
      </c>
      <c r="G49" s="3" t="s">
        <v>164</v>
      </c>
      <c r="H49" s="3" t="s">
        <v>158</v>
      </c>
      <c r="I49" s="3" t="s">
        <v>158</v>
      </c>
      <c r="J49" s="3" t="s">
        <v>12</v>
      </c>
      <c r="K49" s="3" t="s">
        <v>15</v>
      </c>
      <c r="L49">
        <f t="shared" si="4"/>
        <v>3</v>
      </c>
      <c r="M49" s="1" t="str">
        <f t="shared" si="5"/>
        <v>Date missing</v>
      </c>
      <c r="N49" s="1">
        <f>TRUNC(G49-E49)</f>
        <v>0</v>
      </c>
      <c r="O49" s="1">
        <f>IF(H49="(None Entered)", "Investigation not initiated", TRUNC(H49-E49))</f>
        <v>0</v>
      </c>
      <c r="P49" s="1">
        <f>IF(I49="(None Entered)", "Investigation not complete", TRUNC(I49-E49))</f>
        <v>0</v>
      </c>
      <c r="Q49" s="1" t="str">
        <f>J49</f>
        <v>Yes</v>
      </c>
      <c r="R49" s="1">
        <f>IF(K49="(None Entered)", 0, 1)</f>
        <v>0</v>
      </c>
      <c r="S49">
        <f t="shared" si="2"/>
        <v>1</v>
      </c>
      <c r="T49">
        <f t="shared" si="3"/>
        <v>1</v>
      </c>
    </row>
    <row r="50" spans="1:20" x14ac:dyDescent="0.25">
      <c r="A50" s="3" t="s">
        <v>322</v>
      </c>
      <c r="B50" s="3" t="s">
        <v>24</v>
      </c>
      <c r="C50" s="3" t="s">
        <v>19</v>
      </c>
      <c r="D50" s="3" t="s">
        <v>323</v>
      </c>
      <c r="E50" s="3" t="s">
        <v>324</v>
      </c>
      <c r="F50" s="3" t="s">
        <v>324</v>
      </c>
      <c r="G50" s="3" t="s">
        <v>325</v>
      </c>
      <c r="H50" s="3" t="s">
        <v>312</v>
      </c>
      <c r="I50" s="3" t="s">
        <v>326</v>
      </c>
      <c r="J50" s="3" t="s">
        <v>12</v>
      </c>
      <c r="K50" s="3" t="s">
        <v>15</v>
      </c>
      <c r="L50">
        <f t="shared" si="4"/>
        <v>3</v>
      </c>
      <c r="M50" s="1">
        <f t="shared" si="5"/>
        <v>0</v>
      </c>
      <c r="N50" s="1">
        <f>TRUNC(G50-E50)</f>
        <v>0</v>
      </c>
      <c r="O50" s="1">
        <f>IF(H50="(None Entered)", "Investigation not initiated", TRUNC(H50-E50))</f>
        <v>6</v>
      </c>
      <c r="P50" s="1">
        <f>IF(I50="(None Entered)", "Investigation not complete", TRUNC(I50-E50))</f>
        <v>14</v>
      </c>
      <c r="Q50" s="1" t="str">
        <f>J50</f>
        <v>Yes</v>
      </c>
      <c r="R50" s="1">
        <f>IF(K50="(None Entered)", 0, 1)</f>
        <v>0</v>
      </c>
      <c r="S50">
        <f t="shared" si="2"/>
        <v>1</v>
      </c>
      <c r="T50">
        <f t="shared" si="3"/>
        <v>1</v>
      </c>
    </row>
    <row r="51" spans="1:20" x14ac:dyDescent="0.25">
      <c r="A51" s="3" t="s">
        <v>344</v>
      </c>
      <c r="B51" s="3" t="s">
        <v>24</v>
      </c>
      <c r="C51" s="3" t="s">
        <v>19</v>
      </c>
      <c r="D51" s="3" t="s">
        <v>345</v>
      </c>
      <c r="E51" s="3" t="s">
        <v>341</v>
      </c>
      <c r="F51" s="3" t="s">
        <v>15</v>
      </c>
      <c r="G51" s="3" t="s">
        <v>346</v>
      </c>
      <c r="H51" s="3" t="s">
        <v>341</v>
      </c>
      <c r="I51" s="3" t="s">
        <v>347</v>
      </c>
      <c r="J51" s="3" t="s">
        <v>12</v>
      </c>
      <c r="K51" s="3" t="s">
        <v>15</v>
      </c>
      <c r="L51">
        <f t="shared" si="4"/>
        <v>3</v>
      </c>
      <c r="M51" s="1" t="str">
        <f t="shared" si="5"/>
        <v>Date missing</v>
      </c>
      <c r="N51" s="1">
        <f>TRUNC(G51-E51)</f>
        <v>0</v>
      </c>
      <c r="O51" s="1">
        <f>IF(H51="(None Entered)", "Investigation not initiated", TRUNC(H51-E51))</f>
        <v>0</v>
      </c>
      <c r="P51" s="1">
        <f>IF(I51="(None Entered)", "Investigation not complete", TRUNC(I51-E51))</f>
        <v>1</v>
      </c>
      <c r="Q51" s="1" t="str">
        <f>J51</f>
        <v>Yes</v>
      </c>
      <c r="R51" s="1">
        <f>IF(K51="(None Entered)", 0, 1)</f>
        <v>0</v>
      </c>
      <c r="S51">
        <f t="shared" si="2"/>
        <v>1</v>
      </c>
      <c r="T51">
        <f t="shared" si="3"/>
        <v>1</v>
      </c>
    </row>
    <row r="52" spans="1:20" x14ac:dyDescent="0.25">
      <c r="A52" s="3" t="s">
        <v>134</v>
      </c>
      <c r="B52" s="3" t="s">
        <v>24</v>
      </c>
      <c r="C52" s="3" t="s">
        <v>12</v>
      </c>
      <c r="D52" s="3" t="s">
        <v>135</v>
      </c>
      <c r="E52" s="3" t="s">
        <v>127</v>
      </c>
      <c r="F52" s="3" t="s">
        <v>127</v>
      </c>
      <c r="G52" s="3" t="s">
        <v>136</v>
      </c>
      <c r="H52" s="3" t="s">
        <v>127</v>
      </c>
      <c r="I52" s="3" t="s">
        <v>127</v>
      </c>
      <c r="J52" s="3" t="s">
        <v>12</v>
      </c>
      <c r="K52" s="3" t="s">
        <v>65</v>
      </c>
      <c r="L52">
        <f t="shared" si="4"/>
        <v>1</v>
      </c>
      <c r="M52" s="1">
        <f t="shared" si="5"/>
        <v>0</v>
      </c>
      <c r="N52" s="1">
        <f>TRUNC(G52-E52)</f>
        <v>0</v>
      </c>
      <c r="O52" s="1">
        <f>IF(H52="(None Entered)", "Investigation not initiated", TRUNC(H52-E52))</f>
        <v>0</v>
      </c>
      <c r="P52" s="1">
        <f>IF(I52="(None Entered)", "Investigation not complete", TRUNC(I52-E52))</f>
        <v>0</v>
      </c>
      <c r="Q52" s="1" t="str">
        <f>J52</f>
        <v>Yes</v>
      </c>
      <c r="R52" s="1">
        <f>IF(K52="(None Entered)", 0, 1)</f>
        <v>1</v>
      </c>
      <c r="S52">
        <f t="shared" si="2"/>
        <v>1</v>
      </c>
      <c r="T52">
        <f t="shared" si="3"/>
        <v>1</v>
      </c>
    </row>
    <row r="53" spans="1:20" x14ac:dyDescent="0.25">
      <c r="A53" s="3" t="s">
        <v>137</v>
      </c>
      <c r="B53" s="3" t="s">
        <v>11</v>
      </c>
      <c r="C53" s="3" t="s">
        <v>19</v>
      </c>
      <c r="D53" s="3" t="s">
        <v>135</v>
      </c>
      <c r="E53" s="3" t="s">
        <v>127</v>
      </c>
      <c r="F53" s="3" t="s">
        <v>15</v>
      </c>
      <c r="G53" s="3" t="s">
        <v>138</v>
      </c>
      <c r="H53" s="3" t="s">
        <v>127</v>
      </c>
      <c r="I53" s="3" t="s">
        <v>127</v>
      </c>
      <c r="J53" s="3" t="s">
        <v>12</v>
      </c>
      <c r="K53" s="3" t="s">
        <v>65</v>
      </c>
      <c r="L53">
        <f t="shared" si="4"/>
        <v>3</v>
      </c>
      <c r="M53" s="1" t="str">
        <f t="shared" si="5"/>
        <v>Date missing</v>
      </c>
      <c r="N53" s="1">
        <f>TRUNC(G53-E53)</f>
        <v>0</v>
      </c>
      <c r="O53" s="1">
        <f>IF(H53="(None Entered)", "Investigation not initiated", TRUNC(H53-E53))</f>
        <v>0</v>
      </c>
      <c r="P53" s="1">
        <f>IF(I53="(None Entered)", "Investigation not complete", TRUNC(I53-E53))</f>
        <v>0</v>
      </c>
      <c r="Q53" s="1" t="str">
        <f>J53</f>
        <v>Yes</v>
      </c>
      <c r="R53" s="1">
        <f>IF(K53="(None Entered)", 0, 1)</f>
        <v>1</v>
      </c>
      <c r="S53">
        <f t="shared" si="2"/>
        <v>1</v>
      </c>
      <c r="T53">
        <f t="shared" si="3"/>
        <v>1</v>
      </c>
    </row>
    <row r="54" spans="1:20" x14ac:dyDescent="0.25">
      <c r="A54" s="3" t="s">
        <v>144</v>
      </c>
      <c r="B54" s="3" t="s">
        <v>24</v>
      </c>
      <c r="C54" s="3" t="s">
        <v>19</v>
      </c>
      <c r="D54" s="3" t="s">
        <v>145</v>
      </c>
      <c r="E54" s="3" t="s">
        <v>146</v>
      </c>
      <c r="F54" s="3" t="s">
        <v>146</v>
      </c>
      <c r="G54" s="3" t="s">
        <v>147</v>
      </c>
      <c r="H54" s="3" t="s">
        <v>146</v>
      </c>
      <c r="I54" s="3" t="s">
        <v>106</v>
      </c>
      <c r="J54" s="3" t="s">
        <v>12</v>
      </c>
      <c r="K54" s="3" t="s">
        <v>15</v>
      </c>
      <c r="L54">
        <f t="shared" si="4"/>
        <v>3</v>
      </c>
      <c r="M54" s="1">
        <f t="shared" si="5"/>
        <v>0</v>
      </c>
      <c r="N54" s="1">
        <f>TRUNC(G54-E54)</f>
        <v>0</v>
      </c>
      <c r="O54" s="1">
        <f>IF(H54="(None Entered)", "Investigation not initiated", TRUNC(H54-E54))</f>
        <v>0</v>
      </c>
      <c r="P54" s="1">
        <f>IF(I54="(None Entered)", "Investigation not complete", TRUNC(I54-E54))</f>
        <v>3</v>
      </c>
      <c r="Q54" s="1" t="str">
        <f>J54</f>
        <v>Yes</v>
      </c>
      <c r="R54" s="1">
        <f>IF(K54="(None Entered)", 0, 1)</f>
        <v>0</v>
      </c>
      <c r="S54">
        <f t="shared" si="2"/>
        <v>1</v>
      </c>
      <c r="T54">
        <f t="shared" si="3"/>
        <v>1</v>
      </c>
    </row>
    <row r="55" spans="1:20" x14ac:dyDescent="0.25">
      <c r="A55" s="3" t="s">
        <v>155</v>
      </c>
      <c r="B55" s="3" t="s">
        <v>24</v>
      </c>
      <c r="C55" s="3" t="s">
        <v>19</v>
      </c>
      <c r="D55" s="3" t="s">
        <v>145</v>
      </c>
      <c r="E55" s="3" t="s">
        <v>156</v>
      </c>
      <c r="F55" s="3" t="s">
        <v>15</v>
      </c>
      <c r="G55" s="3" t="s">
        <v>157</v>
      </c>
      <c r="H55" s="3" t="s">
        <v>158</v>
      </c>
      <c r="I55" s="3" t="s">
        <v>159</v>
      </c>
      <c r="J55" s="3" t="s">
        <v>12</v>
      </c>
      <c r="K55" s="3" t="s">
        <v>15</v>
      </c>
      <c r="L55">
        <f t="shared" si="4"/>
        <v>3</v>
      </c>
      <c r="M55" s="1" t="str">
        <f t="shared" si="5"/>
        <v>Date missing</v>
      </c>
      <c r="N55" s="1">
        <f>TRUNC(G55-E55)</f>
        <v>3</v>
      </c>
      <c r="O55" s="1">
        <f>IF(H55="(None Entered)", "Investigation not initiated", TRUNC(H55-E55))</f>
        <v>3</v>
      </c>
      <c r="P55" s="1">
        <f>IF(I55="(None Entered)", "Investigation not complete", TRUNC(I55-E55))</f>
        <v>19</v>
      </c>
      <c r="Q55" s="1" t="str">
        <f>J55</f>
        <v>Yes</v>
      </c>
      <c r="R55" s="1">
        <f>IF(K55="(None Entered)", 0, 1)</f>
        <v>0</v>
      </c>
      <c r="S55">
        <f t="shared" si="2"/>
        <v>1</v>
      </c>
      <c r="T55">
        <f t="shared" si="3"/>
        <v>1</v>
      </c>
    </row>
    <row r="56" spans="1:20" x14ac:dyDescent="0.25">
      <c r="A56" s="3" t="s">
        <v>225</v>
      </c>
      <c r="B56" s="3" t="s">
        <v>24</v>
      </c>
      <c r="C56" s="3" t="s">
        <v>19</v>
      </c>
      <c r="D56" s="3" t="s">
        <v>145</v>
      </c>
      <c r="E56" s="3" t="s">
        <v>197</v>
      </c>
      <c r="F56" s="3" t="s">
        <v>15</v>
      </c>
      <c r="G56" s="3" t="s">
        <v>226</v>
      </c>
      <c r="H56" s="3" t="s">
        <v>26</v>
      </c>
      <c r="I56" s="3" t="s">
        <v>26</v>
      </c>
      <c r="J56" s="3" t="s">
        <v>12</v>
      </c>
      <c r="K56" s="3" t="s">
        <v>15</v>
      </c>
      <c r="L56">
        <f t="shared" si="4"/>
        <v>3</v>
      </c>
      <c r="M56" s="1" t="str">
        <f t="shared" si="5"/>
        <v>Date missing</v>
      </c>
      <c r="N56" s="1">
        <f>TRUNC(G56-E56)</f>
        <v>0</v>
      </c>
      <c r="O56" s="1">
        <f>IF(H56="(None Entered)", "Investigation not initiated", TRUNC(H56-E56))</f>
        <v>1</v>
      </c>
      <c r="P56" s="1">
        <f>IF(I56="(None Entered)", "Investigation not complete", TRUNC(I56-E56))</f>
        <v>1</v>
      </c>
      <c r="Q56" s="1" t="str">
        <f>J56</f>
        <v>Yes</v>
      </c>
      <c r="R56" s="1">
        <f>IF(K56="(None Entered)", 0, 1)</f>
        <v>0</v>
      </c>
      <c r="S56">
        <f t="shared" si="2"/>
        <v>1</v>
      </c>
      <c r="T56">
        <f t="shared" si="3"/>
        <v>1</v>
      </c>
    </row>
    <row r="57" spans="1:20" x14ac:dyDescent="0.25">
      <c r="A57" s="3" t="s">
        <v>227</v>
      </c>
      <c r="B57" s="3" t="s">
        <v>11</v>
      </c>
      <c r="C57" s="3" t="s">
        <v>19</v>
      </c>
      <c r="D57" s="3" t="s">
        <v>145</v>
      </c>
      <c r="E57" s="3" t="s">
        <v>26</v>
      </c>
      <c r="F57" s="3" t="s">
        <v>26</v>
      </c>
      <c r="G57" s="3" t="s">
        <v>228</v>
      </c>
      <c r="H57" s="3" t="s">
        <v>15</v>
      </c>
      <c r="I57" s="3" t="s">
        <v>15</v>
      </c>
      <c r="J57" s="3" t="s">
        <v>12</v>
      </c>
      <c r="K57" s="3" t="s">
        <v>229</v>
      </c>
      <c r="L57">
        <f t="shared" si="4"/>
        <v>3</v>
      </c>
      <c r="M57" s="1">
        <f t="shared" si="5"/>
        <v>0</v>
      </c>
      <c r="N57" s="1">
        <f>TRUNC(G57-E57)</f>
        <v>0</v>
      </c>
      <c r="O57" s="1" t="str">
        <f>IF(H57="(None Entered)", "Investigation not initiated", TRUNC(H57-E57))</f>
        <v>Investigation not initiated</v>
      </c>
      <c r="P57" s="1" t="str">
        <f>IF(I57="(None Entered)", "Investigation not complete", TRUNC(I57-E57))</f>
        <v>Investigation not complete</v>
      </c>
      <c r="Q57" s="1" t="str">
        <f>J57</f>
        <v>Yes</v>
      </c>
      <c r="R57" s="1">
        <f>IF(K57="(None Entered)", 0, 1)</f>
        <v>1</v>
      </c>
      <c r="S57">
        <f t="shared" si="2"/>
        <v>1</v>
      </c>
      <c r="T57">
        <f t="shared" si="3"/>
        <v>1</v>
      </c>
    </row>
    <row r="58" spans="1:20" x14ac:dyDescent="0.25">
      <c r="A58" s="3" t="s">
        <v>243</v>
      </c>
      <c r="B58" s="3" t="s">
        <v>11</v>
      </c>
      <c r="C58" s="3" t="s">
        <v>19</v>
      </c>
      <c r="D58" s="3" t="s">
        <v>145</v>
      </c>
      <c r="E58" s="3" t="s">
        <v>197</v>
      </c>
      <c r="F58" s="3" t="s">
        <v>197</v>
      </c>
      <c r="G58" s="3" t="s">
        <v>244</v>
      </c>
      <c r="H58" s="3" t="s">
        <v>15</v>
      </c>
      <c r="I58" s="3" t="s">
        <v>15</v>
      </c>
      <c r="J58" s="3" t="s">
        <v>12</v>
      </c>
      <c r="K58" s="3" t="s">
        <v>229</v>
      </c>
      <c r="L58">
        <f t="shared" si="4"/>
        <v>3</v>
      </c>
      <c r="M58" s="1">
        <f t="shared" si="5"/>
        <v>0</v>
      </c>
      <c r="N58" s="1">
        <f>TRUNC(G58-E58)</f>
        <v>2</v>
      </c>
      <c r="O58" s="1" t="str">
        <f>IF(H58="(None Entered)", "Investigation not initiated", TRUNC(H58-E58))</f>
        <v>Investigation not initiated</v>
      </c>
      <c r="P58" s="1" t="str">
        <f>IF(I58="(None Entered)", "Investigation not complete", TRUNC(I58-E58))</f>
        <v>Investigation not complete</v>
      </c>
      <c r="Q58" s="1" t="str">
        <f>J58</f>
        <v>Yes</v>
      </c>
      <c r="R58" s="1">
        <f>IF(K58="(None Entered)", 0, 1)</f>
        <v>1</v>
      </c>
      <c r="S58">
        <f t="shared" si="2"/>
        <v>1</v>
      </c>
      <c r="T58">
        <f t="shared" si="3"/>
        <v>1</v>
      </c>
    </row>
    <row r="59" spans="1:20" x14ac:dyDescent="0.25">
      <c r="A59" s="3" t="s">
        <v>33</v>
      </c>
      <c r="B59" s="3" t="s">
        <v>34</v>
      </c>
      <c r="C59" s="3" t="s">
        <v>19</v>
      </c>
      <c r="D59" s="3" t="s">
        <v>35</v>
      </c>
      <c r="E59" s="3" t="s">
        <v>21</v>
      </c>
      <c r="F59" s="3" t="s">
        <v>15</v>
      </c>
      <c r="G59" s="3" t="s">
        <v>36</v>
      </c>
      <c r="H59" s="3" t="s">
        <v>21</v>
      </c>
      <c r="I59" s="3" t="s">
        <v>37</v>
      </c>
      <c r="J59" s="3" t="s">
        <v>12</v>
      </c>
      <c r="K59" s="3" t="s">
        <v>15</v>
      </c>
      <c r="L59">
        <f t="shared" si="4"/>
        <v>3</v>
      </c>
      <c r="M59" s="1" t="str">
        <f t="shared" si="5"/>
        <v>Date missing</v>
      </c>
      <c r="N59" s="1">
        <f>TRUNC(G59-E59)</f>
        <v>0</v>
      </c>
      <c r="O59" s="1">
        <f>IF(H59="(None Entered)", "Investigation not initiated", TRUNC(H59-E59))</f>
        <v>0</v>
      </c>
      <c r="P59" s="1">
        <f>IF(I59="(None Entered)", "Investigation not complete", TRUNC(I59-E59))</f>
        <v>2</v>
      </c>
      <c r="Q59" s="1" t="str">
        <f>J59</f>
        <v>Yes</v>
      </c>
      <c r="R59" s="1">
        <f>IF(K59="(None Entered)", 0, 1)</f>
        <v>0</v>
      </c>
      <c r="S59">
        <f t="shared" si="2"/>
        <v>1</v>
      </c>
      <c r="T59">
        <f t="shared" si="3"/>
        <v>1</v>
      </c>
    </row>
    <row r="60" spans="1:20" x14ac:dyDescent="0.25">
      <c r="A60" s="3" t="s">
        <v>82</v>
      </c>
      <c r="B60" s="3" t="s">
        <v>24</v>
      </c>
      <c r="C60" s="3" t="s">
        <v>12</v>
      </c>
      <c r="D60" s="3" t="s">
        <v>35</v>
      </c>
      <c r="E60" s="3" t="s">
        <v>80</v>
      </c>
      <c r="F60" s="3" t="s">
        <v>80</v>
      </c>
      <c r="G60" s="3" t="s">
        <v>83</v>
      </c>
      <c r="H60" s="3" t="s">
        <v>15</v>
      </c>
      <c r="I60" s="3" t="s">
        <v>15</v>
      </c>
      <c r="J60" s="3" t="s">
        <v>12</v>
      </c>
      <c r="K60" s="3" t="s">
        <v>15</v>
      </c>
      <c r="L60">
        <f t="shared" si="4"/>
        <v>1</v>
      </c>
      <c r="M60" s="1">
        <f t="shared" si="5"/>
        <v>0</v>
      </c>
      <c r="N60" s="1">
        <f>TRUNC(G60-E60)</f>
        <v>1</v>
      </c>
      <c r="O60" s="1" t="str">
        <f>IF(H60="(None Entered)", "Investigation not initiated", TRUNC(H60-E60))</f>
        <v>Investigation not initiated</v>
      </c>
      <c r="P60" s="1" t="str">
        <f>IF(I60="(None Entered)", "Investigation not complete", TRUNC(I60-E60))</f>
        <v>Investigation not complete</v>
      </c>
      <c r="Q60" s="1" t="str">
        <f>J60</f>
        <v>Yes</v>
      </c>
      <c r="R60" s="1">
        <f>IF(K60="(None Entered)", 0, 1)</f>
        <v>0</v>
      </c>
      <c r="S60">
        <f t="shared" si="2"/>
        <v>1</v>
      </c>
      <c r="T60">
        <f t="shared" si="3"/>
        <v>1</v>
      </c>
    </row>
    <row r="61" spans="1:20" x14ac:dyDescent="0.25">
      <c r="A61" s="3" t="s">
        <v>167</v>
      </c>
      <c r="B61" s="3" t="s">
        <v>24</v>
      </c>
      <c r="C61" s="3" t="s">
        <v>19</v>
      </c>
      <c r="D61" s="3" t="s">
        <v>35</v>
      </c>
      <c r="E61" s="3" t="s">
        <v>158</v>
      </c>
      <c r="F61" s="3" t="s">
        <v>158</v>
      </c>
      <c r="G61" s="3" t="s">
        <v>168</v>
      </c>
      <c r="H61" s="3" t="s">
        <v>15</v>
      </c>
      <c r="I61" s="3" t="s">
        <v>15</v>
      </c>
      <c r="J61" s="3" t="s">
        <v>12</v>
      </c>
      <c r="K61" s="3" t="s">
        <v>15</v>
      </c>
      <c r="L61">
        <f t="shared" si="4"/>
        <v>3</v>
      </c>
      <c r="M61" s="1">
        <f t="shared" si="5"/>
        <v>0</v>
      </c>
      <c r="N61" s="1">
        <f>TRUNC(G61-E61)</f>
        <v>0</v>
      </c>
      <c r="O61" s="1" t="str">
        <f>IF(H61="(None Entered)", "Investigation not initiated", TRUNC(H61-E61))</f>
        <v>Investigation not initiated</v>
      </c>
      <c r="P61" s="1" t="str">
        <f>IF(I61="(None Entered)", "Investigation not complete", TRUNC(I61-E61))</f>
        <v>Investigation not complete</v>
      </c>
      <c r="Q61" s="1" t="str">
        <f>J61</f>
        <v>Yes</v>
      </c>
      <c r="R61" s="1">
        <f>IF(K61="(None Entered)", 0, 1)</f>
        <v>0</v>
      </c>
      <c r="S61">
        <f t="shared" si="2"/>
        <v>1</v>
      </c>
      <c r="T61">
        <f t="shared" si="3"/>
        <v>1</v>
      </c>
    </row>
    <row r="62" spans="1:20" x14ac:dyDescent="0.25">
      <c r="A62" s="3" t="s">
        <v>208</v>
      </c>
      <c r="B62" s="3" t="s">
        <v>34</v>
      </c>
      <c r="C62" s="3" t="s">
        <v>19</v>
      </c>
      <c r="D62" s="3" t="s">
        <v>209</v>
      </c>
      <c r="E62" s="3" t="s">
        <v>210</v>
      </c>
      <c r="F62" s="3" t="s">
        <v>15</v>
      </c>
      <c r="G62" s="3" t="s">
        <v>211</v>
      </c>
      <c r="H62" s="3" t="s">
        <v>15</v>
      </c>
      <c r="I62" s="3" t="s">
        <v>15</v>
      </c>
      <c r="J62" s="3" t="s">
        <v>12</v>
      </c>
      <c r="K62" s="3" t="s">
        <v>15</v>
      </c>
      <c r="L62">
        <f t="shared" si="4"/>
        <v>3</v>
      </c>
      <c r="M62" s="1" t="str">
        <f t="shared" si="5"/>
        <v>Date missing</v>
      </c>
      <c r="N62" s="1">
        <f>TRUNC(G62-E62)</f>
        <v>0</v>
      </c>
      <c r="O62" s="1" t="str">
        <f>IF(H62="(None Entered)", "Investigation not initiated", TRUNC(H62-E62))</f>
        <v>Investigation not initiated</v>
      </c>
      <c r="P62" s="1" t="str">
        <f>IF(I62="(None Entered)", "Investigation not complete", TRUNC(I62-E62))</f>
        <v>Investigation not complete</v>
      </c>
      <c r="Q62" s="1" t="str">
        <f>J62</f>
        <v>Yes</v>
      </c>
      <c r="R62" s="1">
        <f>IF(K62="(None Entered)", 0, 1)</f>
        <v>0</v>
      </c>
      <c r="S62">
        <f t="shared" si="2"/>
        <v>1</v>
      </c>
      <c r="T62">
        <f t="shared" si="3"/>
        <v>1</v>
      </c>
    </row>
    <row r="63" spans="1:20" x14ac:dyDescent="0.25">
      <c r="A63" s="3" t="s">
        <v>264</v>
      </c>
      <c r="B63" s="3" t="s">
        <v>11</v>
      </c>
      <c r="C63" s="3" t="s">
        <v>19</v>
      </c>
      <c r="D63" s="3" t="s">
        <v>265</v>
      </c>
      <c r="E63" s="3" t="s">
        <v>236</v>
      </c>
      <c r="F63" s="3" t="s">
        <v>251</v>
      </c>
      <c r="G63" s="3" t="s">
        <v>266</v>
      </c>
      <c r="H63" s="3" t="s">
        <v>15</v>
      </c>
      <c r="I63" s="3" t="s">
        <v>15</v>
      </c>
      <c r="J63" s="3" t="s">
        <v>12</v>
      </c>
      <c r="K63" s="3" t="s">
        <v>251</v>
      </c>
      <c r="L63">
        <f t="shared" si="4"/>
        <v>3</v>
      </c>
      <c r="M63" s="1">
        <f t="shared" si="5"/>
        <v>4</v>
      </c>
      <c r="N63" s="1">
        <f>TRUNC(G63-E63)</f>
        <v>4</v>
      </c>
      <c r="O63" s="1" t="str">
        <f>IF(H63="(None Entered)", "Investigation not initiated", TRUNC(H63-E63))</f>
        <v>Investigation not initiated</v>
      </c>
      <c r="P63" s="1" t="str">
        <f>IF(I63="(None Entered)", "Investigation not complete", TRUNC(I63-E63))</f>
        <v>Investigation not complete</v>
      </c>
      <c r="Q63" s="1" t="str">
        <f>J63</f>
        <v>Yes</v>
      </c>
      <c r="R63" s="1">
        <f>IF(K63="(None Entered)", 0, 1)</f>
        <v>1</v>
      </c>
      <c r="S63">
        <f t="shared" si="2"/>
        <v>1</v>
      </c>
      <c r="T63">
        <f t="shared" si="3"/>
        <v>1</v>
      </c>
    </row>
    <row r="64" spans="1:20" x14ac:dyDescent="0.25">
      <c r="A64" s="3" t="s">
        <v>353</v>
      </c>
      <c r="B64" s="3" t="s">
        <v>34</v>
      </c>
      <c r="C64" s="3" t="s">
        <v>19</v>
      </c>
      <c r="D64" s="5" t="s">
        <v>354</v>
      </c>
      <c r="E64" s="3" t="s">
        <v>347</v>
      </c>
      <c r="F64" s="3" t="s">
        <v>15</v>
      </c>
      <c r="G64" s="3" t="s">
        <v>355</v>
      </c>
      <c r="H64" s="3" t="s">
        <v>347</v>
      </c>
      <c r="I64" s="3" t="s">
        <v>347</v>
      </c>
      <c r="J64" s="3" t="s">
        <v>12</v>
      </c>
      <c r="K64" s="3" t="s">
        <v>15</v>
      </c>
      <c r="L64">
        <f t="shared" si="4"/>
        <v>3</v>
      </c>
      <c r="M64" s="1" t="str">
        <f t="shared" si="5"/>
        <v>Date missing</v>
      </c>
      <c r="N64" s="1">
        <f>TRUNC(G64-E64)</f>
        <v>0</v>
      </c>
      <c r="O64" s="1">
        <f>IF(H64="(None Entered)", "Investigation not initiated", TRUNC(H64-E64))</f>
        <v>0</v>
      </c>
      <c r="P64" s="1">
        <f>IF(I64="(None Entered)", "Investigation not complete", TRUNC(I64-E64))</f>
        <v>0</v>
      </c>
      <c r="Q64" s="1" t="str">
        <f>J64</f>
        <v>Yes</v>
      </c>
      <c r="R64" s="1">
        <f>IF(K64="(None Entered)", 0, 1)</f>
        <v>0</v>
      </c>
      <c r="S64">
        <f t="shared" si="2"/>
        <v>1</v>
      </c>
      <c r="T64">
        <f t="shared" si="3"/>
        <v>1</v>
      </c>
    </row>
    <row r="65" spans="1:20" x14ac:dyDescent="0.25">
      <c r="A65" s="3" t="s">
        <v>27</v>
      </c>
      <c r="B65" s="3" t="s">
        <v>24</v>
      </c>
      <c r="C65" s="3" t="s">
        <v>19</v>
      </c>
      <c r="D65" s="3" t="s">
        <v>28</v>
      </c>
      <c r="E65" s="3" t="s">
        <v>29</v>
      </c>
      <c r="F65" s="3" t="s">
        <v>21</v>
      </c>
      <c r="G65" s="3" t="s">
        <v>30</v>
      </c>
      <c r="H65" s="3" t="s">
        <v>15</v>
      </c>
      <c r="I65" s="3" t="s">
        <v>15</v>
      </c>
      <c r="J65" s="3" t="s">
        <v>12</v>
      </c>
      <c r="K65" s="3" t="s">
        <v>21</v>
      </c>
      <c r="L65">
        <f t="shared" si="4"/>
        <v>3</v>
      </c>
      <c r="M65" s="1">
        <f t="shared" si="5"/>
        <v>1</v>
      </c>
      <c r="N65" s="1">
        <f>TRUNC(G65-E65)</f>
        <v>1</v>
      </c>
      <c r="O65" s="1" t="str">
        <f>IF(H65="(None Entered)", "Investigation not initiated", TRUNC(H65-E65))</f>
        <v>Investigation not initiated</v>
      </c>
      <c r="P65" s="1" t="str">
        <f>IF(I65="(None Entered)", "Investigation not complete", TRUNC(I65-E65))</f>
        <v>Investigation not complete</v>
      </c>
      <c r="Q65" s="1" t="str">
        <f>J65</f>
        <v>Yes</v>
      </c>
      <c r="R65" s="1">
        <f>IF(K65="(None Entered)", 0, 1)</f>
        <v>1</v>
      </c>
      <c r="S65">
        <f t="shared" si="2"/>
        <v>1</v>
      </c>
      <c r="T65">
        <f t="shared" si="3"/>
        <v>1</v>
      </c>
    </row>
    <row r="66" spans="1:20" x14ac:dyDescent="0.25">
      <c r="A66" s="3" t="s">
        <v>31</v>
      </c>
      <c r="B66" s="3" t="s">
        <v>24</v>
      </c>
      <c r="C66" s="3" t="s">
        <v>12</v>
      </c>
      <c r="D66" s="3" t="s">
        <v>28</v>
      </c>
      <c r="E66" s="3" t="s">
        <v>14</v>
      </c>
      <c r="F66" s="3" t="s">
        <v>21</v>
      </c>
      <c r="G66" s="3" t="s">
        <v>32</v>
      </c>
      <c r="H66" s="3" t="s">
        <v>21</v>
      </c>
      <c r="I66" s="3" t="s">
        <v>21</v>
      </c>
      <c r="J66" s="3" t="s">
        <v>12</v>
      </c>
      <c r="K66" s="3" t="s">
        <v>21</v>
      </c>
      <c r="L66">
        <f t="shared" ref="L66:L97" si="6">IF(OR(C66="Yes",B66="Critical",B66="Major")=FALSE,3,1)</f>
        <v>1</v>
      </c>
      <c r="M66" s="1">
        <f t="shared" ref="M66:M97" si="7">IF(F66="(None Entered)", "Date missing", F66-E66)</f>
        <v>2</v>
      </c>
      <c r="N66" s="1">
        <f>TRUNC(G66-E66)</f>
        <v>2</v>
      </c>
      <c r="O66" s="1">
        <f>IF(H66="(None Entered)", "Investigation not initiated", TRUNC(H66-E66))</f>
        <v>2</v>
      </c>
      <c r="P66" s="1">
        <f>IF(I66="(None Entered)", "Investigation not complete", TRUNC(I66-E66))</f>
        <v>2</v>
      </c>
      <c r="Q66" s="1" t="str">
        <f>J66</f>
        <v>Yes</v>
      </c>
      <c r="R66" s="1">
        <f>IF(K66="(None Entered)", 0, 1)</f>
        <v>1</v>
      </c>
      <c r="S66">
        <f t="shared" si="2"/>
        <v>1</v>
      </c>
      <c r="T66">
        <f t="shared" si="3"/>
        <v>1</v>
      </c>
    </row>
    <row r="67" spans="1:20" x14ac:dyDescent="0.25">
      <c r="A67" s="3" t="s">
        <v>42</v>
      </c>
      <c r="B67" s="3" t="s">
        <v>34</v>
      </c>
      <c r="C67" s="3" t="s">
        <v>12</v>
      </c>
      <c r="D67" s="3" t="s">
        <v>28</v>
      </c>
      <c r="E67" s="3" t="s">
        <v>40</v>
      </c>
      <c r="F67" s="3" t="s">
        <v>15</v>
      </c>
      <c r="G67" s="3" t="s">
        <v>43</v>
      </c>
      <c r="H67" s="3" t="s">
        <v>37</v>
      </c>
      <c r="I67" s="3" t="s">
        <v>37</v>
      </c>
      <c r="J67" s="3" t="s">
        <v>12</v>
      </c>
      <c r="K67" s="3" t="s">
        <v>44</v>
      </c>
      <c r="L67">
        <f t="shared" si="6"/>
        <v>1</v>
      </c>
      <c r="M67" s="1" t="str">
        <f t="shared" si="7"/>
        <v>Date missing</v>
      </c>
      <c r="N67" s="1">
        <f>TRUNC(G67-E67)</f>
        <v>1</v>
      </c>
      <c r="O67" s="1">
        <f>IF(H67="(None Entered)", "Investigation not initiated", TRUNC(H67-E67))</f>
        <v>1</v>
      </c>
      <c r="P67" s="1">
        <f>IF(I67="(None Entered)", "Investigation not complete", TRUNC(I67-E67))</f>
        <v>1</v>
      </c>
      <c r="Q67" s="1" t="str">
        <f>J67</f>
        <v>Yes</v>
      </c>
      <c r="R67" s="1">
        <f>IF(K67="(None Entered)", 0, 1)</f>
        <v>1</v>
      </c>
      <c r="S67">
        <f t="shared" ref="S67:S130" si="8">IF(R67=1, 1, IF(R67=0, 1, 0))</f>
        <v>1</v>
      </c>
      <c r="T67">
        <f t="shared" ref="T67:T130" si="9">SUBTOTAL(103,S67)</f>
        <v>1</v>
      </c>
    </row>
    <row r="68" spans="1:20" x14ac:dyDescent="0.25">
      <c r="A68" s="3" t="s">
        <v>49</v>
      </c>
      <c r="B68" s="3" t="s">
        <v>24</v>
      </c>
      <c r="C68" s="3" t="s">
        <v>12</v>
      </c>
      <c r="D68" s="3" t="s">
        <v>28</v>
      </c>
      <c r="E68" s="3" t="s">
        <v>47</v>
      </c>
      <c r="F68" s="3" t="s">
        <v>47</v>
      </c>
      <c r="G68" s="3" t="s">
        <v>50</v>
      </c>
      <c r="H68" s="3" t="s">
        <v>15</v>
      </c>
      <c r="I68" s="3" t="s">
        <v>15</v>
      </c>
      <c r="J68" s="3" t="s">
        <v>12</v>
      </c>
      <c r="K68" s="3" t="s">
        <v>51</v>
      </c>
      <c r="L68">
        <f t="shared" si="6"/>
        <v>1</v>
      </c>
      <c r="M68" s="1">
        <f t="shared" si="7"/>
        <v>0</v>
      </c>
      <c r="N68" s="1">
        <f>TRUNC(G68-E68)</f>
        <v>0</v>
      </c>
      <c r="O68" s="1" t="str">
        <f>IF(H68="(None Entered)", "Investigation not initiated", TRUNC(H68-E68))</f>
        <v>Investigation not initiated</v>
      </c>
      <c r="P68" s="1" t="str">
        <f>IF(I68="(None Entered)", "Investigation not complete", TRUNC(I68-E68))</f>
        <v>Investigation not complete</v>
      </c>
      <c r="Q68" s="1" t="str">
        <f>J68</f>
        <v>Yes</v>
      </c>
      <c r="R68" s="1">
        <f>IF(K68="(None Entered)", 0, 1)</f>
        <v>1</v>
      </c>
      <c r="S68">
        <f t="shared" si="8"/>
        <v>1</v>
      </c>
      <c r="T68">
        <f t="shared" si="9"/>
        <v>1</v>
      </c>
    </row>
    <row r="69" spans="1:20" x14ac:dyDescent="0.25">
      <c r="A69" s="3" t="s">
        <v>52</v>
      </c>
      <c r="B69" s="3" t="s">
        <v>24</v>
      </c>
      <c r="C69" s="3" t="s">
        <v>12</v>
      </c>
      <c r="D69" s="3" t="s">
        <v>28</v>
      </c>
      <c r="E69" s="3" t="s">
        <v>53</v>
      </c>
      <c r="F69" s="3" t="s">
        <v>53</v>
      </c>
      <c r="G69" s="3" t="s">
        <v>54</v>
      </c>
      <c r="H69" s="3" t="s">
        <v>53</v>
      </c>
      <c r="I69" s="3" t="s">
        <v>53</v>
      </c>
      <c r="J69" s="3" t="s">
        <v>12</v>
      </c>
      <c r="K69" s="3" t="s">
        <v>53</v>
      </c>
      <c r="L69">
        <f t="shared" si="6"/>
        <v>1</v>
      </c>
      <c r="M69" s="1">
        <f t="shared" si="7"/>
        <v>0</v>
      </c>
      <c r="N69" s="1">
        <f>TRUNC(G69-E69)</f>
        <v>0</v>
      </c>
      <c r="O69" s="1">
        <f>IF(H69="(None Entered)", "Investigation not initiated", TRUNC(H69-E69))</f>
        <v>0</v>
      </c>
      <c r="P69" s="1">
        <f>IF(I69="(None Entered)", "Investigation not complete", TRUNC(I69-E69))</f>
        <v>0</v>
      </c>
      <c r="Q69" s="1" t="str">
        <f>J69</f>
        <v>Yes</v>
      </c>
      <c r="R69" s="1">
        <f>IF(K69="(None Entered)", 0, 1)</f>
        <v>1</v>
      </c>
      <c r="S69">
        <f t="shared" si="8"/>
        <v>1</v>
      </c>
      <c r="T69">
        <f t="shared" si="9"/>
        <v>1</v>
      </c>
    </row>
    <row r="70" spans="1:20" x14ac:dyDescent="0.25">
      <c r="A70" s="3" t="s">
        <v>59</v>
      </c>
      <c r="B70" s="3" t="s">
        <v>11</v>
      </c>
      <c r="C70" s="3" t="s">
        <v>19</v>
      </c>
      <c r="D70" s="3" t="s">
        <v>28</v>
      </c>
      <c r="E70" s="3" t="s">
        <v>60</v>
      </c>
      <c r="F70" s="3" t="s">
        <v>15</v>
      </c>
      <c r="G70" s="3" t="s">
        <v>61</v>
      </c>
      <c r="H70" s="3" t="s">
        <v>15</v>
      </c>
      <c r="I70" s="3" t="s">
        <v>15</v>
      </c>
      <c r="J70" s="3" t="s">
        <v>12</v>
      </c>
      <c r="K70" s="3" t="s">
        <v>15</v>
      </c>
      <c r="L70">
        <f t="shared" si="6"/>
        <v>3</v>
      </c>
      <c r="M70" s="1" t="str">
        <f t="shared" si="7"/>
        <v>Date missing</v>
      </c>
      <c r="N70" s="1">
        <f>TRUNC(G70-E70)</f>
        <v>4</v>
      </c>
      <c r="O70" s="1" t="str">
        <f>IF(H70="(None Entered)", "Investigation not initiated", TRUNC(H70-E70))</f>
        <v>Investigation not initiated</v>
      </c>
      <c r="P70" s="1" t="str">
        <f>IF(I70="(None Entered)", "Investigation not complete", TRUNC(I70-E70))</f>
        <v>Investigation not complete</v>
      </c>
      <c r="Q70" s="1" t="str">
        <f>J70</f>
        <v>Yes</v>
      </c>
      <c r="R70" s="1">
        <f>IF(K70="(None Entered)", 0, 1)</f>
        <v>0</v>
      </c>
      <c r="S70">
        <f t="shared" si="8"/>
        <v>1</v>
      </c>
      <c r="T70">
        <f t="shared" si="9"/>
        <v>1</v>
      </c>
    </row>
    <row r="71" spans="1:20" x14ac:dyDescent="0.25">
      <c r="A71" s="3" t="s">
        <v>66</v>
      </c>
      <c r="B71" s="3" t="s">
        <v>24</v>
      </c>
      <c r="C71" s="3" t="s">
        <v>19</v>
      </c>
      <c r="D71" s="3" t="s">
        <v>28</v>
      </c>
      <c r="E71" s="3" t="s">
        <v>40</v>
      </c>
      <c r="F71" s="3" t="s">
        <v>15</v>
      </c>
      <c r="G71" s="3" t="s">
        <v>67</v>
      </c>
      <c r="H71" s="3" t="s">
        <v>15</v>
      </c>
      <c r="I71" s="3" t="s">
        <v>15</v>
      </c>
      <c r="J71" s="3" t="s">
        <v>12</v>
      </c>
      <c r="K71" s="3" t="s">
        <v>15</v>
      </c>
      <c r="L71">
        <f t="shared" si="6"/>
        <v>3</v>
      </c>
      <c r="M71" s="1" t="str">
        <f t="shared" si="7"/>
        <v>Date missing</v>
      </c>
      <c r="N71" s="1">
        <f>TRUNC(G71-E71)</f>
        <v>8</v>
      </c>
      <c r="O71" s="1" t="str">
        <f>IF(H71="(None Entered)", "Investigation not initiated", TRUNC(H71-E71))</f>
        <v>Investigation not initiated</v>
      </c>
      <c r="P71" s="1" t="str">
        <f>IF(I71="(None Entered)", "Investigation not complete", TRUNC(I71-E71))</f>
        <v>Investigation not complete</v>
      </c>
      <c r="Q71" s="1" t="str">
        <f>J71</f>
        <v>Yes</v>
      </c>
      <c r="R71" s="1">
        <f>IF(K71="(None Entered)", 0, 1)</f>
        <v>0</v>
      </c>
      <c r="S71">
        <f t="shared" si="8"/>
        <v>1</v>
      </c>
      <c r="T71">
        <f t="shared" si="9"/>
        <v>1</v>
      </c>
    </row>
    <row r="72" spans="1:20" x14ac:dyDescent="0.25">
      <c r="A72" s="3" t="s">
        <v>74</v>
      </c>
      <c r="B72" s="3" t="s">
        <v>11</v>
      </c>
      <c r="C72" s="3" t="s">
        <v>19</v>
      </c>
      <c r="D72" s="3" t="s">
        <v>28</v>
      </c>
      <c r="E72" s="3" t="s">
        <v>60</v>
      </c>
      <c r="F72" s="3" t="s">
        <v>15</v>
      </c>
      <c r="G72" s="3" t="s">
        <v>75</v>
      </c>
      <c r="H72" s="3" t="s">
        <v>60</v>
      </c>
      <c r="I72" s="3" t="s">
        <v>69</v>
      </c>
      <c r="J72" s="3" t="s">
        <v>12</v>
      </c>
      <c r="K72" s="3" t="s">
        <v>15</v>
      </c>
      <c r="L72">
        <f t="shared" si="6"/>
        <v>3</v>
      </c>
      <c r="M72" s="1" t="str">
        <f t="shared" si="7"/>
        <v>Date missing</v>
      </c>
      <c r="N72" s="1">
        <f>TRUNC(G72-E72)</f>
        <v>6</v>
      </c>
      <c r="O72" s="1">
        <f>IF(H72="(None Entered)", "Investigation not initiated", TRUNC(H72-E72))</f>
        <v>0</v>
      </c>
      <c r="P72" s="1">
        <f>IF(I72="(None Entered)", "Investigation not complete", TRUNC(I72-E72))</f>
        <v>6</v>
      </c>
      <c r="Q72" s="1" t="str">
        <f>J72</f>
        <v>Yes</v>
      </c>
      <c r="R72" s="1">
        <f>IF(K72="(None Entered)", 0, 1)</f>
        <v>0</v>
      </c>
      <c r="S72">
        <f t="shared" si="8"/>
        <v>1</v>
      </c>
      <c r="T72">
        <f t="shared" si="9"/>
        <v>1</v>
      </c>
    </row>
    <row r="73" spans="1:20" x14ac:dyDescent="0.25">
      <c r="A73" s="3" t="s">
        <v>76</v>
      </c>
      <c r="B73" s="3" t="s">
        <v>24</v>
      </c>
      <c r="C73" s="3" t="s">
        <v>19</v>
      </c>
      <c r="D73" s="3" t="s">
        <v>28</v>
      </c>
      <c r="E73" s="3" t="s">
        <v>69</v>
      </c>
      <c r="F73" s="3" t="s">
        <v>15</v>
      </c>
      <c r="G73" s="3" t="s">
        <v>77</v>
      </c>
      <c r="H73" s="3" t="s">
        <v>69</v>
      </c>
      <c r="I73" s="3" t="s">
        <v>69</v>
      </c>
      <c r="J73" s="3" t="s">
        <v>12</v>
      </c>
      <c r="K73" s="3" t="s">
        <v>15</v>
      </c>
      <c r="L73">
        <f t="shared" si="6"/>
        <v>3</v>
      </c>
      <c r="M73" s="1" t="str">
        <f t="shared" si="7"/>
        <v>Date missing</v>
      </c>
      <c r="N73" s="1">
        <f>TRUNC(G73-E73)</f>
        <v>3</v>
      </c>
      <c r="O73" s="1">
        <f>IF(H73="(None Entered)", "Investigation not initiated", TRUNC(H73-E73))</f>
        <v>0</v>
      </c>
      <c r="P73" s="1">
        <f>IF(I73="(None Entered)", "Investigation not complete", TRUNC(I73-E73))</f>
        <v>0</v>
      </c>
      <c r="Q73" s="1" t="str">
        <f>J73</f>
        <v>Yes</v>
      </c>
      <c r="R73" s="1">
        <f>IF(K73="(None Entered)", 0, 1)</f>
        <v>0</v>
      </c>
      <c r="S73">
        <f t="shared" si="8"/>
        <v>1</v>
      </c>
      <c r="T73">
        <f t="shared" si="9"/>
        <v>1</v>
      </c>
    </row>
    <row r="74" spans="1:20" x14ac:dyDescent="0.25">
      <c r="A74" s="3" t="s">
        <v>97</v>
      </c>
      <c r="B74" s="3" t="s">
        <v>24</v>
      </c>
      <c r="C74" s="3" t="s">
        <v>12</v>
      </c>
      <c r="D74" s="3" t="s">
        <v>28</v>
      </c>
      <c r="E74" s="3" t="s">
        <v>91</v>
      </c>
      <c r="F74" s="3" t="s">
        <v>15</v>
      </c>
      <c r="G74" s="3" t="s">
        <v>98</v>
      </c>
      <c r="H74" s="3" t="s">
        <v>15</v>
      </c>
      <c r="I74" s="3" t="s">
        <v>15</v>
      </c>
      <c r="J74" s="3" t="s">
        <v>12</v>
      </c>
      <c r="K74" s="3" t="s">
        <v>15</v>
      </c>
      <c r="L74">
        <f t="shared" si="6"/>
        <v>1</v>
      </c>
      <c r="M74" s="1" t="str">
        <f t="shared" si="7"/>
        <v>Date missing</v>
      </c>
      <c r="N74" s="1">
        <f>TRUNC(G74-E74)</f>
        <v>1</v>
      </c>
      <c r="O74" s="1" t="str">
        <f>IF(H74="(None Entered)", "Investigation not initiated", TRUNC(H74-E74))</f>
        <v>Investigation not initiated</v>
      </c>
      <c r="P74" s="1" t="str">
        <f>IF(I74="(None Entered)", "Investigation not complete", TRUNC(I74-E74))</f>
        <v>Investigation not complete</v>
      </c>
      <c r="Q74" s="1" t="str">
        <f>J74</f>
        <v>Yes</v>
      </c>
      <c r="R74" s="1">
        <f>IF(K74="(None Entered)", 0, 1)</f>
        <v>0</v>
      </c>
      <c r="S74">
        <f t="shared" si="8"/>
        <v>1</v>
      </c>
      <c r="T74">
        <f t="shared" si="9"/>
        <v>1</v>
      </c>
    </row>
    <row r="75" spans="1:20" x14ac:dyDescent="0.25">
      <c r="A75" s="3" t="s">
        <v>99</v>
      </c>
      <c r="B75" s="3" t="s">
        <v>24</v>
      </c>
      <c r="C75" s="3" t="s">
        <v>19</v>
      </c>
      <c r="D75" s="3" t="s">
        <v>28</v>
      </c>
      <c r="E75" s="3" t="s">
        <v>85</v>
      </c>
      <c r="F75" s="3" t="s">
        <v>91</v>
      </c>
      <c r="G75" s="3" t="s">
        <v>100</v>
      </c>
      <c r="H75" s="3" t="s">
        <v>91</v>
      </c>
      <c r="I75" s="3" t="s">
        <v>96</v>
      </c>
      <c r="J75" s="3" t="s">
        <v>12</v>
      </c>
      <c r="K75" s="3" t="s">
        <v>96</v>
      </c>
      <c r="L75">
        <f t="shared" si="6"/>
        <v>3</v>
      </c>
      <c r="M75" s="1">
        <f t="shared" si="7"/>
        <v>1</v>
      </c>
      <c r="N75" s="1">
        <f>TRUNC(G75-E75)</f>
        <v>3</v>
      </c>
      <c r="O75" s="1">
        <f>IF(H75="(None Entered)", "Investigation not initiated", TRUNC(H75-E75))</f>
        <v>1</v>
      </c>
      <c r="P75" s="1">
        <f>IF(I75="(None Entered)", "Investigation not complete", TRUNC(I75-E75))</f>
        <v>3</v>
      </c>
      <c r="Q75" s="1" t="str">
        <f>J75</f>
        <v>Yes</v>
      </c>
      <c r="R75" s="1">
        <f>IF(K75="(None Entered)", 0, 1)</f>
        <v>1</v>
      </c>
      <c r="S75">
        <f t="shared" si="8"/>
        <v>1</v>
      </c>
      <c r="T75">
        <f t="shared" si="9"/>
        <v>1</v>
      </c>
    </row>
    <row r="76" spans="1:20" x14ac:dyDescent="0.25">
      <c r="A76" s="3" t="s">
        <v>103</v>
      </c>
      <c r="B76" s="3" t="s">
        <v>24</v>
      </c>
      <c r="C76" s="3" t="s">
        <v>19</v>
      </c>
      <c r="D76" s="3" t="s">
        <v>28</v>
      </c>
      <c r="E76" s="3" t="s">
        <v>104</v>
      </c>
      <c r="F76" s="3" t="s">
        <v>15</v>
      </c>
      <c r="G76" s="3" t="s">
        <v>105</v>
      </c>
      <c r="H76" s="3" t="s">
        <v>104</v>
      </c>
      <c r="I76" s="3" t="s">
        <v>106</v>
      </c>
      <c r="J76" s="3" t="s">
        <v>12</v>
      </c>
      <c r="K76" s="3" t="s">
        <v>15</v>
      </c>
      <c r="L76">
        <f t="shared" si="6"/>
        <v>3</v>
      </c>
      <c r="M76" s="1" t="str">
        <f t="shared" si="7"/>
        <v>Date missing</v>
      </c>
      <c r="N76" s="1">
        <f>TRUNC(G76-E76)</f>
        <v>0</v>
      </c>
      <c r="O76" s="1">
        <f>IF(H76="(None Entered)", "Investigation not initiated", TRUNC(H76-E76))</f>
        <v>0</v>
      </c>
      <c r="P76" s="1">
        <f>IF(I76="(None Entered)", "Investigation not complete", TRUNC(I76-E76))</f>
        <v>13</v>
      </c>
      <c r="Q76" s="1" t="str">
        <f>J76</f>
        <v>Yes</v>
      </c>
      <c r="R76" s="1">
        <f>IF(K76="(None Entered)", 0, 1)</f>
        <v>0</v>
      </c>
      <c r="S76">
        <f t="shared" si="8"/>
        <v>1</v>
      </c>
      <c r="T76">
        <f t="shared" si="9"/>
        <v>1</v>
      </c>
    </row>
    <row r="77" spans="1:20" x14ac:dyDescent="0.25">
      <c r="A77" s="3" t="s">
        <v>107</v>
      </c>
      <c r="B77" s="3" t="s">
        <v>11</v>
      </c>
      <c r="C77" s="3" t="s">
        <v>19</v>
      </c>
      <c r="D77" s="3" t="s">
        <v>28</v>
      </c>
      <c r="E77" s="3" t="s">
        <v>94</v>
      </c>
      <c r="F77" s="3" t="s">
        <v>15</v>
      </c>
      <c r="G77" s="3" t="s">
        <v>108</v>
      </c>
      <c r="H77" s="3" t="s">
        <v>15</v>
      </c>
      <c r="I77" s="3" t="s">
        <v>15</v>
      </c>
      <c r="J77" s="3" t="s">
        <v>12</v>
      </c>
      <c r="K77" s="3" t="s">
        <v>15</v>
      </c>
      <c r="L77">
        <f t="shared" si="6"/>
        <v>3</v>
      </c>
      <c r="M77" s="1" t="str">
        <f t="shared" si="7"/>
        <v>Date missing</v>
      </c>
      <c r="N77" s="1">
        <f>TRUNC(G77-E77)</f>
        <v>4</v>
      </c>
      <c r="O77" s="1" t="str">
        <f>IF(H77="(None Entered)", "Investigation not initiated", TRUNC(H77-E77))</f>
        <v>Investigation not initiated</v>
      </c>
      <c r="P77" s="1" t="str">
        <f>IF(I77="(None Entered)", "Investigation not complete", TRUNC(I77-E77))</f>
        <v>Investigation not complete</v>
      </c>
      <c r="Q77" s="1" t="str">
        <f>J77</f>
        <v>Yes</v>
      </c>
      <c r="R77" s="1">
        <f>IF(K77="(None Entered)", 0, 1)</f>
        <v>0</v>
      </c>
      <c r="S77">
        <f t="shared" si="8"/>
        <v>1</v>
      </c>
      <c r="T77">
        <f t="shared" si="9"/>
        <v>1</v>
      </c>
    </row>
    <row r="78" spans="1:20" x14ac:dyDescent="0.25">
      <c r="A78" s="3" t="s">
        <v>109</v>
      </c>
      <c r="B78" s="3" t="s">
        <v>11</v>
      </c>
      <c r="C78" s="3" t="s">
        <v>19</v>
      </c>
      <c r="D78" s="3" t="s">
        <v>28</v>
      </c>
      <c r="E78" s="3" t="s">
        <v>94</v>
      </c>
      <c r="F78" s="3" t="s">
        <v>15</v>
      </c>
      <c r="G78" s="3" t="s">
        <v>110</v>
      </c>
      <c r="H78" s="3" t="s">
        <v>15</v>
      </c>
      <c r="I78" s="3" t="s">
        <v>15</v>
      </c>
      <c r="J78" s="3" t="s">
        <v>12</v>
      </c>
      <c r="K78" s="3" t="s">
        <v>15</v>
      </c>
      <c r="L78">
        <f t="shared" si="6"/>
        <v>3</v>
      </c>
      <c r="M78" s="1" t="str">
        <f t="shared" si="7"/>
        <v>Date missing</v>
      </c>
      <c r="N78" s="1">
        <f>TRUNC(G78-E78)</f>
        <v>4</v>
      </c>
      <c r="O78" s="1" t="str">
        <f>IF(H78="(None Entered)", "Investigation not initiated", TRUNC(H78-E78))</f>
        <v>Investigation not initiated</v>
      </c>
      <c r="P78" s="1" t="str">
        <f>IF(I78="(None Entered)", "Investigation not complete", TRUNC(I78-E78))</f>
        <v>Investigation not complete</v>
      </c>
      <c r="Q78" s="1" t="str">
        <f>J78</f>
        <v>Yes</v>
      </c>
      <c r="R78" s="1">
        <f>IF(K78="(None Entered)", 0, 1)</f>
        <v>0</v>
      </c>
      <c r="S78">
        <f t="shared" si="8"/>
        <v>1</v>
      </c>
      <c r="T78">
        <f t="shared" si="9"/>
        <v>1</v>
      </c>
    </row>
    <row r="79" spans="1:20" x14ac:dyDescent="0.25">
      <c r="A79" s="3" t="s">
        <v>111</v>
      </c>
      <c r="B79" s="3" t="s">
        <v>24</v>
      </c>
      <c r="C79" s="3" t="s">
        <v>12</v>
      </c>
      <c r="D79" s="3" t="s">
        <v>28</v>
      </c>
      <c r="E79" s="3" t="s">
        <v>94</v>
      </c>
      <c r="F79" s="3" t="s">
        <v>15</v>
      </c>
      <c r="G79" s="3" t="s">
        <v>112</v>
      </c>
      <c r="H79" s="3" t="s">
        <v>15</v>
      </c>
      <c r="I79" s="3" t="s">
        <v>15</v>
      </c>
      <c r="J79" s="3" t="s">
        <v>12</v>
      </c>
      <c r="K79" s="3" t="s">
        <v>15</v>
      </c>
      <c r="L79">
        <f t="shared" si="6"/>
        <v>1</v>
      </c>
      <c r="M79" s="1" t="str">
        <f t="shared" si="7"/>
        <v>Date missing</v>
      </c>
      <c r="N79" s="1">
        <f>TRUNC(G79-E79)</f>
        <v>4</v>
      </c>
      <c r="O79" s="1" t="str">
        <f>IF(H79="(None Entered)", "Investigation not initiated", TRUNC(H79-E79))</f>
        <v>Investigation not initiated</v>
      </c>
      <c r="P79" s="1" t="str">
        <f>IF(I79="(None Entered)", "Investigation not complete", TRUNC(I79-E79))</f>
        <v>Investigation not complete</v>
      </c>
      <c r="Q79" s="1" t="str">
        <f>J79</f>
        <v>Yes</v>
      </c>
      <c r="R79" s="1">
        <f>IF(K79="(None Entered)", 0, 1)</f>
        <v>0</v>
      </c>
      <c r="S79">
        <f t="shared" si="8"/>
        <v>1</v>
      </c>
      <c r="T79">
        <f t="shared" si="9"/>
        <v>1</v>
      </c>
    </row>
    <row r="80" spans="1:20" x14ac:dyDescent="0.25">
      <c r="A80" s="3" t="s">
        <v>113</v>
      </c>
      <c r="B80" s="3" t="s">
        <v>24</v>
      </c>
      <c r="C80" s="3" t="s">
        <v>12</v>
      </c>
      <c r="D80" s="3" t="s">
        <v>28</v>
      </c>
      <c r="E80" s="3" t="s">
        <v>94</v>
      </c>
      <c r="F80" s="3" t="s">
        <v>94</v>
      </c>
      <c r="G80" s="3" t="s">
        <v>114</v>
      </c>
      <c r="H80" s="3" t="s">
        <v>94</v>
      </c>
      <c r="I80" s="3" t="s">
        <v>94</v>
      </c>
      <c r="J80" s="3" t="s">
        <v>12</v>
      </c>
      <c r="K80" s="3" t="s">
        <v>87</v>
      </c>
      <c r="L80">
        <f t="shared" si="6"/>
        <v>1</v>
      </c>
      <c r="M80" s="1">
        <f t="shared" si="7"/>
        <v>0</v>
      </c>
      <c r="N80" s="1">
        <f>TRUNC(G80-E80)</f>
        <v>4</v>
      </c>
      <c r="O80" s="1">
        <f>IF(H80="(None Entered)", "Investigation not initiated", TRUNC(H80-E80))</f>
        <v>0</v>
      </c>
      <c r="P80" s="1">
        <f>IF(I80="(None Entered)", "Investigation not complete", TRUNC(I80-E80))</f>
        <v>0</v>
      </c>
      <c r="Q80" s="1" t="str">
        <f>J80</f>
        <v>Yes</v>
      </c>
      <c r="R80" s="1">
        <f>IF(K80="(None Entered)", 0, 1)</f>
        <v>1</v>
      </c>
      <c r="S80">
        <f t="shared" si="8"/>
        <v>1</v>
      </c>
      <c r="T80">
        <f t="shared" si="9"/>
        <v>1</v>
      </c>
    </row>
    <row r="81" spans="1:20" x14ac:dyDescent="0.25">
      <c r="A81" s="3" t="s">
        <v>115</v>
      </c>
      <c r="B81" s="3" t="s">
        <v>24</v>
      </c>
      <c r="C81" s="3" t="s">
        <v>19</v>
      </c>
      <c r="D81" s="3" t="s">
        <v>28</v>
      </c>
      <c r="E81" s="3" t="s">
        <v>94</v>
      </c>
      <c r="F81" s="3" t="s">
        <v>94</v>
      </c>
      <c r="G81" s="3" t="s">
        <v>116</v>
      </c>
      <c r="H81" s="3" t="s">
        <v>94</v>
      </c>
      <c r="I81" s="3" t="s">
        <v>117</v>
      </c>
      <c r="J81" s="3" t="s">
        <v>12</v>
      </c>
      <c r="K81" s="3" t="s">
        <v>117</v>
      </c>
      <c r="L81">
        <f t="shared" si="6"/>
        <v>3</v>
      </c>
      <c r="M81" s="1">
        <f t="shared" si="7"/>
        <v>0</v>
      </c>
      <c r="N81" s="1">
        <f>TRUNC(G81-E81)</f>
        <v>4</v>
      </c>
      <c r="O81" s="1">
        <f>IF(H81="(None Entered)", "Investigation not initiated", TRUNC(H81-E81))</f>
        <v>0</v>
      </c>
      <c r="P81" s="1">
        <f>IF(I81="(None Entered)", "Investigation not complete", TRUNC(I81-E81))</f>
        <v>5</v>
      </c>
      <c r="Q81" s="1" t="str">
        <f>J81</f>
        <v>Yes</v>
      </c>
      <c r="R81" s="1">
        <f>IF(K81="(None Entered)", 0, 1)</f>
        <v>1</v>
      </c>
      <c r="S81">
        <f t="shared" si="8"/>
        <v>1</v>
      </c>
      <c r="T81">
        <f t="shared" si="9"/>
        <v>1</v>
      </c>
    </row>
    <row r="82" spans="1:20" x14ac:dyDescent="0.25">
      <c r="A82" s="3" t="s">
        <v>118</v>
      </c>
      <c r="B82" s="3" t="s">
        <v>24</v>
      </c>
      <c r="C82" s="3" t="s">
        <v>12</v>
      </c>
      <c r="D82" s="3" t="s">
        <v>28</v>
      </c>
      <c r="E82" s="3" t="s">
        <v>117</v>
      </c>
      <c r="F82" s="3" t="s">
        <v>15</v>
      </c>
      <c r="G82" s="3" t="s">
        <v>119</v>
      </c>
      <c r="H82" s="3" t="s">
        <v>15</v>
      </c>
      <c r="I82" s="3" t="s">
        <v>15</v>
      </c>
      <c r="J82" s="3" t="s">
        <v>12</v>
      </c>
      <c r="K82" s="3" t="s">
        <v>15</v>
      </c>
      <c r="L82">
        <f t="shared" si="6"/>
        <v>1</v>
      </c>
      <c r="M82" s="1" t="str">
        <f t="shared" si="7"/>
        <v>Date missing</v>
      </c>
      <c r="N82" s="1">
        <f>TRUNC(G82-E82)</f>
        <v>0</v>
      </c>
      <c r="O82" s="1" t="str">
        <f>IF(H82="(None Entered)", "Investigation not initiated", TRUNC(H82-E82))</f>
        <v>Investigation not initiated</v>
      </c>
      <c r="P82" s="1" t="str">
        <f>IF(I82="(None Entered)", "Investigation not complete", TRUNC(I82-E82))</f>
        <v>Investigation not complete</v>
      </c>
      <c r="Q82" s="1" t="str">
        <f>J82</f>
        <v>Yes</v>
      </c>
      <c r="R82" s="1">
        <f>IF(K82="(None Entered)", 0, 1)</f>
        <v>0</v>
      </c>
      <c r="S82">
        <f t="shared" si="8"/>
        <v>1</v>
      </c>
      <c r="T82">
        <f t="shared" si="9"/>
        <v>1</v>
      </c>
    </row>
    <row r="83" spans="1:20" x14ac:dyDescent="0.25">
      <c r="A83" s="3" t="s">
        <v>120</v>
      </c>
      <c r="B83" s="3" t="s">
        <v>24</v>
      </c>
      <c r="C83" s="3" t="s">
        <v>19</v>
      </c>
      <c r="D83" s="3" t="s">
        <v>28</v>
      </c>
      <c r="E83" s="3" t="s">
        <v>60</v>
      </c>
      <c r="F83" s="3" t="s">
        <v>44</v>
      </c>
      <c r="G83" s="3" t="s">
        <v>121</v>
      </c>
      <c r="H83" s="3" t="s">
        <v>44</v>
      </c>
      <c r="I83" s="3" t="s">
        <v>15</v>
      </c>
      <c r="J83" s="3" t="s">
        <v>12</v>
      </c>
      <c r="K83" s="3" t="s">
        <v>122</v>
      </c>
      <c r="L83">
        <f t="shared" si="6"/>
        <v>3</v>
      </c>
      <c r="M83" s="1">
        <f t="shared" si="7"/>
        <v>2</v>
      </c>
      <c r="N83" s="1">
        <f>TRUNC(G83-E83)</f>
        <v>17</v>
      </c>
      <c r="O83" s="1">
        <f>IF(H83="(None Entered)", "Investigation not initiated", TRUNC(H83-E83))</f>
        <v>2</v>
      </c>
      <c r="P83" s="1" t="str">
        <f>IF(I83="(None Entered)", "Investigation not complete", TRUNC(I83-E83))</f>
        <v>Investigation not complete</v>
      </c>
      <c r="Q83" s="1" t="str">
        <f>J83</f>
        <v>Yes</v>
      </c>
      <c r="R83" s="1">
        <f>IF(K83="(None Entered)", 0, 1)</f>
        <v>1</v>
      </c>
      <c r="S83">
        <f t="shared" si="8"/>
        <v>1</v>
      </c>
      <c r="T83">
        <f t="shared" si="9"/>
        <v>1</v>
      </c>
    </row>
    <row r="84" spans="1:20" x14ac:dyDescent="0.25">
      <c r="A84" s="3" t="s">
        <v>123</v>
      </c>
      <c r="B84" s="3" t="s">
        <v>11</v>
      </c>
      <c r="C84" s="3" t="s">
        <v>12</v>
      </c>
      <c r="D84" s="3" t="s">
        <v>28</v>
      </c>
      <c r="E84" s="3" t="s">
        <v>124</v>
      </c>
      <c r="F84" s="3" t="s">
        <v>15</v>
      </c>
      <c r="G84" s="3" t="s">
        <v>125</v>
      </c>
      <c r="H84" s="3" t="s">
        <v>117</v>
      </c>
      <c r="I84" s="3" t="s">
        <v>117</v>
      </c>
      <c r="J84" s="3" t="s">
        <v>12</v>
      </c>
      <c r="K84" s="3" t="s">
        <v>117</v>
      </c>
      <c r="L84">
        <f t="shared" si="6"/>
        <v>1</v>
      </c>
      <c r="M84" s="1" t="str">
        <f t="shared" si="7"/>
        <v>Date missing</v>
      </c>
      <c r="N84" s="1">
        <f>TRUNC(G84-E84)</f>
        <v>18</v>
      </c>
      <c r="O84" s="1">
        <f>IF(H84="(None Entered)", "Investigation not initiated", TRUNC(H84-E84))</f>
        <v>18</v>
      </c>
      <c r="P84" s="1">
        <f>IF(I84="(None Entered)", "Investigation not complete", TRUNC(I84-E84))</f>
        <v>18</v>
      </c>
      <c r="Q84" s="1" t="str">
        <f>J84</f>
        <v>Yes</v>
      </c>
      <c r="R84" s="1">
        <f>IF(K84="(None Entered)", 0, 1)</f>
        <v>1</v>
      </c>
      <c r="S84">
        <f t="shared" si="8"/>
        <v>1</v>
      </c>
      <c r="T84">
        <f t="shared" si="9"/>
        <v>1</v>
      </c>
    </row>
    <row r="85" spans="1:20" x14ac:dyDescent="0.25">
      <c r="A85" s="3" t="s">
        <v>126</v>
      </c>
      <c r="B85" s="3" t="s">
        <v>24</v>
      </c>
      <c r="C85" s="3" t="s">
        <v>12</v>
      </c>
      <c r="D85" s="3" t="s">
        <v>28</v>
      </c>
      <c r="E85" s="3" t="s">
        <v>127</v>
      </c>
      <c r="F85" s="3" t="s">
        <v>127</v>
      </c>
      <c r="G85" s="3" t="s">
        <v>128</v>
      </c>
      <c r="H85" s="3" t="s">
        <v>15</v>
      </c>
      <c r="I85" s="3" t="s">
        <v>15</v>
      </c>
      <c r="J85" s="3" t="s">
        <v>12</v>
      </c>
      <c r="K85" s="3" t="s">
        <v>127</v>
      </c>
      <c r="L85">
        <f t="shared" si="6"/>
        <v>1</v>
      </c>
      <c r="M85" s="1">
        <f t="shared" si="7"/>
        <v>0</v>
      </c>
      <c r="N85" s="1">
        <f>TRUNC(G85-E85)</f>
        <v>0</v>
      </c>
      <c r="O85" s="1" t="str">
        <f>IF(H85="(None Entered)", "Investigation not initiated", TRUNC(H85-E85))</f>
        <v>Investigation not initiated</v>
      </c>
      <c r="P85" s="1" t="str">
        <f>IF(I85="(None Entered)", "Investigation not complete", TRUNC(I85-E85))</f>
        <v>Investigation not complete</v>
      </c>
      <c r="Q85" s="1" t="str">
        <f>J85</f>
        <v>Yes</v>
      </c>
      <c r="R85" s="1">
        <f>IF(K85="(None Entered)", 0, 1)</f>
        <v>1</v>
      </c>
      <c r="S85">
        <f t="shared" si="8"/>
        <v>1</v>
      </c>
      <c r="T85">
        <f t="shared" si="9"/>
        <v>1</v>
      </c>
    </row>
    <row r="86" spans="1:20" x14ac:dyDescent="0.25">
      <c r="A86" s="3" t="s">
        <v>129</v>
      </c>
      <c r="B86" s="3" t="s">
        <v>24</v>
      </c>
      <c r="C86" s="3" t="s">
        <v>12</v>
      </c>
      <c r="D86" s="3" t="s">
        <v>28</v>
      </c>
      <c r="E86" s="3" t="s">
        <v>124</v>
      </c>
      <c r="F86" s="3" t="s">
        <v>44</v>
      </c>
      <c r="G86" s="3" t="s">
        <v>130</v>
      </c>
      <c r="H86" s="3" t="s">
        <v>53</v>
      </c>
      <c r="I86" s="3" t="s">
        <v>127</v>
      </c>
      <c r="J86" s="3" t="s">
        <v>12</v>
      </c>
      <c r="K86" s="3" t="s">
        <v>127</v>
      </c>
      <c r="L86">
        <f t="shared" si="6"/>
        <v>1</v>
      </c>
      <c r="M86" s="1">
        <f t="shared" si="7"/>
        <v>3</v>
      </c>
      <c r="N86" s="1">
        <f>TRUNC(G86-E86)</f>
        <v>19</v>
      </c>
      <c r="O86" s="1">
        <f>IF(H86="(None Entered)", "Investigation not initiated", TRUNC(H86-E86))</f>
        <v>4</v>
      </c>
      <c r="P86" s="1">
        <f>IF(I86="(None Entered)", "Investigation not complete", TRUNC(I86-E86))</f>
        <v>19</v>
      </c>
      <c r="Q86" s="1" t="str">
        <f>J86</f>
        <v>Yes</v>
      </c>
      <c r="R86" s="1">
        <f>IF(K86="(None Entered)", 0, 1)</f>
        <v>1</v>
      </c>
      <c r="S86">
        <f t="shared" si="8"/>
        <v>1</v>
      </c>
      <c r="T86">
        <f t="shared" si="9"/>
        <v>1</v>
      </c>
    </row>
    <row r="87" spans="1:20" x14ac:dyDescent="0.25">
      <c r="A87" s="3" t="s">
        <v>142</v>
      </c>
      <c r="B87" s="3" t="s">
        <v>11</v>
      </c>
      <c r="C87" s="3" t="s">
        <v>19</v>
      </c>
      <c r="D87" s="3" t="s">
        <v>28</v>
      </c>
      <c r="E87" s="3" t="s">
        <v>17</v>
      </c>
      <c r="F87" s="3" t="s">
        <v>15</v>
      </c>
      <c r="G87" s="3" t="s">
        <v>143</v>
      </c>
      <c r="H87" s="3" t="s">
        <v>15</v>
      </c>
      <c r="I87" s="3" t="s">
        <v>15</v>
      </c>
      <c r="J87" s="3" t="s">
        <v>12</v>
      </c>
      <c r="K87" s="3" t="s">
        <v>15</v>
      </c>
      <c r="L87">
        <f t="shared" si="6"/>
        <v>3</v>
      </c>
      <c r="M87" s="1" t="str">
        <f t="shared" si="7"/>
        <v>Date missing</v>
      </c>
      <c r="N87" s="1">
        <f>TRUNC(G87-E87)</f>
        <v>3</v>
      </c>
      <c r="O87" s="1" t="str">
        <f>IF(H87="(None Entered)", "Investigation not initiated", TRUNC(H87-E87))</f>
        <v>Investigation not initiated</v>
      </c>
      <c r="P87" s="1" t="str">
        <f>IF(I87="(None Entered)", "Investigation not complete", TRUNC(I87-E87))</f>
        <v>Investigation not complete</v>
      </c>
      <c r="Q87" s="1" t="str">
        <f>J87</f>
        <v>Yes</v>
      </c>
      <c r="R87" s="1">
        <f>IF(K87="(None Entered)", 0, 1)</f>
        <v>0</v>
      </c>
      <c r="S87">
        <f t="shared" si="8"/>
        <v>1</v>
      </c>
      <c r="T87">
        <f t="shared" si="9"/>
        <v>1</v>
      </c>
    </row>
    <row r="88" spans="1:20" x14ac:dyDescent="0.25">
      <c r="A88" s="3" t="s">
        <v>148</v>
      </c>
      <c r="B88" s="3" t="s">
        <v>11</v>
      </c>
      <c r="C88" s="3" t="s">
        <v>19</v>
      </c>
      <c r="D88" s="3" t="s">
        <v>28</v>
      </c>
      <c r="E88" s="3" t="s">
        <v>149</v>
      </c>
      <c r="F88" s="3" t="s">
        <v>15</v>
      </c>
      <c r="G88" s="3" t="s">
        <v>150</v>
      </c>
      <c r="H88" s="3" t="s">
        <v>15</v>
      </c>
      <c r="I88" s="3" t="s">
        <v>15</v>
      </c>
      <c r="J88" s="3" t="s">
        <v>12</v>
      </c>
      <c r="K88" s="3" t="s">
        <v>15</v>
      </c>
      <c r="L88">
        <f t="shared" si="6"/>
        <v>3</v>
      </c>
      <c r="M88" s="1" t="str">
        <f t="shared" si="7"/>
        <v>Date missing</v>
      </c>
      <c r="N88" s="1">
        <f>TRUNC(G88-E88)</f>
        <v>3</v>
      </c>
      <c r="O88" s="1" t="str">
        <f>IF(H88="(None Entered)", "Investigation not initiated", TRUNC(H88-E88))</f>
        <v>Investigation not initiated</v>
      </c>
      <c r="P88" s="1" t="str">
        <f>IF(I88="(None Entered)", "Investigation not complete", TRUNC(I88-E88))</f>
        <v>Investigation not complete</v>
      </c>
      <c r="Q88" s="1" t="str">
        <f>J88</f>
        <v>Yes</v>
      </c>
      <c r="R88" s="1">
        <f>IF(K88="(None Entered)", 0, 1)</f>
        <v>0</v>
      </c>
      <c r="S88">
        <f t="shared" si="8"/>
        <v>1</v>
      </c>
      <c r="T88">
        <f t="shared" si="9"/>
        <v>1</v>
      </c>
    </row>
    <row r="89" spans="1:20" x14ac:dyDescent="0.25">
      <c r="A89" s="3" t="s">
        <v>151</v>
      </c>
      <c r="B89" s="3" t="s">
        <v>24</v>
      </c>
      <c r="C89" s="3" t="s">
        <v>12</v>
      </c>
      <c r="D89" s="3" t="s">
        <v>28</v>
      </c>
      <c r="E89" s="3" t="s">
        <v>146</v>
      </c>
      <c r="F89" s="3" t="s">
        <v>15</v>
      </c>
      <c r="G89" s="3" t="s">
        <v>152</v>
      </c>
      <c r="H89" s="3" t="s">
        <v>15</v>
      </c>
      <c r="I89" s="3" t="s">
        <v>15</v>
      </c>
      <c r="J89" s="3" t="s">
        <v>12</v>
      </c>
      <c r="K89" s="3" t="s">
        <v>15</v>
      </c>
      <c r="L89">
        <f t="shared" si="6"/>
        <v>1</v>
      </c>
      <c r="M89" s="1" t="str">
        <f t="shared" si="7"/>
        <v>Date missing</v>
      </c>
      <c r="N89" s="1">
        <f>TRUNC(G89-E89)</f>
        <v>1</v>
      </c>
      <c r="O89" s="1" t="str">
        <f>IF(H89="(None Entered)", "Investigation not initiated", TRUNC(H89-E89))</f>
        <v>Investigation not initiated</v>
      </c>
      <c r="P89" s="1" t="str">
        <f>IF(I89="(None Entered)", "Investigation not complete", TRUNC(I89-E89))</f>
        <v>Investigation not complete</v>
      </c>
      <c r="Q89" s="1" t="str">
        <f>J89</f>
        <v>Yes</v>
      </c>
      <c r="R89" s="1">
        <f>IF(K89="(None Entered)", 0, 1)</f>
        <v>0</v>
      </c>
      <c r="S89">
        <f t="shared" si="8"/>
        <v>1</v>
      </c>
      <c r="T89">
        <f t="shared" si="9"/>
        <v>1</v>
      </c>
    </row>
    <row r="90" spans="1:20" x14ac:dyDescent="0.25">
      <c r="A90" s="3" t="s">
        <v>153</v>
      </c>
      <c r="B90" s="3" t="s">
        <v>24</v>
      </c>
      <c r="C90" s="3" t="s">
        <v>12</v>
      </c>
      <c r="D90" s="3" t="s">
        <v>28</v>
      </c>
      <c r="E90" s="3" t="s">
        <v>146</v>
      </c>
      <c r="F90" s="3" t="s">
        <v>15</v>
      </c>
      <c r="G90" s="3" t="s">
        <v>154</v>
      </c>
      <c r="H90" s="3" t="s">
        <v>15</v>
      </c>
      <c r="I90" s="3" t="s">
        <v>15</v>
      </c>
      <c r="J90" s="3" t="s">
        <v>12</v>
      </c>
      <c r="K90" s="3" t="s">
        <v>15</v>
      </c>
      <c r="L90">
        <f t="shared" si="6"/>
        <v>1</v>
      </c>
      <c r="M90" s="1" t="str">
        <f t="shared" si="7"/>
        <v>Date missing</v>
      </c>
      <c r="N90" s="1">
        <f>TRUNC(G90-E90)</f>
        <v>1</v>
      </c>
      <c r="O90" s="1" t="str">
        <f>IF(H90="(None Entered)", "Investigation not initiated", TRUNC(H90-E90))</f>
        <v>Investigation not initiated</v>
      </c>
      <c r="P90" s="1" t="str">
        <f>IF(I90="(None Entered)", "Investigation not complete", TRUNC(I90-E90))</f>
        <v>Investigation not complete</v>
      </c>
      <c r="Q90" s="1" t="str">
        <f>J90</f>
        <v>Yes</v>
      </c>
      <c r="R90" s="1">
        <f>IF(K90="(None Entered)", 0, 1)</f>
        <v>0</v>
      </c>
      <c r="S90">
        <f t="shared" si="8"/>
        <v>1</v>
      </c>
      <c r="T90">
        <f t="shared" si="9"/>
        <v>1</v>
      </c>
    </row>
    <row r="91" spans="1:20" x14ac:dyDescent="0.25">
      <c r="A91" s="3" t="s">
        <v>165</v>
      </c>
      <c r="B91" s="3" t="s">
        <v>24</v>
      </c>
      <c r="C91" s="3" t="s">
        <v>19</v>
      </c>
      <c r="D91" s="3" t="s">
        <v>28</v>
      </c>
      <c r="E91" s="3" t="s">
        <v>140</v>
      </c>
      <c r="F91" s="3" t="s">
        <v>158</v>
      </c>
      <c r="G91" s="3" t="s">
        <v>166</v>
      </c>
      <c r="H91" s="3" t="s">
        <v>15</v>
      </c>
      <c r="I91" s="3" t="s">
        <v>15</v>
      </c>
      <c r="J91" s="3" t="s">
        <v>12</v>
      </c>
      <c r="K91" s="3" t="s">
        <v>158</v>
      </c>
      <c r="L91">
        <f t="shared" si="6"/>
        <v>3</v>
      </c>
      <c r="M91" s="1">
        <f t="shared" si="7"/>
        <v>2</v>
      </c>
      <c r="N91" s="1">
        <f>TRUNC(G91-E91)</f>
        <v>2</v>
      </c>
      <c r="O91" s="1" t="str">
        <f>IF(H91="(None Entered)", "Investigation not initiated", TRUNC(H91-E91))</f>
        <v>Investigation not initiated</v>
      </c>
      <c r="P91" s="1" t="str">
        <f>IF(I91="(None Entered)", "Investigation not complete", TRUNC(I91-E91))</f>
        <v>Investigation not complete</v>
      </c>
      <c r="Q91" s="1" t="str">
        <f>J91</f>
        <v>Yes</v>
      </c>
      <c r="R91" s="1">
        <f>IF(K91="(None Entered)", 0, 1)</f>
        <v>1</v>
      </c>
      <c r="S91">
        <f t="shared" si="8"/>
        <v>1</v>
      </c>
      <c r="T91">
        <f t="shared" si="9"/>
        <v>1</v>
      </c>
    </row>
    <row r="92" spans="1:20" x14ac:dyDescent="0.25">
      <c r="A92" s="3" t="s">
        <v>169</v>
      </c>
      <c r="B92" s="3" t="s">
        <v>11</v>
      </c>
      <c r="C92" s="3" t="s">
        <v>12</v>
      </c>
      <c r="D92" s="3" t="s">
        <v>28</v>
      </c>
      <c r="E92" s="3" t="s">
        <v>106</v>
      </c>
      <c r="F92" s="3" t="s">
        <v>15</v>
      </c>
      <c r="G92" s="3" t="s">
        <v>170</v>
      </c>
      <c r="H92" s="3" t="s">
        <v>106</v>
      </c>
      <c r="I92" s="3" t="s">
        <v>106</v>
      </c>
      <c r="J92" s="3" t="s">
        <v>12</v>
      </c>
      <c r="K92" s="3" t="s">
        <v>15</v>
      </c>
      <c r="L92">
        <f t="shared" si="6"/>
        <v>1</v>
      </c>
      <c r="M92" s="1" t="str">
        <f t="shared" si="7"/>
        <v>Date missing</v>
      </c>
      <c r="N92" s="1">
        <f>TRUNC(G92-E92)</f>
        <v>0</v>
      </c>
      <c r="O92" s="1">
        <f>IF(H92="(None Entered)", "Investigation not initiated", TRUNC(H92-E92))</f>
        <v>0</v>
      </c>
      <c r="P92" s="1">
        <f>IF(I92="(None Entered)", "Investigation not complete", TRUNC(I92-E92))</f>
        <v>0</v>
      </c>
      <c r="Q92" s="1" t="str">
        <f>J92</f>
        <v>Yes</v>
      </c>
      <c r="R92" s="1">
        <f>IF(K92="(None Entered)", 0, 1)</f>
        <v>0</v>
      </c>
      <c r="S92">
        <f t="shared" si="8"/>
        <v>1</v>
      </c>
      <c r="T92">
        <f t="shared" si="9"/>
        <v>1</v>
      </c>
    </row>
    <row r="93" spans="1:20" x14ac:dyDescent="0.25">
      <c r="A93" s="3" t="s">
        <v>171</v>
      </c>
      <c r="B93" s="3" t="s">
        <v>11</v>
      </c>
      <c r="C93" s="3" t="s">
        <v>19</v>
      </c>
      <c r="D93" s="3" t="s">
        <v>28</v>
      </c>
      <c r="E93" s="3" t="s">
        <v>172</v>
      </c>
      <c r="F93" s="3" t="s">
        <v>15</v>
      </c>
      <c r="G93" s="3" t="s">
        <v>173</v>
      </c>
      <c r="H93" s="3" t="s">
        <v>15</v>
      </c>
      <c r="I93" s="3" t="s">
        <v>15</v>
      </c>
      <c r="J93" s="3" t="s">
        <v>12</v>
      </c>
      <c r="K93" s="3" t="s">
        <v>15</v>
      </c>
      <c r="L93">
        <f t="shared" si="6"/>
        <v>3</v>
      </c>
      <c r="M93" s="1" t="str">
        <f t="shared" si="7"/>
        <v>Date missing</v>
      </c>
      <c r="N93" s="1">
        <f>TRUNC(G93-E93)</f>
        <v>1</v>
      </c>
      <c r="O93" s="1" t="str">
        <f>IF(H93="(None Entered)", "Investigation not initiated", TRUNC(H93-E93))</f>
        <v>Investigation not initiated</v>
      </c>
      <c r="P93" s="1" t="str">
        <f>IF(I93="(None Entered)", "Investigation not complete", TRUNC(I93-E93))</f>
        <v>Investigation not complete</v>
      </c>
      <c r="Q93" s="1" t="str">
        <f>J93</f>
        <v>Yes</v>
      </c>
      <c r="R93" s="1">
        <f>IF(K93="(None Entered)", 0, 1)</f>
        <v>0</v>
      </c>
      <c r="S93">
        <f t="shared" si="8"/>
        <v>1</v>
      </c>
      <c r="T93">
        <f t="shared" si="9"/>
        <v>1</v>
      </c>
    </row>
    <row r="94" spans="1:20" x14ac:dyDescent="0.25">
      <c r="A94" s="3" t="s">
        <v>185</v>
      </c>
      <c r="B94" s="3" t="s">
        <v>24</v>
      </c>
      <c r="C94" s="3" t="s">
        <v>12</v>
      </c>
      <c r="D94" s="3" t="s">
        <v>28</v>
      </c>
      <c r="E94" s="3" t="s">
        <v>181</v>
      </c>
      <c r="F94" s="3" t="s">
        <v>15</v>
      </c>
      <c r="G94" s="3" t="s">
        <v>186</v>
      </c>
      <c r="H94" s="3" t="s">
        <v>15</v>
      </c>
      <c r="I94" s="3" t="s">
        <v>15</v>
      </c>
      <c r="J94" s="3" t="s">
        <v>12</v>
      </c>
      <c r="K94" s="3" t="s">
        <v>15</v>
      </c>
      <c r="L94">
        <f t="shared" si="6"/>
        <v>1</v>
      </c>
      <c r="M94" s="1" t="str">
        <f t="shared" si="7"/>
        <v>Date missing</v>
      </c>
      <c r="N94" s="1">
        <f>TRUNC(G94-E94)</f>
        <v>0</v>
      </c>
      <c r="O94" s="1" t="str">
        <f>IF(H94="(None Entered)", "Investigation not initiated", TRUNC(H94-E94))</f>
        <v>Investigation not initiated</v>
      </c>
      <c r="P94" s="1" t="str">
        <f>IF(I94="(None Entered)", "Investigation not complete", TRUNC(I94-E94))</f>
        <v>Investigation not complete</v>
      </c>
      <c r="Q94" s="1" t="str">
        <f>J94</f>
        <v>Yes</v>
      </c>
      <c r="R94" s="1">
        <f>IF(K94="(None Entered)", 0, 1)</f>
        <v>0</v>
      </c>
      <c r="S94">
        <f t="shared" si="8"/>
        <v>1</v>
      </c>
      <c r="T94">
        <f t="shared" si="9"/>
        <v>1</v>
      </c>
    </row>
    <row r="95" spans="1:20" x14ac:dyDescent="0.25">
      <c r="A95" s="3" t="s">
        <v>189</v>
      </c>
      <c r="B95" s="3" t="s">
        <v>24</v>
      </c>
      <c r="C95" s="3" t="s">
        <v>12</v>
      </c>
      <c r="D95" s="3" t="s">
        <v>28</v>
      </c>
      <c r="E95" s="3" t="s">
        <v>149</v>
      </c>
      <c r="F95" s="3" t="s">
        <v>15</v>
      </c>
      <c r="G95" s="3" t="s">
        <v>190</v>
      </c>
      <c r="H95" s="3" t="s">
        <v>158</v>
      </c>
      <c r="I95" s="3" t="s">
        <v>181</v>
      </c>
      <c r="J95" s="3" t="s">
        <v>12</v>
      </c>
      <c r="K95" s="3" t="s">
        <v>15</v>
      </c>
      <c r="L95">
        <f t="shared" si="6"/>
        <v>1</v>
      </c>
      <c r="M95" s="1" t="str">
        <f t="shared" si="7"/>
        <v>Date missing</v>
      </c>
      <c r="N95" s="1">
        <f>TRUNC(G95-E95)</f>
        <v>9</v>
      </c>
      <c r="O95" s="1">
        <f>IF(H95="(None Entered)", "Investigation not initiated", TRUNC(H95-E95))</f>
        <v>4</v>
      </c>
      <c r="P95" s="1">
        <f>IF(I95="(None Entered)", "Investigation not complete", TRUNC(I95-E95))</f>
        <v>9</v>
      </c>
      <c r="Q95" s="1" t="str">
        <f>J95</f>
        <v>Yes</v>
      </c>
      <c r="R95" s="1">
        <f>IF(K95="(None Entered)", 0, 1)</f>
        <v>0</v>
      </c>
      <c r="S95">
        <f t="shared" si="8"/>
        <v>1</v>
      </c>
      <c r="T95">
        <f t="shared" si="9"/>
        <v>1</v>
      </c>
    </row>
    <row r="96" spans="1:20" x14ac:dyDescent="0.25">
      <c r="A96" s="3" t="s">
        <v>205</v>
      </c>
      <c r="B96" s="3" t="s">
        <v>24</v>
      </c>
      <c r="C96" s="3" t="s">
        <v>12</v>
      </c>
      <c r="D96" s="3" t="s">
        <v>28</v>
      </c>
      <c r="E96" s="3" t="s">
        <v>206</v>
      </c>
      <c r="F96" s="3" t="s">
        <v>206</v>
      </c>
      <c r="G96" s="3" t="s">
        <v>207</v>
      </c>
      <c r="H96" s="3" t="s">
        <v>206</v>
      </c>
      <c r="I96" s="3" t="s">
        <v>206</v>
      </c>
      <c r="J96" s="3" t="s">
        <v>12</v>
      </c>
      <c r="K96" s="3" t="s">
        <v>206</v>
      </c>
      <c r="L96">
        <f t="shared" si="6"/>
        <v>1</v>
      </c>
      <c r="M96" s="1">
        <f t="shared" si="7"/>
        <v>0</v>
      </c>
      <c r="N96" s="1">
        <f>TRUNC(G96-E96)</f>
        <v>0</v>
      </c>
      <c r="O96" s="1">
        <f>IF(H96="(None Entered)", "Investigation not initiated", TRUNC(H96-E96))</f>
        <v>0</v>
      </c>
      <c r="P96" s="1">
        <f>IF(I96="(None Entered)", "Investigation not complete", TRUNC(I96-E96))</f>
        <v>0</v>
      </c>
      <c r="Q96" s="1" t="str">
        <f>J96</f>
        <v>Yes</v>
      </c>
      <c r="R96" s="1">
        <f>IF(K96="(None Entered)", 0, 1)</f>
        <v>1</v>
      </c>
      <c r="S96">
        <f t="shared" si="8"/>
        <v>1</v>
      </c>
      <c r="T96">
        <f t="shared" si="9"/>
        <v>1</v>
      </c>
    </row>
    <row r="97" spans="1:20" x14ac:dyDescent="0.25">
      <c r="A97" s="3" t="s">
        <v>212</v>
      </c>
      <c r="B97" s="3" t="s">
        <v>11</v>
      </c>
      <c r="C97" s="3" t="s">
        <v>12</v>
      </c>
      <c r="D97" s="3" t="s">
        <v>28</v>
      </c>
      <c r="E97" s="3" t="s">
        <v>210</v>
      </c>
      <c r="F97" s="3" t="s">
        <v>15</v>
      </c>
      <c r="G97" s="3" t="s">
        <v>213</v>
      </c>
      <c r="H97" s="3" t="s">
        <v>15</v>
      </c>
      <c r="I97" s="3" t="s">
        <v>15</v>
      </c>
      <c r="J97" s="3" t="s">
        <v>12</v>
      </c>
      <c r="K97" s="3" t="s">
        <v>15</v>
      </c>
      <c r="L97">
        <f t="shared" si="6"/>
        <v>1</v>
      </c>
      <c r="M97" s="1" t="str">
        <f t="shared" si="7"/>
        <v>Date missing</v>
      </c>
      <c r="N97" s="1">
        <f>TRUNC(G97-E97)</f>
        <v>0</v>
      </c>
      <c r="O97" s="1" t="str">
        <f>IF(H97="(None Entered)", "Investigation not initiated", TRUNC(H97-E97))</f>
        <v>Investigation not initiated</v>
      </c>
      <c r="P97" s="1" t="str">
        <f>IF(I97="(None Entered)", "Investigation not complete", TRUNC(I97-E97))</f>
        <v>Investigation not complete</v>
      </c>
      <c r="Q97" s="1" t="str">
        <f>J97</f>
        <v>Yes</v>
      </c>
      <c r="R97" s="1">
        <f>IF(K97="(None Entered)", 0, 1)</f>
        <v>0</v>
      </c>
      <c r="S97">
        <f t="shared" si="8"/>
        <v>1</v>
      </c>
      <c r="T97">
        <f t="shared" si="9"/>
        <v>1</v>
      </c>
    </row>
    <row r="98" spans="1:20" x14ac:dyDescent="0.25">
      <c r="A98" s="3" t="s">
        <v>223</v>
      </c>
      <c r="B98" s="3" t="s">
        <v>24</v>
      </c>
      <c r="C98" s="3" t="s">
        <v>12</v>
      </c>
      <c r="D98" s="3" t="s">
        <v>28</v>
      </c>
      <c r="E98" s="3" t="s">
        <v>210</v>
      </c>
      <c r="F98" s="3" t="s">
        <v>210</v>
      </c>
      <c r="G98" s="3" t="s">
        <v>224</v>
      </c>
      <c r="H98" s="3" t="s">
        <v>15</v>
      </c>
      <c r="I98" s="3" t="s">
        <v>15</v>
      </c>
      <c r="J98" s="3" t="s">
        <v>12</v>
      </c>
      <c r="K98" s="3" t="s">
        <v>15</v>
      </c>
      <c r="L98">
        <f t="shared" ref="L98:L129" si="10">IF(OR(C98="Yes",B98="Critical",B98="Major")=FALSE,3,1)</f>
        <v>1</v>
      </c>
      <c r="M98" s="1">
        <f t="shared" ref="M98:M129" si="11">IF(F98="(None Entered)", "Date missing", F98-E98)</f>
        <v>0</v>
      </c>
      <c r="N98" s="1">
        <f>TRUNC(G98-E98)</f>
        <v>1</v>
      </c>
      <c r="O98" s="1" t="str">
        <f>IF(H98="(None Entered)", "Investigation not initiated", TRUNC(H98-E98))</f>
        <v>Investigation not initiated</v>
      </c>
      <c r="P98" s="1" t="str">
        <f>IF(I98="(None Entered)", "Investigation not complete", TRUNC(I98-E98))</f>
        <v>Investigation not complete</v>
      </c>
      <c r="Q98" s="1" t="str">
        <f>J98</f>
        <v>Yes</v>
      </c>
      <c r="R98" s="1">
        <f>IF(K98="(None Entered)", 0, 1)</f>
        <v>0</v>
      </c>
      <c r="S98">
        <f t="shared" si="8"/>
        <v>1</v>
      </c>
      <c r="T98">
        <f t="shared" si="9"/>
        <v>1</v>
      </c>
    </row>
    <row r="99" spans="1:20" x14ac:dyDescent="0.25">
      <c r="A99" s="3" t="s">
        <v>238</v>
      </c>
      <c r="B99" s="3" t="s">
        <v>11</v>
      </c>
      <c r="C99" s="3" t="s">
        <v>12</v>
      </c>
      <c r="D99" s="3" t="s">
        <v>28</v>
      </c>
      <c r="E99" s="3" t="s">
        <v>26</v>
      </c>
      <c r="F99" s="3" t="s">
        <v>26</v>
      </c>
      <c r="G99" s="3" t="s">
        <v>239</v>
      </c>
      <c r="H99" s="3" t="s">
        <v>26</v>
      </c>
      <c r="I99" s="3" t="s">
        <v>26</v>
      </c>
      <c r="J99" s="3" t="s">
        <v>12</v>
      </c>
      <c r="K99" s="3" t="s">
        <v>236</v>
      </c>
      <c r="L99">
        <f t="shared" si="10"/>
        <v>1</v>
      </c>
      <c r="M99" s="1">
        <f t="shared" si="11"/>
        <v>0</v>
      </c>
      <c r="N99" s="1">
        <f>TRUNC(G99-E99)</f>
        <v>1</v>
      </c>
      <c r="O99" s="1">
        <f>IF(H99="(None Entered)", "Investigation not initiated", TRUNC(H99-E99))</f>
        <v>0</v>
      </c>
      <c r="P99" s="1">
        <f>IF(I99="(None Entered)", "Investigation not complete", TRUNC(I99-E99))</f>
        <v>0</v>
      </c>
      <c r="Q99" s="1" t="str">
        <f>J99</f>
        <v>Yes</v>
      </c>
      <c r="R99" s="1">
        <f>IF(K99="(None Entered)", 0, 1)</f>
        <v>1</v>
      </c>
      <c r="S99">
        <f t="shared" si="8"/>
        <v>1</v>
      </c>
      <c r="T99">
        <f t="shared" si="9"/>
        <v>1</v>
      </c>
    </row>
    <row r="100" spans="1:20" x14ac:dyDescent="0.25">
      <c r="A100" s="3" t="s">
        <v>245</v>
      </c>
      <c r="B100" s="3" t="s">
        <v>24</v>
      </c>
      <c r="C100" s="3" t="s">
        <v>12</v>
      </c>
      <c r="D100" s="3" t="s">
        <v>28</v>
      </c>
      <c r="E100" s="3" t="s">
        <v>236</v>
      </c>
      <c r="F100" s="3" t="s">
        <v>159</v>
      </c>
      <c r="G100" s="3" t="s">
        <v>246</v>
      </c>
      <c r="H100" s="3" t="s">
        <v>159</v>
      </c>
      <c r="I100" s="3" t="s">
        <v>242</v>
      </c>
      <c r="J100" s="3" t="s">
        <v>12</v>
      </c>
      <c r="K100" s="3" t="s">
        <v>242</v>
      </c>
      <c r="L100">
        <f t="shared" si="10"/>
        <v>1</v>
      </c>
      <c r="M100" s="1">
        <f t="shared" si="11"/>
        <v>1</v>
      </c>
      <c r="N100" s="1">
        <f>TRUNC(G100-E100)</f>
        <v>1</v>
      </c>
      <c r="O100" s="1">
        <f>IF(H100="(None Entered)", "Investigation not initiated", TRUNC(H100-E100))</f>
        <v>1</v>
      </c>
      <c r="P100" s="1">
        <f>IF(I100="(None Entered)", "Investigation not complete", TRUNC(I100-E100))</f>
        <v>5</v>
      </c>
      <c r="Q100" s="1" t="str">
        <f>J100</f>
        <v>Yes</v>
      </c>
      <c r="R100" s="1">
        <f>IF(K100="(None Entered)", 0, 1)</f>
        <v>1</v>
      </c>
      <c r="S100">
        <f t="shared" si="8"/>
        <v>1</v>
      </c>
      <c r="T100">
        <f t="shared" si="9"/>
        <v>1</v>
      </c>
    </row>
    <row r="101" spans="1:20" x14ac:dyDescent="0.25">
      <c r="A101" s="3" t="s">
        <v>255</v>
      </c>
      <c r="B101" s="3" t="s">
        <v>24</v>
      </c>
      <c r="C101" s="3" t="s">
        <v>12</v>
      </c>
      <c r="D101" s="3" t="s">
        <v>28</v>
      </c>
      <c r="E101" s="3" t="s">
        <v>256</v>
      </c>
      <c r="F101" s="3" t="s">
        <v>251</v>
      </c>
      <c r="G101" s="3" t="s">
        <v>257</v>
      </c>
      <c r="H101" s="3" t="s">
        <v>251</v>
      </c>
      <c r="I101" s="3" t="s">
        <v>258</v>
      </c>
      <c r="J101" s="3" t="s">
        <v>12</v>
      </c>
      <c r="K101" s="3" t="s">
        <v>258</v>
      </c>
      <c r="L101">
        <f t="shared" si="10"/>
        <v>1</v>
      </c>
      <c r="M101" s="1">
        <f t="shared" si="11"/>
        <v>2</v>
      </c>
      <c r="N101" s="1">
        <f>TRUNC(G101-E101)</f>
        <v>2</v>
      </c>
      <c r="O101" s="1">
        <f>IF(H101="(None Entered)", "Investigation not initiated", TRUNC(H101-E101))</f>
        <v>2</v>
      </c>
      <c r="P101" s="1">
        <f>IF(I101="(None Entered)", "Investigation not complete", TRUNC(I101-E101))</f>
        <v>11</v>
      </c>
      <c r="Q101" s="1" t="str">
        <f>J101</f>
        <v>Yes</v>
      </c>
      <c r="R101" s="1">
        <f>IF(K101="(None Entered)", 0, 1)</f>
        <v>1</v>
      </c>
      <c r="S101">
        <f t="shared" si="8"/>
        <v>1</v>
      </c>
      <c r="T101">
        <f t="shared" si="9"/>
        <v>1</v>
      </c>
    </row>
    <row r="102" spans="1:20" x14ac:dyDescent="0.25">
      <c r="A102" s="3" t="s">
        <v>277</v>
      </c>
      <c r="B102" s="3" t="s">
        <v>11</v>
      </c>
      <c r="C102" s="3" t="s">
        <v>19</v>
      </c>
      <c r="D102" s="3" t="s">
        <v>28</v>
      </c>
      <c r="E102" s="3" t="s">
        <v>278</v>
      </c>
      <c r="F102" s="3" t="s">
        <v>278</v>
      </c>
      <c r="G102" s="3" t="s">
        <v>279</v>
      </c>
      <c r="H102" s="3" t="s">
        <v>278</v>
      </c>
      <c r="I102" s="3" t="s">
        <v>278</v>
      </c>
      <c r="J102" s="3" t="s">
        <v>12</v>
      </c>
      <c r="K102" s="3" t="s">
        <v>15</v>
      </c>
      <c r="L102">
        <f t="shared" si="10"/>
        <v>3</v>
      </c>
      <c r="M102" s="1">
        <f t="shared" si="11"/>
        <v>0</v>
      </c>
      <c r="N102" s="1">
        <f>TRUNC(G102-E102)</f>
        <v>0</v>
      </c>
      <c r="O102" s="1">
        <f>IF(H102="(None Entered)", "Investigation not initiated", TRUNC(H102-E102))</f>
        <v>0</v>
      </c>
      <c r="P102" s="1">
        <f>IF(I102="(None Entered)", "Investigation not complete", TRUNC(I102-E102))</f>
        <v>0</v>
      </c>
      <c r="Q102" s="1" t="str">
        <f>J102</f>
        <v>Yes</v>
      </c>
      <c r="R102" s="1">
        <f>IF(K102="(None Entered)", 0, 1)</f>
        <v>0</v>
      </c>
      <c r="S102">
        <f t="shared" si="8"/>
        <v>1</v>
      </c>
      <c r="T102">
        <f t="shared" si="9"/>
        <v>1</v>
      </c>
    </row>
    <row r="103" spans="1:20" x14ac:dyDescent="0.25">
      <c r="A103" s="3" t="s">
        <v>280</v>
      </c>
      <c r="B103" s="3" t="s">
        <v>11</v>
      </c>
      <c r="C103" s="3" t="s">
        <v>12</v>
      </c>
      <c r="D103" s="3" t="s">
        <v>28</v>
      </c>
      <c r="E103" s="3" t="s">
        <v>278</v>
      </c>
      <c r="F103" s="3" t="s">
        <v>278</v>
      </c>
      <c r="G103" s="3" t="s">
        <v>279</v>
      </c>
      <c r="H103" s="3" t="s">
        <v>15</v>
      </c>
      <c r="I103" s="3" t="s">
        <v>15</v>
      </c>
      <c r="J103" s="3" t="s">
        <v>12</v>
      </c>
      <c r="K103" s="3" t="s">
        <v>281</v>
      </c>
      <c r="L103">
        <f t="shared" si="10"/>
        <v>1</v>
      </c>
      <c r="M103" s="1">
        <f t="shared" si="11"/>
        <v>0</v>
      </c>
      <c r="N103" s="1">
        <f>TRUNC(G103-E103)</f>
        <v>0</v>
      </c>
      <c r="O103" s="1" t="str">
        <f>IF(H103="(None Entered)", "Investigation not initiated", TRUNC(H103-E103))</f>
        <v>Investigation not initiated</v>
      </c>
      <c r="P103" s="1" t="str">
        <f>IF(I103="(None Entered)", "Investigation not complete", TRUNC(I103-E103))</f>
        <v>Investigation not complete</v>
      </c>
      <c r="Q103" s="1" t="str">
        <f>J103</f>
        <v>Yes</v>
      </c>
      <c r="R103" s="1">
        <f>IF(K103="(None Entered)", 0, 1)</f>
        <v>1</v>
      </c>
      <c r="S103">
        <f t="shared" si="8"/>
        <v>1</v>
      </c>
      <c r="T103">
        <f t="shared" si="9"/>
        <v>1</v>
      </c>
    </row>
    <row r="104" spans="1:20" x14ac:dyDescent="0.25">
      <c r="A104" s="3" t="s">
        <v>288</v>
      </c>
      <c r="B104" s="3" t="s">
        <v>24</v>
      </c>
      <c r="C104" s="3" t="s">
        <v>12</v>
      </c>
      <c r="D104" s="3" t="s">
        <v>28</v>
      </c>
      <c r="E104" s="3" t="s">
        <v>289</v>
      </c>
      <c r="F104" s="3" t="s">
        <v>15</v>
      </c>
      <c r="G104" s="3" t="s">
        <v>290</v>
      </c>
      <c r="H104" s="3" t="s">
        <v>15</v>
      </c>
      <c r="I104" s="3" t="s">
        <v>15</v>
      </c>
      <c r="J104" s="3" t="s">
        <v>12</v>
      </c>
      <c r="K104" s="3" t="s">
        <v>15</v>
      </c>
      <c r="L104">
        <f t="shared" si="10"/>
        <v>1</v>
      </c>
      <c r="M104" s="1" t="str">
        <f t="shared" si="11"/>
        <v>Date missing</v>
      </c>
      <c r="N104" s="1">
        <f>TRUNC(G104-E104)</f>
        <v>2</v>
      </c>
      <c r="O104" s="1" t="str">
        <f>IF(H104="(None Entered)", "Investigation not initiated", TRUNC(H104-E104))</f>
        <v>Investigation not initiated</v>
      </c>
      <c r="P104" s="1" t="str">
        <f>IF(I104="(None Entered)", "Investigation not complete", TRUNC(I104-E104))</f>
        <v>Investigation not complete</v>
      </c>
      <c r="Q104" s="1" t="str">
        <f>J104</f>
        <v>Yes</v>
      </c>
      <c r="R104" s="1">
        <f>IF(K104="(None Entered)", 0, 1)</f>
        <v>0</v>
      </c>
      <c r="S104">
        <f t="shared" si="8"/>
        <v>1</v>
      </c>
      <c r="T104">
        <f t="shared" si="9"/>
        <v>1</v>
      </c>
    </row>
    <row r="105" spans="1:20" x14ac:dyDescent="0.25">
      <c r="A105" s="3" t="s">
        <v>294</v>
      </c>
      <c r="B105" s="3" t="s">
        <v>24</v>
      </c>
      <c r="C105" s="3" t="s">
        <v>12</v>
      </c>
      <c r="D105" s="3" t="s">
        <v>28</v>
      </c>
      <c r="E105" s="3" t="s">
        <v>258</v>
      </c>
      <c r="F105" s="3" t="s">
        <v>258</v>
      </c>
      <c r="G105" s="3" t="s">
        <v>295</v>
      </c>
      <c r="H105" s="3" t="s">
        <v>15</v>
      </c>
      <c r="I105" s="3" t="s">
        <v>15</v>
      </c>
      <c r="J105" s="3" t="s">
        <v>12</v>
      </c>
      <c r="K105" s="3" t="s">
        <v>15</v>
      </c>
      <c r="L105">
        <f t="shared" si="10"/>
        <v>1</v>
      </c>
      <c r="M105" s="1">
        <f t="shared" si="11"/>
        <v>0</v>
      </c>
      <c r="N105" s="1">
        <f>TRUNC(G105-E105)</f>
        <v>0</v>
      </c>
      <c r="O105" s="1" t="str">
        <f>IF(H105="(None Entered)", "Investigation not initiated", TRUNC(H105-E105))</f>
        <v>Investigation not initiated</v>
      </c>
      <c r="P105" s="1" t="str">
        <f>IF(I105="(None Entered)", "Investigation not complete", TRUNC(I105-E105))</f>
        <v>Investigation not complete</v>
      </c>
      <c r="Q105" s="1" t="str">
        <f>J105</f>
        <v>Yes</v>
      </c>
      <c r="R105" s="1">
        <f>IF(K105="(None Entered)", 0, 1)</f>
        <v>0</v>
      </c>
      <c r="S105">
        <f t="shared" si="8"/>
        <v>1</v>
      </c>
      <c r="T105">
        <f t="shared" si="9"/>
        <v>1</v>
      </c>
    </row>
    <row r="106" spans="1:20" x14ac:dyDescent="0.25">
      <c r="A106" s="3" t="s">
        <v>306</v>
      </c>
      <c r="B106" s="3" t="s">
        <v>24</v>
      </c>
      <c r="C106" s="3" t="s">
        <v>19</v>
      </c>
      <c r="D106" s="3" t="s">
        <v>28</v>
      </c>
      <c r="E106" s="3" t="s">
        <v>258</v>
      </c>
      <c r="F106" s="3" t="s">
        <v>15</v>
      </c>
      <c r="G106" s="3" t="s">
        <v>307</v>
      </c>
      <c r="H106" s="3" t="s">
        <v>15</v>
      </c>
      <c r="I106" s="3" t="s">
        <v>15</v>
      </c>
      <c r="J106" s="3" t="s">
        <v>12</v>
      </c>
      <c r="K106" s="3" t="s">
        <v>15</v>
      </c>
      <c r="L106">
        <f t="shared" si="10"/>
        <v>3</v>
      </c>
      <c r="M106" s="1" t="str">
        <f t="shared" si="11"/>
        <v>Date missing</v>
      </c>
      <c r="N106" s="1">
        <f>TRUNC(G106-E106)</f>
        <v>0</v>
      </c>
      <c r="O106" s="1" t="str">
        <f>IF(H106="(None Entered)", "Investigation not initiated", TRUNC(H106-E106))</f>
        <v>Investigation not initiated</v>
      </c>
      <c r="P106" s="1" t="str">
        <f>IF(I106="(None Entered)", "Investigation not complete", TRUNC(I106-E106))</f>
        <v>Investigation not complete</v>
      </c>
      <c r="Q106" s="1" t="str">
        <f>J106</f>
        <v>Yes</v>
      </c>
      <c r="R106" s="1">
        <f>IF(K106="(None Entered)", 0, 1)</f>
        <v>0</v>
      </c>
      <c r="S106">
        <f t="shared" si="8"/>
        <v>1</v>
      </c>
      <c r="T106">
        <f t="shared" si="9"/>
        <v>1</v>
      </c>
    </row>
    <row r="107" spans="1:20" x14ac:dyDescent="0.25">
      <c r="A107" s="3" t="s">
        <v>310</v>
      </c>
      <c r="B107" s="3" t="s">
        <v>11</v>
      </c>
      <c r="C107" s="3" t="s">
        <v>19</v>
      </c>
      <c r="D107" s="3" t="s">
        <v>28</v>
      </c>
      <c r="E107" s="3" t="s">
        <v>305</v>
      </c>
      <c r="F107" s="3" t="s">
        <v>305</v>
      </c>
      <c r="G107" s="3" t="s">
        <v>311</v>
      </c>
      <c r="H107" s="3" t="s">
        <v>15</v>
      </c>
      <c r="I107" s="3" t="s">
        <v>15</v>
      </c>
      <c r="J107" s="3" t="s">
        <v>12</v>
      </c>
      <c r="K107" s="3" t="s">
        <v>312</v>
      </c>
      <c r="L107">
        <f t="shared" si="10"/>
        <v>3</v>
      </c>
      <c r="M107" s="1">
        <f t="shared" si="11"/>
        <v>0</v>
      </c>
      <c r="N107" s="1">
        <f>TRUNC(G107-E107)</f>
        <v>0</v>
      </c>
      <c r="O107" s="1" t="str">
        <f>IF(H107="(None Entered)", "Investigation not initiated", TRUNC(H107-E107))</f>
        <v>Investigation not initiated</v>
      </c>
      <c r="P107" s="1" t="str">
        <f>IF(I107="(None Entered)", "Investigation not complete", TRUNC(I107-E107))</f>
        <v>Investigation not complete</v>
      </c>
      <c r="Q107" s="1" t="str">
        <f>J107</f>
        <v>Yes</v>
      </c>
      <c r="R107" s="1">
        <f>IF(K107="(None Entered)", 0, 1)</f>
        <v>1</v>
      </c>
      <c r="S107">
        <f t="shared" si="8"/>
        <v>1</v>
      </c>
      <c r="T107">
        <f t="shared" si="9"/>
        <v>1</v>
      </c>
    </row>
    <row r="108" spans="1:20" x14ac:dyDescent="0.25">
      <c r="A108" s="3" t="s">
        <v>319</v>
      </c>
      <c r="B108" s="3" t="s">
        <v>24</v>
      </c>
      <c r="C108" s="3" t="s">
        <v>19</v>
      </c>
      <c r="D108" s="3" t="s">
        <v>28</v>
      </c>
      <c r="E108" s="3" t="s">
        <v>305</v>
      </c>
      <c r="F108" s="3" t="s">
        <v>314</v>
      </c>
      <c r="G108" s="3" t="s">
        <v>320</v>
      </c>
      <c r="H108" s="3" t="s">
        <v>15</v>
      </c>
      <c r="I108" s="3" t="s">
        <v>15</v>
      </c>
      <c r="J108" s="3" t="s">
        <v>12</v>
      </c>
      <c r="K108" s="3" t="s">
        <v>321</v>
      </c>
      <c r="L108">
        <f t="shared" si="10"/>
        <v>3</v>
      </c>
      <c r="M108" s="1">
        <f t="shared" si="11"/>
        <v>1</v>
      </c>
      <c r="N108" s="1">
        <f>TRUNC(G108-E108)</f>
        <v>5</v>
      </c>
      <c r="O108" s="1" t="str">
        <f>IF(H108="(None Entered)", "Investigation not initiated", TRUNC(H108-E108))</f>
        <v>Investigation not initiated</v>
      </c>
      <c r="P108" s="1" t="str">
        <f>IF(I108="(None Entered)", "Investigation not complete", TRUNC(I108-E108))</f>
        <v>Investigation not complete</v>
      </c>
      <c r="Q108" s="1" t="str">
        <f>J108</f>
        <v>Yes</v>
      </c>
      <c r="R108" s="1">
        <f>IF(K108="(None Entered)", 0, 1)</f>
        <v>1</v>
      </c>
      <c r="S108">
        <f t="shared" si="8"/>
        <v>1</v>
      </c>
      <c r="T108">
        <f t="shared" si="9"/>
        <v>1</v>
      </c>
    </row>
    <row r="109" spans="1:20" x14ac:dyDescent="0.25">
      <c r="A109" s="3" t="s">
        <v>327</v>
      </c>
      <c r="B109" s="3" t="s">
        <v>34</v>
      </c>
      <c r="C109" s="3" t="s">
        <v>19</v>
      </c>
      <c r="D109" s="3" t="s">
        <v>28</v>
      </c>
      <c r="E109" s="3" t="s">
        <v>278</v>
      </c>
      <c r="F109" s="3" t="s">
        <v>15</v>
      </c>
      <c r="G109" s="3" t="s">
        <v>328</v>
      </c>
      <c r="H109" s="3" t="s">
        <v>15</v>
      </c>
      <c r="I109" s="3" t="s">
        <v>15</v>
      </c>
      <c r="J109" s="3" t="s">
        <v>12</v>
      </c>
      <c r="K109" s="3" t="s">
        <v>329</v>
      </c>
      <c r="L109">
        <f t="shared" si="10"/>
        <v>3</v>
      </c>
      <c r="M109" s="1" t="str">
        <f t="shared" si="11"/>
        <v>Date missing</v>
      </c>
      <c r="N109" s="1">
        <f>TRUNC(G109-E109)</f>
        <v>13</v>
      </c>
      <c r="O109" s="1" t="str">
        <f>IF(H109="(None Entered)", "Investigation not initiated", TRUNC(H109-E109))</f>
        <v>Investigation not initiated</v>
      </c>
      <c r="P109" s="1" t="str">
        <f>IF(I109="(None Entered)", "Investigation not complete", TRUNC(I109-E109))</f>
        <v>Investigation not complete</v>
      </c>
      <c r="Q109" s="1" t="str">
        <f>J109</f>
        <v>Yes</v>
      </c>
      <c r="R109" s="1">
        <f>IF(K109="(None Entered)", 0, 1)</f>
        <v>1</v>
      </c>
      <c r="S109">
        <f t="shared" si="8"/>
        <v>1</v>
      </c>
      <c r="T109">
        <f t="shared" si="9"/>
        <v>1</v>
      </c>
    </row>
    <row r="110" spans="1:20" x14ac:dyDescent="0.25">
      <c r="A110" s="3" t="s">
        <v>333</v>
      </c>
      <c r="B110" s="3" t="s">
        <v>24</v>
      </c>
      <c r="C110" s="3" t="s">
        <v>19</v>
      </c>
      <c r="D110" s="3" t="s">
        <v>28</v>
      </c>
      <c r="E110" s="3" t="s">
        <v>331</v>
      </c>
      <c r="F110" s="3" t="s">
        <v>331</v>
      </c>
      <c r="G110" s="3" t="s">
        <v>334</v>
      </c>
      <c r="H110" s="3" t="s">
        <v>15</v>
      </c>
      <c r="I110" s="3" t="s">
        <v>15</v>
      </c>
      <c r="J110" s="3" t="s">
        <v>12</v>
      </c>
      <c r="K110" s="3" t="s">
        <v>15</v>
      </c>
      <c r="L110">
        <f t="shared" si="10"/>
        <v>3</v>
      </c>
      <c r="M110" s="1">
        <f t="shared" si="11"/>
        <v>0</v>
      </c>
      <c r="N110" s="1">
        <f>TRUNC(G110-E110)</f>
        <v>0</v>
      </c>
      <c r="O110" s="1" t="str">
        <f>IF(H110="(None Entered)", "Investigation not initiated", TRUNC(H110-E110))</f>
        <v>Investigation not initiated</v>
      </c>
      <c r="P110" s="1" t="str">
        <f>IF(I110="(None Entered)", "Investigation not complete", TRUNC(I110-E110))</f>
        <v>Investigation not complete</v>
      </c>
      <c r="Q110" s="1" t="str">
        <f>J110</f>
        <v>Yes</v>
      </c>
      <c r="R110" s="1">
        <f>IF(K110="(None Entered)", 0, 1)</f>
        <v>0</v>
      </c>
      <c r="S110">
        <f t="shared" si="8"/>
        <v>1</v>
      </c>
      <c r="T110">
        <f t="shared" si="9"/>
        <v>1</v>
      </c>
    </row>
    <row r="111" spans="1:20" x14ac:dyDescent="0.25">
      <c r="A111" s="3" t="s">
        <v>335</v>
      </c>
      <c r="B111" s="3" t="s">
        <v>24</v>
      </c>
      <c r="C111" s="3" t="s">
        <v>12</v>
      </c>
      <c r="D111" s="3" t="s">
        <v>28</v>
      </c>
      <c r="E111" s="3" t="s">
        <v>336</v>
      </c>
      <c r="F111" s="3" t="s">
        <v>336</v>
      </c>
      <c r="G111" s="3" t="s">
        <v>337</v>
      </c>
      <c r="H111" s="3" t="s">
        <v>15</v>
      </c>
      <c r="I111" s="3" t="s">
        <v>15</v>
      </c>
      <c r="J111" s="3" t="s">
        <v>12</v>
      </c>
      <c r="K111" s="3" t="s">
        <v>15</v>
      </c>
      <c r="L111">
        <f t="shared" si="10"/>
        <v>1</v>
      </c>
      <c r="M111" s="1">
        <f t="shared" si="11"/>
        <v>0</v>
      </c>
      <c r="N111" s="1">
        <f>TRUNC(G111-E111)</f>
        <v>0</v>
      </c>
      <c r="O111" s="1" t="str">
        <f>IF(H111="(None Entered)", "Investigation not initiated", TRUNC(H111-E111))</f>
        <v>Investigation not initiated</v>
      </c>
      <c r="P111" s="1" t="str">
        <f>IF(I111="(None Entered)", "Investigation not complete", TRUNC(I111-E111))</f>
        <v>Investigation not complete</v>
      </c>
      <c r="Q111" s="1" t="str">
        <f>J111</f>
        <v>Yes</v>
      </c>
      <c r="R111" s="1">
        <f>IF(K111="(None Entered)", 0, 1)</f>
        <v>0</v>
      </c>
      <c r="S111">
        <f t="shared" si="8"/>
        <v>1</v>
      </c>
      <c r="T111">
        <f t="shared" si="9"/>
        <v>1</v>
      </c>
    </row>
    <row r="112" spans="1:20" x14ac:dyDescent="0.25">
      <c r="A112" s="3" t="s">
        <v>342</v>
      </c>
      <c r="B112" s="3" t="s">
        <v>24</v>
      </c>
      <c r="C112" s="3" t="s">
        <v>19</v>
      </c>
      <c r="D112" s="3" t="s">
        <v>28</v>
      </c>
      <c r="E112" s="3" t="s">
        <v>336</v>
      </c>
      <c r="F112" s="3" t="s">
        <v>336</v>
      </c>
      <c r="G112" s="3" t="s">
        <v>343</v>
      </c>
      <c r="H112" s="3" t="s">
        <v>15</v>
      </c>
      <c r="I112" s="3" t="s">
        <v>15</v>
      </c>
      <c r="J112" s="3" t="s">
        <v>12</v>
      </c>
      <c r="K112" s="3" t="s">
        <v>312</v>
      </c>
      <c r="L112">
        <f t="shared" si="10"/>
        <v>3</v>
      </c>
      <c r="M112" s="1">
        <f t="shared" si="11"/>
        <v>0</v>
      </c>
      <c r="N112" s="1">
        <f>TRUNC(G112-E112)</f>
        <v>4</v>
      </c>
      <c r="O112" s="1" t="str">
        <f>IF(H112="(None Entered)", "Investigation not initiated", TRUNC(H112-E112))</f>
        <v>Investigation not initiated</v>
      </c>
      <c r="P112" s="1" t="str">
        <f>IF(I112="(None Entered)", "Investigation not complete", TRUNC(I112-E112))</f>
        <v>Investigation not complete</v>
      </c>
      <c r="Q112" s="1" t="str">
        <f>J112</f>
        <v>Yes</v>
      </c>
      <c r="R112" s="1">
        <f>IF(K112="(None Entered)", 0, 1)</f>
        <v>1</v>
      </c>
      <c r="S112">
        <f t="shared" si="8"/>
        <v>1</v>
      </c>
      <c r="T112">
        <f t="shared" si="9"/>
        <v>1</v>
      </c>
    </row>
    <row r="113" spans="1:20" x14ac:dyDescent="0.25">
      <c r="A113" s="3" t="s">
        <v>358</v>
      </c>
      <c r="B113" s="3" t="s">
        <v>24</v>
      </c>
      <c r="C113" s="3" t="s">
        <v>19</v>
      </c>
      <c r="D113" s="3" t="s">
        <v>28</v>
      </c>
      <c r="E113" s="3" t="s">
        <v>122</v>
      </c>
      <c r="F113" s="3" t="s">
        <v>122</v>
      </c>
      <c r="G113" s="3" t="s">
        <v>359</v>
      </c>
      <c r="H113" s="3" t="s">
        <v>15</v>
      </c>
      <c r="I113" s="3" t="s">
        <v>15</v>
      </c>
      <c r="J113" s="3" t="s">
        <v>12</v>
      </c>
      <c r="K113" s="3" t="s">
        <v>51</v>
      </c>
      <c r="L113">
        <f t="shared" si="10"/>
        <v>3</v>
      </c>
      <c r="M113" s="1">
        <f t="shared" si="11"/>
        <v>0</v>
      </c>
      <c r="N113" s="1">
        <f>TRUNC(G113-E113)</f>
        <v>0</v>
      </c>
      <c r="O113" s="1" t="str">
        <f>IF(H113="(None Entered)", "Investigation not initiated", TRUNC(H113-E113))</f>
        <v>Investigation not initiated</v>
      </c>
      <c r="P113" s="1" t="str">
        <f>IF(I113="(None Entered)", "Investigation not complete", TRUNC(I113-E113))</f>
        <v>Investigation not complete</v>
      </c>
      <c r="Q113" s="1" t="str">
        <f>J113</f>
        <v>Yes</v>
      </c>
      <c r="R113" s="1">
        <f>IF(K113="(None Entered)", 0, 1)</f>
        <v>1</v>
      </c>
      <c r="S113">
        <f t="shared" si="8"/>
        <v>1</v>
      </c>
      <c r="T113">
        <f t="shared" si="9"/>
        <v>1</v>
      </c>
    </row>
    <row r="114" spans="1:20" x14ac:dyDescent="0.25">
      <c r="A114" s="3" t="s">
        <v>367</v>
      </c>
      <c r="B114" s="3" t="s">
        <v>24</v>
      </c>
      <c r="C114" s="3" t="s">
        <v>12</v>
      </c>
      <c r="D114" s="3" t="s">
        <v>28</v>
      </c>
      <c r="E114" s="3" t="s">
        <v>326</v>
      </c>
      <c r="F114" s="3" t="s">
        <v>368</v>
      </c>
      <c r="G114" s="3" t="s">
        <v>369</v>
      </c>
      <c r="H114" s="3" t="s">
        <v>15</v>
      </c>
      <c r="I114" s="3" t="s">
        <v>15</v>
      </c>
      <c r="J114" s="3" t="s">
        <v>12</v>
      </c>
      <c r="K114" s="3" t="s">
        <v>51</v>
      </c>
      <c r="L114">
        <f t="shared" si="10"/>
        <v>1</v>
      </c>
      <c r="M114" s="1">
        <f t="shared" si="11"/>
        <v>-36525</v>
      </c>
      <c r="N114" s="1">
        <f>TRUNC(G114-E114)</f>
        <v>0</v>
      </c>
      <c r="O114" s="1" t="str">
        <f>IF(H114="(None Entered)", "Investigation not initiated", TRUNC(H114-E114))</f>
        <v>Investigation not initiated</v>
      </c>
      <c r="P114" s="1" t="str">
        <f>IF(I114="(None Entered)", "Investigation not complete", TRUNC(I114-E114))</f>
        <v>Investigation not complete</v>
      </c>
      <c r="Q114" s="1" t="str">
        <f>J114</f>
        <v>Yes</v>
      </c>
      <c r="R114" s="1">
        <f>IF(K114="(None Entered)", 0, 1)</f>
        <v>1</v>
      </c>
      <c r="S114">
        <f t="shared" si="8"/>
        <v>1</v>
      </c>
      <c r="T114">
        <f t="shared" si="9"/>
        <v>1</v>
      </c>
    </row>
    <row r="115" spans="1:20" x14ac:dyDescent="0.25">
      <c r="A115" s="3" t="s">
        <v>370</v>
      </c>
      <c r="B115" s="3" t="s">
        <v>24</v>
      </c>
      <c r="C115" s="3" t="s">
        <v>19</v>
      </c>
      <c r="D115" s="3" t="s">
        <v>28</v>
      </c>
      <c r="E115" s="3" t="s">
        <v>366</v>
      </c>
      <c r="F115" s="3" t="s">
        <v>366</v>
      </c>
      <c r="G115" s="3" t="s">
        <v>371</v>
      </c>
      <c r="H115" s="3" t="s">
        <v>15</v>
      </c>
      <c r="I115" s="3" t="s">
        <v>15</v>
      </c>
      <c r="J115" s="3" t="s">
        <v>12</v>
      </c>
      <c r="K115" s="3" t="s">
        <v>372</v>
      </c>
      <c r="L115">
        <f t="shared" si="10"/>
        <v>3</v>
      </c>
      <c r="M115" s="1">
        <f t="shared" si="11"/>
        <v>0</v>
      </c>
      <c r="N115" s="1">
        <f>TRUNC(G115-E115)</f>
        <v>0</v>
      </c>
      <c r="O115" s="1" t="str">
        <f>IF(H115="(None Entered)", "Investigation not initiated", TRUNC(H115-E115))</f>
        <v>Investigation not initiated</v>
      </c>
      <c r="P115" s="1" t="str">
        <f>IF(I115="(None Entered)", "Investigation not complete", TRUNC(I115-E115))</f>
        <v>Investigation not complete</v>
      </c>
      <c r="Q115" s="1" t="str">
        <f>J115</f>
        <v>Yes</v>
      </c>
      <c r="R115" s="1">
        <f>IF(K115="(None Entered)", 0, 1)</f>
        <v>1</v>
      </c>
      <c r="S115">
        <f t="shared" si="8"/>
        <v>1</v>
      </c>
      <c r="T115">
        <f t="shared" si="9"/>
        <v>1</v>
      </c>
    </row>
    <row r="116" spans="1:20" x14ac:dyDescent="0.25">
      <c r="A116" s="3" t="s">
        <v>381</v>
      </c>
      <c r="B116" s="3" t="s">
        <v>24</v>
      </c>
      <c r="C116" s="3" t="s">
        <v>12</v>
      </c>
      <c r="D116" s="3" t="s">
        <v>28</v>
      </c>
      <c r="E116" s="3" t="s">
        <v>380</v>
      </c>
      <c r="F116" s="3" t="s">
        <v>382</v>
      </c>
      <c r="G116" s="3" t="s">
        <v>383</v>
      </c>
      <c r="H116" s="3" t="s">
        <v>380</v>
      </c>
      <c r="I116" s="3" t="s">
        <v>321</v>
      </c>
      <c r="J116" s="3" t="s">
        <v>12</v>
      </c>
      <c r="K116" s="3" t="s">
        <v>372</v>
      </c>
      <c r="L116">
        <f t="shared" si="10"/>
        <v>1</v>
      </c>
      <c r="M116" s="1">
        <f t="shared" si="11"/>
        <v>-36525</v>
      </c>
      <c r="N116" s="1">
        <f>TRUNC(G116-E116)</f>
        <v>0</v>
      </c>
      <c r="O116" s="1">
        <f>IF(H116="(None Entered)", "Investigation not initiated", TRUNC(H116-E116))</f>
        <v>0</v>
      </c>
      <c r="P116" s="1">
        <f>IF(I116="(None Entered)", "Investigation not complete", TRUNC(I116-E116))</f>
        <v>3</v>
      </c>
      <c r="Q116" s="1" t="str">
        <f>J116</f>
        <v>Yes</v>
      </c>
      <c r="R116" s="1">
        <f>IF(K116="(None Entered)", 0, 1)</f>
        <v>1</v>
      </c>
      <c r="S116">
        <f t="shared" si="8"/>
        <v>1</v>
      </c>
      <c r="T116">
        <f t="shared" si="9"/>
        <v>1</v>
      </c>
    </row>
    <row r="117" spans="1:20" x14ac:dyDescent="0.25">
      <c r="A117" s="3" t="s">
        <v>391</v>
      </c>
      <c r="B117" s="3" t="s">
        <v>24</v>
      </c>
      <c r="C117" s="3" t="s">
        <v>19</v>
      </c>
      <c r="D117" s="3" t="s">
        <v>28</v>
      </c>
      <c r="E117" s="3" t="s">
        <v>392</v>
      </c>
      <c r="F117" s="3" t="s">
        <v>15</v>
      </c>
      <c r="G117" s="3" t="s">
        <v>393</v>
      </c>
      <c r="H117" s="3" t="s">
        <v>15</v>
      </c>
      <c r="I117" s="3" t="s">
        <v>15</v>
      </c>
      <c r="J117" s="3" t="s">
        <v>12</v>
      </c>
      <c r="K117" s="3" t="s">
        <v>15</v>
      </c>
      <c r="L117">
        <f t="shared" si="10"/>
        <v>3</v>
      </c>
      <c r="M117" s="1" t="str">
        <f t="shared" si="11"/>
        <v>Date missing</v>
      </c>
      <c r="N117" s="1">
        <f>TRUNC(G117-E117)</f>
        <v>1</v>
      </c>
      <c r="O117" s="1" t="str">
        <f>IF(H117="(None Entered)", "Investigation not initiated", TRUNC(H117-E117))</f>
        <v>Investigation not initiated</v>
      </c>
      <c r="P117" s="1" t="str">
        <f>IF(I117="(None Entered)", "Investigation not complete", TRUNC(I117-E117))</f>
        <v>Investigation not complete</v>
      </c>
      <c r="Q117" s="1" t="str">
        <f>J117</f>
        <v>Yes</v>
      </c>
      <c r="R117" s="1">
        <f>IF(K117="(None Entered)", 0, 1)</f>
        <v>0</v>
      </c>
      <c r="S117">
        <f t="shared" si="8"/>
        <v>1</v>
      </c>
      <c r="T117">
        <f t="shared" si="9"/>
        <v>1</v>
      </c>
    </row>
    <row r="118" spans="1:20" x14ac:dyDescent="0.25">
      <c r="A118" s="3" t="s">
        <v>394</v>
      </c>
      <c r="B118" s="3" t="s">
        <v>11</v>
      </c>
      <c r="C118" s="3" t="s">
        <v>19</v>
      </c>
      <c r="D118" s="3" t="s">
        <v>28</v>
      </c>
      <c r="E118" s="3" t="s">
        <v>314</v>
      </c>
      <c r="F118" s="3" t="s">
        <v>15</v>
      </c>
      <c r="G118" s="3" t="s">
        <v>395</v>
      </c>
      <c r="H118" s="3" t="s">
        <v>15</v>
      </c>
      <c r="I118" s="3" t="s">
        <v>15</v>
      </c>
      <c r="J118" s="3" t="s">
        <v>12</v>
      </c>
      <c r="K118" s="3" t="s">
        <v>314</v>
      </c>
      <c r="L118">
        <f t="shared" si="10"/>
        <v>3</v>
      </c>
      <c r="M118" s="1" t="str">
        <f t="shared" si="11"/>
        <v>Date missing</v>
      </c>
      <c r="N118" s="1">
        <f>TRUNC(G118-E118)</f>
        <v>26</v>
      </c>
      <c r="O118" s="1" t="str">
        <f>IF(H118="(None Entered)", "Investigation not initiated", TRUNC(H118-E118))</f>
        <v>Investigation not initiated</v>
      </c>
      <c r="P118" s="1" t="str">
        <f>IF(I118="(None Entered)", "Investigation not complete", TRUNC(I118-E118))</f>
        <v>Investigation not complete</v>
      </c>
      <c r="Q118" s="1" t="str">
        <f>J118</f>
        <v>Yes</v>
      </c>
      <c r="R118" s="1">
        <f>IF(K118="(None Entered)", 0, 1)</f>
        <v>1</v>
      </c>
      <c r="S118">
        <f t="shared" si="8"/>
        <v>1</v>
      </c>
      <c r="T118">
        <f t="shared" si="9"/>
        <v>1</v>
      </c>
    </row>
    <row r="119" spans="1:20" x14ac:dyDescent="0.25">
      <c r="A119" s="3" t="s">
        <v>398</v>
      </c>
      <c r="B119" s="3" t="s">
        <v>11</v>
      </c>
      <c r="C119" s="3" t="s">
        <v>12</v>
      </c>
      <c r="D119" s="3" t="s">
        <v>28</v>
      </c>
      <c r="E119" s="3" t="s">
        <v>336</v>
      </c>
      <c r="F119" s="3" t="s">
        <v>15</v>
      </c>
      <c r="G119" s="3" t="s">
        <v>399</v>
      </c>
      <c r="H119" s="3" t="s">
        <v>15</v>
      </c>
      <c r="I119" s="3" t="s">
        <v>15</v>
      </c>
      <c r="J119" s="3" t="s">
        <v>12</v>
      </c>
      <c r="K119" s="3" t="s">
        <v>347</v>
      </c>
      <c r="L119">
        <f t="shared" si="10"/>
        <v>1</v>
      </c>
      <c r="M119" s="1" t="str">
        <f t="shared" si="11"/>
        <v>Date missing</v>
      </c>
      <c r="N119" s="1">
        <f>TRUNC(G119-E119)</f>
        <v>24</v>
      </c>
      <c r="O119" s="1" t="str">
        <f>IF(H119="(None Entered)", "Investigation not initiated", TRUNC(H119-E119))</f>
        <v>Investigation not initiated</v>
      </c>
      <c r="P119" s="1" t="str">
        <f>IF(I119="(None Entered)", "Investigation not complete", TRUNC(I119-E119))</f>
        <v>Investigation not complete</v>
      </c>
      <c r="Q119" s="1" t="str">
        <f>J119</f>
        <v>Yes</v>
      </c>
      <c r="R119" s="1">
        <f>IF(K119="(None Entered)", 0, 1)</f>
        <v>1</v>
      </c>
      <c r="S119">
        <f t="shared" si="8"/>
        <v>1</v>
      </c>
      <c r="T119">
        <f t="shared" si="9"/>
        <v>1</v>
      </c>
    </row>
    <row r="120" spans="1:20" x14ac:dyDescent="0.25">
      <c r="A120" s="3" t="s">
        <v>400</v>
      </c>
      <c r="B120" s="3" t="s">
        <v>24</v>
      </c>
      <c r="C120" s="3" t="s">
        <v>12</v>
      </c>
      <c r="D120" s="3" t="s">
        <v>28</v>
      </c>
      <c r="E120" s="3" t="s">
        <v>258</v>
      </c>
      <c r="F120" s="3" t="s">
        <v>15</v>
      </c>
      <c r="G120" s="3" t="s">
        <v>401</v>
      </c>
      <c r="H120" s="3" t="s">
        <v>15</v>
      </c>
      <c r="I120" s="3" t="s">
        <v>15</v>
      </c>
      <c r="J120" s="3" t="s">
        <v>12</v>
      </c>
      <c r="K120" s="3" t="s">
        <v>15</v>
      </c>
      <c r="L120">
        <f t="shared" si="10"/>
        <v>1</v>
      </c>
      <c r="M120" s="1" t="str">
        <f t="shared" si="11"/>
        <v>Date missing</v>
      </c>
      <c r="N120" s="1">
        <f>TRUNC(G120-E120)</f>
        <v>33</v>
      </c>
      <c r="O120" s="1" t="str">
        <f>IF(H120="(None Entered)", "Investigation not initiated", TRUNC(H120-E120))</f>
        <v>Investigation not initiated</v>
      </c>
      <c r="P120" s="1" t="str">
        <f>IF(I120="(None Entered)", "Investigation not complete", TRUNC(I120-E120))</f>
        <v>Investigation not complete</v>
      </c>
      <c r="Q120" s="1" t="str">
        <f>J120</f>
        <v>Yes</v>
      </c>
      <c r="R120" s="1">
        <f>IF(K120="(None Entered)", 0, 1)</f>
        <v>0</v>
      </c>
      <c r="S120">
        <f t="shared" si="8"/>
        <v>1</v>
      </c>
      <c r="T120">
        <f t="shared" si="9"/>
        <v>1</v>
      </c>
    </row>
    <row r="121" spans="1:20" x14ac:dyDescent="0.25">
      <c r="A121" s="3" t="s">
        <v>402</v>
      </c>
      <c r="B121" s="3" t="s">
        <v>24</v>
      </c>
      <c r="C121" s="3" t="s">
        <v>12</v>
      </c>
      <c r="D121" s="3" t="s">
        <v>28</v>
      </c>
      <c r="E121" s="3" t="s">
        <v>350</v>
      </c>
      <c r="F121" s="3" t="s">
        <v>15</v>
      </c>
      <c r="G121" s="3" t="s">
        <v>403</v>
      </c>
      <c r="H121" s="3" t="s">
        <v>15</v>
      </c>
      <c r="I121" s="3" t="s">
        <v>15</v>
      </c>
      <c r="J121" s="3" t="s">
        <v>12</v>
      </c>
      <c r="K121" s="3" t="s">
        <v>65</v>
      </c>
      <c r="L121">
        <f t="shared" si="10"/>
        <v>1</v>
      </c>
      <c r="M121" s="1" t="str">
        <f t="shared" si="11"/>
        <v>Date missing</v>
      </c>
      <c r="N121" s="1">
        <f>TRUNC(G121-E121)</f>
        <v>14</v>
      </c>
      <c r="O121" s="1" t="str">
        <f>IF(H121="(None Entered)", "Investigation not initiated", TRUNC(H121-E121))</f>
        <v>Investigation not initiated</v>
      </c>
      <c r="P121" s="1" t="str">
        <f>IF(I121="(None Entered)", "Investigation not complete", TRUNC(I121-E121))</f>
        <v>Investigation not complete</v>
      </c>
      <c r="Q121" s="1" t="str">
        <f>J121</f>
        <v>Yes</v>
      </c>
      <c r="R121" s="1">
        <f>IF(K121="(None Entered)", 0, 1)</f>
        <v>1</v>
      </c>
      <c r="S121">
        <f t="shared" si="8"/>
        <v>1</v>
      </c>
      <c r="T121">
        <f t="shared" si="9"/>
        <v>1</v>
      </c>
    </row>
    <row r="122" spans="1:20" ht="20.399999999999999" x14ac:dyDescent="0.25">
      <c r="A122" s="3" t="s">
        <v>71</v>
      </c>
      <c r="B122" s="3" t="s">
        <v>24</v>
      </c>
      <c r="C122" s="3" t="s">
        <v>12</v>
      </c>
      <c r="D122" s="5" t="s">
        <v>72</v>
      </c>
      <c r="E122" s="3" t="s">
        <v>60</v>
      </c>
      <c r="F122" s="3" t="s">
        <v>15</v>
      </c>
      <c r="G122" s="3" t="s">
        <v>73</v>
      </c>
      <c r="H122" s="3" t="s">
        <v>60</v>
      </c>
      <c r="I122" s="3" t="s">
        <v>69</v>
      </c>
      <c r="J122" s="3" t="s">
        <v>12</v>
      </c>
      <c r="K122" s="3" t="s">
        <v>69</v>
      </c>
      <c r="L122">
        <f t="shared" si="10"/>
        <v>1</v>
      </c>
      <c r="M122" s="1" t="str">
        <f t="shared" si="11"/>
        <v>Date missing</v>
      </c>
      <c r="N122" s="1">
        <f>TRUNC(G122-E122)</f>
        <v>6</v>
      </c>
      <c r="O122" s="1">
        <f>IF(H122="(None Entered)", "Investigation not initiated", TRUNC(H122-E122))</f>
        <v>0</v>
      </c>
      <c r="P122" s="1">
        <f>IF(I122="(None Entered)", "Investigation not complete", TRUNC(I122-E122))</f>
        <v>6</v>
      </c>
      <c r="Q122" s="1" t="str">
        <f>J122</f>
        <v>Yes</v>
      </c>
      <c r="R122" s="1">
        <f>IF(K122="(None Entered)", 0, 1)</f>
        <v>1</v>
      </c>
      <c r="S122">
        <f t="shared" si="8"/>
        <v>1</v>
      </c>
      <c r="T122">
        <f t="shared" si="9"/>
        <v>1</v>
      </c>
    </row>
    <row r="123" spans="1:20" x14ac:dyDescent="0.25">
      <c r="A123" s="3" t="s">
        <v>18</v>
      </c>
      <c r="B123" s="3" t="s">
        <v>11</v>
      </c>
      <c r="C123" s="3" t="s">
        <v>19</v>
      </c>
      <c r="D123" s="3" t="s">
        <v>20</v>
      </c>
      <c r="E123" s="3" t="s">
        <v>21</v>
      </c>
      <c r="F123" s="3" t="s">
        <v>15</v>
      </c>
      <c r="G123" s="3" t="s">
        <v>22</v>
      </c>
      <c r="H123" s="3" t="s">
        <v>15</v>
      </c>
      <c r="I123" s="3" t="s">
        <v>15</v>
      </c>
      <c r="J123" s="3" t="s">
        <v>12</v>
      </c>
      <c r="K123" s="3" t="s">
        <v>15</v>
      </c>
      <c r="L123">
        <f t="shared" si="10"/>
        <v>3</v>
      </c>
      <c r="M123" s="1" t="str">
        <f t="shared" si="11"/>
        <v>Date missing</v>
      </c>
      <c r="N123" s="1">
        <f>TRUNC(G123-E123)</f>
        <v>0</v>
      </c>
      <c r="O123" s="1" t="str">
        <f>IF(H123="(None Entered)", "Investigation not initiated", TRUNC(H123-E123))</f>
        <v>Investigation not initiated</v>
      </c>
      <c r="P123" s="1" t="str">
        <f>IF(I123="(None Entered)", "Investigation not complete", TRUNC(I123-E123))</f>
        <v>Investigation not complete</v>
      </c>
      <c r="Q123" s="1" t="str">
        <f>J123</f>
        <v>Yes</v>
      </c>
      <c r="R123" s="1">
        <f>IF(K123="(None Entered)", 0, 1)</f>
        <v>0</v>
      </c>
      <c r="S123">
        <f t="shared" si="8"/>
        <v>1</v>
      </c>
      <c r="T123">
        <f t="shared" si="9"/>
        <v>1</v>
      </c>
    </row>
    <row r="124" spans="1:20" x14ac:dyDescent="0.25">
      <c r="A124" s="3" t="s">
        <v>23</v>
      </c>
      <c r="B124" s="3" t="s">
        <v>24</v>
      </c>
      <c r="C124" s="3" t="s">
        <v>19</v>
      </c>
      <c r="D124" s="3" t="s">
        <v>20</v>
      </c>
      <c r="E124" s="3" t="s">
        <v>21</v>
      </c>
      <c r="F124" s="3" t="s">
        <v>15</v>
      </c>
      <c r="G124" s="3" t="s">
        <v>25</v>
      </c>
      <c r="H124" s="3" t="s">
        <v>15</v>
      </c>
      <c r="I124" s="3" t="s">
        <v>15</v>
      </c>
      <c r="J124" s="3" t="s">
        <v>12</v>
      </c>
      <c r="K124" s="3" t="s">
        <v>26</v>
      </c>
      <c r="L124">
        <f t="shared" si="10"/>
        <v>3</v>
      </c>
      <c r="M124" s="1" t="str">
        <f t="shared" si="11"/>
        <v>Date missing</v>
      </c>
      <c r="N124" s="1">
        <f>TRUNC(G124-E124)</f>
        <v>0</v>
      </c>
      <c r="O124" s="1" t="str">
        <f>IF(H124="(None Entered)", "Investigation not initiated", TRUNC(H124-E124))</f>
        <v>Investigation not initiated</v>
      </c>
      <c r="P124" s="1" t="str">
        <f>IF(I124="(None Entered)", "Investigation not complete", TRUNC(I124-E124))</f>
        <v>Investigation not complete</v>
      </c>
      <c r="Q124" s="1" t="str">
        <f>J124</f>
        <v>Yes</v>
      </c>
      <c r="R124" s="1">
        <f>IF(K124="(None Entered)", 0, 1)</f>
        <v>1</v>
      </c>
      <c r="S124">
        <f t="shared" si="8"/>
        <v>1</v>
      </c>
      <c r="T124">
        <f t="shared" si="9"/>
        <v>1</v>
      </c>
    </row>
    <row r="125" spans="1:20" x14ac:dyDescent="0.25">
      <c r="A125" s="3" t="s">
        <v>174</v>
      </c>
      <c r="B125" s="3" t="s">
        <v>11</v>
      </c>
      <c r="C125" s="3" t="s">
        <v>19</v>
      </c>
      <c r="D125" s="3" t="s">
        <v>20</v>
      </c>
      <c r="E125" s="3" t="s">
        <v>106</v>
      </c>
      <c r="F125" s="3" t="s">
        <v>175</v>
      </c>
      <c r="G125" s="3" t="s">
        <v>176</v>
      </c>
      <c r="H125" s="3" t="s">
        <v>15</v>
      </c>
      <c r="I125" s="3" t="s">
        <v>15</v>
      </c>
      <c r="J125" s="3" t="s">
        <v>12</v>
      </c>
      <c r="K125" s="3" t="s">
        <v>177</v>
      </c>
      <c r="L125">
        <f t="shared" si="10"/>
        <v>3</v>
      </c>
      <c r="M125" s="1">
        <f t="shared" si="11"/>
        <v>1</v>
      </c>
      <c r="N125" s="1">
        <f>TRUNC(G125-E125)</f>
        <v>0</v>
      </c>
      <c r="O125" s="1" t="str">
        <f>IF(H125="(None Entered)", "Investigation not initiated", TRUNC(H125-E125))</f>
        <v>Investigation not initiated</v>
      </c>
      <c r="P125" s="1" t="str">
        <f>IF(I125="(None Entered)", "Investigation not complete", TRUNC(I125-E125))</f>
        <v>Investigation not complete</v>
      </c>
      <c r="Q125" s="1" t="str">
        <f>J125</f>
        <v>Yes</v>
      </c>
      <c r="R125" s="1">
        <f>IF(K125="(None Entered)", 0, 1)</f>
        <v>1</v>
      </c>
      <c r="S125">
        <f t="shared" si="8"/>
        <v>1</v>
      </c>
      <c r="T125">
        <f t="shared" si="9"/>
        <v>1</v>
      </c>
    </row>
    <row r="126" spans="1:20" x14ac:dyDescent="0.25">
      <c r="A126" s="3" t="s">
        <v>191</v>
      </c>
      <c r="B126" s="3" t="s">
        <v>11</v>
      </c>
      <c r="C126" s="3" t="s">
        <v>19</v>
      </c>
      <c r="D126" s="3" t="s">
        <v>20</v>
      </c>
      <c r="E126" s="3" t="s">
        <v>192</v>
      </c>
      <c r="F126" s="3" t="s">
        <v>15</v>
      </c>
      <c r="G126" s="3" t="s">
        <v>193</v>
      </c>
      <c r="H126" s="3" t="s">
        <v>15</v>
      </c>
      <c r="I126" s="3" t="s">
        <v>15</v>
      </c>
      <c r="J126" s="3" t="s">
        <v>12</v>
      </c>
      <c r="K126" s="3" t="s">
        <v>15</v>
      </c>
      <c r="L126">
        <f t="shared" si="10"/>
        <v>3</v>
      </c>
      <c r="M126" s="1" t="str">
        <f t="shared" si="11"/>
        <v>Date missing</v>
      </c>
      <c r="N126" s="1">
        <f>TRUNC(G126-E126)</f>
        <v>0</v>
      </c>
      <c r="O126" s="1" t="str">
        <f>IF(H126="(None Entered)", "Investigation not initiated", TRUNC(H126-E126))</f>
        <v>Investigation not initiated</v>
      </c>
      <c r="P126" s="1" t="str">
        <f>IF(I126="(None Entered)", "Investigation not complete", TRUNC(I126-E126))</f>
        <v>Investigation not complete</v>
      </c>
      <c r="Q126" s="1" t="str">
        <f>J126</f>
        <v>Yes</v>
      </c>
      <c r="R126" s="1">
        <f>IF(K126="(None Entered)", 0, 1)</f>
        <v>0</v>
      </c>
      <c r="S126">
        <f t="shared" si="8"/>
        <v>1</v>
      </c>
      <c r="T126">
        <f t="shared" si="9"/>
        <v>1</v>
      </c>
    </row>
    <row r="127" spans="1:20" x14ac:dyDescent="0.25">
      <c r="A127" s="3" t="s">
        <v>235</v>
      </c>
      <c r="B127" s="3" t="s">
        <v>24</v>
      </c>
      <c r="C127" s="3" t="s">
        <v>12</v>
      </c>
      <c r="D127" s="3" t="s">
        <v>20</v>
      </c>
      <c r="E127" s="3" t="s">
        <v>236</v>
      </c>
      <c r="F127" s="3" t="s">
        <v>236</v>
      </c>
      <c r="G127" s="3" t="s">
        <v>237</v>
      </c>
      <c r="H127" s="3" t="s">
        <v>15</v>
      </c>
      <c r="I127" s="3" t="s">
        <v>15</v>
      </c>
      <c r="J127" s="3" t="s">
        <v>12</v>
      </c>
      <c r="K127" s="3" t="s">
        <v>15</v>
      </c>
      <c r="L127">
        <f t="shared" si="10"/>
        <v>1</v>
      </c>
      <c r="M127" s="1">
        <f t="shared" si="11"/>
        <v>0</v>
      </c>
      <c r="N127" s="1">
        <f>TRUNC(G127-E127)</f>
        <v>0</v>
      </c>
      <c r="O127" s="1" t="str">
        <f>IF(H127="(None Entered)", "Investigation not initiated", TRUNC(H127-E127))</f>
        <v>Investigation not initiated</v>
      </c>
      <c r="P127" s="1" t="str">
        <f>IF(I127="(None Entered)", "Investigation not complete", TRUNC(I127-E127))</f>
        <v>Investigation not complete</v>
      </c>
      <c r="Q127" s="1" t="str">
        <f>J127</f>
        <v>Yes</v>
      </c>
      <c r="R127" s="1">
        <f>IF(K127="(None Entered)", 0, 1)</f>
        <v>0</v>
      </c>
      <c r="S127">
        <f t="shared" si="8"/>
        <v>1</v>
      </c>
      <c r="T127">
        <f t="shared" si="9"/>
        <v>1</v>
      </c>
    </row>
    <row r="128" spans="1:20" x14ac:dyDescent="0.25">
      <c r="A128" s="3" t="s">
        <v>131</v>
      </c>
      <c r="B128" s="3" t="s">
        <v>24</v>
      </c>
      <c r="C128" s="3" t="s">
        <v>12</v>
      </c>
      <c r="D128" s="3" t="s">
        <v>132</v>
      </c>
      <c r="E128" s="3" t="s">
        <v>127</v>
      </c>
      <c r="F128" s="3" t="s">
        <v>127</v>
      </c>
      <c r="G128" s="3" t="s">
        <v>133</v>
      </c>
      <c r="H128" s="3" t="s">
        <v>15</v>
      </c>
      <c r="I128" s="3" t="s">
        <v>15</v>
      </c>
      <c r="J128" s="3" t="s">
        <v>12</v>
      </c>
      <c r="K128" s="3" t="s">
        <v>15</v>
      </c>
      <c r="L128">
        <f t="shared" si="10"/>
        <v>1</v>
      </c>
      <c r="M128" s="1">
        <f t="shared" si="11"/>
        <v>0</v>
      </c>
      <c r="N128" s="1">
        <f>TRUNC(G128-E128)</f>
        <v>0</v>
      </c>
      <c r="O128" s="1" t="str">
        <f>IF(H128="(None Entered)", "Investigation not initiated", TRUNC(H128-E128))</f>
        <v>Investigation not initiated</v>
      </c>
      <c r="P128" s="1" t="str">
        <f>IF(I128="(None Entered)", "Investigation not complete", TRUNC(I128-E128))</f>
        <v>Investigation not complete</v>
      </c>
      <c r="Q128" s="1" t="str">
        <f>J128</f>
        <v>Yes</v>
      </c>
      <c r="R128" s="1">
        <f>IF(K128="(None Entered)", 0, 1)</f>
        <v>0</v>
      </c>
      <c r="S128">
        <f t="shared" si="8"/>
        <v>1</v>
      </c>
      <c r="T128">
        <f t="shared" si="9"/>
        <v>1</v>
      </c>
    </row>
    <row r="129" spans="1:20" x14ac:dyDescent="0.25">
      <c r="A129" s="3" t="s">
        <v>384</v>
      </c>
      <c r="B129" s="3" t="s">
        <v>24</v>
      </c>
      <c r="C129" s="3" t="s">
        <v>19</v>
      </c>
      <c r="D129" s="3" t="s">
        <v>132</v>
      </c>
      <c r="E129" s="3" t="s">
        <v>380</v>
      </c>
      <c r="F129" s="3" t="s">
        <v>380</v>
      </c>
      <c r="G129" s="3" t="s">
        <v>385</v>
      </c>
      <c r="H129" s="3" t="s">
        <v>380</v>
      </c>
      <c r="I129" s="3" t="s">
        <v>380</v>
      </c>
      <c r="J129" s="3" t="s">
        <v>12</v>
      </c>
      <c r="K129" s="3" t="s">
        <v>15</v>
      </c>
      <c r="L129">
        <f t="shared" si="10"/>
        <v>3</v>
      </c>
      <c r="M129" s="1">
        <f t="shared" si="11"/>
        <v>0</v>
      </c>
      <c r="N129" s="1">
        <f>TRUNC(G129-E129)</f>
        <v>0</v>
      </c>
      <c r="O129" s="1">
        <f>IF(H129="(None Entered)", "Investigation not initiated", TRUNC(H129-E129))</f>
        <v>0</v>
      </c>
      <c r="P129" s="1">
        <f>IF(I129="(None Entered)", "Investigation not complete", TRUNC(I129-E129))</f>
        <v>0</v>
      </c>
      <c r="Q129" s="1" t="str">
        <f>J129</f>
        <v>Yes</v>
      </c>
      <c r="R129" s="1">
        <f>IF(K129="(None Entered)", 0, 1)</f>
        <v>0</v>
      </c>
      <c r="S129">
        <f t="shared" si="8"/>
        <v>1</v>
      </c>
      <c r="T129">
        <f t="shared" si="9"/>
        <v>1</v>
      </c>
    </row>
    <row r="130" spans="1:20" x14ac:dyDescent="0.25">
      <c r="A130" s="3" t="s">
        <v>300</v>
      </c>
      <c r="B130" s="3" t="s">
        <v>24</v>
      </c>
      <c r="C130" s="3" t="s">
        <v>19</v>
      </c>
      <c r="D130" s="3" t="s">
        <v>301</v>
      </c>
      <c r="E130" s="3" t="s">
        <v>298</v>
      </c>
      <c r="F130" s="3" t="s">
        <v>15</v>
      </c>
      <c r="G130" s="3" t="s">
        <v>302</v>
      </c>
      <c r="H130" s="3" t="s">
        <v>298</v>
      </c>
      <c r="I130" s="3" t="s">
        <v>15</v>
      </c>
      <c r="J130" s="3" t="s">
        <v>12</v>
      </c>
      <c r="K130" s="3" t="s">
        <v>15</v>
      </c>
      <c r="L130">
        <f t="shared" ref="L130:L140" si="12">IF(OR(C130="Yes",B130="Critical",B130="Major")=FALSE,3,1)</f>
        <v>3</v>
      </c>
      <c r="M130" s="1" t="str">
        <f t="shared" ref="M130:M140" si="13">IF(F130="(None Entered)", "Date missing", F130-E130)</f>
        <v>Date missing</v>
      </c>
      <c r="N130" s="1">
        <f>TRUNC(G130-E130)</f>
        <v>1</v>
      </c>
      <c r="O130" s="1">
        <f>IF(H130="(None Entered)", "Investigation not initiated", TRUNC(H130-E130))</f>
        <v>0</v>
      </c>
      <c r="P130" s="1" t="str">
        <f>IF(I130="(None Entered)", "Investigation not complete", TRUNC(I130-E130))</f>
        <v>Investigation not complete</v>
      </c>
      <c r="Q130" s="1" t="str">
        <f>J130</f>
        <v>Yes</v>
      </c>
      <c r="R130" s="1">
        <f>IF(K130="(None Entered)", 0, 1)</f>
        <v>0</v>
      </c>
      <c r="S130">
        <f t="shared" si="8"/>
        <v>1</v>
      </c>
      <c r="T130">
        <f t="shared" si="9"/>
        <v>1</v>
      </c>
    </row>
    <row r="131" spans="1:20" x14ac:dyDescent="0.25">
      <c r="A131" s="3" t="s">
        <v>232</v>
      </c>
      <c r="B131" s="3" t="s">
        <v>34</v>
      </c>
      <c r="C131" s="3" t="s">
        <v>19</v>
      </c>
      <c r="D131" s="3" t="s">
        <v>233</v>
      </c>
      <c r="E131" s="3" t="s">
        <v>197</v>
      </c>
      <c r="F131" s="3" t="s">
        <v>26</v>
      </c>
      <c r="G131" s="3" t="s">
        <v>234</v>
      </c>
      <c r="H131" s="3" t="s">
        <v>15</v>
      </c>
      <c r="I131" s="3" t="s">
        <v>15</v>
      </c>
      <c r="J131" s="3" t="s">
        <v>12</v>
      </c>
      <c r="K131" s="3" t="s">
        <v>15</v>
      </c>
      <c r="L131">
        <f t="shared" si="12"/>
        <v>3</v>
      </c>
      <c r="M131" s="1">
        <f t="shared" si="13"/>
        <v>1</v>
      </c>
      <c r="N131" s="1">
        <f>TRUNC(G131-E131)</f>
        <v>1</v>
      </c>
      <c r="O131" s="1" t="str">
        <f>IF(H131="(None Entered)", "Investigation not initiated", TRUNC(H131-E131))</f>
        <v>Investigation not initiated</v>
      </c>
      <c r="P131" s="1" t="str">
        <f>IF(I131="(None Entered)", "Investigation not complete", TRUNC(I131-E131))</f>
        <v>Investigation not complete</v>
      </c>
      <c r="Q131" s="1" t="str">
        <f>J131</f>
        <v>Yes</v>
      </c>
      <c r="R131" s="1">
        <f>IF(K131="(None Entered)", 0, 1)</f>
        <v>0</v>
      </c>
      <c r="S131">
        <f t="shared" ref="S131:S140" si="14">IF(R131=1, 1, IF(R131=0, 1, 0))</f>
        <v>1</v>
      </c>
      <c r="T131">
        <f t="shared" ref="T131:T140" si="15">SUBTOTAL(103,S131)</f>
        <v>1</v>
      </c>
    </row>
    <row r="132" spans="1:20" x14ac:dyDescent="0.25">
      <c r="A132" s="3" t="s">
        <v>240</v>
      </c>
      <c r="B132" s="3" t="s">
        <v>34</v>
      </c>
      <c r="C132" s="3" t="s">
        <v>19</v>
      </c>
      <c r="D132" s="3" t="s">
        <v>233</v>
      </c>
      <c r="E132" s="3" t="s">
        <v>206</v>
      </c>
      <c r="F132" s="3" t="s">
        <v>206</v>
      </c>
      <c r="G132" s="3" t="s">
        <v>241</v>
      </c>
      <c r="H132" s="3" t="s">
        <v>197</v>
      </c>
      <c r="I132" s="3" t="s">
        <v>242</v>
      </c>
      <c r="J132" s="3" t="s">
        <v>12</v>
      </c>
      <c r="K132" s="3" t="s">
        <v>210</v>
      </c>
      <c r="L132">
        <f t="shared" si="12"/>
        <v>3</v>
      </c>
      <c r="M132" s="1">
        <f t="shared" si="13"/>
        <v>0</v>
      </c>
      <c r="N132" s="1">
        <f>TRUNC(G132-E132)</f>
        <v>6</v>
      </c>
      <c r="O132" s="1">
        <f>IF(H132="(None Entered)", "Investigation not initiated", TRUNC(H132-E132))</f>
        <v>4</v>
      </c>
      <c r="P132" s="1">
        <f>IF(I132="(None Entered)", "Investigation not complete", TRUNC(I132-E132))</f>
        <v>11</v>
      </c>
      <c r="Q132" s="1" t="str">
        <f>J132</f>
        <v>Yes</v>
      </c>
      <c r="R132" s="1">
        <f>IF(K132="(None Entered)", 0, 1)</f>
        <v>1</v>
      </c>
      <c r="S132">
        <f t="shared" si="14"/>
        <v>1</v>
      </c>
      <c r="T132">
        <f t="shared" si="15"/>
        <v>1</v>
      </c>
    </row>
    <row r="133" spans="1:20" x14ac:dyDescent="0.25">
      <c r="A133" s="3" t="s">
        <v>272</v>
      </c>
      <c r="B133" s="3" t="s">
        <v>24</v>
      </c>
      <c r="C133" s="3" t="s">
        <v>19</v>
      </c>
      <c r="D133" s="3" t="s">
        <v>273</v>
      </c>
      <c r="E133" s="3" t="s">
        <v>159</v>
      </c>
      <c r="F133" s="3" t="s">
        <v>159</v>
      </c>
      <c r="G133" s="3" t="s">
        <v>274</v>
      </c>
      <c r="H133" s="3" t="s">
        <v>159</v>
      </c>
      <c r="I133" s="3" t="s">
        <v>159</v>
      </c>
      <c r="J133" s="3" t="s">
        <v>12</v>
      </c>
      <c r="K133" s="3" t="s">
        <v>65</v>
      </c>
      <c r="L133">
        <f t="shared" si="12"/>
        <v>3</v>
      </c>
      <c r="M133" s="1">
        <f t="shared" si="13"/>
        <v>0</v>
      </c>
      <c r="N133" s="1">
        <f>TRUNC(G133-E133)</f>
        <v>5</v>
      </c>
      <c r="O133" s="1">
        <f>IF(H133="(None Entered)", "Investigation not initiated", TRUNC(H133-E133))</f>
        <v>0</v>
      </c>
      <c r="P133" s="1">
        <f>IF(I133="(None Entered)", "Investigation not complete", TRUNC(I133-E133))</f>
        <v>0</v>
      </c>
      <c r="Q133" s="1" t="str">
        <f>J133</f>
        <v>Yes</v>
      </c>
      <c r="R133" s="1">
        <f>IF(K133="(None Entered)", 0, 1)</f>
        <v>1</v>
      </c>
      <c r="S133">
        <f t="shared" si="14"/>
        <v>1</v>
      </c>
      <c r="T133">
        <f t="shared" si="15"/>
        <v>1</v>
      </c>
    </row>
    <row r="134" spans="1:20" x14ac:dyDescent="0.25">
      <c r="A134" s="3" t="s">
        <v>62</v>
      </c>
      <c r="B134" s="3" t="s">
        <v>24</v>
      </c>
      <c r="C134" s="3" t="s">
        <v>19</v>
      </c>
      <c r="D134" s="3" t="s">
        <v>63</v>
      </c>
      <c r="E134" s="3" t="s">
        <v>57</v>
      </c>
      <c r="F134" s="3" t="s">
        <v>57</v>
      </c>
      <c r="G134" s="3" t="s">
        <v>64</v>
      </c>
      <c r="H134" s="3" t="s">
        <v>57</v>
      </c>
      <c r="I134" s="3" t="s">
        <v>57</v>
      </c>
      <c r="J134" s="3" t="s">
        <v>12</v>
      </c>
      <c r="K134" s="3" t="s">
        <v>65</v>
      </c>
      <c r="L134">
        <f t="shared" si="12"/>
        <v>3</v>
      </c>
      <c r="M134" s="1">
        <f t="shared" si="13"/>
        <v>0</v>
      </c>
      <c r="N134" s="1">
        <f>TRUNC(G134-E134)</f>
        <v>0</v>
      </c>
      <c r="O134" s="1">
        <f>IF(H134="(None Entered)", "Investigation not initiated", TRUNC(H134-E134))</f>
        <v>0</v>
      </c>
      <c r="P134" s="1">
        <f>IF(I134="(None Entered)", "Investigation not complete", TRUNC(I134-E134))</f>
        <v>0</v>
      </c>
      <c r="Q134" s="1" t="str">
        <f>J134</f>
        <v>Yes</v>
      </c>
      <c r="R134" s="1">
        <f>IF(K134="(None Entered)", 0, 1)</f>
        <v>1</v>
      </c>
      <c r="S134">
        <f t="shared" si="14"/>
        <v>1</v>
      </c>
      <c r="T134">
        <f t="shared" si="15"/>
        <v>1</v>
      </c>
    </row>
    <row r="135" spans="1:20" x14ac:dyDescent="0.25">
      <c r="A135" s="3" t="s">
        <v>217</v>
      </c>
      <c r="B135" s="3" t="s">
        <v>24</v>
      </c>
      <c r="C135" s="3" t="s">
        <v>19</v>
      </c>
      <c r="D135" s="3" t="s">
        <v>218</v>
      </c>
      <c r="E135" s="3" t="s">
        <v>197</v>
      </c>
      <c r="F135" s="3" t="s">
        <v>15</v>
      </c>
      <c r="G135" s="3" t="s">
        <v>219</v>
      </c>
      <c r="H135" s="3" t="s">
        <v>197</v>
      </c>
      <c r="I135" s="3" t="s">
        <v>197</v>
      </c>
      <c r="J135" s="3" t="s">
        <v>12</v>
      </c>
      <c r="K135" s="3" t="s">
        <v>65</v>
      </c>
      <c r="L135">
        <f t="shared" si="12"/>
        <v>3</v>
      </c>
      <c r="M135" s="1" t="str">
        <f t="shared" si="13"/>
        <v>Date missing</v>
      </c>
      <c r="N135" s="1">
        <f>TRUNC(G135-E135)</f>
        <v>0</v>
      </c>
      <c r="O135" s="1">
        <f>IF(H135="(None Entered)", "Investigation not initiated", TRUNC(H135-E135))</f>
        <v>0</v>
      </c>
      <c r="P135" s="1">
        <f>IF(I135="(None Entered)", "Investigation not complete", TRUNC(I135-E135))</f>
        <v>0</v>
      </c>
      <c r="Q135" s="1" t="str">
        <f>J135</f>
        <v>Yes</v>
      </c>
      <c r="R135" s="1">
        <f>IF(K135="(None Entered)", 0, 1)</f>
        <v>1</v>
      </c>
      <c r="S135">
        <f t="shared" si="14"/>
        <v>1</v>
      </c>
      <c r="T135">
        <f t="shared" si="15"/>
        <v>1</v>
      </c>
    </row>
    <row r="136" spans="1:20" x14ac:dyDescent="0.25">
      <c r="A136" s="3" t="s">
        <v>202</v>
      </c>
      <c r="B136" s="3" t="s">
        <v>24</v>
      </c>
      <c r="C136" s="3" t="s">
        <v>19</v>
      </c>
      <c r="D136" s="3" t="s">
        <v>203</v>
      </c>
      <c r="E136" s="3" t="s">
        <v>177</v>
      </c>
      <c r="F136" s="3" t="s">
        <v>15</v>
      </c>
      <c r="G136" s="3" t="s">
        <v>204</v>
      </c>
      <c r="H136" s="3" t="s">
        <v>15</v>
      </c>
      <c r="I136" s="3" t="s">
        <v>15</v>
      </c>
      <c r="J136" s="3" t="s">
        <v>12</v>
      </c>
      <c r="K136" s="3" t="s">
        <v>15</v>
      </c>
      <c r="L136">
        <f t="shared" si="12"/>
        <v>3</v>
      </c>
      <c r="M136" s="1" t="str">
        <f t="shared" si="13"/>
        <v>Date missing</v>
      </c>
      <c r="N136" s="1">
        <f>TRUNC(G136-E136)</f>
        <v>0</v>
      </c>
      <c r="O136" s="1" t="str">
        <f>IF(H136="(None Entered)", "Investigation not initiated", TRUNC(H136-E136))</f>
        <v>Investigation not initiated</v>
      </c>
      <c r="P136" s="1" t="str">
        <f>IF(I136="(None Entered)", "Investigation not complete", TRUNC(I136-E136))</f>
        <v>Investigation not complete</v>
      </c>
      <c r="Q136" s="1" t="str">
        <f>J136</f>
        <v>Yes</v>
      </c>
      <c r="R136" s="1">
        <f>IF(K136="(None Entered)", 0, 1)</f>
        <v>0</v>
      </c>
      <c r="S136">
        <f t="shared" si="14"/>
        <v>1</v>
      </c>
      <c r="T136">
        <f t="shared" si="15"/>
        <v>1</v>
      </c>
    </row>
    <row r="137" spans="1:20" x14ac:dyDescent="0.25">
      <c r="A137" s="3" t="s">
        <v>261</v>
      </c>
      <c r="B137" s="3" t="s">
        <v>11</v>
      </c>
      <c r="C137" s="3" t="s">
        <v>19</v>
      </c>
      <c r="D137" s="3" t="s">
        <v>203</v>
      </c>
      <c r="E137" s="3" t="s">
        <v>262</v>
      </c>
      <c r="F137" s="3" t="s">
        <v>15</v>
      </c>
      <c r="G137" s="3" t="s">
        <v>263</v>
      </c>
      <c r="H137" s="3" t="s">
        <v>15</v>
      </c>
      <c r="I137" s="3" t="s">
        <v>15</v>
      </c>
      <c r="J137" s="3" t="s">
        <v>12</v>
      </c>
      <c r="K137" s="3" t="s">
        <v>15</v>
      </c>
      <c r="L137">
        <f t="shared" si="12"/>
        <v>3</v>
      </c>
      <c r="M137" s="1" t="str">
        <f t="shared" si="13"/>
        <v>Date missing</v>
      </c>
      <c r="N137" s="1">
        <f>TRUNC(G137-E137)</f>
        <v>8</v>
      </c>
      <c r="O137" s="1" t="str">
        <f>IF(H137="(None Entered)", "Investigation not initiated", TRUNC(H137-E137))</f>
        <v>Investigation not initiated</v>
      </c>
      <c r="P137" s="1" t="str">
        <f>IF(I137="(None Entered)", "Investigation not complete", TRUNC(I137-E137))</f>
        <v>Investigation not complete</v>
      </c>
      <c r="Q137" s="1" t="str">
        <f>J137</f>
        <v>Yes</v>
      </c>
      <c r="R137" s="1">
        <f>IF(K137="(None Entered)", 0, 1)</f>
        <v>0</v>
      </c>
      <c r="S137">
        <f t="shared" si="14"/>
        <v>1</v>
      </c>
      <c r="T137">
        <f t="shared" si="15"/>
        <v>1</v>
      </c>
    </row>
    <row r="138" spans="1:20" x14ac:dyDescent="0.25">
      <c r="A138" s="3" t="s">
        <v>220</v>
      </c>
      <c r="B138" s="3" t="s">
        <v>11</v>
      </c>
      <c r="C138" s="3" t="s">
        <v>12</v>
      </c>
      <c r="D138" s="3" t="s">
        <v>221</v>
      </c>
      <c r="E138" s="3" t="s">
        <v>206</v>
      </c>
      <c r="F138" s="3" t="s">
        <v>15</v>
      </c>
      <c r="G138" s="3" t="s">
        <v>222</v>
      </c>
      <c r="H138" s="3" t="s">
        <v>15</v>
      </c>
      <c r="I138" s="3" t="s">
        <v>15</v>
      </c>
      <c r="J138" s="3" t="s">
        <v>12</v>
      </c>
      <c r="K138" s="3" t="s">
        <v>15</v>
      </c>
      <c r="L138">
        <f t="shared" si="12"/>
        <v>1</v>
      </c>
      <c r="M138" s="1" t="str">
        <f t="shared" si="13"/>
        <v>Date missing</v>
      </c>
      <c r="N138" s="1">
        <f>TRUNC(G138-E138)</f>
        <v>4</v>
      </c>
      <c r="O138" s="1" t="str">
        <f>IF(H138="(None Entered)", "Investigation not initiated", TRUNC(H138-E138))</f>
        <v>Investigation not initiated</v>
      </c>
      <c r="P138" s="1" t="str">
        <f>IF(I138="(None Entered)", "Investigation not complete", TRUNC(I138-E138))</f>
        <v>Investigation not complete</v>
      </c>
      <c r="Q138" s="1" t="str">
        <f>J138</f>
        <v>Yes</v>
      </c>
      <c r="R138" s="1">
        <f>IF(K138="(None Entered)", 0, 1)</f>
        <v>0</v>
      </c>
      <c r="S138">
        <f t="shared" si="14"/>
        <v>1</v>
      </c>
      <c r="T138">
        <f t="shared" si="15"/>
        <v>1</v>
      </c>
    </row>
    <row r="139" spans="1:20" x14ac:dyDescent="0.25">
      <c r="A139" s="3" t="s">
        <v>286</v>
      </c>
      <c r="B139" s="3" t="s">
        <v>11</v>
      </c>
      <c r="C139" s="3" t="s">
        <v>12</v>
      </c>
      <c r="D139" s="3" t="s">
        <v>221</v>
      </c>
      <c r="E139" s="3" t="s">
        <v>278</v>
      </c>
      <c r="F139" s="3" t="s">
        <v>15</v>
      </c>
      <c r="G139" s="3" t="s">
        <v>287</v>
      </c>
      <c r="H139" s="3" t="s">
        <v>15</v>
      </c>
      <c r="I139" s="3" t="s">
        <v>15</v>
      </c>
      <c r="J139" s="3" t="s">
        <v>12</v>
      </c>
      <c r="K139" s="3" t="s">
        <v>249</v>
      </c>
      <c r="L139">
        <f t="shared" si="12"/>
        <v>1</v>
      </c>
      <c r="M139" s="1" t="str">
        <f t="shared" si="13"/>
        <v>Date missing</v>
      </c>
      <c r="N139" s="1">
        <f>TRUNC(G139-E139)</f>
        <v>1</v>
      </c>
      <c r="O139" s="1" t="str">
        <f>IF(H139="(None Entered)", "Investigation not initiated", TRUNC(H139-E139))</f>
        <v>Investigation not initiated</v>
      </c>
      <c r="P139" s="1" t="str">
        <f>IF(I139="(None Entered)", "Investigation not complete", TRUNC(I139-E139))</f>
        <v>Investigation not complete</v>
      </c>
      <c r="Q139" s="1" t="str">
        <f>J139</f>
        <v>Yes</v>
      </c>
      <c r="R139" s="1">
        <f>IF(K139="(None Entered)", 0, 1)</f>
        <v>1</v>
      </c>
      <c r="S139">
        <f t="shared" si="14"/>
        <v>1</v>
      </c>
      <c r="T139">
        <f t="shared" si="15"/>
        <v>1</v>
      </c>
    </row>
    <row r="140" spans="1:20" x14ac:dyDescent="0.25">
      <c r="A140" s="3" t="s">
        <v>386</v>
      </c>
      <c r="B140" s="3" t="s">
        <v>11</v>
      </c>
      <c r="C140" s="3" t="s">
        <v>19</v>
      </c>
      <c r="D140" s="3" t="s">
        <v>221</v>
      </c>
      <c r="E140" s="3" t="s">
        <v>380</v>
      </c>
      <c r="F140" s="3" t="s">
        <v>15</v>
      </c>
      <c r="G140" s="3" t="s">
        <v>387</v>
      </c>
      <c r="H140" s="3" t="s">
        <v>380</v>
      </c>
      <c r="I140" s="3" t="s">
        <v>15</v>
      </c>
      <c r="J140" s="3" t="s">
        <v>12</v>
      </c>
      <c r="K140" s="3" t="s">
        <v>15</v>
      </c>
      <c r="L140">
        <f t="shared" si="12"/>
        <v>3</v>
      </c>
      <c r="M140" s="1" t="str">
        <f t="shared" si="13"/>
        <v>Date missing</v>
      </c>
      <c r="N140" s="1">
        <f>TRUNC(G140-E140)</f>
        <v>0</v>
      </c>
      <c r="O140" s="1">
        <f>IF(H140="(None Entered)", "Investigation not initiated", TRUNC(H140-E140))</f>
        <v>0</v>
      </c>
      <c r="P140" s="1" t="str">
        <f>IF(I140="(None Entered)", "Investigation not complete", TRUNC(I140-E140))</f>
        <v>Investigation not complete</v>
      </c>
      <c r="Q140" s="1" t="str">
        <f>J140</f>
        <v>Yes</v>
      </c>
      <c r="R140" s="1">
        <f>IF(K140="(None Entered)", 0, 1)</f>
        <v>0</v>
      </c>
      <c r="S140">
        <f t="shared" si="14"/>
        <v>1</v>
      </c>
      <c r="T140">
        <f t="shared" si="15"/>
        <v>1</v>
      </c>
    </row>
    <row r="141" spans="1:2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1"/>
      <c r="N141" s="1"/>
      <c r="O141" s="1"/>
      <c r="P141" s="1"/>
      <c r="Q141" s="1"/>
      <c r="R141" s="1"/>
    </row>
    <row r="142" spans="1:2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20" x14ac:dyDescent="0.25">
      <c r="D143" s="5"/>
    </row>
    <row r="144" spans="1:20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</sheetData>
  <autoFilter ref="A1:R140"/>
  <conditionalFormatting sqref="M2:M140">
    <cfRule type="containsText" dxfId="21" priority="32" stopIfTrue="1" operator="containsText" text="Date missing">
      <formula>NOT(ISERROR(SEARCH("Date missing",M2)))</formula>
    </cfRule>
  </conditionalFormatting>
  <conditionalFormatting sqref="M2">
    <cfRule type="expression" dxfId="20" priority="30" stopIfTrue="1">
      <formula>M2&lt;=1</formula>
    </cfRule>
    <cfRule type="expression" dxfId="19" priority="31" stopIfTrue="1">
      <formula>M2&gt;1</formula>
    </cfRule>
  </conditionalFormatting>
  <conditionalFormatting sqref="M3:M140">
    <cfRule type="expression" dxfId="18" priority="28" stopIfTrue="1">
      <formula>M3&lt;=1</formula>
    </cfRule>
    <cfRule type="expression" dxfId="17" priority="29" stopIfTrue="1">
      <formula>M3&gt;1</formula>
    </cfRule>
  </conditionalFormatting>
  <conditionalFormatting sqref="N2:N140">
    <cfRule type="expression" dxfId="16" priority="25" stopIfTrue="1">
      <formula>N2&lt;=L2</formula>
    </cfRule>
    <cfRule type="expression" dxfId="15" priority="26" stopIfTrue="1">
      <formula>N2&gt;L2</formula>
    </cfRule>
  </conditionalFormatting>
  <conditionalFormatting sqref="N2:N140">
    <cfRule type="containsText" dxfId="14" priority="21" stopIfTrue="1" operator="containsText" text="Date missing">
      <formula>NOT(ISERROR(SEARCH("Date missing",N2)))</formula>
    </cfRule>
  </conditionalFormatting>
  <conditionalFormatting sqref="R2">
    <cfRule type="expression" dxfId="13" priority="17" stopIfTrue="1">
      <formula>R2=0</formula>
    </cfRule>
    <cfRule type="expression" dxfId="12" priority="18" stopIfTrue="1">
      <formula>R2=1</formula>
    </cfRule>
  </conditionalFormatting>
  <conditionalFormatting sqref="R3">
    <cfRule type="expression" dxfId="11" priority="11" stopIfTrue="1">
      <formula>R3=0</formula>
    </cfRule>
    <cfRule type="expression" dxfId="10" priority="12" stopIfTrue="1">
      <formula>R3=1</formula>
    </cfRule>
  </conditionalFormatting>
  <conditionalFormatting sqref="R4:R140">
    <cfRule type="expression" dxfId="9" priority="9" stopIfTrue="1">
      <formula>R4=0</formula>
    </cfRule>
    <cfRule type="expression" dxfId="8" priority="10" stopIfTrue="1">
      <formula>R4=1</formula>
    </cfRule>
  </conditionalFormatting>
  <conditionalFormatting sqref="O2:O140">
    <cfRule type="expression" dxfId="7" priority="6" stopIfTrue="1">
      <formula>O2&gt;14</formula>
    </cfRule>
    <cfRule type="containsText" dxfId="6" priority="7" stopIfTrue="1" operator="containsText" text="Investigation not initiated">
      <formula>NOT(ISERROR(SEARCH("Investigation not initiated",O2)))</formula>
    </cfRule>
    <cfRule type="expression" dxfId="5" priority="8" stopIfTrue="1">
      <formula>O2&lt;=14</formula>
    </cfRule>
  </conditionalFormatting>
  <conditionalFormatting sqref="P2:P140">
    <cfRule type="expression" dxfId="4" priority="3" stopIfTrue="1">
      <formula>P2&gt;14</formula>
    </cfRule>
    <cfRule type="containsText" dxfId="3" priority="4" stopIfTrue="1" operator="containsText" text="Investigation not complete">
      <formula>NOT(ISERROR(SEARCH("Investigation not complete",P2)))</formula>
    </cfRule>
    <cfRule type="expression" dxfId="2" priority="5" stopIfTrue="1">
      <formula>P2&lt;=14</formula>
    </cfRule>
  </conditionalFormatting>
  <conditionalFormatting sqref="Q2:Q140">
    <cfRule type="containsText" dxfId="1" priority="1" operator="containsText" text="No">
      <formula>NOT(ISERROR(SEARCH("No",Q2)))</formula>
    </cfRule>
    <cfRule type="containsText" dxfId="0" priority="2" operator="containsText" text="yes">
      <formula>NOT(ISERROR(SEARCH("yes",Q2)))</formula>
    </cfRule>
  </conditionalFormatting>
  <pageMargins left="0.19722222222222222" right="0.19722222222222222" top="0.19722222222222222" bottom="0.39374999999999999" header="0" footer="0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3.2" x14ac:dyDescent="0.25"/>
  <cols>
    <col min="1" max="1" width="16" bestFit="1" customWidth="1"/>
    <col min="2" max="2" width="8" bestFit="1" customWidth="1"/>
    <col min="3" max="3" width="10.109375" customWidth="1"/>
    <col min="4" max="4" width="10.44140625" customWidth="1"/>
    <col min="5" max="5" width="11" customWidth="1"/>
    <col min="6" max="6" width="12.44140625" customWidth="1"/>
  </cols>
  <sheetData>
    <row r="1" spans="1:9" ht="41.4" thickBot="1" x14ac:dyDescent="0.3">
      <c r="A1" s="18"/>
      <c r="B1" s="22" t="s">
        <v>407</v>
      </c>
      <c r="C1" s="23" t="s">
        <v>406</v>
      </c>
      <c r="D1" s="23" t="s">
        <v>404</v>
      </c>
      <c r="E1" s="23" t="s">
        <v>405</v>
      </c>
      <c r="F1" s="24" t="s">
        <v>418</v>
      </c>
      <c r="G1" s="25" t="s">
        <v>409</v>
      </c>
    </row>
    <row r="2" spans="1:9" x14ac:dyDescent="0.25">
      <c r="A2" s="15" t="s">
        <v>410</v>
      </c>
      <c r="B2" s="19">
        <f>COUNTIFS(ManagerInformed, "&lt;=1", Data!T2:T140, "=1")</f>
        <v>57</v>
      </c>
      <c r="C2" s="20">
        <f>COUNTIFS(EnteredinRiskManfromoccured, "&lt;=1", CheckHidden, "=1")+ COUNTIFS(EnteredinRiskManfromoccured, "&gt;1", EnteredinRiskManfromoccured, "&lt;=3", DaystoreportinRiskMan,"3", CheckHidden, "=1")</f>
        <v>103</v>
      </c>
      <c r="D2" s="20">
        <f>COUNTIFS(Investigationinitiatedfromoccurred, "&lt;=14", CheckHidden, "=1")</f>
        <v>56</v>
      </c>
      <c r="E2" s="20">
        <f>COUNTIFS(Investigationcompletedfromoccurred, "&lt;=14", CheckHidden, "=1")</f>
        <v>41</v>
      </c>
      <c r="F2" s="20">
        <f>COUNTIFS(PreventativeCorrectiveactionrequired, "yes", CheckHidden, "=1")</f>
        <v>138</v>
      </c>
      <c r="G2" s="21">
        <f>COUNTIFS(Closed, 1, CheckHidden, "=1")</f>
        <v>53</v>
      </c>
      <c r="H2">
        <f>SUM(CheckEntry)</f>
        <v>139</v>
      </c>
      <c r="I2">
        <f>SUM(CheckHidden)</f>
        <v>139</v>
      </c>
    </row>
    <row r="3" spans="1:9" x14ac:dyDescent="0.25">
      <c r="A3" s="16" t="s">
        <v>411</v>
      </c>
      <c r="B3" s="12">
        <f>B4-B2</f>
        <v>82</v>
      </c>
      <c r="C3" s="7">
        <f>C4-C2</f>
        <v>36</v>
      </c>
      <c r="D3" s="7">
        <f>D4-D2</f>
        <v>83</v>
      </c>
      <c r="E3" s="7">
        <f>E4-E2</f>
        <v>98</v>
      </c>
      <c r="F3" s="7">
        <f>F4-F2</f>
        <v>1</v>
      </c>
      <c r="G3" s="8">
        <f>G4-G2</f>
        <v>86</v>
      </c>
    </row>
    <row r="4" spans="1:9" x14ac:dyDescent="0.25">
      <c r="A4" s="16" t="s">
        <v>412</v>
      </c>
      <c r="B4" s="13">
        <f>_xlfn.AGGREGATE(3,3,ManagerInformed)</f>
        <v>139</v>
      </c>
      <c r="C4" s="7">
        <f>_xlfn.AGGREGATE(3,3,EnteredinRiskManfromoccured)</f>
        <v>139</v>
      </c>
      <c r="D4" s="7">
        <f>_xlfn.AGGREGATE(3,3,Investigationinitiatedfromoccurred)</f>
        <v>139</v>
      </c>
      <c r="E4" s="7">
        <f>_xlfn.AGGREGATE(3,3,Investigationcompletedfromoccurred)</f>
        <v>139</v>
      </c>
      <c r="F4" s="7">
        <f>_xlfn.AGGREGATE(3,3,PreventativeCorrectiveactionrequired)</f>
        <v>139</v>
      </c>
      <c r="G4" s="9">
        <f>_xlfn.AGGREGATE(3,3,Closed)</f>
        <v>139</v>
      </c>
    </row>
    <row r="5" spans="1:9" ht="13.8" thickBot="1" x14ac:dyDescent="0.3">
      <c r="A5" s="17" t="s">
        <v>413</v>
      </c>
      <c r="B5" s="14">
        <f>B2/B4</f>
        <v>0.41007194244604317</v>
      </c>
      <c r="C5" s="10">
        <f>C2/C4</f>
        <v>0.74100719424460426</v>
      </c>
      <c r="D5" s="10">
        <f>D2/D4</f>
        <v>0.40287769784172661</v>
      </c>
      <c r="E5" s="10">
        <f>E2/E4</f>
        <v>0.29496402877697842</v>
      </c>
      <c r="F5" s="10">
        <f>F2/F4</f>
        <v>0.9928057553956835</v>
      </c>
      <c r="G5" s="11">
        <f>G2/G4</f>
        <v>0.38129496402877699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Data</vt:lpstr>
      <vt:lpstr>Report</vt:lpstr>
      <vt:lpstr>CheckEntry</vt:lpstr>
      <vt:lpstr>CheckHidden</vt:lpstr>
      <vt:lpstr>Closed</vt:lpstr>
      <vt:lpstr>DaystoreportinRiskMan</vt:lpstr>
      <vt:lpstr>EnteredinRiskManfromoccured</vt:lpstr>
      <vt:lpstr>Investigationcompletedfromoccurred</vt:lpstr>
      <vt:lpstr>Investigationinitiatedfromoccurred</vt:lpstr>
      <vt:lpstr>ManagerInformed</vt:lpstr>
      <vt:lpstr>PreventativeCorrectiveactionrequired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2017-04-06T23:37:53Z</dcterms:created>
  <dcterms:modified xsi:type="dcterms:W3CDTF">2017-04-13T01:43:18Z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55B19429B9ECC1563CDB4E8A5951F4B6B6A76EFA0F862792F2A389C69D3412888B97204E4F99296DCAF2F6812AA3364A8B6A4A8465B1C0CAF762583E457C86B5CBC88BA5423415912F0C28ABD5AC219726EDEAEE8C6440BFE494F880E4BF57E26283880CEEF99E1B0EA16FCE7A3AE147B9CC1B6961F7A44F28A4103E8263DAE</vt:lpwstr>
  </property>
  <property fmtid="{D5CDD505-2E9C-101B-9397-08002B2CF9AE}" pid="6" name="Business Objects Context Information4">
    <vt:lpwstr>9BEA2497F639C517C109DF9D3D8A72A06A11D7ED7919DC0FB36AD86A9F810E26977B36CD805811F7EE1CDFCE9C3F429D709931577284DCBAC6729103794A932EB6BD0B1CB2CFA6717DDD14A5FBB996C027AD7BD2E1B0457341DF4491F891A681E9443A734361CD07C3C85B968AA4B2781C480C131A4BF1DCCE0484255B1E266</vt:lpwstr>
  </property>
  <property fmtid="{D5CDD505-2E9C-101B-9397-08002B2CF9AE}" pid="7" name="Business Objects Context Information5">
    <vt:lpwstr>29C81B53A5BD7510DB0DDB962EF271F223863893A56BCA5F352EA310CEC1BA4B5D63E10CDEC28FAA1750BCAC94F4022A6DC808638779685F6FA951831DD86352010E8E613929A85B792CCBD9F98B1C352894976C193CC5D39312F242E41467609F9C6B26DC8E60439AD0766ADAC214E1A7BA6C60E5B1C56F5E234842CDCB3B7</vt:lpwstr>
  </property>
  <property fmtid="{D5CDD505-2E9C-101B-9397-08002B2CF9AE}" pid="8" name="Business Objects Context Information6">
    <vt:lpwstr>0922917272E698284CD3F3A86F36FC328D7C792A09D5D1D182B697502467964025F4494D</vt:lpwstr>
  </property>
</Properties>
</file>