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lient\C$\Users\matperez\Documents\"/>
    </mc:Choice>
  </mc:AlternateContent>
  <bookViews>
    <workbookView xWindow="0" yWindow="0" windowWidth="23040" windowHeight="9405"/>
  </bookViews>
  <sheets>
    <sheet name="Hoja1" sheetId="1" r:id="rId1"/>
  </sheets>
  <definedNames>
    <definedName name="_xlnm._FilterDatabase" localSheetId="0" hidden="1">Hoja1!$B$4:$K$105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61" i="1" l="1"/>
  <c r="O61" i="1"/>
  <c r="N61" i="1"/>
  <c r="G61" i="1" s="1"/>
  <c r="F61" i="1"/>
  <c r="H61" i="1" l="1"/>
  <c r="J61" i="1"/>
  <c r="P60" i="1"/>
  <c r="O60" i="1"/>
  <c r="G60" i="1" s="1"/>
  <c r="N60" i="1"/>
  <c r="F60" i="1"/>
  <c r="H60" i="1" l="1"/>
  <c r="J60" i="1"/>
  <c r="K61" i="1"/>
  <c r="I61" i="1"/>
  <c r="P59" i="1"/>
  <c r="O59" i="1"/>
  <c r="N59" i="1"/>
  <c r="G59" i="1"/>
  <c r="F59" i="1"/>
  <c r="J59" i="1" l="1"/>
  <c r="H59" i="1"/>
  <c r="K60" i="1"/>
  <c r="I60" i="1"/>
  <c r="P58" i="1"/>
  <c r="O58" i="1"/>
  <c r="N58" i="1"/>
  <c r="G58" i="1" s="1"/>
  <c r="F58" i="1"/>
  <c r="J58" i="1" l="1"/>
  <c r="H58" i="1"/>
  <c r="I59" i="1"/>
  <c r="K59" i="1"/>
  <c r="P57" i="1"/>
  <c r="N57" i="1"/>
  <c r="G57" i="1"/>
  <c r="F57" i="1"/>
  <c r="H57" i="1" l="1"/>
  <c r="J57" i="1"/>
  <c r="I58" i="1"/>
  <c r="K58" i="1"/>
  <c r="P56" i="1"/>
  <c r="O56" i="1"/>
  <c r="N56" i="1"/>
  <c r="G56" i="1" s="1"/>
  <c r="F56" i="1"/>
  <c r="J56" i="1" l="1"/>
  <c r="H56" i="1"/>
  <c r="I57" i="1"/>
  <c r="K57" i="1"/>
  <c r="P55" i="1"/>
  <c r="O55" i="1"/>
  <c r="N55" i="1"/>
  <c r="G55" i="1" s="1"/>
  <c r="F55" i="1"/>
  <c r="J55" i="1" l="1"/>
  <c r="H55" i="1"/>
  <c r="K56" i="1"/>
  <c r="I56" i="1"/>
  <c r="P54" i="1"/>
  <c r="O54" i="1"/>
  <c r="N54" i="1"/>
  <c r="G54" i="1" s="1"/>
  <c r="F54" i="1"/>
  <c r="J54" i="1" l="1"/>
  <c r="H54" i="1"/>
  <c r="I55" i="1"/>
  <c r="K55" i="1"/>
  <c r="P53" i="1"/>
  <c r="G53" i="1" s="1"/>
  <c r="O53" i="1"/>
  <c r="N53" i="1"/>
  <c r="F53" i="1"/>
  <c r="H53" i="1" l="1"/>
  <c r="J53" i="1"/>
  <c r="I54" i="1"/>
  <c r="K54" i="1"/>
  <c r="P52" i="1"/>
  <c r="G52" i="1" s="1"/>
  <c r="O52" i="1"/>
  <c r="N52" i="1"/>
  <c r="F52" i="1"/>
  <c r="J52" i="1" l="1"/>
  <c r="H52" i="1"/>
  <c r="I53" i="1"/>
  <c r="K53" i="1"/>
  <c r="P51" i="1"/>
  <c r="G51" i="1" s="1"/>
  <c r="O51" i="1"/>
  <c r="N51" i="1"/>
  <c r="F51" i="1"/>
  <c r="H51" i="1" l="1"/>
  <c r="J51" i="1"/>
  <c r="I52" i="1"/>
  <c r="K52" i="1"/>
  <c r="P50" i="1"/>
  <c r="O50" i="1"/>
  <c r="G50" i="1" s="1"/>
  <c r="N50" i="1"/>
  <c r="F50" i="1"/>
  <c r="H50" i="1" l="1"/>
  <c r="J50" i="1"/>
  <c r="I51" i="1"/>
  <c r="K51" i="1"/>
  <c r="P49" i="1"/>
  <c r="O49" i="1"/>
  <c r="N49" i="1"/>
  <c r="G49" i="1"/>
  <c r="F49" i="1"/>
  <c r="J49" i="1" l="1"/>
  <c r="H49" i="1"/>
  <c r="K50" i="1"/>
  <c r="I50" i="1"/>
  <c r="P48" i="1"/>
  <c r="G48" i="1" s="1"/>
  <c r="O48" i="1"/>
  <c r="N48" i="1"/>
  <c r="F48" i="1"/>
  <c r="H48" i="1" l="1"/>
  <c r="J48" i="1"/>
  <c r="I49" i="1"/>
  <c r="K49" i="1"/>
  <c r="P47" i="1"/>
  <c r="O47" i="1"/>
  <c r="N47" i="1"/>
  <c r="G47" i="1"/>
  <c r="F47" i="1"/>
  <c r="J47" i="1" l="1"/>
  <c r="H47" i="1"/>
  <c r="I48" i="1"/>
  <c r="K48" i="1"/>
  <c r="P46" i="1"/>
  <c r="O46" i="1"/>
  <c r="N46" i="1"/>
  <c r="G46" i="1"/>
  <c r="F46" i="1"/>
  <c r="J46" i="1" l="1"/>
  <c r="H46" i="1"/>
  <c r="I47" i="1"/>
  <c r="K47" i="1"/>
  <c r="P45" i="1"/>
  <c r="O45" i="1"/>
  <c r="N45" i="1"/>
  <c r="G45" i="1"/>
  <c r="F45" i="1"/>
  <c r="J45" i="1" l="1"/>
  <c r="H45" i="1"/>
  <c r="I46" i="1"/>
  <c r="K46" i="1"/>
  <c r="P44" i="1"/>
  <c r="O44" i="1"/>
  <c r="N44" i="1"/>
  <c r="G44" i="1"/>
  <c r="F44" i="1"/>
  <c r="J44" i="1" l="1"/>
  <c r="H44" i="1"/>
  <c r="I45" i="1"/>
  <c r="K45" i="1"/>
  <c r="P43" i="1"/>
  <c r="O43" i="1"/>
  <c r="N43" i="1"/>
  <c r="G43" i="1"/>
  <c r="F43" i="1"/>
  <c r="J43" i="1" l="1"/>
  <c r="H43" i="1"/>
  <c r="I44" i="1"/>
  <c r="K44" i="1"/>
  <c r="P42" i="1"/>
  <c r="O42" i="1"/>
  <c r="N42" i="1"/>
  <c r="G42" i="1"/>
  <c r="F42" i="1"/>
  <c r="J42" i="1" l="1"/>
  <c r="H42" i="1"/>
  <c r="I43" i="1"/>
  <c r="K43" i="1"/>
  <c r="P41" i="1"/>
  <c r="O41" i="1"/>
  <c r="N41" i="1"/>
  <c r="G41" i="1"/>
  <c r="F41" i="1"/>
  <c r="J41" i="1" l="1"/>
  <c r="H41" i="1"/>
  <c r="I42" i="1"/>
  <c r="K42" i="1"/>
  <c r="P40" i="1"/>
  <c r="O40" i="1"/>
  <c r="N40" i="1"/>
  <c r="G40" i="1" s="1"/>
  <c r="F40" i="1"/>
  <c r="H40" i="1" l="1"/>
  <c r="J40" i="1"/>
  <c r="I41" i="1"/>
  <c r="K41" i="1"/>
  <c r="P39" i="1"/>
  <c r="O39" i="1"/>
  <c r="N39" i="1"/>
  <c r="G39" i="1"/>
  <c r="F39" i="1"/>
  <c r="J39" i="1" l="1"/>
  <c r="H39" i="1"/>
  <c r="I40" i="1"/>
  <c r="K40" i="1"/>
  <c r="Y38" i="1"/>
  <c r="X38" i="1"/>
  <c r="P38" i="1"/>
  <c r="O38" i="1"/>
  <c r="G38" i="1" s="1"/>
  <c r="N38" i="1"/>
  <c r="F38" i="1"/>
  <c r="H38" i="1" l="1"/>
  <c r="J38" i="1"/>
  <c r="I39" i="1"/>
  <c r="K39" i="1"/>
  <c r="Y37" i="1"/>
  <c r="X37" i="1"/>
  <c r="P37" i="1"/>
  <c r="O37" i="1"/>
  <c r="N37" i="1"/>
  <c r="G37" i="1"/>
  <c r="F37" i="1"/>
  <c r="J37" i="1" l="1"/>
  <c r="H37" i="1"/>
  <c r="K38" i="1"/>
  <c r="I38" i="1"/>
  <c r="Y36" i="1"/>
  <c r="X36" i="1"/>
  <c r="R36" i="1"/>
  <c r="P36" i="1"/>
  <c r="G36" i="1" s="1"/>
  <c r="O36" i="1"/>
  <c r="N36" i="1"/>
  <c r="F36" i="1"/>
  <c r="H36" i="1" l="1"/>
  <c r="J36" i="1"/>
  <c r="K37" i="1"/>
  <c r="I37" i="1"/>
  <c r="Y35" i="1"/>
  <c r="X35" i="1"/>
  <c r="P35" i="1"/>
  <c r="O35" i="1"/>
  <c r="N35" i="1"/>
  <c r="G35" i="1"/>
  <c r="F35" i="1"/>
  <c r="J35" i="1" l="1"/>
  <c r="H35" i="1"/>
  <c r="I36" i="1"/>
  <c r="K36" i="1"/>
  <c r="Y34" i="1"/>
  <c r="X34" i="1"/>
  <c r="P34" i="1"/>
  <c r="O34" i="1"/>
  <c r="G34" i="1" s="1"/>
  <c r="N34" i="1"/>
  <c r="F34" i="1"/>
  <c r="H34" i="1" l="1"/>
  <c r="J34" i="1"/>
  <c r="I35" i="1"/>
  <c r="K35" i="1"/>
  <c r="Y33" i="1"/>
  <c r="X33" i="1"/>
  <c r="P33" i="1"/>
  <c r="O33" i="1"/>
  <c r="N33" i="1"/>
  <c r="G33" i="1"/>
  <c r="F33" i="1"/>
  <c r="J33" i="1" l="1"/>
  <c r="H33" i="1"/>
  <c r="K34" i="1"/>
  <c r="I34" i="1"/>
  <c r="Y32" i="1"/>
  <c r="X32" i="1"/>
  <c r="P32" i="1"/>
  <c r="O32" i="1"/>
  <c r="G32" i="1" s="1"/>
  <c r="N32" i="1"/>
  <c r="F32" i="1"/>
  <c r="H32" i="1" l="1"/>
  <c r="J32" i="1"/>
  <c r="I33" i="1"/>
  <c r="K33" i="1"/>
  <c r="Y31" i="1"/>
  <c r="X31" i="1"/>
  <c r="P31" i="1"/>
  <c r="O31" i="1"/>
  <c r="N31" i="1"/>
  <c r="G31" i="1" s="1"/>
  <c r="F31" i="1"/>
  <c r="J31" i="1" l="1"/>
  <c r="H31" i="1"/>
  <c r="K32" i="1"/>
  <c r="I32" i="1"/>
  <c r="Y30" i="1"/>
  <c r="X30" i="1"/>
  <c r="P30" i="1"/>
  <c r="O30" i="1"/>
  <c r="G30" i="1" s="1"/>
  <c r="N30" i="1"/>
  <c r="F30" i="1"/>
  <c r="H30" i="1" l="1"/>
  <c r="J30" i="1"/>
  <c r="I31" i="1"/>
  <c r="K31" i="1"/>
  <c r="Y29" i="1"/>
  <c r="X29" i="1"/>
  <c r="P29" i="1"/>
  <c r="O29" i="1"/>
  <c r="N29" i="1"/>
  <c r="G29" i="1" s="1"/>
  <c r="F29" i="1"/>
  <c r="J29" i="1" l="1"/>
  <c r="H29" i="1"/>
  <c r="I30" i="1"/>
  <c r="K30" i="1"/>
  <c r="Y28" i="1"/>
  <c r="X28" i="1"/>
  <c r="P28" i="1"/>
  <c r="O28" i="1"/>
  <c r="N28" i="1"/>
  <c r="G28" i="1"/>
  <c r="F28" i="1"/>
  <c r="J28" i="1" l="1"/>
  <c r="H28" i="1"/>
  <c r="K29" i="1"/>
  <c r="I29" i="1"/>
  <c r="Y27" i="1"/>
  <c r="X27" i="1"/>
  <c r="P27" i="1"/>
  <c r="O27" i="1"/>
  <c r="G27" i="1" s="1"/>
  <c r="N27" i="1"/>
  <c r="F27" i="1"/>
  <c r="H27" i="1" l="1"/>
  <c r="J27" i="1"/>
  <c r="I28" i="1"/>
  <c r="K28" i="1"/>
  <c r="Y26" i="1"/>
  <c r="X26" i="1"/>
  <c r="P26" i="1"/>
  <c r="O26" i="1"/>
  <c r="N26" i="1"/>
  <c r="G26" i="1" s="1"/>
  <c r="F26" i="1"/>
  <c r="H26" i="1" l="1"/>
  <c r="J26" i="1"/>
  <c r="K27" i="1"/>
  <c r="I27" i="1"/>
  <c r="Y25" i="1"/>
  <c r="X25" i="1"/>
  <c r="P25" i="1"/>
  <c r="O25" i="1"/>
  <c r="N25" i="1"/>
  <c r="G25" i="1" s="1"/>
  <c r="F25" i="1"/>
  <c r="H25" i="1" l="1"/>
  <c r="J25" i="1"/>
  <c r="K26" i="1"/>
  <c r="I26" i="1"/>
  <c r="Y24" i="1"/>
  <c r="X24" i="1"/>
  <c r="P24" i="1"/>
  <c r="O24" i="1"/>
  <c r="N24" i="1"/>
  <c r="G24" i="1" s="1"/>
  <c r="F24" i="1"/>
  <c r="J24" i="1" l="1"/>
  <c r="H24" i="1"/>
  <c r="I25" i="1"/>
  <c r="K25" i="1"/>
  <c r="Y23" i="1"/>
  <c r="X23" i="1"/>
  <c r="P23" i="1"/>
  <c r="O23" i="1"/>
  <c r="N23" i="1"/>
  <c r="G23" i="1" s="1"/>
  <c r="F23" i="1"/>
  <c r="J23" i="1" l="1"/>
  <c r="H23" i="1"/>
  <c r="K24" i="1"/>
  <c r="I24" i="1"/>
  <c r="Y22" i="1"/>
  <c r="X22" i="1"/>
  <c r="P22" i="1"/>
  <c r="O22" i="1"/>
  <c r="N22" i="1"/>
  <c r="G22" i="1"/>
  <c r="F22" i="1"/>
  <c r="J22" i="1" l="1"/>
  <c r="H22" i="1"/>
  <c r="K23" i="1"/>
  <c r="I23" i="1"/>
  <c r="Y21" i="1"/>
  <c r="X21" i="1"/>
  <c r="P21" i="1"/>
  <c r="O21" i="1"/>
  <c r="G21" i="1" s="1"/>
  <c r="N21" i="1"/>
  <c r="F21" i="1"/>
  <c r="H21" i="1" l="1"/>
  <c r="J21" i="1"/>
  <c r="K22" i="1"/>
  <c r="I22" i="1"/>
  <c r="Y20" i="1"/>
  <c r="X20" i="1"/>
  <c r="P20" i="1"/>
  <c r="O20" i="1"/>
  <c r="N20" i="1"/>
  <c r="G20" i="1"/>
  <c r="F20" i="1"/>
  <c r="J20" i="1" l="1"/>
  <c r="H20" i="1"/>
  <c r="K21" i="1"/>
  <c r="I21" i="1"/>
  <c r="Y19" i="1"/>
  <c r="X19" i="1"/>
  <c r="P19" i="1"/>
  <c r="O19" i="1"/>
  <c r="G19" i="1" s="1"/>
  <c r="N19" i="1"/>
  <c r="F19" i="1"/>
  <c r="H19" i="1" l="1"/>
  <c r="J19" i="1"/>
  <c r="K20" i="1"/>
  <c r="I20" i="1"/>
  <c r="Y18" i="1"/>
  <c r="X18" i="1"/>
  <c r="P18" i="1"/>
  <c r="O18" i="1"/>
  <c r="N18" i="1"/>
  <c r="G18" i="1" s="1"/>
  <c r="F18" i="1"/>
  <c r="H18" i="1" l="1"/>
  <c r="J18" i="1"/>
  <c r="I19" i="1"/>
  <c r="K19" i="1"/>
  <c r="Y17" i="1"/>
  <c r="X17" i="1"/>
  <c r="P17" i="1"/>
  <c r="O17" i="1"/>
  <c r="G17" i="1" s="1"/>
  <c r="N17" i="1"/>
  <c r="F17" i="1"/>
  <c r="H17" i="1" l="1"/>
  <c r="J17" i="1"/>
  <c r="I18" i="1"/>
  <c r="K18" i="1"/>
  <c r="Y16" i="1"/>
  <c r="X16" i="1"/>
  <c r="P16" i="1"/>
  <c r="O16" i="1"/>
  <c r="N16" i="1"/>
  <c r="G16" i="1" s="1"/>
  <c r="F16" i="1"/>
  <c r="J16" i="1" l="1"/>
  <c r="H16" i="1"/>
  <c r="K17" i="1"/>
  <c r="I17" i="1"/>
  <c r="Y15" i="1"/>
  <c r="X15" i="1"/>
  <c r="P15" i="1"/>
  <c r="O15" i="1"/>
  <c r="N15" i="1"/>
  <c r="G15" i="1"/>
  <c r="F15" i="1"/>
  <c r="J15" i="1" l="1"/>
  <c r="H15" i="1"/>
  <c r="K16" i="1"/>
  <c r="I16" i="1"/>
  <c r="Y14" i="1"/>
  <c r="X14" i="1"/>
  <c r="P14" i="1"/>
  <c r="O14" i="1"/>
  <c r="N14" i="1"/>
  <c r="G14" i="1"/>
  <c r="F14" i="1"/>
  <c r="H14" i="1" l="1"/>
  <c r="J14" i="1"/>
  <c r="I15" i="1"/>
  <c r="K15" i="1"/>
  <c r="Y13" i="1"/>
  <c r="X13" i="1"/>
  <c r="P13" i="1"/>
  <c r="O13" i="1"/>
  <c r="N13" i="1"/>
  <c r="G13" i="1"/>
  <c r="F13" i="1"/>
  <c r="J13" i="1" l="1"/>
  <c r="H13" i="1"/>
  <c r="K14" i="1"/>
  <c r="I14" i="1"/>
  <c r="Y12" i="1"/>
  <c r="P12" i="1"/>
  <c r="G12" i="1" s="1"/>
  <c r="O12" i="1"/>
  <c r="N12" i="1"/>
  <c r="F12" i="1"/>
  <c r="H12" i="1" l="1"/>
  <c r="J12" i="1"/>
  <c r="I13" i="1"/>
  <c r="K13" i="1"/>
  <c r="X12" i="1" s="1"/>
  <c r="Y11" i="1"/>
  <c r="P11" i="1"/>
  <c r="G11" i="1" s="1"/>
  <c r="O11" i="1"/>
  <c r="N11" i="1"/>
  <c r="F11" i="1"/>
  <c r="H11" i="1" l="1"/>
  <c r="J11" i="1"/>
  <c r="K12" i="1"/>
  <c r="X11" i="1" s="1"/>
  <c r="I12" i="1"/>
  <c r="Y10" i="1"/>
  <c r="P10" i="1"/>
  <c r="O10" i="1"/>
  <c r="N10" i="1"/>
  <c r="G10" i="1" s="1"/>
  <c r="F10" i="1"/>
  <c r="J10" i="1" l="1"/>
  <c r="H10" i="1"/>
  <c r="I11" i="1"/>
  <c r="K11" i="1"/>
  <c r="X10" i="1" s="1"/>
  <c r="Y9" i="1"/>
  <c r="P9" i="1"/>
  <c r="O9" i="1"/>
  <c r="N9" i="1"/>
  <c r="G9" i="1" s="1"/>
  <c r="F9" i="1"/>
  <c r="H9" i="1" l="1"/>
  <c r="J9" i="1"/>
  <c r="K10" i="1"/>
  <c r="X9" i="1" s="1"/>
  <c r="I10" i="1"/>
  <c r="Y8" i="1"/>
  <c r="P8" i="1"/>
  <c r="O8" i="1"/>
  <c r="N8" i="1"/>
  <c r="G8" i="1" s="1"/>
  <c r="F8" i="1"/>
  <c r="H8" i="1" l="1"/>
  <c r="J8" i="1"/>
  <c r="K9" i="1"/>
  <c r="I9" i="1"/>
  <c r="Y7" i="1"/>
  <c r="P7" i="1"/>
  <c r="O7" i="1"/>
  <c r="N7" i="1"/>
  <c r="G7" i="1" s="1"/>
  <c r="F7" i="1"/>
  <c r="H7" i="1" l="1"/>
  <c r="J7" i="1"/>
  <c r="K8" i="1"/>
  <c r="X8" i="1" s="1"/>
  <c r="I8" i="1"/>
  <c r="Y6" i="1"/>
  <c r="P6" i="1"/>
  <c r="O6" i="1"/>
  <c r="N6" i="1"/>
  <c r="G6" i="1"/>
  <c r="F6" i="1"/>
  <c r="J6" i="1" l="1"/>
  <c r="H6" i="1"/>
  <c r="K7" i="1"/>
  <c r="X7" i="1" s="1"/>
  <c r="I7" i="1"/>
  <c r="P5" i="1"/>
  <c r="O5" i="1"/>
  <c r="N5" i="1"/>
  <c r="L3" i="1"/>
  <c r="K6" i="1" l="1"/>
  <c r="X6" i="1" s="1"/>
  <c r="I6" i="1"/>
</calcChain>
</file>

<file path=xl/sharedStrings.xml><?xml version="1.0" encoding="utf-8"?>
<sst xmlns="http://schemas.openxmlformats.org/spreadsheetml/2006/main" count="619" uniqueCount="183">
  <si>
    <t>Foreign Currency</t>
  </si>
  <si>
    <t>Local Currency</t>
  </si>
  <si>
    <t>Ignore Watch</t>
  </si>
  <si>
    <t xml:space="preserve"> </t>
  </si>
  <si>
    <t>Foreign Currency Long Ter</t>
  </si>
  <si>
    <t>Country↓</t>
  </si>
  <si>
    <t>Moody's</t>
  </si>
  <si>
    <t>S&amp;P</t>
  </si>
  <si>
    <t>Fitch</t>
  </si>
  <si>
    <t>B1</t>
  </si>
  <si>
    <t>B+</t>
  </si>
  <si>
    <t>NR</t>
  </si>
  <si>
    <t>BBB-</t>
  </si>
  <si>
    <t>BBB</t>
  </si>
  <si>
    <t>B</t>
  </si>
  <si>
    <t>B3</t>
  </si>
  <si>
    <t>B-</t>
  </si>
  <si>
    <t>BBB+</t>
  </si>
  <si>
    <t>Aaa</t>
  </si>
  <si>
    <t>AAA</t>
  </si>
  <si>
    <t>Aa1</t>
  </si>
  <si>
    <t>AA+</t>
  </si>
  <si>
    <t>Ba1</t>
  </si>
  <si>
    <t>BB+</t>
  </si>
  <si>
    <t>Ba2</t>
  </si>
  <si>
    <t>BB</t>
  </si>
  <si>
    <t>Ba3</t>
  </si>
  <si>
    <t>BB-</t>
  </si>
  <si>
    <t>Caa1</t>
  </si>
  <si>
    <t>Aa3</t>
  </si>
  <si>
    <t>AA</t>
  </si>
  <si>
    <t>Caa2</t>
  </si>
  <si>
    <t>A2</t>
  </si>
  <si>
    <t>A+</t>
  </si>
  <si>
    <t>A-</t>
  </si>
  <si>
    <t>Brazil</t>
  </si>
  <si>
    <t>Bulgaria</t>
  </si>
  <si>
    <t>Baa2</t>
  </si>
  <si>
    <t>B2</t>
  </si>
  <si>
    <t>Chile</t>
  </si>
  <si>
    <t>AA-</t>
  </si>
  <si>
    <t>China</t>
  </si>
  <si>
    <t>Colombia</t>
  </si>
  <si>
    <t>Croatia</t>
  </si>
  <si>
    <t>Cyprus</t>
  </si>
  <si>
    <t>A1</t>
  </si>
  <si>
    <t>Egypt</t>
  </si>
  <si>
    <t>Aa2</t>
  </si>
  <si>
    <t>Finland</t>
  </si>
  <si>
    <t>France</t>
  </si>
  <si>
    <t>Caa3</t>
  </si>
  <si>
    <t>CCC</t>
  </si>
  <si>
    <t>Hungary</t>
  </si>
  <si>
    <t>Iceland</t>
  </si>
  <si>
    <t>India</t>
  </si>
  <si>
    <t>Baa3</t>
  </si>
  <si>
    <t>Indonesia</t>
  </si>
  <si>
    <t>Ireland</t>
  </si>
  <si>
    <t>A3</t>
  </si>
  <si>
    <t>A</t>
  </si>
  <si>
    <t>Israel</t>
  </si>
  <si>
    <t>Italy</t>
  </si>
  <si>
    <t>Japan</t>
  </si>
  <si>
    <t>Lithuania</t>
  </si>
  <si>
    <t>Malaysia</t>
  </si>
  <si>
    <t>Baa1</t>
  </si>
  <si>
    <t>Mexico</t>
  </si>
  <si>
    <t>Morocco</t>
  </si>
  <si>
    <t>Nigeria</t>
  </si>
  <si>
    <t>Pakistan</t>
  </si>
  <si>
    <t>Panama</t>
  </si>
  <si>
    <t>Peru</t>
  </si>
  <si>
    <t>Philippines</t>
  </si>
  <si>
    <t>Poland</t>
  </si>
  <si>
    <t>Portugal</t>
  </si>
  <si>
    <t>Qatar</t>
  </si>
  <si>
    <t>Romania</t>
  </si>
  <si>
    <t>Russia</t>
  </si>
  <si>
    <t>Saudi Arabia</t>
  </si>
  <si>
    <t>Slovakia</t>
  </si>
  <si>
    <t>Slovenia</t>
  </si>
  <si>
    <t>South Africa</t>
  </si>
  <si>
    <t>Spain</t>
  </si>
  <si>
    <t>Thailand</t>
  </si>
  <si>
    <t>Tunisia</t>
  </si>
  <si>
    <t>Turkey</t>
  </si>
  <si>
    <t>Vietnam</t>
  </si>
  <si>
    <t>cds_flat_spread</t>
  </si>
  <si>
    <t>CT786896 CBIN CURNCY</t>
  </si>
  <si>
    <t>CBRZ1U5 CBIN CURNCY</t>
  </si>
  <si>
    <t>CCOL1U5 CBIN CURNCY</t>
  </si>
  <si>
    <t>CMEX1U5 CBIN CURNCY</t>
  </si>
  <si>
    <t>CT350188 CBIN CURNCY</t>
  </si>
  <si>
    <t>CCHIL1U5 CBIN CURNCY</t>
  </si>
  <si>
    <t>CPAN1U5 CBIN CURNCY</t>
  </si>
  <si>
    <t>CPERU1U5 CBIN CURNCY</t>
  </si>
  <si>
    <t>Costa Rica</t>
  </si>
  <si>
    <t>CT409282 CBIN CURNCY</t>
  </si>
  <si>
    <t>CUKT1U5 CBIN CURNCY</t>
  </si>
  <si>
    <t>CFRTR1U5 CBIN CURNCY</t>
  </si>
  <si>
    <t>CDBR1U5 CBIN CURNCY</t>
  </si>
  <si>
    <t>CITLY1U5 CBIN CURNCY</t>
  </si>
  <si>
    <t>CSPA1U5 CBIN CURNCY</t>
  </si>
  <si>
    <t>CPGB1U5 CBIN CURNCY</t>
  </si>
  <si>
    <t>CT777839 CBIN CURNCY</t>
  </si>
  <si>
    <t>CT425574 CBIN CURNCY</t>
  </si>
  <si>
    <t>CX991622 CBIN CURNCY</t>
  </si>
  <si>
    <t>CTURK1U5 CBIN CURNCY</t>
  </si>
  <si>
    <t>CRUSS1U5 CBIN CURNCY</t>
  </si>
  <si>
    <t>CSOAF1U5 CBIN CURNCY</t>
  </si>
  <si>
    <t>CT777651 CBIN CURNCY</t>
  </si>
  <si>
    <t>CTUN1U5 CBIN CURNCY</t>
  </si>
  <si>
    <t>CT354156 CBIN CURNCY</t>
  </si>
  <si>
    <t>CSLVK1U5 CBIN CURNCY</t>
  </si>
  <si>
    <t>CT965307 CBIN CURNCY</t>
  </si>
  <si>
    <t>CROA1U5 CBIN CURNCY</t>
  </si>
  <si>
    <t>CQTA1U5 CBIN CURNCY</t>
  </si>
  <si>
    <t>CPOLD1U5 CBIN CURNCY</t>
  </si>
  <si>
    <t>CT777775 CBIN CURNCY</t>
  </si>
  <si>
    <t>CT393726 CBIN CURNCY</t>
  </si>
  <si>
    <t>CY002690 CBIN CURNCY</t>
  </si>
  <si>
    <t>CT354237 CBIN CURNCY</t>
  </si>
  <si>
    <t>CISR1U5 CBIN CURNCY</t>
  </si>
  <si>
    <t>CX855635 CBIN CURNCY</t>
  </si>
  <si>
    <t>CHUN1U5 CBIN CURNCY</t>
  </si>
  <si>
    <t>CFIN1U5 CBIN CURNCY</t>
  </si>
  <si>
    <t>CEGY1U5 CBIN CURNCY</t>
  </si>
  <si>
    <t>CDEN1U5 CBIN CURNCY</t>
  </si>
  <si>
    <t>CT349923 CBIN CURNCY</t>
  </si>
  <si>
    <t>CT412021 CBIN CURNCY</t>
  </si>
  <si>
    <t>CCROA1U5 CBIN CURNCY</t>
  </si>
  <si>
    <t>CBULG1U5 CBIN CURNCY</t>
  </si>
  <si>
    <t>CBELG1U5 CBIN CURNCY</t>
  </si>
  <si>
    <t>CAUT1U5 CBIN CURNCY</t>
  </si>
  <si>
    <t>CX355151 CBIN CURNCY</t>
  </si>
  <si>
    <t>CTHAI1U5 CBIN CURNCY</t>
  </si>
  <si>
    <t>CKREA1U5 CBIN CURNCY</t>
  </si>
  <si>
    <t>CPHIL1U5 CBIN CURNCY</t>
  </si>
  <si>
    <t>CPKT1U5 CBIN CURNCY</t>
  </si>
  <si>
    <t>CT778495 CBIN CURNCY</t>
  </si>
  <si>
    <t>CMLAY1U5 CBIN CURNCY</t>
  </si>
  <si>
    <t>CJGB1U5 CBIN CURNCY</t>
  </si>
  <si>
    <t>CINO1U5 CBIN CURNCY</t>
  </si>
  <si>
    <t>CIGB1U5 CBIN CURNCY</t>
  </si>
  <si>
    <t>CHKS1U5 CBIN CURNCY</t>
  </si>
  <si>
    <t>CCHIN1U5 CBIN CURNCY</t>
  </si>
  <si>
    <t>FITCH</t>
  </si>
  <si>
    <t>Moody´s</t>
  </si>
  <si>
    <t>CCC+</t>
  </si>
  <si>
    <t>CCC-</t>
  </si>
  <si>
    <t>C</t>
  </si>
  <si>
    <t>DDD</t>
  </si>
  <si>
    <t>SD</t>
  </si>
  <si>
    <t>D</t>
  </si>
  <si>
    <t>DD</t>
  </si>
  <si>
    <t>CDS 5yr</t>
  </si>
  <si>
    <t>Implied Credit Rating</t>
  </si>
  <si>
    <t>Actual Credit Rating</t>
  </si>
  <si>
    <t>UK</t>
  </si>
  <si>
    <t>USA</t>
  </si>
  <si>
    <t>SEK</t>
  </si>
  <si>
    <t>CHF</t>
  </si>
  <si>
    <t>NZD</t>
  </si>
  <si>
    <t>KRW</t>
  </si>
  <si>
    <t xml:space="preserve">DE </t>
  </si>
  <si>
    <t>CZ</t>
  </si>
  <si>
    <t>NL</t>
  </si>
  <si>
    <t>AT</t>
  </si>
  <si>
    <t>BE</t>
  </si>
  <si>
    <t>HK</t>
  </si>
  <si>
    <t>NO</t>
  </si>
  <si>
    <t>DK</t>
  </si>
  <si>
    <t>Country</t>
  </si>
  <si>
    <t>CDS Implied Credit Rating</t>
  </si>
  <si>
    <t>Austria</t>
  </si>
  <si>
    <t>Belgium</t>
  </si>
  <si>
    <t>Denmark</t>
  </si>
  <si>
    <t>Hong Kong</t>
  </si>
  <si>
    <t>Germany</t>
  </si>
  <si>
    <t>Norway</t>
  </si>
  <si>
    <t>South Korea</t>
  </si>
  <si>
    <t>United Kingdom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</si>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</sst>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theme="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/>
    </xf>
    <xf numFmtId="1" fontId="1" fillId="2" borderId="0" xfId="0" applyNumberFormat="1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3" fillId="3" borderId="5" xfId="0" applyFont="1" applyFill="1" applyBorder="1"/>
    <xf numFmtId="0" fontId="1" fillId="2" borderId="6" xfId="0" applyFont="1" applyFill="1" applyBorder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3" fillId="3" borderId="5" xfId="0" applyFont="1" applyFill="1" applyBorder="1" applyAlignment="1">
      <alignment wrapText="1"/>
    </xf>
    <xf numFmtId="0" fontId="3" fillId="3" borderId="3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5" xfId="0" applyFont="1" applyFill="1" applyBorder="1" applyAlignment="1">
      <alignment vertical="center"/>
    </xf>
    <xf numFmtId="0" fontId="3" fillId="3" borderId="9" xfId="0" applyFont="1" applyFill="1" applyBorder="1" applyAlignment="1">
      <alignment vertical="center"/>
    </xf>
    <xf numFmtId="1" fontId="1" fillId="2" borderId="0" xfId="0" applyNumberFormat="1" applyFont="1" applyFill="1" applyBorder="1"/>
    <xf numFmtId="164" fontId="1" fillId="2" borderId="0" xfId="0" applyNumberFormat="1" applyFont="1" applyFill="1"/>
    <xf numFmtId="1" fontId="2" fillId="2" borderId="0" xfId="0" applyNumberFormat="1" applyFont="1" applyFill="1" applyBorder="1"/>
    <xf numFmtId="0" fontId="2" fillId="2" borderId="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1" fontId="1" fillId="4" borderId="0" xfId="0" applyNumberFormat="1" applyFont="1" applyFill="1"/>
    <xf numFmtId="0" fontId="2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/>
    </xf>
    <xf numFmtId="0" fontId="1" fillId="5" borderId="0" xfId="0" applyFont="1" applyFill="1"/>
    <xf numFmtId="0" fontId="1" fillId="2" borderId="13" xfId="0" applyFont="1" applyFill="1" applyBorder="1"/>
    <xf numFmtId="1" fontId="5" fillId="2" borderId="0" xfId="0" applyNumberFormat="1" applyFont="1" applyFill="1" applyBorder="1"/>
    <xf numFmtId="0" fontId="4" fillId="2" borderId="0" xfId="0" applyFont="1" applyFill="1" applyBorder="1"/>
    <xf numFmtId="3" fontId="1" fillId="6" borderId="0" xfId="0" applyNumberFormat="1" applyFont="1" applyFill="1" applyBorder="1"/>
    <xf numFmtId="1" fontId="1" fillId="6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21.89</v>
        <stp/>
        <stp>##V3_BDPV12</stp>
        <stp>CAUT1U5 CBIN CURNCY</stp>
        <stp>cds_flat_spread</stp>
        <stp>[CDS Implied Rating.xlsx]Hoja1!R6C6</stp>
        <tr r="F6" s="1"/>
      </tp>
      <tp>
        <v>306.38299999999998</v>
        <stp/>
        <stp>##V3_BDPV12</stp>
        <stp>CBRZ1U5 CBIN CURNCY</stp>
        <stp>cds_flat_spread</stp>
        <stp>[CDS Implied Rating.xlsx]Hoja1!R8C6</stp>
        <tr r="F8" s="1"/>
      </tp>
      <tp>
        <v>39.54999999999999</v>
        <stp/>
        <stp>##V3_BDPV12</stp>
        <stp>CBELG1U5 CBIN CURNCY</stp>
        <stp>cds_flat_spread</stp>
        <stp>[CDS Implied Rating.xlsx]Hoja1!R7C6</stp>
        <tr r="F7" s="1"/>
      </tp>
      <tp>
        <v>59.295999999999999</v>
        <stp/>
        <stp>##V3_BDPV12</stp>
        <stp>CBULG1U5 CBIN CURNCY</stp>
        <stp>cds_flat_spread</stp>
        <stp>[CDS Implied Rating.xlsx]Hoja1!R9C6</stp>
        <tr r="F9" s="1"/>
      </tp>
    </main>
    <main first="bloomberg.rtd">
      <tp>
        <v>82.69</v>
        <stp/>
        <stp>##V3_BDPV12</stp>
        <stp>CCROA1U5 CBIN CURNCY</stp>
        <stp>cds_flat_spread</stp>
        <stp>[CDS Implied Rating.xlsx]Hoja1!R14C6</stp>
        <tr r="F14" s="1"/>
      </tp>
      <tp>
        <v>109.48000000000002</v>
        <stp/>
        <stp>##V3_BDPV12</stp>
        <stp>CT412021 CBIN CURNCY</stp>
        <stp>cds_flat_spread</stp>
        <stp>[CDS Implied Rating.xlsx]Hoja1!R15C6</stp>
        <tr r="F15" s="1"/>
      </tp>
      <tp>
        <v>18.09</v>
        <stp/>
        <stp>##V3_BDPV12</stp>
        <stp>CT777839 CBIN CURNCY</stp>
        <stp>cds_flat_spread</stp>
        <stp>[CDS Implied Rating.xlsx]Hoja1!R54C6</stp>
        <tr r="F54" s="1"/>
      </tp>
    </main>
    <main first="bloomberg.rtd">
      <tp>
        <v>72.3</v>
        <stp/>
        <stp>##V3_BDPV12</stp>
        <stp>CT354237 CBIN CURNCY</stp>
        <stp>cds_flat_spread</stp>
        <stp>[CDS Implied Rating.xlsx]Hoja1!R31C6</stp>
        <tr r="F31" s="1"/>
      </tp>
      <tp>
        <v>143.33000000000001</v>
        <stp/>
        <stp>##V3_BDPV12</stp>
        <stp>CT965307 CBIN CURNCY</stp>
        <stp>cds_flat_spread</stp>
        <stp>[CDS Implied Rating.xlsx]Hoja1!R48C6</stp>
        <tr r="F48" s="1"/>
      </tp>
      <tp>
        <v>74.8</v>
        <stp/>
        <stp>##V3_BDPV12</stp>
        <stp>CT354156 CBIN CURNCY</stp>
        <stp>cds_flat_spread</stp>
        <stp>[CDS Implied Rating.xlsx]Hoja1!R50C6</stp>
        <tr r="F50" s="1"/>
      </tp>
      <tp>
        <v>21.320000000000004</v>
        <stp/>
        <stp>##V3_BDPV12</stp>
        <stp>CT425574 CBIN CURNCY</stp>
        <stp>cds_flat_spread</stp>
        <stp>[CDS Implied Rating.xlsx]Hoja1!R35C6</stp>
        <tr r="F35" s="1"/>
      </tp>
      <tp>
        <v>809.77</v>
        <stp/>
        <stp>##V3_BDPV12</stp>
        <stp>CT393726 CBIN CURNCY</stp>
        <stp>cds_flat_spread</stp>
        <stp>[CDS Implied Rating.xlsx]Hoja1!R37C6</stp>
        <tr r="F37" s="1"/>
      </tp>
      <tp>
        <v>38.808799999999998</v>
        <stp/>
        <stp>##V3_BDPV12</stp>
        <stp>CFRTR1U5 CBIN CURNCY</stp>
        <stp>cds_flat_spread</stp>
        <stp>[CDS Implied Rating.xlsx]Hoja1!R20C6</stp>
        <tr r="F20" s="1"/>
      </tp>
      <tp>
        <v>183.2748</v>
        <stp/>
        <stp>##V3_BDPV12</stp>
        <stp>CRUSS1U5 CBIN CURNCY</stp>
        <stp>cds_flat_spread</stp>
        <stp>[CDS Implied Rating.xlsx]Hoja1!R47C6</stp>
        <tr r="F47" s="1"/>
      </tp>
      <tp>
        <v>48.854199999999999</v>
        <stp/>
        <stp>##V3_BDPV12</stp>
        <stp>CT349923 CBIN CURNCY</stp>
        <stp>cds_flat_spread</stp>
        <stp>[CDS Implied Rating.xlsx]Hoja1!R16C6</stp>
        <tr r="F16" s="1"/>
      </tp>
      <tp>
        <v>252.26</v>
        <stp/>
        <stp>##V3_BDPV12</stp>
        <stp>CX355151 CBIN CURNCY</stp>
        <stp>cds_flat_spread</stp>
        <stp>[CDS Implied Rating.xlsx]Hoja1!R61C6</stp>
        <tr r="F61" s="1"/>
      </tp>
      <tp>
        <v>28.3139</v>
        <stp/>
        <stp>##V3_BDPV12</stp>
        <stp>CKREA1U5 CBIN CURNCY</stp>
        <stp>cds_flat_spread</stp>
        <stp>[CDS Implied Rating.xlsx]Hoja1!R52C6</stp>
        <tr r="F52" s="1"/>
      </tp>
      <tp>
        <v>41.577500000000001</v>
        <stp/>
        <stp>##V3_BDPV12</stp>
        <stp>CT777651 CBIN CURNCY</stp>
        <stp>cds_flat_spread</stp>
        <stp>[CDS Implied Rating.xlsx]Hoja1!R27C6</stp>
        <tr r="F27" s="1"/>
      </tp>
    </main>
    <main first="bloomberg.rtd">
      <tp>
        <v>218.43549999999999</v>
        <stp/>
        <stp>##V3_BDPV12</stp>
        <stp>CITLY1U5 CBIN CURNCY</stp>
        <stp>cds_flat_spread</stp>
        <stp>[CDS Implied Rating.xlsx]Hoja1!R29C6</stp>
        <tr r="F29" s="1"/>
      </tp>
      <tp>
        <v>597.06380000000001</v>
        <stp/>
        <stp>##V3_BDPV12</stp>
        <stp>CTURK1U5 CBIN CURNCY</stp>
        <stp>cds_flat_spread</stp>
        <stp>[CDS Implied Rating.xlsx]Hoja1!R58C6</stp>
        <tr r="F58" s="1"/>
      </tp>
      <tp>
        <v>31.309999999999995</v>
        <stp/>
        <stp>##V3_BDPV12</stp>
        <stp>CT778495 CBIN CURNCY</stp>
        <stp>cds_flat_spread</stp>
        <stp>[CDS Implied Rating.xlsx]Hoja1!R36C6</stp>
        <tr r="F36" s="1"/>
      </tp>
      <tp>
        <v>17.940000000000001</v>
        <stp/>
        <stp>##V3_BDPV12</stp>
        <stp>CT777775 CBIN CURNCY</stp>
        <stp>cds_flat_spread</stp>
        <stp>[CDS Implied Rating.xlsx]Hoja1!R38C6</stp>
        <tr r="F38" s="1"/>
      </tp>
      <tp>
        <v>14.69</v>
        <stp/>
        <stp>##V3_BDPV12</stp>
        <stp>CX991622 CBIN CURNCY</stp>
        <stp>cds_flat_spread</stp>
        <stp>[CDS Implied Rating.xlsx]Hoja1!R55C6</stp>
        <tr r="F55" s="1"/>
      </tp>
      <tp>
        <v>24.49</v>
        <stp/>
        <stp>##V3_BDPV12</stp>
        <stp>CT786896 CBIN CURNCY</stp>
        <stp>cds_flat_spread</stp>
        <stp>[CDS Implied Rating.xlsx]Hoja1!R60C6</stp>
        <tr r="F60" s="1"/>
      </tp>
      <tp>
        <v>740.99</v>
        <stp/>
        <stp>##V3_BDPV12</stp>
        <stp>CT409282 CBIN CURNCY</stp>
        <stp>cds_flat_spread</stp>
        <stp>[CDS Implied Rating.xlsx]Hoja1!R13C6</stp>
        <tr r="F13" s="1"/>
      </tp>
      <tp>
        <v>85.27</v>
        <stp/>
        <stp>##V3_BDPV12</stp>
        <stp>CX855635 CBIN CURNCY</stp>
        <stp>cds_flat_spread</stp>
        <stp>[CDS Implied Rating.xlsx]Hoja1!R24C6</stp>
        <tr r="F24" s="1"/>
      </tp>
      <tp>
        <v>168.51</v>
        <stp/>
        <stp>##V3_BDPV12</stp>
        <stp>CY002690 CBIN CURNCY</stp>
        <stp>cds_flat_spread</stp>
        <stp>[CDS Implied Rating.xlsx]Hoja1!R34C6</stp>
        <tr r="F34" s="1"/>
      </tp>
      <tp>
        <v>56.359999999999992</v>
        <stp/>
        <stp>##V3_BDPV12</stp>
        <stp>CSLVK1U5 CBIN CURNCY</stp>
        <stp>cds_flat_spread</stp>
        <stp>[CDS Implied Rating.xlsx]Hoja1!R49C6</stp>
        <tr r="F49" s="1"/>
      </tp>
      <tp>
        <v>100.1632</v>
        <stp/>
        <stp>##V3_BDPV12</stp>
        <stp>CPERU1U5 CBIN CURNCY</stp>
        <stp>cds_flat_spread</stp>
        <stp>[CDS Implied Rating.xlsx]Hoja1!R41C6</stp>
        <tr r="F41" s="1"/>
      </tp>
      <tp>
        <v>56.211199999999991</v>
        <stp/>
        <stp>##V3_BDPV12</stp>
        <stp>CTHAI1U5 CBIN CURNCY</stp>
        <stp>cds_flat_spread</stp>
        <stp>[CDS Implied Rating.xlsx]Hoja1!R56C6</stp>
        <tr r="F56" s="1"/>
      </tp>
      <tp>
        <v>346.09710000000001</v>
        <stp/>
        <stp>##V3_BDPV12</stp>
        <stp>CSOAF1U5 CBIN CURNCY</stp>
        <stp>cds_flat_spread</stp>
        <stp>[CDS Implied Rating.xlsx]Hoja1!R51C6</stp>
        <tr r="F51" s="1"/>
      </tp>
      <tp>
        <v>95.851800000000011</v>
        <stp/>
        <stp>##V3_BDPV12</stp>
        <stp>CMLAY1U5 CBIN CURNCY</stp>
        <stp>cds_flat_spread</stp>
        <stp>[CDS Implied Rating.xlsx]Hoja1!R32C6</stp>
        <tr r="F32" s="1"/>
      </tp>
      <tp>
        <v>64.459999999999994</v>
        <stp/>
        <stp>##V3_BDPV12</stp>
        <stp>CPOLD1U5 CBIN CURNCY</stp>
        <stp>cds_flat_spread</stp>
        <stp>[CDS Implied Rating.xlsx]Hoja1!R43C6</stp>
        <tr r="F43" s="1"/>
      </tp>
      <tp>
        <v>77.343500000000006</v>
        <stp/>
        <stp>##V3_BDPV12</stp>
        <stp>CPHIL1U5 CBIN CURNCY</stp>
        <stp>cds_flat_spread</stp>
        <stp>[CDS Implied Rating.xlsx]Hoja1!R42C6</stp>
        <tr r="F42" s="1"/>
      </tp>
      <tp>
        <v>48.900700000000001</v>
        <stp/>
        <stp>##V3_BDPV12</stp>
        <stp>CCHIN1U5 CBIN CURNCY</stp>
        <stp>cds_flat_spread</stp>
        <stp>[CDS Implied Rating.xlsx]Hoja1!R11C6</stp>
        <tr r="F11" s="1"/>
      </tp>
      <tp>
        <v>101.80059999999999</v>
        <stp/>
        <stp>##V3_BDPV12</stp>
        <stp>CCHIL1U5 CBIN CURNCY</stp>
        <stp>cds_flat_spread</stp>
        <stp>[CDS Implied Rating.xlsx]Hoja1!R10C6</stp>
        <tr r="F10" s="1"/>
      </tp>
    </main>
    <main first="bloomberg.rtd">
      <tp>
        <v>79.91</v>
        <stp/>
        <stp>##V3_BDPV12</stp>
        <stp>CHUN1U5 CBIN CURNCY</stp>
        <stp>cds_flat_spread</stp>
        <stp>[CDS Implied Rating.xlsx]Hoja1!R23C6</stp>
        <tr r="F23" s="1"/>
      </tp>
      <tp>
        <v>30.014500000000002</v>
        <stp/>
        <stp>##V3_BDPV12</stp>
        <stp>CJGB1U5 CBIN CURNCY</stp>
        <stp>cds_flat_spread</stp>
        <stp>[CDS Implied Rating.xlsx]Hoja1!R30C6</stp>
        <tr r="F30" s="1"/>
      </tp>
      <tp>
        <v>46.45000000000001</v>
        <stp/>
        <stp>##V3_BDPV12</stp>
        <stp>CHKS1U5 CBIN CURNCY</stp>
        <stp>cds_flat_spread</stp>
        <stp>[CDS Implied Rating.xlsx]Hoja1!R22C6</stp>
        <tr r="F22" s="1"/>
      </tp>
      <tp>
        <v>22.71</v>
        <stp/>
        <stp>##V3_BDPV12</stp>
        <stp>CFIN1U5 CBIN CURNCY</stp>
        <stp>cds_flat_spread</stp>
        <stp>[CDS Implied Rating.xlsx]Hoja1!R19C6</stp>
        <tr r="F19" s="1"/>
      </tp>
      <tp>
        <v>177.37160000000003</v>
        <stp/>
        <stp>##V3_BDPV12</stp>
        <stp>CINO1U5 CBIN CURNCY</stp>
        <stp>cds_flat_spread</stp>
        <stp>[CDS Implied Rating.xlsx]Hoja1!R26C6</stp>
        <tr r="F26" s="1"/>
      </tp>
      <tp>
        <v>203.54050000000001</v>
        <stp/>
        <stp>##V3_BDPV12</stp>
        <stp>CMEX1U5 CBIN CURNCY</stp>
        <stp>cds_flat_spread</stp>
        <stp>[CDS Implied Rating.xlsx]Hoja1!R33C6</stp>
        <tr r="F33" s="1"/>
      </tp>
      <tp>
        <v>603.52</v>
        <stp/>
        <stp>##V3_BDPV12</stp>
        <stp>CEGY1U5 CBIN CURNCY</stp>
        <stp>cds_flat_spread</stp>
        <stp>[CDS Implied Rating.xlsx]Hoja1!R18C6</stp>
        <tr r="F18" s="1"/>
      </tp>
      <tp>
        <v>163.05000000000001</v>
        <stp/>
        <stp>##V3_BDPV12</stp>
        <stp>CIGB1U5 CBIN CURNCY</stp>
        <stp>cds_flat_spread</stp>
        <stp>[CDS Implied Rating.xlsx]Hoja1!R25C6</stp>
        <tr r="F25" s="1"/>
      </tp>
      <tp>
        <v>15.83</v>
        <stp/>
        <stp>##V3_BDPV12</stp>
        <stp>CDEN1U5 CBIN CURNCY</stp>
        <stp>cds_flat_spread</stp>
        <stp>[CDS Implied Rating.xlsx]Hoja1!R17C6</stp>
        <tr r="F17" s="1"/>
      </tp>
      <tp>
        <v>199.99549999999999</v>
        <stp/>
        <stp>##V3_BDPV12</stp>
        <stp>CCOL1U5 CBIN CURNCY</stp>
        <stp>cds_flat_spread</stp>
        <stp>[CDS Implied Rating.xlsx]Hoja1!R12C6</stp>
        <tr r="F12" s="1"/>
      </tp>
      <tp>
        <v>77.204999999999998</v>
        <stp/>
        <stp>##V3_BDPV12</stp>
        <stp>CISR1U5 CBIN CURNCY</stp>
        <stp>cds_flat_spread</stp>
        <stp>[CDS Implied Rating.xlsx]Hoja1!R28C6</stp>
        <tr r="F28" s="1"/>
      </tp>
      <tp>
        <v>24.0684</v>
        <stp/>
        <stp>##V3_BDPV12</stp>
        <stp>CDBR1U5 CBIN CURNCY</stp>
        <stp>cds_flat_spread</stp>
        <stp>[CDS Implied Rating.xlsx]Hoja1!R21C6</stp>
        <tr r="F21" s="1"/>
      </tp>
    </main>
    <main first="bloomberg.rtd">
      <tp>
        <v>621.51</v>
        <stp/>
        <stp>##V3_BDPV12</stp>
        <stp>CPKT1U5 CBIN CURNCY</stp>
        <stp>cds_flat_spread</stp>
        <stp>[CDS Implied Rating.xlsx]Hoja1!R39C6</stp>
        <tr r="F39" s="1"/>
      </tp>
      <tp>
        <v>38.399700000000003</v>
        <stp/>
        <stp>##V3_BDPV12</stp>
        <stp>CUKT1U5 CBIN CURNCY</stp>
        <stp>cds_flat_spread</stp>
        <stp>[CDS Implied Rating.xlsx]Hoja1!R59C6</stp>
        <tr r="F59" s="1"/>
      </tp>
      <tp>
        <v>836.23</v>
        <stp/>
        <stp>##V3_BDPV12</stp>
        <stp>CTUN1U5 CBIN CURNCY</stp>
        <stp>cds_flat_spread</stp>
        <stp>[CDS Implied Rating.xlsx]Hoja1!R57C6</stp>
        <tr r="F57" s="1"/>
      </tp>
      <tp>
        <v>132.14750000000001</v>
        <stp/>
        <stp>##V3_BDPV12</stp>
        <stp>CPAN1U5 CBIN CURNCY</stp>
        <stp>cds_flat_spread</stp>
        <stp>[CDS Implied Rating.xlsx]Hoja1!R40C6</stp>
        <tr r="F40" s="1"/>
      </tp>
      <tp>
        <v>127.0635</v>
        <stp/>
        <stp>##V3_BDPV12</stp>
        <stp>CSPA1U5 CBIN CURNCY</stp>
        <stp>cds_flat_spread</stp>
        <stp>[CDS Implied Rating.xlsx]Hoja1!R53C6</stp>
        <tr r="F53" s="1"/>
      </tp>
      <tp>
        <v>101.18</v>
        <stp/>
        <stp>##V3_BDPV12</stp>
        <stp>CPGB1U5 CBIN CURNCY</stp>
        <stp>cds_flat_spread</stp>
        <stp>[CDS Implied Rating.xlsx]Hoja1!R44C6</stp>
        <tr r="F44" s="1"/>
      </tp>
      <tp>
        <v>163.68999999999997</v>
        <stp/>
        <stp>##V3_BDPV12</stp>
        <stp>CROA1U5 CBIN CURNCY</stp>
        <stp>cds_flat_spread</stp>
        <stp>[CDS Implied Rating.xlsx]Hoja1!R46C6</stp>
        <tr r="F46" s="1"/>
      </tp>
      <tp>
        <v>101.12000000000002</v>
        <stp/>
        <stp>##V3_BDPV12</stp>
        <stp>CQTA1U5 CBIN CURNCY</stp>
        <stp>cds_flat_spread</stp>
        <stp>[CDS Implied Rating.xlsx]Hoja1!R45C6</stp>
        <tr r="F45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7155905824328"/>
          <c:y val="2.4890578511924853E-2"/>
          <c:w val="0.8686964275281297"/>
          <c:h val="0.87547375569182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Actual Credit 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0-B5C7-4472-98E0-7F1B37A55E4F}"/>
              </c:ext>
            </c:extLst>
          </c:dPt>
          <c:dLbls>
            <c:dLbl>
              <c:idx val="0"/>
              <c:layout>
                <c:manualLayout>
                  <c:x val="-4.5387905286431003E-2"/>
                  <c:y val="1.8387070037297969E-2"/>
                </c:manualLayout>
              </c:layout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B5C7-4472-98E0-7F1B37A55E4F}"/>
                </c:ex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1.4812754876813187E-2"/>
                  <c:y val="-3.786267476840988E-5"/>
                </c:manualLayout>
              </c:layout>
              <c:tx>
                <c:rich>
                  <a:bodyPr/>
                  <a:lstStyle/>
                  <a:p>
                    <a:fld id="{F915CB5C-24EC-4D86-BD7C-DC17EBAD6E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"/>
              <c:layout>
                <c:manualLayout>
                  <c:x val="5.172253913055193E-3"/>
                  <c:y val="9.9475809058159528E-3"/>
                </c:manualLayout>
              </c:layout>
              <c:tx>
                <c:rich>
                  <a:bodyPr/>
                  <a:lstStyle/>
                  <a:p>
                    <a:fld id="{50DAAAE0-3D93-48A2-94CA-A4598F03D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"/>
              <c:layout>
                <c:manualLayout>
                  <c:x val="2.9689321896407262E-2"/>
                  <c:y val="0"/>
                </c:manualLayout>
              </c:layout>
              <c:tx>
                <c:rich>
                  <a:bodyPr/>
                  <a:lstStyle/>
                  <a:p>
                    <a:fld id="{CB526901-3F41-4E06-9506-3BA504316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8746517100784645E-2"/>
                  <c:y val="-7.9104848736013256E-2"/>
                </c:manualLayout>
              </c:layout>
              <c:tx>
                <c:rich>
                  <a:bodyPr/>
                  <a:lstStyle/>
                  <a:p>
                    <a:fld id="{762E5EBE-EED6-42BF-883A-35C03E6A01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6478636126892862E-2"/>
                  <c:y val="-2.4095698569357494E-2"/>
                </c:manualLayout>
              </c:layout>
              <c:tx>
                <c:rich>
                  <a:bodyPr/>
                  <a:lstStyle/>
                  <a:p>
                    <a:fld id="{58033E59-A593-4E7D-8F8C-4C6A37D27E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9.8272050747994499E-3"/>
                  <c:y val="-9.5941426967964972E-3"/>
                </c:manualLayout>
              </c:layout>
              <c:tx>
                <c:rich>
                  <a:bodyPr/>
                  <a:lstStyle/>
                  <a:p>
                    <a:fld id="{E2170657-48B3-4B67-8D49-DC74A38C8E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2.7432102235166356E-3"/>
                  <c:y val="-1.760035729606798E-3"/>
                </c:manualLayout>
              </c:layout>
              <c:tx>
                <c:rich>
                  <a:bodyPr/>
                  <a:lstStyle/>
                  <a:p>
                    <a:fld id="{C9D8F6C3-688B-44E1-82A0-81204365B9FF}" type="CELLRANGE">
                      <a:rPr lang="en-US" sz="900" b="1">
                        <a:solidFill>
                          <a:srgbClr val="FF0000"/>
                        </a:solidFill>
                      </a:rPr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0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2A8CBA0F-FD3D-4617-ADB8-A4A987E526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>
                <c:manualLayout>
                  <c:x val="-4.1217846870691278E-2"/>
                  <c:y val="-3.1326497005087363E-2"/>
                </c:manualLayout>
              </c:layout>
              <c:tx>
                <c:rich>
                  <a:bodyPr/>
                  <a:lstStyle/>
                  <a:p>
                    <a:fld id="{CCC4E8D0-CE32-40A1-9AEC-94B1281EF2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1688A34-9205-4DCE-8C13-CAD73398F8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-4.0858920680358631E-2"/>
                  <c:y val="2.1438520691903221E-2"/>
                </c:manualLayout>
              </c:layout>
              <c:tx>
                <c:rich>
                  <a:bodyPr/>
                  <a:lstStyle/>
                  <a:p>
                    <a:fld id="{7C43DC4F-5E87-4DFA-9628-40DBE7697C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>
                <c:manualLayout>
                  <c:x val="2.8864614752339632E-2"/>
                  <c:y val="-1.0595681262810352E-2"/>
                </c:manualLayout>
              </c:layout>
              <c:tx>
                <c:rich>
                  <a:bodyPr/>
                  <a:lstStyle/>
                  <a:p>
                    <a:fld id="{619FF3D2-7948-4F5C-8AA5-CE8510D61A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3"/>
              <c:layout>
                <c:manualLayout>
                  <c:x val="-3.6223217474785505E-2"/>
                  <c:y val="-2.2183100436655799E-2"/>
                </c:manualLayout>
              </c:layout>
              <c:tx>
                <c:rich>
                  <a:bodyPr/>
                  <a:lstStyle/>
                  <a:p>
                    <a:fld id="{CD041D3E-AFA8-4192-AAF9-AAAB16D874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>
                <c:manualLayout>
                  <c:x val="-6.548908095975467E-2"/>
                  <c:y val="-4.2376295068379741E-2"/>
                </c:manualLayout>
              </c:layout>
              <c:tx>
                <c:rich>
                  <a:bodyPr/>
                  <a:lstStyle/>
                  <a:p>
                    <a:fld id="{241EF859-7DC0-4282-B26F-29E486FA06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5"/>
              <c:layout>
                <c:manualLayout>
                  <c:x val="-6.9912907301345681E-2"/>
                  <c:y val="-3.7045448266335129E-2"/>
                </c:manualLayout>
              </c:layout>
              <c:tx>
                <c:rich>
                  <a:bodyPr/>
                  <a:lstStyle/>
                  <a:p>
                    <a:fld id="{70080BA8-E820-42DA-84F2-5483AACC53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>
                <c:manualLayout>
                  <c:x val="-4.2818850852781906E-2"/>
                  <c:y val="6.4041815241362033E-3"/>
                </c:manualLayout>
              </c:layout>
              <c:tx>
                <c:rich>
                  <a:bodyPr/>
                  <a:lstStyle/>
                  <a:p>
                    <a:fld id="{B72DC666-298D-4BDD-9F1A-F110A74D0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7"/>
              <c:layout>
                <c:manualLayout>
                  <c:x val="-7.3047346234451402E-2"/>
                  <c:y val="2.0785160148769277E-3"/>
                </c:manualLayout>
              </c:layout>
              <c:tx>
                <c:rich>
                  <a:bodyPr/>
                  <a:lstStyle/>
                  <a:p>
                    <a:fld id="{697FDE7B-68C9-49C7-8562-67A33EFB7C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>
                <c:manualLayout>
                  <c:x val="-5.4402501657853888E-2"/>
                  <c:y val="-1.8302125288521012E-2"/>
                </c:manualLayout>
              </c:layout>
              <c:tx>
                <c:rich>
                  <a:bodyPr/>
                  <a:lstStyle/>
                  <a:p>
                    <a:fld id="{E17F1E29-D28A-49EA-BB2F-2483DAF79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9"/>
              <c:layout>
                <c:manualLayout>
                  <c:x val="-9.7727610991438923E-2"/>
                  <c:y val="6.8528469981064839E-3"/>
                </c:manualLayout>
              </c:layout>
              <c:tx>
                <c:rich>
                  <a:bodyPr/>
                  <a:lstStyle/>
                  <a:p>
                    <a:fld id="{325AF6BC-A865-4D20-AE03-2900ADD826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0"/>
              <c:layout>
                <c:manualLayout>
                  <c:x val="-3.3170868930864919E-2"/>
                  <c:y val="1.8536650868660534E-2"/>
                </c:manualLayout>
              </c:layout>
              <c:tx>
                <c:rich>
                  <a:bodyPr/>
                  <a:lstStyle/>
                  <a:p>
                    <a:fld id="{50A2FBB7-0690-4E18-A397-4DF939691D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>
                <c:manualLayout>
                  <c:x val="-1.3436819534289976E-2"/>
                  <c:y val="-2.7399917115623704E-2"/>
                </c:manualLayout>
              </c:layout>
              <c:tx>
                <c:rich>
                  <a:bodyPr/>
                  <a:lstStyle/>
                  <a:p>
                    <a:fld id="{2DEE1520-23ED-4E7D-99C7-4972422E64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2"/>
              <c:layout>
                <c:manualLayout>
                  <c:x val="-2.4741101580339549E-2"/>
                  <c:y val="-1.5992692892444312E-2"/>
                </c:manualLayout>
              </c:layout>
              <c:tx>
                <c:rich>
                  <a:bodyPr/>
                  <a:lstStyle/>
                  <a:p>
                    <a:fld id="{26DEE85B-EF0B-4A73-8625-648C51447B7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3"/>
              <c:layout>
                <c:manualLayout>
                  <c:x val="-1.5396590732655033E-3"/>
                  <c:y val="-1.3409963708625775E-2"/>
                </c:manualLayout>
              </c:layout>
              <c:tx>
                <c:rich>
                  <a:bodyPr/>
                  <a:lstStyle/>
                  <a:p>
                    <a:fld id="{1DDA52DE-5B33-4BEB-90BB-79EF137539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>
                <c:manualLayout>
                  <c:x val="-4.6636603248619214E-2"/>
                  <c:y val="-2.2107346875758178E-2"/>
                </c:manualLayout>
              </c:layout>
              <c:tx>
                <c:rich>
                  <a:bodyPr/>
                  <a:lstStyle/>
                  <a:p>
                    <a:fld id="{DA63490C-6DE4-4761-805E-A5AD60F8E8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5"/>
              <c:layout>
                <c:manualLayout>
                  <c:x val="-5.3455693650630062E-2"/>
                  <c:y val="2.7570896160382847E-2"/>
                </c:manualLayout>
              </c:layout>
              <c:tx>
                <c:rich>
                  <a:bodyPr/>
                  <a:lstStyle/>
                  <a:p>
                    <a:fld id="{3F8BE87F-957C-4FAC-98C4-41BF05EE95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6"/>
              <c:layout>
                <c:manualLayout>
                  <c:x val="-0.10503838507198943"/>
                  <c:y val="1.4749918050529403E-5"/>
                </c:manualLayout>
              </c:layout>
              <c:tx>
                <c:rich>
                  <a:bodyPr/>
                  <a:lstStyle/>
                  <a:p>
                    <a:fld id="{B5879810-E53F-4757-9C5A-B251B73C22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7"/>
              <c:layout>
                <c:manualLayout>
                  <c:x val="1.395761777868286E-2"/>
                  <c:y val="1.1567208347430032E-2"/>
                </c:manualLayout>
              </c:layout>
              <c:tx>
                <c:rich>
                  <a:bodyPr/>
                  <a:lstStyle/>
                  <a:p>
                    <a:fld id="{32E52C5F-688A-4835-B6C9-C1A12D5CE1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8"/>
              <c:layout>
                <c:manualLayout>
                  <c:x val="7.1273334235528479E-2"/>
                  <c:y val="-1.9302256858598571E-2"/>
                </c:manualLayout>
              </c:layout>
              <c:tx>
                <c:rich>
                  <a:bodyPr/>
                  <a:lstStyle/>
                  <a:p>
                    <a:fld id="{DD312E25-F4FF-410F-A165-8E29CDC4EE5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9"/>
              <c:layout>
                <c:manualLayout>
                  <c:x val="-1.3195254176181059E-2"/>
                  <c:y val="5.3308976308147713E-3"/>
                </c:manualLayout>
              </c:layout>
              <c:tx>
                <c:rich>
                  <a:bodyPr/>
                  <a:lstStyle/>
                  <a:p>
                    <a:fld id="{E20BF52C-B022-422F-8D13-87255854A6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0"/>
              <c:layout>
                <c:manualLayout>
                  <c:x val="-3.763017281815848E-3"/>
                  <c:y val="-1.6719712667495511E-2"/>
                </c:manualLayout>
              </c:layout>
              <c:tx>
                <c:rich>
                  <a:bodyPr/>
                  <a:lstStyle/>
                  <a:p>
                    <a:fld id="{46ED9D3C-B524-4FDF-B8AA-37CB54ACF1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1"/>
              <c:layout>
                <c:manualLayout>
                  <c:x val="5.9499033161616581E-2"/>
                  <c:y val="-7.8971608373321137E-3"/>
                </c:manualLayout>
              </c:layout>
              <c:tx>
                <c:rich>
                  <a:bodyPr/>
                  <a:lstStyle/>
                  <a:p>
                    <a:fld id="{1FFBF51B-8586-4F56-845C-9B8A2CD3E0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/>
              <c:tx>
                <c:rich>
                  <a:bodyPr/>
                  <a:lstStyle/>
                  <a:p>
                    <a:fld id="{EF41FC21-F6A5-4A0F-B5DB-37ED14A877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3"/>
              <c:layout>
                <c:manualLayout>
                  <c:x val="4.6219031660357381E-2"/>
                  <c:y val="-4.5220886862826354E-2"/>
                </c:manualLayout>
              </c:layout>
              <c:tx>
                <c:rich>
                  <a:bodyPr/>
                  <a:lstStyle/>
                  <a:p>
                    <a:fld id="{5941AB52-8EFD-4FBC-9EE2-E03A36A0B7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>
                <c:manualLayout>
                  <c:x val="-7.9212294113338216E-2"/>
                  <c:y val="5.8735726300520649E-3"/>
                </c:manualLayout>
              </c:layout>
              <c:tx>
                <c:rich>
                  <a:bodyPr/>
                  <a:lstStyle/>
                  <a:p>
                    <a:fld id="{C2F574ED-9871-4B1F-9BA1-2487023010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>
                <c:manualLayout>
                  <c:x val="8.7658118958625422E-3"/>
                  <c:y val="4.0619422572178411E-2"/>
                </c:manualLayout>
              </c:layout>
              <c:tx>
                <c:rich>
                  <a:bodyPr/>
                  <a:lstStyle/>
                  <a:p>
                    <a:fld id="{976A0C30-6F13-408B-ABA9-2D6DE1D0E4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>
                <c:manualLayout>
                  <c:x val="-1.4670792016631046E-2"/>
                  <c:y val="-1.8183155554770618E-2"/>
                </c:manualLayout>
              </c:layout>
              <c:tx>
                <c:rich>
                  <a:bodyPr/>
                  <a:lstStyle/>
                  <a:p>
                    <a:fld id="{6D99EC0A-C1B9-4D2B-A4AE-0A90ED57B8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>
                <c:manualLayout>
                  <c:x val="-7.4494194211782702E-2"/>
                  <c:y val="-5.881862135654102E-2"/>
                </c:manualLayout>
              </c:layout>
              <c:tx>
                <c:rich>
                  <a:bodyPr/>
                  <a:lstStyle/>
                  <a:p>
                    <a:fld id="{C9C51121-3485-4C42-A1DC-CDE466D24D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8"/>
              <c:layout>
                <c:manualLayout>
                  <c:x val="-1.4429111032527081E-2"/>
                  <c:y val="1.6997709747142993E-2"/>
                </c:manualLayout>
              </c:layout>
              <c:tx>
                <c:rich>
                  <a:bodyPr/>
                  <a:lstStyle/>
                  <a:p>
                    <a:fld id="{A1A22727-6B0D-49B4-876C-C5F8811526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9"/>
              <c:layout>
                <c:manualLayout>
                  <c:x val="9.8964406321357945E-3"/>
                  <c:y val="-4.8865997111633539E-17"/>
                </c:manualLayout>
              </c:layout>
              <c:tx>
                <c:rich>
                  <a:bodyPr/>
                  <a:lstStyle/>
                  <a:p>
                    <a:fld id="{6F42B5DA-4101-439A-B4BA-675345DC64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0"/>
              <c:layout>
                <c:manualLayout>
                  <c:x val="2.9689321896407325E-2"/>
                  <c:y val="-1.0661795261629543E-2"/>
                </c:manualLayout>
              </c:layout>
              <c:tx>
                <c:rich>
                  <a:bodyPr/>
                  <a:lstStyle/>
                  <a:p>
                    <a:fld id="{72919AEC-6F7D-4E48-AE07-2B8BB92054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1"/>
              <c:layout>
                <c:manualLayout>
                  <c:x val="-3.787859831615345E-2"/>
                  <c:y val="-9.3503246304738219E-2"/>
                </c:manualLayout>
              </c:layout>
              <c:tx>
                <c:rich>
                  <a:bodyPr/>
                  <a:lstStyle/>
                  <a:p>
                    <a:fld id="{17155E77-9C9D-4D82-9C9D-500E10A7E5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2"/>
              <c:layout>
                <c:manualLayout>
                  <c:x val="-1.6494067720226324E-3"/>
                  <c:y val="-3.4128028852329101E-2"/>
                </c:manualLayout>
              </c:layout>
              <c:tx>
                <c:rich>
                  <a:bodyPr/>
                  <a:lstStyle/>
                  <a:p>
                    <a:fld id="{8AA6AFCC-5C46-4E5F-9B6B-3F5F3AEAB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3"/>
              <c:layout>
                <c:manualLayout>
                  <c:x val="-2.7991677013279495E-2"/>
                  <c:y val="2.2001843606034174E-2"/>
                </c:manualLayout>
              </c:layout>
              <c:tx>
                <c:rich>
                  <a:bodyPr/>
                  <a:lstStyle/>
                  <a:p>
                    <a:fld id="{B38CAB09-0FBB-4810-B294-E08F17A873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4"/>
              <c:layout>
                <c:manualLayout>
                  <c:x val="-5.1029268788106846E-2"/>
                  <c:y val="-2.9274976466411886E-2"/>
                </c:manualLayout>
              </c:layout>
              <c:tx>
                <c:rich>
                  <a:bodyPr/>
                  <a:lstStyle/>
                  <a:p>
                    <a:fld id="{4AFA7474-DEC3-43AE-9D74-97B26A941D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5"/>
              <c:layout>
                <c:manualLayout>
                  <c:x val="-4.6714914944335134E-2"/>
                  <c:y val="-4.0689598010774972E-2"/>
                </c:manualLayout>
              </c:layout>
              <c:tx>
                <c:rich>
                  <a:bodyPr/>
                  <a:lstStyle/>
                  <a:p>
                    <a:fld id="{5FB34346-7C87-4369-BDFD-0B04AD67AC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6"/>
              <c:layout>
                <c:manualLayout>
                  <c:x val="6.7366887130450304E-3"/>
                  <c:y val="-3.6686539593534955E-3"/>
                </c:manualLayout>
              </c:layout>
              <c:tx>
                <c:rich>
                  <a:bodyPr/>
                  <a:lstStyle/>
                  <a:p>
                    <a:fld id="{F164C63D-C75A-4DDE-83A2-EF7ECFE946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7"/>
              <c:layout>
                <c:manualLayout>
                  <c:x val="7.885096946372395E-4"/>
                  <c:y val="-7.5725349536723415E-5"/>
                </c:manualLayout>
              </c:layout>
              <c:tx>
                <c:rich>
                  <a:bodyPr/>
                  <a:lstStyle/>
                  <a:p>
                    <a:fld id="{696C295F-6E8B-4D26-9B4B-3B2A7214B3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8"/>
              <c:layout>
                <c:manualLayout>
                  <c:x val="-6.7544635934365591E-2"/>
                  <c:y val="-3.5549943678871314E-2"/>
                </c:manualLayout>
              </c:layout>
              <c:tx>
                <c:rich>
                  <a:bodyPr/>
                  <a:lstStyle/>
                  <a:p>
                    <a:fld id="{6C10721D-315C-4DA6-9DED-E69BE2E2F6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9"/>
              <c:layout>
                <c:manualLayout>
                  <c:x val="-5.0741680616790387E-2"/>
                  <c:y val="4.0830036191961211E-2"/>
                </c:manualLayout>
              </c:layout>
              <c:tx>
                <c:rich>
                  <a:bodyPr/>
                  <a:lstStyle/>
                  <a:p>
                    <a:fld id="{B9F6BF02-51DF-44FE-9194-67F7F9A42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0"/>
              <c:layout>
                <c:manualLayout>
                  <c:x val="1.1928587699997035E-2"/>
                  <c:y val="3.3650766599869542E-2"/>
                </c:manualLayout>
              </c:layout>
              <c:tx>
                <c:rich>
                  <a:bodyPr/>
                  <a:lstStyle/>
                  <a:p>
                    <a:fld id="{8A0AE0B0-254A-4FD2-BCFE-7397B063F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1"/>
              <c:layout>
                <c:manualLayout>
                  <c:x val="-4.0330722941481878E-2"/>
                  <c:y val="2.2229003609059574E-2"/>
                </c:manualLayout>
              </c:layout>
              <c:tx>
                <c:rich>
                  <a:bodyPr/>
                  <a:lstStyle/>
                  <a:p>
                    <a:fld id="{69E18776-0AE2-4D1E-B02B-D085B5B66A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4354B121-A49C-4476-B910-5CAAE82379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3"/>
              <c:layout>
                <c:manualLayout>
                  <c:x val="1.2988515901963532E-2"/>
                  <c:y val="-1.6898180611480578E-3"/>
                </c:manualLayout>
              </c:layout>
              <c:tx>
                <c:rich>
                  <a:bodyPr/>
                  <a:lstStyle/>
                  <a:p>
                    <a:fld id="{44A735FF-A88E-4678-A902-0CF45A56BC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5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4"/>
              <c:layout>
                <c:manualLayout>
                  <c:x val="3.3669830688221658E-2"/>
                  <c:y val="-1.1262593994607458E-2"/>
                </c:manualLayout>
              </c:layout>
              <c:tx>
                <c:rich>
                  <a:bodyPr/>
                  <a:lstStyle/>
                  <a:p>
                    <a:fld id="{4E874360-5CDA-44CF-AE58-F944C3C30E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6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5"/>
              <c:layout>
                <c:manualLayout>
                  <c:x val="-2.2279482736603146E-2"/>
                  <c:y val="5.4002749307093305E-2"/>
                </c:manualLayout>
              </c:layout>
              <c:tx>
                <c:rich>
                  <a:bodyPr/>
                  <a:lstStyle/>
                  <a:p>
                    <a:fld id="{31D600F5-20C1-4F5E-846F-F72559ADDE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7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6"/>
              <c:layout>
                <c:manualLayout>
                  <c:x val="-3.1188138387211156E-2"/>
                  <c:y val="-2.0865311705554373E-2"/>
                </c:manualLayout>
              </c:layout>
              <c:tx>
                <c:rich>
                  <a:bodyPr/>
                  <a:lstStyle/>
                  <a:p>
                    <a:fld id="{FD6AAFC8-2D47-441C-BE53-23E94249A2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8-B5C7-4472-98E0-7F1B37A55E4F}"/>
                </c:ex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Hoja1!$F$5:$F$61</c:f>
              <c:numCache>
                <c:formatCode>#,##0</c:formatCode>
                <c:ptCount val="57"/>
                <c:pt idx="1">
                  <c:v>21.89</c:v>
                </c:pt>
                <c:pt idx="2">
                  <c:v>39.54999999999999</c:v>
                </c:pt>
                <c:pt idx="3">
                  <c:v>306.38299999999998</c:v>
                </c:pt>
                <c:pt idx="4">
                  <c:v>59.295999999999999</c:v>
                </c:pt>
                <c:pt idx="5">
                  <c:v>101.80059999999999</c:v>
                </c:pt>
                <c:pt idx="6">
                  <c:v>48.900700000000001</c:v>
                </c:pt>
                <c:pt idx="7">
                  <c:v>199.99549999999999</c:v>
                </c:pt>
                <c:pt idx="8">
                  <c:v>740.99</c:v>
                </c:pt>
                <c:pt idx="9">
                  <c:v>82.69</c:v>
                </c:pt>
                <c:pt idx="10">
                  <c:v>109.48000000000002</c:v>
                </c:pt>
                <c:pt idx="11">
                  <c:v>48.854199999999999</c:v>
                </c:pt>
                <c:pt idx="12">
                  <c:v>15.83</c:v>
                </c:pt>
                <c:pt idx="13">
                  <c:v>603.52</c:v>
                </c:pt>
                <c:pt idx="14">
                  <c:v>22.71</c:v>
                </c:pt>
                <c:pt idx="15">
                  <c:v>38.808799999999998</c:v>
                </c:pt>
                <c:pt idx="16">
                  <c:v>24.0684</c:v>
                </c:pt>
                <c:pt idx="17">
                  <c:v>46.45000000000001</c:v>
                </c:pt>
                <c:pt idx="18">
                  <c:v>79.91</c:v>
                </c:pt>
                <c:pt idx="19">
                  <c:v>85.27</c:v>
                </c:pt>
                <c:pt idx="20">
                  <c:v>163.05000000000001</c:v>
                </c:pt>
                <c:pt idx="21">
                  <c:v>177.37160000000003</c:v>
                </c:pt>
                <c:pt idx="22">
                  <c:v>41.577500000000001</c:v>
                </c:pt>
                <c:pt idx="23">
                  <c:v>77.204999999999998</c:v>
                </c:pt>
                <c:pt idx="24">
                  <c:v>218.43549999999999</c:v>
                </c:pt>
                <c:pt idx="25">
                  <c:v>30.014500000000002</c:v>
                </c:pt>
                <c:pt idx="26">
                  <c:v>72.3</c:v>
                </c:pt>
                <c:pt idx="27">
                  <c:v>95.851800000000011</c:v>
                </c:pt>
                <c:pt idx="28">
                  <c:v>203.54050000000001</c:v>
                </c:pt>
                <c:pt idx="29">
                  <c:v>168.51</c:v>
                </c:pt>
                <c:pt idx="30">
                  <c:v>21.320000000000004</c:v>
                </c:pt>
                <c:pt idx="31">
                  <c:v>31.309999999999995</c:v>
                </c:pt>
                <c:pt idx="32">
                  <c:v>809.77</c:v>
                </c:pt>
                <c:pt idx="33">
                  <c:v>17.940000000000001</c:v>
                </c:pt>
                <c:pt idx="34">
                  <c:v>621.51</c:v>
                </c:pt>
                <c:pt idx="35">
                  <c:v>132.14750000000001</c:v>
                </c:pt>
                <c:pt idx="36">
                  <c:v>100.1632</c:v>
                </c:pt>
                <c:pt idx="37">
                  <c:v>77.343500000000006</c:v>
                </c:pt>
                <c:pt idx="38">
                  <c:v>64.459999999999994</c:v>
                </c:pt>
                <c:pt idx="39">
                  <c:v>101.18</c:v>
                </c:pt>
                <c:pt idx="40">
                  <c:v>101.12000000000002</c:v>
                </c:pt>
                <c:pt idx="41">
                  <c:v>163.68999999999997</c:v>
                </c:pt>
                <c:pt idx="42">
                  <c:v>183.2748</c:v>
                </c:pt>
                <c:pt idx="43">
                  <c:v>143.33000000000001</c:v>
                </c:pt>
                <c:pt idx="44">
                  <c:v>56.359999999999992</c:v>
                </c:pt>
                <c:pt idx="45">
                  <c:v>74.8</c:v>
                </c:pt>
                <c:pt idx="46">
                  <c:v>346.09710000000001</c:v>
                </c:pt>
                <c:pt idx="47">
                  <c:v>28.3139</c:v>
                </c:pt>
                <c:pt idx="48">
                  <c:v>127.0635</c:v>
                </c:pt>
                <c:pt idx="49">
                  <c:v>18.09</c:v>
                </c:pt>
                <c:pt idx="50">
                  <c:v>14.69</c:v>
                </c:pt>
                <c:pt idx="51">
                  <c:v>56.211199999999991</c:v>
                </c:pt>
                <c:pt idx="52">
                  <c:v>836.23</c:v>
                </c:pt>
                <c:pt idx="53">
                  <c:v>597.06380000000001</c:v>
                </c:pt>
                <c:pt idx="54">
                  <c:v>38.399700000000003</c:v>
                </c:pt>
                <c:pt idx="55">
                  <c:v>24.49</c:v>
                </c:pt>
                <c:pt idx="56">
                  <c:v>252.26</c:v>
                </c:pt>
              </c:numCache>
            </c:numRef>
          </c:xVal>
          <c:yVal>
            <c:numRef>
              <c:f>Hoja1!$G$5:$G$61</c:f>
              <c:numCache>
                <c:formatCode>0</c:formatCode>
                <c:ptCount val="57"/>
                <c:pt idx="1">
                  <c:v>2</c:v>
                </c:pt>
                <c:pt idx="2">
                  <c:v>3.3333333333333335</c:v>
                </c:pt>
                <c:pt idx="3">
                  <c:v>12</c:v>
                </c:pt>
                <c:pt idx="4">
                  <c:v>10</c:v>
                </c:pt>
                <c:pt idx="5">
                  <c:v>4.333333333333333</c:v>
                </c:pt>
                <c:pt idx="6">
                  <c:v>4.333333333333333</c:v>
                </c:pt>
                <c:pt idx="7">
                  <c:v>9.6666666666666661</c:v>
                </c:pt>
                <c:pt idx="8">
                  <c:v>11.666666666666666</c:v>
                </c:pt>
                <c:pt idx="9">
                  <c:v>12</c:v>
                </c:pt>
                <c:pt idx="10">
                  <c:v>13.666666666666666</c:v>
                </c:pt>
                <c:pt idx="11">
                  <c:v>4.666666666666667</c:v>
                </c:pt>
                <c:pt idx="12">
                  <c:v>1</c:v>
                </c:pt>
                <c:pt idx="13">
                  <c:v>15.666666666666666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1.6666666666666667</c:v>
                </c:pt>
                <c:pt idx="18">
                  <c:v>10.666666666666666</c:v>
                </c:pt>
                <c:pt idx="19">
                  <c:v>8.3333333333333339</c:v>
                </c:pt>
                <c:pt idx="20">
                  <c:v>10</c:v>
                </c:pt>
                <c:pt idx="21">
                  <c:v>10.333333333333334</c:v>
                </c:pt>
                <c:pt idx="22">
                  <c:v>6</c:v>
                </c:pt>
                <c:pt idx="23">
                  <c:v>5.333333333333333</c:v>
                </c:pt>
                <c:pt idx="24">
                  <c:v>9</c:v>
                </c:pt>
                <c:pt idx="25">
                  <c:v>5.333333333333333</c:v>
                </c:pt>
                <c:pt idx="26">
                  <c:v>7</c:v>
                </c:pt>
                <c:pt idx="27">
                  <c:v>7</c:v>
                </c:pt>
                <c:pt idx="28">
                  <c:v>7.666666666666667</c:v>
                </c:pt>
                <c:pt idx="29">
                  <c:v>10.333333333333334</c:v>
                </c:pt>
                <c:pt idx="30">
                  <c:v>1</c:v>
                </c:pt>
                <c:pt idx="31">
                  <c:v>2.3333333333333335</c:v>
                </c:pt>
                <c:pt idx="32">
                  <c:v>14</c:v>
                </c:pt>
                <c:pt idx="33">
                  <c:v>1</c:v>
                </c:pt>
                <c:pt idx="34">
                  <c:v>15.666666666666666</c:v>
                </c:pt>
                <c:pt idx="35">
                  <c:v>9</c:v>
                </c:pt>
                <c:pt idx="36">
                  <c:v>7.666666666666667</c:v>
                </c:pt>
                <c:pt idx="37">
                  <c:v>9.3333333333333339</c:v>
                </c:pt>
                <c:pt idx="38">
                  <c:v>7</c:v>
                </c:pt>
                <c:pt idx="39">
                  <c:v>11</c:v>
                </c:pt>
                <c:pt idx="40">
                  <c:v>3</c:v>
                </c:pt>
                <c:pt idx="41">
                  <c:v>10</c:v>
                </c:pt>
                <c:pt idx="42">
                  <c:v>10.666666666666666</c:v>
                </c:pt>
                <c:pt idx="43">
                  <c:v>5.333333333333333</c:v>
                </c:pt>
                <c:pt idx="44">
                  <c:v>5.333333333333333</c:v>
                </c:pt>
                <c:pt idx="45">
                  <c:v>8</c:v>
                </c:pt>
                <c:pt idx="46">
                  <c:v>9.6666666666666661</c:v>
                </c:pt>
                <c:pt idx="47">
                  <c:v>3.6666666666666665</c:v>
                </c:pt>
                <c:pt idx="48">
                  <c:v>8.3333333333333339</c:v>
                </c:pt>
                <c:pt idx="49">
                  <c:v>1</c:v>
                </c:pt>
                <c:pt idx="50">
                  <c:v>1</c:v>
                </c:pt>
                <c:pt idx="51">
                  <c:v>8</c:v>
                </c:pt>
                <c:pt idx="52">
                  <c:v>13</c:v>
                </c:pt>
                <c:pt idx="53">
                  <c:v>10.333333333333334</c:v>
                </c:pt>
                <c:pt idx="54">
                  <c:v>2.6666666666666665</c:v>
                </c:pt>
                <c:pt idx="55">
                  <c:v>1.3333333333333333</c:v>
                </c:pt>
                <c:pt idx="56">
                  <c:v>13.333333333333334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A-B5C7-4472-98E0-7F1B37A55E4F}"/>
            </c:ext>
            <c:ext xmlns:c15="http://schemas.microsoft.com/office/drawing/2012/chart" uri="{02D57815-91ED-43cb-92C2-25804820EDAC}">
              <c15:datalabelsRange>
                <c15:f>Hoja1!$B$5:$B$61</c15:f>
                <c15:dlblRangeCache>
                  <c:ptCount val="57"/>
                  <c:pt idx="1">
                    <c:v>AT</c:v>
                  </c:pt>
                  <c:pt idx="2">
                    <c:v>BE</c:v>
                  </c:pt>
                  <c:pt idx="3">
                    <c:v>Brazil</c:v>
                  </c:pt>
                  <c:pt idx="4">
                    <c:v>Bulgaria</c:v>
                  </c:pt>
                  <c:pt idx="5">
                    <c:v>Chile</c:v>
                  </c:pt>
                  <c:pt idx="6">
                    <c:v>China</c:v>
                  </c:pt>
                  <c:pt idx="7">
                    <c:v>Colombia</c:v>
                  </c:pt>
                  <c:pt idx="8">
                    <c:v>Costa Rica</c:v>
                  </c:pt>
                  <c:pt idx="9">
                    <c:v>Croatia</c:v>
                  </c:pt>
                  <c:pt idx="10">
                    <c:v>Cyprus</c:v>
                  </c:pt>
                  <c:pt idx="11">
                    <c:v>CZ</c:v>
                  </c:pt>
                  <c:pt idx="12">
                    <c:v>DK</c:v>
                  </c:pt>
                  <c:pt idx="13">
                    <c:v>Egypt</c:v>
                  </c:pt>
                  <c:pt idx="14">
                    <c:v>Finland</c:v>
                  </c:pt>
                  <c:pt idx="15">
                    <c:v>France</c:v>
                  </c:pt>
                  <c:pt idx="16">
                    <c:v>DE </c:v>
                  </c:pt>
                  <c:pt idx="17">
                    <c:v>HK</c:v>
                  </c:pt>
                  <c:pt idx="18">
                    <c:v>Hungary</c:v>
                  </c:pt>
                  <c:pt idx="19">
                    <c:v>Iceland</c:v>
                  </c:pt>
                  <c:pt idx="20">
                    <c:v>India</c:v>
                  </c:pt>
                  <c:pt idx="21">
                    <c:v>Indonesia</c:v>
                  </c:pt>
                  <c:pt idx="22">
                    <c:v>Ireland</c:v>
                  </c:pt>
                  <c:pt idx="23">
                    <c:v>Israel</c:v>
                  </c:pt>
                  <c:pt idx="24">
                    <c:v>Italy</c:v>
                  </c:pt>
                  <c:pt idx="25">
                    <c:v>Japan</c:v>
                  </c:pt>
                  <c:pt idx="26">
                    <c:v>Lithuania</c:v>
                  </c:pt>
                  <c:pt idx="27">
                    <c:v>Malaysia</c:v>
                  </c:pt>
                  <c:pt idx="28">
                    <c:v>Mexico</c:v>
                  </c:pt>
                  <c:pt idx="29">
                    <c:v>Morocco</c:v>
                  </c:pt>
                  <c:pt idx="30">
                    <c:v>NL</c:v>
                  </c:pt>
                  <c:pt idx="31">
                    <c:v>NZD</c:v>
                  </c:pt>
                  <c:pt idx="32">
                    <c:v>Nigeria</c:v>
                  </c:pt>
                  <c:pt idx="33">
                    <c:v>NO</c:v>
                  </c:pt>
                  <c:pt idx="34">
                    <c:v>Pakistan</c:v>
                  </c:pt>
                  <c:pt idx="35">
                    <c:v>Panama</c:v>
                  </c:pt>
                  <c:pt idx="36">
                    <c:v>Peru</c:v>
                  </c:pt>
                  <c:pt idx="37">
                    <c:v>Philippines</c:v>
                  </c:pt>
                  <c:pt idx="38">
                    <c:v>Poland</c:v>
                  </c:pt>
                  <c:pt idx="39">
                    <c:v>Portugal</c:v>
                  </c:pt>
                  <c:pt idx="40">
                    <c:v>Qatar</c:v>
                  </c:pt>
                  <c:pt idx="41">
                    <c:v>Romania</c:v>
                  </c:pt>
                  <c:pt idx="42">
                    <c:v>Russia</c:v>
                  </c:pt>
                  <c:pt idx="43">
                    <c:v>Saudi Arabia</c:v>
                  </c:pt>
                  <c:pt idx="44">
                    <c:v>Slovakia</c:v>
                  </c:pt>
                  <c:pt idx="45">
                    <c:v>Slovenia</c:v>
                  </c:pt>
                  <c:pt idx="46">
                    <c:v>South Africa</c:v>
                  </c:pt>
                  <c:pt idx="47">
                    <c:v>KRW</c:v>
                  </c:pt>
                  <c:pt idx="48">
                    <c:v>Spain</c:v>
                  </c:pt>
                  <c:pt idx="49">
                    <c:v>SEK</c:v>
                  </c:pt>
                  <c:pt idx="50">
                    <c:v>CHF</c:v>
                  </c:pt>
                  <c:pt idx="51">
                    <c:v>Thailand</c:v>
                  </c:pt>
                  <c:pt idx="52">
                    <c:v>Tunisia</c:v>
                  </c:pt>
                  <c:pt idx="53">
                    <c:v>Turkey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Vietnam</c:v>
                  </c:pt>
                </c15:dlblRangeCache>
              </c15:datalabelsRange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36844F0-1C13-4430-9B82-0FE55A4595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32F475D2-245A-47FE-BB44-490505605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5E1033CE-C1CF-4B60-B8E0-20543EE000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B51FBD96-BA7D-4F60-8B64-9BD5602518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95F06660-867C-47BB-B9DA-CAFF7CD976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5E7F8EB0-97C9-4D51-A0AA-8346AF5730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DCB0CF7-5DCE-4620-B5B6-3AEA43F9B4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0AEBBD4-25EF-46A6-9D6B-E42805D8C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7F2E378-F555-4574-BB11-3720F695F1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B78AA5FF-D520-4871-92DB-3D5F9A7285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B81452F5-750B-42C0-83FD-5FBFA44489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3C05CFFF-4B67-457D-8C7E-62361397F7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37FC2B37-69CA-4914-BDF3-4D6A093D55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C541CD9E-0626-4D29-BC54-41EDB09FEA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23C9F91F-BFEA-4309-9E25-FBE057104A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804ED2AB-FC47-4B66-BAD0-3BB7750EE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B9CF7605-DA9B-4399-98C7-83EDC4A671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1DA7CED-664A-4B61-BDCA-5C7249D93F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90C5BAB-8B0B-4D27-AF17-ED1067B983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22A5A0BD-F946-4AF5-8B3C-74BC652F4E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5C065EF4-8132-4BAE-A456-F58D45B0684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41DF701F-995C-46BD-B22D-8B25B3D8D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D383F55D-2750-4CDE-8269-0259654CB5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Hoja1!$V$6:$V$28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Hoja1!$T$6:$T$28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52-B5C7-4472-98E0-7F1B37A55E4F}"/>
            </c:ext>
            <c:ext xmlns:c15="http://schemas.microsoft.com/office/drawing/2012/chart" uri="{02D57815-91ED-43cb-92C2-25804820EDAC}">
              <c15:datalabelsRange>
                <c15:f>Hoja1!$U$6:$U$28</c15:f>
                <c15:dlblRangeCache>
                  <c:ptCount val="23"/>
                  <c:pt idx="0">
                    <c:v>AAA</c:v>
                  </c:pt>
                  <c:pt idx="1">
                    <c:v>AA+</c:v>
                  </c:pt>
                  <c:pt idx="2">
                    <c:v>AA</c:v>
                  </c:pt>
                  <c:pt idx="3">
                    <c:v>AA-</c:v>
                  </c:pt>
                  <c:pt idx="4">
                    <c:v>A+</c:v>
                  </c:pt>
                  <c:pt idx="5">
                    <c:v>A</c:v>
                  </c:pt>
                  <c:pt idx="6">
                    <c:v>A-</c:v>
                  </c:pt>
                  <c:pt idx="7">
                    <c:v>BBB+</c:v>
                  </c:pt>
                  <c:pt idx="8">
                    <c:v>BBB</c:v>
                  </c:pt>
                  <c:pt idx="9">
                    <c:v>BBB-</c:v>
                  </c:pt>
                  <c:pt idx="10">
                    <c:v>BB+</c:v>
                  </c:pt>
                  <c:pt idx="11">
                    <c:v>BB</c:v>
                  </c:pt>
                  <c:pt idx="12">
                    <c:v>BB-</c:v>
                  </c:pt>
                  <c:pt idx="13">
                    <c:v>B+</c:v>
                  </c:pt>
                  <c:pt idx="14">
                    <c:v>B</c:v>
                  </c:pt>
                  <c:pt idx="15">
                    <c:v>B-</c:v>
                  </c:pt>
                  <c:pt idx="16">
                    <c:v>CCC+</c:v>
                  </c:pt>
                  <c:pt idx="17">
                    <c:v>CCC</c:v>
                  </c:pt>
                  <c:pt idx="18">
                    <c:v>CCC-</c:v>
                  </c:pt>
                  <c:pt idx="19">
                    <c:v>C</c:v>
                  </c:pt>
                  <c:pt idx="20">
                    <c:v>DDD</c:v>
                  </c:pt>
                  <c:pt idx="21">
                    <c:v>DD</c:v>
                  </c:pt>
                  <c:pt idx="22">
                    <c:v>D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3292576"/>
        <c:axId val="686661264"/>
      </c:scatterChart>
      <c:valAx>
        <c:axId val="833292576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CDS 5yr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61264"/>
        <c:crosses val="autoZero"/>
        <c:crossBetween val="midCat"/>
        <c:majorUnit val="50"/>
      </c:valAx>
      <c:valAx>
        <c:axId val="686661264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83329257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07155940016785"/>
          <c:y val="2.8399226412487908E-2"/>
          <c:w val="0.8686964275281297"/>
          <c:h val="0.8754737556918266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Hoja1!$G$4</c:f>
              <c:strCache>
                <c:ptCount val="1"/>
                <c:pt idx="0">
                  <c:v>Actual Credit Rating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7"/>
            <c:marker>
              <c:symbol val="circle"/>
              <c:size val="5"/>
              <c:spPr>
                <a:solidFill>
                  <a:srgbClr val="C00000"/>
                </a:solidFill>
                <a:ln w="9525">
                  <a:noFill/>
                </a:ln>
                <a:effectLst/>
              </c:spPr>
            </c:marker>
            <c:bubble3D val="0"/>
            <c:spPr>
              <a:ln w="25400" cap="rnd">
                <a:noFill/>
                <a:round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AA58-43EC-B1DF-85979F24F6BE}"/>
              </c:ext>
            </c:extLst>
          </c:dPt>
          <c:dLbls>
            <c:dLbl>
              <c:idx val="0"/>
              <c:layout>
                <c:manualLayout>
                  <c:x val="-4.0381239824335516E-2"/>
                  <c:y val="2.8070175438596492E-2"/>
                </c:manualLayout>
              </c:layout>
              <c:tx>
                <c:rich>
                  <a:bodyPr/>
                  <a:lstStyle/>
                  <a:p>
                    <a:fld id="{82159698-02D2-4249-BDF2-0A06CD7AB74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2-AA58-43EC-B1DF-85979F24F6BE}"/>
                </c:ext>
                <c:ext xmlns:c15="http://schemas.microsoft.com/office/drawing/2012/chart" uri="{CE6537A1-D6FC-4f65-9D91-7224C49458BB}">
                  <c15:dlblFieldTable>
                    <c15:dlblFTEntry>
                      <c15:txfldGUID>{82159698-02D2-4249-BDF2-0A06CD7AB746}</c15:txfldGUID>
                      <c15:f>Hoja1!$B$5</c15:f>
                      <c15:dlblFieldTableCache>
                        <c:ptCount val="1"/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"/>
              <c:layout>
                <c:manualLayout>
                  <c:x val="-3.686982766569754E-2"/>
                  <c:y val="-2.1052631578947368E-2"/>
                </c:manualLayout>
              </c:layout>
              <c:tx>
                <c:rich>
                  <a:bodyPr/>
                  <a:lstStyle/>
                  <a:p>
                    <a:fld id="{B89AC875-0C53-4BC6-87E9-487976AA74A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3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{B89AC875-0C53-4BC6-87E9-487976AA74AD}</c15:txfldGUID>
                      <c15:f>Hoja1!$B$7</c15:f>
                      <c15:dlblFieldTableCache>
                        <c:ptCount val="1"/>
                        <c:pt idx="0">
                          <c:v>BE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AF3B506F-EDD6-4EDA-A971-3074D1A5B43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4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{AF3B506F-EDD6-4EDA-A971-3074D1A5B432}</c15:txfldGUID>
                      <c15:f>Hoja1!$B$8</c15:f>
                      <c15:dlblFieldTableCache>
                        <c:ptCount val="1"/>
                        <c:pt idx="0">
                          <c:v>Brazil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"/>
              <c:layout>
                <c:manualLayout>
                  <c:x val="-5.2671182379567895E-2"/>
                  <c:y val="2.8070175438596492E-2"/>
                </c:manualLayout>
              </c:layout>
              <c:tx>
                <c:rich>
                  <a:bodyPr/>
                  <a:lstStyle/>
                  <a:p>
                    <a:fld id="{8560828A-A0A0-453C-B4F8-BEE823F0816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5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{8560828A-A0A0-453C-B4F8-BEE823F0816E}</c15:txfldGUID>
                      <c15:f>Hoja1!$B$9</c15:f>
                      <c15:dlblFieldTableCache>
                        <c:ptCount val="1"/>
                        <c:pt idx="0">
                          <c:v>Bulgaria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"/>
              <c:layout>
                <c:manualLayout>
                  <c:x val="-5.2671182379567895E-2"/>
                  <c:y val="-1.7543859649122806E-2"/>
                </c:manualLayout>
              </c:layout>
              <c:tx>
                <c:rich>
                  <a:bodyPr/>
                  <a:lstStyle/>
                  <a:p>
                    <a:fld id="{A712A6E6-DBB9-497B-A3AA-F89B96FCCBB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6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{A712A6E6-DBB9-497B-A3AA-F89B96FCCBB6}</c15:txfldGUID>
                      <c15:f>Hoja1!$B$10</c15:f>
                      <c15:dlblFieldTableCache>
                        <c:ptCount val="1"/>
                        <c:pt idx="0">
                          <c:v>Chile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1CBE40D-2C52-492E-AF03-A98103ABC87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7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{A1CBE40D-2C52-492E-AF03-A98103ABC87E}</c15:txfldGUID>
                      <c15:f>Hoja1!$B$11</c15:f>
                      <c15:dlblFieldTableCache>
                        <c:ptCount val="1"/>
                        <c:pt idx="0">
                          <c:v>China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7"/>
              <c:layout>
                <c:manualLayout>
                  <c:x val="-6.0756687985303263E-3"/>
                  <c:y val="3.2227300852612638E-3"/>
                </c:manualLayout>
              </c:layout>
              <c:tx>
                <c:rich>
                  <a:bodyPr/>
                  <a:lstStyle/>
                  <a:p>
                    <a:fld id="{9AD6E582-6614-4E6A-8A5C-93A9539F39BC}" type="CELLREF">
                      <a:rPr lang="en-US" b="1">
                        <a:solidFill>
                          <a:srgbClr val="C00000"/>
                        </a:solidFill>
                      </a:rPr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1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{9AD6E582-6614-4E6A-8A5C-93A9539F39BC}</c15:txfldGUID>
                      <c15:f>Hoja1!$B$12</c15:f>
                      <c15:dlblFieldTableCache>
                        <c:ptCount val="1"/>
                        <c:pt idx="0">
                          <c:v>Colombia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5E95696B-BDAA-444C-A3BD-B0E4BAF6CF27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8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{5E95696B-BDAA-444C-A3BD-B0E4BAF6CF27}</c15:txfldGUID>
                      <c15:f>Hoja1!$B$13</c15:f>
                      <c15:dlblFieldTableCache>
                        <c:ptCount val="1"/>
                        <c:pt idx="0">
                          <c:v>Costa Rica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9"/>
              <c:layout>
                <c:manualLayout>
                  <c:x val="-6.6716831014119335E-2"/>
                  <c:y val="-1.0526315789473684E-2"/>
                </c:manualLayout>
              </c:layout>
              <c:tx>
                <c:rich>
                  <a:bodyPr/>
                  <a:lstStyle/>
                  <a:p>
                    <a:fld id="{635F5E6E-E5C4-4C37-A171-600D7F31D24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9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{635F5E6E-E5C4-4C37-A171-600D7F31D24E}</c15:txfldGUID>
                      <c15:f>Hoja1!$B$14</c15:f>
                      <c15:dlblFieldTableCache>
                        <c:ptCount val="1"/>
                        <c:pt idx="0">
                          <c:v>Croatia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0"/>
              <c:layout>
                <c:manualLayout>
                  <c:x val="-4.740406414161117E-2"/>
                  <c:y val="-3.1578947368421054E-2"/>
                </c:manualLayout>
              </c:layout>
              <c:tx>
                <c:rich>
                  <a:bodyPr/>
                  <a:lstStyle/>
                  <a:p>
                    <a:fld id="{668AB2EA-089E-47FB-8026-562326E35A4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A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{668AB2EA-089E-47FB-8026-562326E35A4C}</c15:txfldGUID>
                      <c15:f>Hoja1!$B$15</c15:f>
                      <c15:dlblFieldTableCache>
                        <c:ptCount val="1"/>
                        <c:pt idx="0">
                          <c:v>Cyprus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1"/>
              <c:layout>
                <c:manualLayout>
                  <c:x val="-4.0381239824335384E-2"/>
                  <c:y val="0"/>
                </c:manualLayout>
              </c:layout>
              <c:tx>
                <c:rich>
                  <a:bodyPr/>
                  <a:lstStyle/>
                  <a:p>
                    <a:fld id="{94C805BD-2115-4A05-8ECB-1AB7DA585DD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B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{94C805BD-2115-4A05-8ECB-1AB7DA585DD9}</c15:txfldGUID>
                      <c15:f>Hoja1!$B$16</c15:f>
                      <c15:dlblFieldTableCache>
                        <c:ptCount val="1"/>
                        <c:pt idx="0">
                          <c:v>CZ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2"/>
              <c:layout>
                <c:manualLayout>
                  <c:x val="-3.1602709427740738E-2"/>
                  <c:y val="-2.8070175438596492E-2"/>
                </c:manualLayout>
              </c:layout>
              <c:tx>
                <c:rich>
                  <a:bodyPr/>
                  <a:lstStyle/>
                  <a:p>
                    <a:fld id="{A74F44E4-C4C3-44C3-BA79-89B4EEE3DFC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C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{A74F44E4-C4C3-44C3-BA79-89B4EEE3DFCE}</c15:txfldGUID>
                      <c15:f>Hoja1!$B$38</c15:f>
                      <c15:dlblFieldTableCache>
                        <c:ptCount val="1"/>
                        <c:pt idx="0">
                          <c:v>NO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3"/>
              <c:layout>
                <c:manualLayout>
                  <c:x val="-2.8091297269102877E-2"/>
                  <c:y val="3.157894736842104E-2"/>
                </c:manualLayout>
              </c:layout>
              <c:tx>
                <c:rich>
                  <a:bodyPr/>
                  <a:lstStyle/>
                  <a:p>
                    <a:fld id="{D059E7EB-1B0F-4D93-A6E4-3D841F357BA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D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{D059E7EB-1B0F-4D93-A6E4-3D841F357BAF}</c15:txfldGUID>
                      <c15:f>Hoja1!$B$18</c15:f>
                      <c15:dlblFieldTableCache>
                        <c:ptCount val="1"/>
                        <c:pt idx="0">
                          <c:v>Egypt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4"/>
              <c:layout>
                <c:manualLayout>
                  <c:x val="-7.5495361410713988E-2"/>
                  <c:y val="1.7543859649122806E-2"/>
                </c:manualLayout>
              </c:layout>
              <c:tx>
                <c:rich>
                  <a:bodyPr/>
                  <a:lstStyle/>
                  <a:p>
                    <a:fld id="{DE4BAA01-76BC-4259-A212-53631CD1D59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E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{DE4BAA01-76BC-4259-A212-53631CD1D59D}</c15:txfldGUID>
                      <c15:f>Hoja1!$B$19</c15:f>
                      <c15:dlblFieldTableCache>
                        <c:ptCount val="1"/>
                        <c:pt idx="0">
                          <c:v>Finland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5"/>
              <c:layout>
                <c:manualLayout>
                  <c:x val="-1.4045648634551471E-2"/>
                  <c:y val="-2.1052631578947368E-2"/>
                </c:manualLayout>
              </c:layout>
              <c:tx>
                <c:rich>
                  <a:bodyPr/>
                  <a:lstStyle/>
                  <a:p>
                    <a:fld id="{22C1A096-15E1-4167-ADBD-E3589124632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0F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{22C1A096-15E1-4167-ADBD-E35891246328}</c15:txfldGUID>
                      <c15:f>Hoja1!$B$20</c15:f>
                      <c15:dlblFieldTableCache>
                        <c:ptCount val="1"/>
                        <c:pt idx="0">
                          <c:v>France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6"/>
              <c:layout>
                <c:manualLayout>
                  <c:x val="-3.5114121586378597E-2"/>
                  <c:y val="3.8596491228070177E-2"/>
                </c:manualLayout>
              </c:layout>
              <c:tx>
                <c:rich>
                  <a:bodyPr/>
                  <a:lstStyle/>
                  <a:p>
                    <a:fld id="{6A49497F-7772-41C6-8904-33832BF3785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0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{6A49497F-7772-41C6-8904-33832BF37852}</c15:txfldGUID>
                      <c15:f>Hoja1!$B$21</c15:f>
                      <c15:dlblFieldTableCache>
                        <c:ptCount val="1"/>
                        <c:pt idx="0">
                          <c:v>DE 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30ED1032-CB8B-4855-A769-8D7FC318FF5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1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{30ED1032-CB8B-4855-A769-8D7FC318FF5A}</c15:txfldGUID>
                      <c15:f>Hoja1!$B$22</c15:f>
                      <c15:dlblFieldTableCache>
                        <c:ptCount val="1"/>
                        <c:pt idx="0">
                          <c:v>HK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8"/>
              <c:layout>
                <c:manualLayout>
                  <c:x val="-5.7938300617524682E-2"/>
                  <c:y val="-4.5614035087719301E-2"/>
                </c:manualLayout>
              </c:layout>
              <c:tx>
                <c:rich>
                  <a:bodyPr/>
                  <a:lstStyle/>
                  <a:p>
                    <a:fld id="{969AE36E-D3E6-4D64-83FA-983895982B6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2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{969AE36E-D3E6-4D64-83FA-983895982B6E}</c15:txfldGUID>
                      <c15:f>Hoja1!$B$23</c15:f>
                      <c15:dlblFieldTableCache>
                        <c:ptCount val="1"/>
                        <c:pt idx="0">
                          <c:v>Hungary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19"/>
              <c:layout>
                <c:manualLayout>
                  <c:x val="-3.1602709427740704E-2"/>
                  <c:y val="-3.5087719298245681E-2"/>
                </c:manualLayout>
              </c:layout>
              <c:tx>
                <c:rich>
                  <a:bodyPr/>
                  <a:lstStyle/>
                  <a:p>
                    <a:fld id="{DA0FD265-4864-4664-A031-F22454D997A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3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{DA0FD265-4864-4664-A031-F22454D997A5}</c15:txfldGUID>
                      <c15:f>Hoja1!$B$24</c15:f>
                      <c15:dlblFieldTableCache>
                        <c:ptCount val="1"/>
                        <c:pt idx="0">
                          <c:v>Iceland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0"/>
              <c:layout>
                <c:manualLayout>
                  <c:x val="-5.4426888458886859E-2"/>
                  <c:y val="-1.4035087719298246E-2"/>
                </c:manualLayout>
              </c:layout>
              <c:tx>
                <c:rich>
                  <a:bodyPr/>
                  <a:lstStyle/>
                  <a:p>
                    <a:fld id="{FDEE7CDD-FB35-43FB-8598-0AD75DBCF13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4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{FDEE7CDD-FB35-43FB-8598-0AD75DBCF13E}</c15:txfldGUID>
                      <c15:f>Hoja1!$B$25</c15:f>
                      <c15:dlblFieldTableCache>
                        <c:ptCount val="1"/>
                        <c:pt idx="0">
                          <c:v>India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1"/>
              <c:layout>
                <c:manualLayout>
                  <c:x val="-2.2824179031146089E-2"/>
                  <c:y val="-5.9649122807017542E-2"/>
                </c:manualLayout>
              </c:layout>
              <c:tx>
                <c:rich>
                  <a:bodyPr/>
                  <a:lstStyle/>
                  <a:p>
                    <a:fld id="{380D9684-14DE-4947-97B1-3FD888EAF9D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5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{380D9684-14DE-4947-97B1-3FD888EAF9D4}</c15:txfldGUID>
                      <c15:f>Hoja1!$B$26</c15:f>
                      <c15:dlblFieldTableCache>
                        <c:ptCount val="1"/>
                        <c:pt idx="0">
                          <c:v>Indonesia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2"/>
              <c:layout>
                <c:manualLayout>
                  <c:x val="-1.4045648634551438E-2"/>
                  <c:y val="-2.1052631578947305E-2"/>
                </c:manualLayout>
              </c:layout>
              <c:tx>
                <c:rich>
                  <a:bodyPr/>
                  <a:lstStyle/>
                  <a:p>
                    <a:fld id="{D7BFE112-4210-41BD-98C9-01EFF9BA3B1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6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{D7BFE112-4210-41BD-98C9-01EFF9BA3B12}</c15:txfldGUID>
                      <c15:f>Hoja1!$B$27</c15:f>
                      <c15:dlblFieldTableCache>
                        <c:ptCount val="1"/>
                        <c:pt idx="0">
                          <c:v>Ireland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3"/>
              <c:layout>
                <c:manualLayout>
                  <c:x val="-5.2671182379568212E-3"/>
                  <c:y val="-2.4561403508771864E-2"/>
                </c:manualLayout>
              </c:layout>
              <c:tx>
                <c:rich>
                  <a:bodyPr/>
                  <a:lstStyle/>
                  <a:p>
                    <a:fld id="{5F375AB7-6898-459C-BE8C-27D08EF927E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7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{5F375AB7-6898-459C-BE8C-27D08EF927E8}</c15:txfldGUID>
                      <c15:f>Hoja1!$B$28</c15:f>
                      <c15:dlblFieldTableCache>
                        <c:ptCount val="1"/>
                        <c:pt idx="0">
                          <c:v>Israel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4097A7D7-561D-4077-A122-66CA31F2AB3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8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{4097A7D7-561D-4077-A122-66CA31F2AB3B}</c15:txfldGUID>
                      <c15:f>Hoja1!$B$29</c15:f>
                      <c15:dlblFieldTableCache>
                        <c:ptCount val="1"/>
                        <c:pt idx="0">
                          <c:v>Italy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5"/>
              <c:layout>
                <c:manualLayout>
                  <c:x val="-5.6182594538205767E-2"/>
                  <c:y val="-1.7543859649122806E-2"/>
                </c:manualLayout>
              </c:layout>
              <c:tx>
                <c:rich>
                  <a:bodyPr/>
                  <a:lstStyle/>
                  <a:p>
                    <a:fld id="{5776163C-93DE-4327-B511-771DA25EE60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9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{5776163C-93DE-4327-B511-771DA25EE602}</c15:txfldGUID>
                      <c15:f>Hoja1!$B$30</c15:f>
                      <c15:dlblFieldTableCache>
                        <c:ptCount val="1"/>
                        <c:pt idx="0">
                          <c:v>Japan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6"/>
              <c:layout>
                <c:manualLayout>
                  <c:x val="-8.0762479648670782E-2"/>
                  <c:y val="-7.0175438596491229E-3"/>
                </c:manualLayout>
              </c:layout>
              <c:tx>
                <c:rich>
                  <a:bodyPr/>
                  <a:lstStyle/>
                  <a:p>
                    <a:fld id="{C4462AEB-716B-447A-AB29-D6FE95E0EECC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A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{C4462AEB-716B-447A-AB29-D6FE95E0EECC}</c15:txfldGUID>
                      <c15:f>Hoja1!$B$31</c15:f>
                      <c15:dlblFieldTableCache>
                        <c:ptCount val="1"/>
                        <c:pt idx="0">
                          <c:v>Lithuania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7"/>
              <c:layout>
                <c:manualLayout>
                  <c:x val="-4.7404064141611107E-2"/>
                  <c:y val="3.8596491228070177E-2"/>
                </c:manualLayout>
              </c:layout>
              <c:tx>
                <c:rich>
                  <a:bodyPr/>
                  <a:lstStyle/>
                  <a:p>
                    <a:fld id="{1C9AE8B2-54C9-46C8-9C57-2A70C780B54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B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{1C9AE8B2-54C9-46C8-9C57-2A70C780B544}</c15:txfldGUID>
                      <c15:f>Hoja1!$B$32</c15:f>
                      <c15:dlblFieldTableCache>
                        <c:ptCount val="1"/>
                        <c:pt idx="0">
                          <c:v>Malaysia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8"/>
              <c:layout>
                <c:manualLayout>
                  <c:x val="-5.2671182379567891E-3"/>
                  <c:y val="-1.0526315789473748E-2"/>
                </c:manualLayout>
              </c:layout>
              <c:tx>
                <c:rich>
                  <a:bodyPr/>
                  <a:lstStyle/>
                  <a:p>
                    <a:fld id="{EF01D030-5460-4D89-9BC8-88078209CE6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C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{EF01D030-5460-4D89-9BC8-88078209CE61}</c15:txfldGUID>
                      <c15:f>Hoja1!$B$33</c15:f>
                      <c15:dlblFieldTableCache>
                        <c:ptCount val="1"/>
                        <c:pt idx="0">
                          <c:v>Mexico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29"/>
              <c:layout>
                <c:manualLayout>
                  <c:x val="-1.4045648634551438E-2"/>
                  <c:y val="2.8070175438596492E-2"/>
                </c:manualLayout>
              </c:layout>
              <c:tx>
                <c:rich>
                  <a:bodyPr/>
                  <a:lstStyle/>
                  <a:p>
                    <a:fld id="{60A36DFF-8D22-45D9-81F4-FABB5487A6A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D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{60A36DFF-8D22-45D9-81F4-FABB5487A6A8}</c15:txfldGUID>
                      <c15:f>Hoja1!$B$34</c15:f>
                      <c15:dlblFieldTableCache>
                        <c:ptCount val="1"/>
                        <c:pt idx="0">
                          <c:v>Morocco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1"/>
              <c:layout>
                <c:manualLayout>
                  <c:x val="-3.5114121586378596E-3"/>
                  <c:y val="-3.5087719298246903E-3"/>
                </c:manualLayout>
              </c:layout>
              <c:tx>
                <c:rich>
                  <a:bodyPr/>
                  <a:lstStyle/>
                  <a:p>
                    <a:fld id="{CDC8ACE7-5310-4DB9-84A2-AB6C7A41A8C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E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{CDC8ACE7-5310-4DB9-84A2-AB6C7A41A8C1}</c15:txfldGUID>
                      <c15:f>Hoja1!$B$36</c15:f>
                      <c15:dlblFieldTableCache>
                        <c:ptCount val="1"/>
                        <c:pt idx="0">
                          <c:v>NZD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2"/>
              <c:layout>
                <c:manualLayout>
                  <c:x val="-2.6335591189783947E-2"/>
                  <c:y val="3.5087719298245612E-2"/>
                </c:manualLayout>
              </c:layout>
              <c:tx>
                <c:rich>
                  <a:bodyPr/>
                  <a:lstStyle/>
                  <a:p>
                    <a:fld id="{106515AB-6017-4EDE-83AF-ED4D0BFD4AFE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1F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{106515AB-6017-4EDE-83AF-ED4D0BFD4AFE}</c15:txfldGUID>
                      <c15:f>Hoja1!$B$37</c15:f>
                      <c15:dlblFieldTableCache>
                        <c:ptCount val="1"/>
                        <c:pt idx="0">
                          <c:v>Nigeria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4"/>
              <c:layout/>
              <c:tx>
                <c:rich>
                  <a:bodyPr/>
                  <a:lstStyle/>
                  <a:p>
                    <a:fld id="{BE9005AD-85F0-4866-AC8C-57421026308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0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{BE9005AD-85F0-4866-AC8C-574210263080}</c15:txfldGUID>
                      <c15:f>Hoja1!$B$39</c15:f>
                      <c15:dlblFieldTableCache>
                        <c:ptCount val="1"/>
                        <c:pt idx="0">
                          <c:v>Pakistan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6"/>
              <c:layout>
                <c:manualLayout>
                  <c:x val="-8.7785303965946491E-3"/>
                  <c:y val="-2.1052631578947368E-2"/>
                </c:manualLayout>
              </c:layout>
              <c:tx>
                <c:rich>
                  <a:bodyPr/>
                  <a:lstStyle/>
                  <a:p>
                    <a:fld id="{5E96BDC1-8699-484E-AFBA-D052A6DA749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1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{5E96BDC1-8699-484E-AFBA-D052A6DA7496}</c15:txfldGUID>
                      <c15:f>Hoja1!$B$41</c15:f>
                      <c15:dlblFieldTableCache>
                        <c:ptCount val="1"/>
                        <c:pt idx="0">
                          <c:v>Peru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7"/>
              <c:layout>
                <c:manualLayout>
                  <c:x val="-9.3052422203903279E-2"/>
                  <c:y val="-1.7543859649122872E-2"/>
                </c:manualLayout>
              </c:layout>
              <c:tx>
                <c:rich>
                  <a:bodyPr/>
                  <a:lstStyle/>
                  <a:p>
                    <a:fld id="{E0C5CC73-455D-4E87-834E-363016C12D4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2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{E0C5CC73-455D-4E87-834E-363016C12D4F}</c15:txfldGUID>
                      <c15:f>Hoja1!$B$42</c15:f>
                      <c15:dlblFieldTableCache>
                        <c:ptCount val="1"/>
                        <c:pt idx="0">
                          <c:v>Philippines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39"/>
              <c:layout/>
              <c:tx>
                <c:rich>
                  <a:bodyPr/>
                  <a:lstStyle/>
                  <a:p>
                    <a:fld id="{59031C70-435E-4F51-A7EB-D0304197C37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3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{59031C70-435E-4F51-A7EB-D0304197C37B}</c15:txfldGUID>
                      <c15:f>Hoja1!$B$44</c15:f>
                      <c15:dlblFieldTableCache>
                        <c:ptCount val="1"/>
                        <c:pt idx="0">
                          <c:v>Portugal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0"/>
              <c:layout/>
              <c:tx>
                <c:rich>
                  <a:bodyPr/>
                  <a:lstStyle/>
                  <a:p>
                    <a:fld id="{B0D92971-F978-40B1-993F-6A1D2D38B47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4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{B0D92971-F978-40B1-993F-6A1D2D38B475}</c15:txfldGUID>
                      <c15:f>Hoja1!$B$45</c15:f>
                      <c15:dlblFieldTableCache>
                        <c:ptCount val="1"/>
                        <c:pt idx="0">
                          <c:v>Qatar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1"/>
              <c:layout>
                <c:manualLayout>
                  <c:x val="-6.6716831014119363E-2"/>
                  <c:y val="-3.8596491228070177E-2"/>
                </c:manualLayout>
              </c:layout>
              <c:tx>
                <c:rich>
                  <a:bodyPr/>
                  <a:lstStyle/>
                  <a:p>
                    <a:fld id="{0454C9D6-FDD1-4820-8D19-526AE340E5E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5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{0454C9D6-FDD1-4820-8D19-526AE340E5ED}</c15:txfldGUID>
                      <c15:f>Hoja1!$B$46</c15:f>
                      <c15:dlblFieldTableCache>
                        <c:ptCount val="1"/>
                        <c:pt idx="0">
                          <c:v>Romania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2"/>
              <c:layout/>
              <c:tx>
                <c:rich>
                  <a:bodyPr/>
                  <a:lstStyle/>
                  <a:p>
                    <a:fld id="{88E52BFD-BA0D-48B6-9702-22F6480FDC9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6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{88E52BFD-BA0D-48B6-9702-22F6480FDC9D}</c15:txfldGUID>
                      <c15:f>Hoja1!$B$47</c15:f>
                      <c15:dlblFieldTableCache>
                        <c:ptCount val="1"/>
                        <c:pt idx="0">
                          <c:v>Russia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3"/>
              <c:layout>
                <c:manualLayout>
                  <c:x val="-8.7785303965946491E-3"/>
                  <c:y val="1.7543859649122806E-2"/>
                </c:manualLayout>
              </c:layout>
              <c:tx>
                <c:rich>
                  <a:bodyPr/>
                  <a:lstStyle/>
                  <a:p>
                    <a:fld id="{A621D1AD-E161-4839-B8ED-A70C407B09D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7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{A621D1AD-E161-4839-B8ED-A70C407B09DB}</c15:txfldGUID>
                      <c15:f>Hoja1!$B$48</c15:f>
                      <c15:dlblFieldTableCache>
                        <c:ptCount val="1"/>
                        <c:pt idx="0">
                          <c:v>Saudi Arabia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4"/>
              <c:layout>
                <c:manualLayout>
                  <c:x val="-2.6335591189783947E-2"/>
                  <c:y val="-7.0175438596491229E-3"/>
                </c:manualLayout>
              </c:layout>
              <c:tx>
                <c:rich>
                  <a:bodyPr/>
                  <a:lstStyle/>
                  <a:p>
                    <a:fld id="{8E316EB0-7F94-46F4-8659-F3D062DA23C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8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{8E316EB0-7F94-46F4-8659-F3D062DA23C5}</c15:txfldGUID>
                      <c15:f>Hoja1!$B$49</c15:f>
                      <c15:dlblFieldTableCache>
                        <c:ptCount val="1"/>
                        <c:pt idx="0">
                          <c:v>Slovakia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5"/>
              <c:layout>
                <c:manualLayout>
                  <c:x val="-5.4426888458886824E-2"/>
                  <c:y val="3.1578947368421054E-2"/>
                </c:manualLayout>
              </c:layout>
              <c:tx>
                <c:rich>
                  <a:bodyPr/>
                  <a:lstStyle/>
                  <a:p>
                    <a:fld id="{88C3396D-E8B3-4AF4-A21C-B5EC64E3A840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9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{88C3396D-E8B3-4AF4-A21C-B5EC64E3A840}</c15:txfldGUID>
                      <c15:f>Hoja1!$B$50</c15:f>
                      <c15:dlblFieldTableCache>
                        <c:ptCount val="1"/>
                        <c:pt idx="0">
                          <c:v>Slovenia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6"/>
              <c:layout>
                <c:manualLayout>
                  <c:x val="-1.4045648634551438E-2"/>
                  <c:y val="3.1578947368420991E-2"/>
                </c:manualLayout>
              </c:layout>
              <c:tx>
                <c:rich>
                  <a:bodyPr/>
                  <a:lstStyle/>
                  <a:p>
                    <a:fld id="{A08A5293-0613-4ECB-8703-249C4942EAC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A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{A08A5293-0613-4ECB-8703-249C4942EACD}</c15:txfldGUID>
                      <c15:f>Hoja1!$B$51</c15:f>
                      <c15:dlblFieldTableCache>
                        <c:ptCount val="1"/>
                        <c:pt idx="0">
                          <c:v>South Africa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7"/>
              <c:layout/>
              <c:tx>
                <c:rich>
                  <a:bodyPr/>
                  <a:lstStyle/>
                  <a:p>
                    <a:fld id="{F50300C6-347E-40EF-B93C-66E3C83DA8F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B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{F50300C6-347E-40EF-B93C-66E3C83DA8FF}</c15:txfldGUID>
                      <c15:f>Hoja1!$B$52</c15:f>
                      <c15:dlblFieldTableCache>
                        <c:ptCount val="1"/>
                        <c:pt idx="0">
                          <c:v>KRW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8"/>
              <c:layout>
                <c:manualLayout>
                  <c:x val="-5.4426888458886824E-2"/>
                  <c:y val="-3.1578947368421116E-2"/>
                </c:manualLayout>
              </c:layout>
              <c:tx>
                <c:rich>
                  <a:bodyPr/>
                  <a:lstStyle/>
                  <a:p>
                    <a:fld id="{192CF071-699A-4C24-AD39-50BD5CDDB801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C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{192CF071-699A-4C24-AD39-50BD5CDDB801}</c15:txfldGUID>
                      <c15:f>Hoja1!$B$53</c15:f>
                      <c15:dlblFieldTableCache>
                        <c:ptCount val="1"/>
                        <c:pt idx="0">
                          <c:v>Spain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49"/>
              <c:layout>
                <c:manualLayout>
                  <c:x val="-2.1068472951827157E-2"/>
                  <c:y val="3.5087719298245612E-2"/>
                </c:manualLayout>
              </c:layout>
              <c:tx>
                <c:rich>
                  <a:bodyPr/>
                  <a:lstStyle/>
                  <a:p>
                    <a:fld id="{F836F9B1-52B4-46EF-8066-61A8156A4288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D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{F836F9B1-52B4-46EF-8066-61A8156A4288}</c15:txfldGUID>
                      <c15:f>Hoja1!$B$54</c15:f>
                      <c15:dlblFieldTableCache>
                        <c:ptCount val="1"/>
                        <c:pt idx="0">
                          <c:v>SEK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0"/>
              <c:layout/>
              <c:tx>
                <c:rich>
                  <a:bodyPr/>
                  <a:lstStyle/>
                  <a:p>
                    <a:fld id="{0D4C8893-09AE-40A1-B346-800009BE2BD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E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{0D4C8893-09AE-40A1-B346-800009BE2BDB}</c15:txfldGUID>
                      <c15:f>Hoja1!$B$55</c15:f>
                      <c15:dlblFieldTableCache>
                        <c:ptCount val="1"/>
                        <c:pt idx="0">
                          <c:v>CHF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1"/>
              <c:layout>
                <c:manualLayout>
                  <c:x val="-8.2518185727989704E-2"/>
                  <c:y val="-7.0175438596491229E-3"/>
                </c:manualLayout>
              </c:layout>
              <c:tx>
                <c:rich>
                  <a:bodyPr/>
                  <a:lstStyle/>
                  <a:p>
                    <a:fld id="{F4BF7399-8A7F-4397-AA8E-6407348809CB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2F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{F4BF7399-8A7F-4397-AA8E-6407348809CB}</c15:txfldGUID>
                      <c15:f>Hoja1!$B$56</c15:f>
                      <c15:dlblFieldTableCache>
                        <c:ptCount val="1"/>
                        <c:pt idx="0">
                          <c:v>Thailand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2"/>
              <c:layout/>
              <c:tx>
                <c:rich>
                  <a:bodyPr/>
                  <a:lstStyle/>
                  <a:p>
                    <a:fld id="{F0089438-5B3B-438B-A1DB-9D1D7952D44D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0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{F0089438-5B3B-438B-A1DB-9D1D7952D44D}</c15:txfldGUID>
                      <c15:f>Hoja1!$B$57</c15:f>
                      <c15:dlblFieldTableCache>
                        <c:ptCount val="1"/>
                        <c:pt idx="0">
                          <c:v>Tunisia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3"/>
              <c:layout/>
              <c:tx>
                <c:rich>
                  <a:bodyPr/>
                  <a:lstStyle/>
                  <a:p>
                    <a:fld id="{44DD29AA-0C49-4E33-923D-E6347E3255EA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1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{44DD29AA-0C49-4E33-923D-E6347E3255EA}</c15:txfldGUID>
                      <c15:f>Hoja1!$B$58</c15:f>
                      <c15:dlblFieldTableCache>
                        <c:ptCount val="1"/>
                        <c:pt idx="0">
                          <c:v>Turkey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4"/>
              <c:layout>
                <c:manualLayout>
                  <c:x val="-4.2136945903654334E-2"/>
                  <c:y val="-1.0526315789473684E-2"/>
                </c:manualLayout>
              </c:layout>
              <c:tx>
                <c:rich>
                  <a:bodyPr/>
                  <a:lstStyle/>
                  <a:p>
                    <a:fld id="{D43FA4C2-AECD-4A17-A551-3B648657426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2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{D43FA4C2-AECD-4A17-A551-3B6486574269}</c15:txfldGUID>
                      <c15:f>Hoja1!$B$59</c15:f>
                      <c15:dlblFieldTableCache>
                        <c:ptCount val="1"/>
                        <c:pt idx="0">
                          <c:v>UK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5"/>
              <c:layout>
                <c:manualLayout>
                  <c:x val="-8.7785303965946491E-3"/>
                  <c:y val="-1.7543859649122934E-2"/>
                </c:manualLayout>
              </c:layout>
              <c:tx>
                <c:rich>
                  <a:bodyPr/>
                  <a:lstStyle/>
                  <a:p>
                    <a:fld id="{96C97E34-AA11-4E9F-B6AC-F821AD9CFB3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3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{96C97E34-AA11-4E9F-B6AC-F821AD9CFB3F}</c15:txfldGUID>
                      <c15:f>Hoja1!$B$60</c15:f>
                      <c15:dlblFieldTableCache>
                        <c:ptCount val="1"/>
                        <c:pt idx="0">
                          <c:v>USA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dLbl>
              <c:idx val="56"/>
              <c:layout/>
              <c:tx>
                <c:rich>
                  <a:bodyPr/>
                  <a:lstStyle/>
                  <a:p>
                    <a:fld id="{CAF72E7D-0C2B-4B86-8540-9FA795E344F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6="http://schemas.microsoft.com/office/drawing/2014/chart" uri="{C3380CC4-5D6E-409C-BE32-E72D297353CC}">
                  <c16:uniqueId val="{00000034-AA58-43EC-B1DF-85979F24F6BE}"/>
                </c:ext>
                <c:ext xmlns:c15="http://schemas.microsoft.com/office/drawing/2012/chart" uri="{CE6537A1-D6FC-4f65-9D91-7224C49458BB}">
                  <c15:layout/>
                  <c15:dlblFieldTable>
                    <c15:dlblFTEntry>
                      <c15:txfldGUID>{CAF72E7D-0C2B-4B86-8540-9FA795E344F2}</c15:txfldGUID>
                      <c15:f>Hoja1!$B$61</c15:f>
                      <c15:dlblFieldTableCache>
                        <c:ptCount val="1"/>
                        <c:pt idx="0">
                          <c:v>Vietnam</c:v>
                        </c:pt>
                      </c15:dlblFieldTableCache>
                    </c15:dlblFTEntry>
                  </c15:dlblFieldTable>
                  <c15:showDataLabelsRange val="0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Hoja1!$F$5:$F$61</c:f>
              <c:numCache>
                <c:formatCode>#,##0</c:formatCode>
                <c:ptCount val="57"/>
                <c:pt idx="1">
                  <c:v>21.89</c:v>
                </c:pt>
                <c:pt idx="2">
                  <c:v>39.54999999999999</c:v>
                </c:pt>
                <c:pt idx="3">
                  <c:v>306.38299999999998</c:v>
                </c:pt>
                <c:pt idx="4">
                  <c:v>59.295999999999999</c:v>
                </c:pt>
                <c:pt idx="5">
                  <c:v>101.80059999999999</c:v>
                </c:pt>
                <c:pt idx="6">
                  <c:v>48.900700000000001</c:v>
                </c:pt>
                <c:pt idx="7">
                  <c:v>199.99549999999999</c:v>
                </c:pt>
                <c:pt idx="8">
                  <c:v>740.99</c:v>
                </c:pt>
                <c:pt idx="9">
                  <c:v>82.69</c:v>
                </c:pt>
                <c:pt idx="10">
                  <c:v>109.48000000000002</c:v>
                </c:pt>
                <c:pt idx="11">
                  <c:v>48.854199999999999</c:v>
                </c:pt>
                <c:pt idx="12">
                  <c:v>15.83</c:v>
                </c:pt>
                <c:pt idx="13">
                  <c:v>603.52</c:v>
                </c:pt>
                <c:pt idx="14">
                  <c:v>22.71</c:v>
                </c:pt>
                <c:pt idx="15">
                  <c:v>38.808799999999998</c:v>
                </c:pt>
                <c:pt idx="16">
                  <c:v>24.0684</c:v>
                </c:pt>
                <c:pt idx="17">
                  <c:v>46.45000000000001</c:v>
                </c:pt>
                <c:pt idx="18">
                  <c:v>79.91</c:v>
                </c:pt>
                <c:pt idx="19">
                  <c:v>85.27</c:v>
                </c:pt>
                <c:pt idx="20">
                  <c:v>163.05000000000001</c:v>
                </c:pt>
                <c:pt idx="21">
                  <c:v>177.37160000000003</c:v>
                </c:pt>
                <c:pt idx="22">
                  <c:v>41.577500000000001</c:v>
                </c:pt>
                <c:pt idx="23">
                  <c:v>77.204999999999998</c:v>
                </c:pt>
                <c:pt idx="24">
                  <c:v>218.43549999999999</c:v>
                </c:pt>
                <c:pt idx="25">
                  <c:v>30.014500000000002</c:v>
                </c:pt>
                <c:pt idx="26">
                  <c:v>72.3</c:v>
                </c:pt>
                <c:pt idx="27">
                  <c:v>95.851800000000011</c:v>
                </c:pt>
                <c:pt idx="28">
                  <c:v>203.54050000000001</c:v>
                </c:pt>
                <c:pt idx="29">
                  <c:v>168.51</c:v>
                </c:pt>
                <c:pt idx="30">
                  <c:v>21.320000000000004</c:v>
                </c:pt>
                <c:pt idx="31">
                  <c:v>31.309999999999995</c:v>
                </c:pt>
                <c:pt idx="32">
                  <c:v>809.77</c:v>
                </c:pt>
                <c:pt idx="33">
                  <c:v>17.940000000000001</c:v>
                </c:pt>
                <c:pt idx="34">
                  <c:v>621.51</c:v>
                </c:pt>
                <c:pt idx="35">
                  <c:v>132.14750000000001</c:v>
                </c:pt>
                <c:pt idx="36">
                  <c:v>100.1632</c:v>
                </c:pt>
                <c:pt idx="37">
                  <c:v>77.343500000000006</c:v>
                </c:pt>
                <c:pt idx="38">
                  <c:v>64.459999999999994</c:v>
                </c:pt>
                <c:pt idx="39">
                  <c:v>101.18</c:v>
                </c:pt>
                <c:pt idx="40">
                  <c:v>101.12000000000002</c:v>
                </c:pt>
                <c:pt idx="41">
                  <c:v>163.68999999999997</c:v>
                </c:pt>
                <c:pt idx="42">
                  <c:v>183.2748</c:v>
                </c:pt>
                <c:pt idx="43">
                  <c:v>143.33000000000001</c:v>
                </c:pt>
                <c:pt idx="44">
                  <c:v>56.359999999999992</c:v>
                </c:pt>
                <c:pt idx="45">
                  <c:v>74.8</c:v>
                </c:pt>
                <c:pt idx="46">
                  <c:v>346.09710000000001</c:v>
                </c:pt>
                <c:pt idx="47">
                  <c:v>28.3139</c:v>
                </c:pt>
                <c:pt idx="48">
                  <c:v>127.0635</c:v>
                </c:pt>
                <c:pt idx="49">
                  <c:v>18.09</c:v>
                </c:pt>
                <c:pt idx="50">
                  <c:v>14.69</c:v>
                </c:pt>
                <c:pt idx="51">
                  <c:v>56.211199999999991</c:v>
                </c:pt>
                <c:pt idx="52">
                  <c:v>836.23</c:v>
                </c:pt>
                <c:pt idx="53">
                  <c:v>597.06380000000001</c:v>
                </c:pt>
                <c:pt idx="54">
                  <c:v>38.399700000000003</c:v>
                </c:pt>
                <c:pt idx="55">
                  <c:v>24.49</c:v>
                </c:pt>
                <c:pt idx="56">
                  <c:v>252.26</c:v>
                </c:pt>
              </c:numCache>
            </c:numRef>
          </c:xVal>
          <c:yVal>
            <c:numRef>
              <c:f>Hoja1!$G$5:$G$61</c:f>
              <c:numCache>
                <c:formatCode>0</c:formatCode>
                <c:ptCount val="57"/>
                <c:pt idx="1">
                  <c:v>2</c:v>
                </c:pt>
                <c:pt idx="2">
                  <c:v>3.3333333333333335</c:v>
                </c:pt>
                <c:pt idx="3">
                  <c:v>12</c:v>
                </c:pt>
                <c:pt idx="4">
                  <c:v>10</c:v>
                </c:pt>
                <c:pt idx="5">
                  <c:v>4.333333333333333</c:v>
                </c:pt>
                <c:pt idx="6">
                  <c:v>4.333333333333333</c:v>
                </c:pt>
                <c:pt idx="7">
                  <c:v>9.6666666666666661</c:v>
                </c:pt>
                <c:pt idx="8">
                  <c:v>11.666666666666666</c:v>
                </c:pt>
                <c:pt idx="9">
                  <c:v>12</c:v>
                </c:pt>
                <c:pt idx="10">
                  <c:v>13.666666666666666</c:v>
                </c:pt>
                <c:pt idx="11">
                  <c:v>4.666666666666667</c:v>
                </c:pt>
                <c:pt idx="12">
                  <c:v>1</c:v>
                </c:pt>
                <c:pt idx="13">
                  <c:v>15.666666666666666</c:v>
                </c:pt>
                <c:pt idx="14">
                  <c:v>2</c:v>
                </c:pt>
                <c:pt idx="15">
                  <c:v>3</c:v>
                </c:pt>
                <c:pt idx="16">
                  <c:v>1</c:v>
                </c:pt>
                <c:pt idx="17">
                  <c:v>1.6666666666666667</c:v>
                </c:pt>
                <c:pt idx="18">
                  <c:v>10.666666666666666</c:v>
                </c:pt>
                <c:pt idx="19">
                  <c:v>8.3333333333333339</c:v>
                </c:pt>
                <c:pt idx="20">
                  <c:v>10</c:v>
                </c:pt>
                <c:pt idx="21">
                  <c:v>10.333333333333334</c:v>
                </c:pt>
                <c:pt idx="22">
                  <c:v>6</c:v>
                </c:pt>
                <c:pt idx="23">
                  <c:v>5.333333333333333</c:v>
                </c:pt>
                <c:pt idx="24">
                  <c:v>9</c:v>
                </c:pt>
                <c:pt idx="25">
                  <c:v>5.333333333333333</c:v>
                </c:pt>
                <c:pt idx="26">
                  <c:v>7</c:v>
                </c:pt>
                <c:pt idx="27">
                  <c:v>7</c:v>
                </c:pt>
                <c:pt idx="28">
                  <c:v>7.666666666666667</c:v>
                </c:pt>
                <c:pt idx="29">
                  <c:v>10.333333333333334</c:v>
                </c:pt>
                <c:pt idx="30">
                  <c:v>1</c:v>
                </c:pt>
                <c:pt idx="31">
                  <c:v>2.3333333333333335</c:v>
                </c:pt>
                <c:pt idx="32">
                  <c:v>14</c:v>
                </c:pt>
                <c:pt idx="33">
                  <c:v>1</c:v>
                </c:pt>
                <c:pt idx="34">
                  <c:v>15.666666666666666</c:v>
                </c:pt>
                <c:pt idx="35">
                  <c:v>9</c:v>
                </c:pt>
                <c:pt idx="36">
                  <c:v>7.666666666666667</c:v>
                </c:pt>
                <c:pt idx="37">
                  <c:v>9.3333333333333339</c:v>
                </c:pt>
                <c:pt idx="38">
                  <c:v>7</c:v>
                </c:pt>
                <c:pt idx="39">
                  <c:v>11</c:v>
                </c:pt>
                <c:pt idx="40">
                  <c:v>3</c:v>
                </c:pt>
                <c:pt idx="41">
                  <c:v>10</c:v>
                </c:pt>
                <c:pt idx="42">
                  <c:v>10.666666666666666</c:v>
                </c:pt>
                <c:pt idx="43">
                  <c:v>5.333333333333333</c:v>
                </c:pt>
                <c:pt idx="44">
                  <c:v>5.333333333333333</c:v>
                </c:pt>
                <c:pt idx="45">
                  <c:v>8</c:v>
                </c:pt>
                <c:pt idx="46">
                  <c:v>9.6666666666666661</c:v>
                </c:pt>
                <c:pt idx="47">
                  <c:v>3.6666666666666665</c:v>
                </c:pt>
                <c:pt idx="48">
                  <c:v>8.3333333333333339</c:v>
                </c:pt>
                <c:pt idx="49">
                  <c:v>1</c:v>
                </c:pt>
                <c:pt idx="50">
                  <c:v>1</c:v>
                </c:pt>
                <c:pt idx="51">
                  <c:v>8</c:v>
                </c:pt>
                <c:pt idx="52">
                  <c:v>13</c:v>
                </c:pt>
                <c:pt idx="53">
                  <c:v>10.333333333333334</c:v>
                </c:pt>
                <c:pt idx="54">
                  <c:v>2.6666666666666665</c:v>
                </c:pt>
                <c:pt idx="55">
                  <c:v>1.3333333333333333</c:v>
                </c:pt>
                <c:pt idx="56">
                  <c:v>13.333333333333334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36-AA58-43EC-B1DF-85979F24F6B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F188AA5-203F-43F1-82E5-0B63304D99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B3397B42-F0AF-489F-A772-B1D6BB669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525CA73-4151-4C0C-9B9F-EA8BF6BD0C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E5AF612-1956-45B5-999E-4898F72A36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126F44E8-59D4-4606-ADC3-A383E6746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A88E77A5-9CB5-480F-89D8-C85A6DE217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D9F65699-935E-4089-9A20-3DCC6A09DC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57F45B54-E70E-415D-91CD-E94AEA2402E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1CE47B08-8010-4380-8769-FA485F1BE3D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49C1C130-C15D-40C4-B6E7-0EA8A12961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52DC3C57-886B-45F7-AD65-DE1F201E88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/>
              <c:tx>
                <c:rich>
                  <a:bodyPr/>
                  <a:lstStyle/>
                  <a:p>
                    <a:fld id="{B884B204-26D2-41DD-AF5A-4DAA47FF82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E8063403-2AF9-4C50-9A86-CE10A316C1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/>
              <c:tx>
                <c:rich>
                  <a:bodyPr/>
                  <a:lstStyle/>
                  <a:p>
                    <a:fld id="{6D7D6DD1-6397-4BDA-8053-636D4C7434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9CD5F133-70CD-49C0-888E-C8A7EC57D0B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/>
              <c:tx>
                <c:rich>
                  <a:bodyPr/>
                  <a:lstStyle/>
                  <a:p>
                    <a:fld id="{C628174F-E870-42C3-83DF-069130764C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18BD3C95-569A-4C8B-BE61-6278C445E6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/>
              <c:tx>
                <c:rich>
                  <a:bodyPr/>
                  <a:lstStyle/>
                  <a:p>
                    <a:fld id="{A735B637-0A27-47CE-9300-819B19185F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F8DA795C-AE02-4473-A986-6BF63B3D5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AAA2FE5E-B8EF-4D32-BD77-DEF088B4B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/>
              <c:tx>
                <c:rich>
                  <a:bodyPr/>
                  <a:lstStyle/>
                  <a:p>
                    <a:fld id="{A74C2471-07A9-486A-883C-96ECAD957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98EE888F-FEEE-494F-8E8B-A50A6B454C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ABBDDE16-BA4A-422D-A576-8A4146F05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Hoja1!$V$6:$V$28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Hoja1!$T$6:$T$28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4E-AA58-43EC-B1DF-85979F24F6BE}"/>
            </c:ext>
            <c:ext xmlns:c15="http://schemas.microsoft.com/office/drawing/2012/chart" uri="{02D57815-91ED-43cb-92C2-25804820EDAC}">
              <c15:datalabelsRange>
                <c15:f>Hoja1!$U$6:$U$28</c15:f>
                <c15:dlblRangeCache>
                  <c:ptCount val="23"/>
                  <c:pt idx="0">
                    <c:v>AAA</c:v>
                  </c:pt>
                  <c:pt idx="1">
                    <c:v>AA+</c:v>
                  </c:pt>
                  <c:pt idx="2">
                    <c:v>AA</c:v>
                  </c:pt>
                  <c:pt idx="3">
                    <c:v>AA-</c:v>
                  </c:pt>
                  <c:pt idx="4">
                    <c:v>A+</c:v>
                  </c:pt>
                  <c:pt idx="5">
                    <c:v>A</c:v>
                  </c:pt>
                  <c:pt idx="6">
                    <c:v>A-</c:v>
                  </c:pt>
                  <c:pt idx="7">
                    <c:v>BBB+</c:v>
                  </c:pt>
                  <c:pt idx="8">
                    <c:v>BBB</c:v>
                  </c:pt>
                  <c:pt idx="9">
                    <c:v>BBB-</c:v>
                  </c:pt>
                  <c:pt idx="10">
                    <c:v>BB+</c:v>
                  </c:pt>
                  <c:pt idx="11">
                    <c:v>BB</c:v>
                  </c:pt>
                  <c:pt idx="12">
                    <c:v>BB-</c:v>
                  </c:pt>
                  <c:pt idx="13">
                    <c:v>B+</c:v>
                  </c:pt>
                  <c:pt idx="14">
                    <c:v>B</c:v>
                  </c:pt>
                  <c:pt idx="15">
                    <c:v>B-</c:v>
                  </c:pt>
                  <c:pt idx="16">
                    <c:v>CCC+</c:v>
                  </c:pt>
                  <c:pt idx="17">
                    <c:v>CCC</c:v>
                  </c:pt>
                  <c:pt idx="18">
                    <c:v>CCC-</c:v>
                  </c:pt>
                  <c:pt idx="19">
                    <c:v>C</c:v>
                  </c:pt>
                  <c:pt idx="20">
                    <c:v>DDD</c:v>
                  </c:pt>
                  <c:pt idx="21">
                    <c:v>DD</c:v>
                  </c:pt>
                  <c:pt idx="22">
                    <c:v>D</c:v>
                  </c:pt>
                </c15:dlblRangeCache>
              </c15:datalabelsRang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658544"/>
        <c:axId val="686659088"/>
      </c:scatterChart>
      <c:valAx>
        <c:axId val="6866585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CDS 5yr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659088"/>
        <c:crosses val="autoZero"/>
        <c:crossBetween val="midCat"/>
        <c:majorUnit val="50"/>
      </c:valAx>
      <c:valAx>
        <c:axId val="686659088"/>
        <c:scaling>
          <c:orientation val="minMax"/>
          <c:max val="16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crossAx val="686658544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541020</xdr:colOff>
      <xdr:row>69</xdr:row>
      <xdr:rowOff>114300</xdr:rowOff>
    </xdr:from>
    <xdr:to>
      <xdr:col>19</xdr:col>
      <xdr:colOff>388620</xdr:colOff>
      <xdr:row>98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255815</xdr:colOff>
      <xdr:row>70</xdr:row>
      <xdr:rowOff>136072</xdr:rowOff>
    </xdr:from>
    <xdr:to>
      <xdr:col>11</xdr:col>
      <xdr:colOff>704850</xdr:colOff>
      <xdr:row>100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C105"/>
  <sheetViews>
    <sheetView tabSelected="1" zoomScaleNormal="10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B6" sqref="B6"/>
    </sheetView>
  </sheetViews>
  <sheetFormatPr defaultColWidth="11.5703125" defaultRowHeight="14.25" x14ac:dyDescent="0.2"/>
  <cols>
    <col min="1" max="12" width="11.5703125" style="1"/>
    <col min="13" max="13" width="26.42578125" style="1" bestFit="1" customWidth="1"/>
    <col min="14" max="14" width="13.28515625" style="1" customWidth="1"/>
    <col min="15" max="15" width="14.5703125" style="1" customWidth="1"/>
    <col min="16" max="16" width="13.42578125" style="1" customWidth="1"/>
    <col min="17" max="18" width="11.5703125" style="1"/>
    <col min="19" max="19" width="5.28515625" style="1" customWidth="1"/>
    <col min="20" max="26" width="11.5703125" style="1"/>
    <col min="27" max="27" width="15.140625" style="1" bestFit="1" customWidth="1"/>
    <col min="28" max="16384" width="11.5703125" style="1"/>
  </cols>
  <sheetData>
    <row r="1" spans="1:29" x14ac:dyDescent="0.2">
      <c r="H1" s="17">
        <v>-6.9499999999999995E-5</v>
      </c>
    </row>
    <row r="2" spans="1:29" x14ac:dyDescent="0.2">
      <c r="A2" s="1" t="s">
        <v>0</v>
      </c>
      <c r="B2" s="1" t="s">
        <v>1</v>
      </c>
      <c r="C2" s="1" t="s">
        <v>2</v>
      </c>
      <c r="H2" s="1">
        <v>6.2948599999999993E-2</v>
      </c>
    </row>
    <row r="3" spans="1:29" ht="15" thickBot="1" x14ac:dyDescent="0.25">
      <c r="A3" s="1" t="s">
        <v>3</v>
      </c>
      <c r="B3" s="1" t="s">
        <v>3</v>
      </c>
      <c r="C3" s="1" t="s">
        <v>4</v>
      </c>
      <c r="H3" s="1">
        <v>0.54076270000000004</v>
      </c>
      <c r="L3" s="1" t="e">
        <f>redondear.mas</f>
        <v>#NAME?</v>
      </c>
    </row>
    <row r="4" spans="1:29" ht="45.75" thickBot="1" x14ac:dyDescent="0.3">
      <c r="A4" s="1" t="s">
        <v>3</v>
      </c>
      <c r="B4" s="12" t="s">
        <v>5</v>
      </c>
      <c r="C4" s="13" t="s">
        <v>6</v>
      </c>
      <c r="D4" s="13" t="s">
        <v>7</v>
      </c>
      <c r="E4" s="14" t="s">
        <v>8</v>
      </c>
      <c r="F4" s="15" t="s">
        <v>155</v>
      </c>
      <c r="G4" s="11" t="s">
        <v>157</v>
      </c>
      <c r="H4" s="6" t="s">
        <v>156</v>
      </c>
      <c r="M4" s="2" t="s">
        <v>87</v>
      </c>
      <c r="N4" s="1" t="s">
        <v>6</v>
      </c>
      <c r="O4" s="1" t="s">
        <v>7</v>
      </c>
      <c r="P4" s="1" t="s">
        <v>8</v>
      </c>
    </row>
    <row r="5" spans="1:29" ht="57" x14ac:dyDescent="0.2">
      <c r="B5" s="7"/>
      <c r="C5" s="8"/>
      <c r="D5" s="8"/>
      <c r="E5" s="8"/>
      <c r="F5" s="33"/>
      <c r="G5" s="34"/>
      <c r="H5" s="3"/>
      <c r="I5" s="3"/>
      <c r="J5" s="3"/>
      <c r="K5" s="26"/>
      <c r="L5" s="3"/>
      <c r="M5" s="1" t="s">
        <v>92</v>
      </c>
      <c r="N5" s="1" t="e">
        <f t="shared" ref="N5:N36" si="0">VLOOKUP(C5,$S$6:$T$28,2,FALSE)</f>
        <v>#N/A</v>
      </c>
      <c r="O5" s="1" t="e">
        <f t="shared" ref="O5:O36" si="1">VLOOKUP(D5,$R$6:$T$28,3,FALSE)</f>
        <v>#N/A</v>
      </c>
      <c r="P5" s="1" t="e">
        <f t="shared" ref="P5:P36" si="2">VLOOKUP(E5,$Q$6:$T$28,4,FALSE)</f>
        <v>#N/A</v>
      </c>
      <c r="Q5" s="20" t="s">
        <v>146</v>
      </c>
      <c r="R5" s="21" t="s">
        <v>7</v>
      </c>
      <c r="S5" s="21" t="s">
        <v>147</v>
      </c>
      <c r="T5" s="22"/>
      <c r="V5" s="1">
        <v>0</v>
      </c>
      <c r="W5" s="28" t="s">
        <v>172</v>
      </c>
      <c r="X5" s="27" t="s">
        <v>173</v>
      </c>
      <c r="Y5" s="27" t="s">
        <v>173</v>
      </c>
      <c r="AA5" s="28" t="s">
        <v>172</v>
      </c>
      <c r="AB5" s="27" t="s">
        <v>173</v>
      </c>
      <c r="AC5" s="27" t="s">
        <v>173</v>
      </c>
    </row>
    <row r="6" spans="1:29" ht="13.9" customHeight="1" x14ac:dyDescent="0.2">
      <c r="B6" s="7" t="s">
        <v>167</v>
      </c>
      <c r="C6" s="8" t="s">
        <v>20</v>
      </c>
      <c r="D6" s="8" t="s">
        <v>21</v>
      </c>
      <c r="E6" s="8" t="s">
        <v>21</v>
      </c>
      <c r="F6" s="33">
        <f>+_xll.BDP(M6,$M$4)</f>
        <v>21.89</v>
      </c>
      <c r="G6" s="34">
        <f t="shared" ref="G6:G18" si="3">AVERAGE(N6:P6)</f>
        <v>2</v>
      </c>
      <c r="H6" s="3">
        <f t="shared" ref="H6:H61" si="4">ROUNDUP(F6^2*$H$1+F6*$H$2+$H$3,0)</f>
        <v>2</v>
      </c>
      <c r="I6" s="3">
        <f t="shared" ref="I6:I61" si="5">IF(H6&gt;G6,1,0)</f>
        <v>0</v>
      </c>
      <c r="J6" s="3">
        <f t="shared" ref="J6:J61" si="6">+F6</f>
        <v>21.89</v>
      </c>
      <c r="K6" s="26" t="str">
        <f t="shared" ref="K6:K61" si="7">VLOOKUP(H6,$T$6:$U$28,2,TRUE)</f>
        <v>AA+</v>
      </c>
      <c r="L6" s="3"/>
      <c r="M6" s="1" t="s">
        <v>133</v>
      </c>
      <c r="N6" s="1">
        <f t="shared" si="0"/>
        <v>2</v>
      </c>
      <c r="O6" s="1">
        <f t="shared" si="1"/>
        <v>2</v>
      </c>
      <c r="P6" s="1">
        <f t="shared" si="2"/>
        <v>2</v>
      </c>
      <c r="Q6" s="23" t="s">
        <v>19</v>
      </c>
      <c r="R6" s="4" t="s">
        <v>19</v>
      </c>
      <c r="S6" s="4" t="s">
        <v>18</v>
      </c>
      <c r="T6" s="24">
        <v>1</v>
      </c>
      <c r="U6" s="23" t="s">
        <v>19</v>
      </c>
      <c r="V6" s="1">
        <v>0</v>
      </c>
      <c r="W6" s="1" t="s">
        <v>174</v>
      </c>
      <c r="X6" s="1" t="str">
        <f>+K6</f>
        <v>AA+</v>
      </c>
      <c r="Y6" s="1" t="str">
        <f>+D6</f>
        <v>AA+</v>
      </c>
      <c r="AA6" s="1" t="s">
        <v>174</v>
      </c>
      <c r="AB6" s="1" t="s">
        <v>30</v>
      </c>
      <c r="AC6" s="1" t="s">
        <v>21</v>
      </c>
    </row>
    <row r="7" spans="1:29" x14ac:dyDescent="0.2">
      <c r="B7" s="7" t="s">
        <v>168</v>
      </c>
      <c r="C7" s="8" t="s">
        <v>29</v>
      </c>
      <c r="D7" s="8" t="s">
        <v>30</v>
      </c>
      <c r="E7" s="8" t="s">
        <v>30</v>
      </c>
      <c r="F7" s="33">
        <f>+_xll.BDP(M7,$M$4)</f>
        <v>39.54999999999999</v>
      </c>
      <c r="G7" s="34">
        <f t="shared" si="3"/>
        <v>3.3333333333333335</v>
      </c>
      <c r="H7" s="3">
        <f t="shared" si="4"/>
        <v>3</v>
      </c>
      <c r="I7" s="3">
        <f t="shared" si="5"/>
        <v>0</v>
      </c>
      <c r="J7" s="3">
        <f t="shared" si="6"/>
        <v>39.54999999999999</v>
      </c>
      <c r="K7" s="26" t="str">
        <f t="shared" si="7"/>
        <v>AA</v>
      </c>
      <c r="L7" s="3"/>
      <c r="M7" s="1" t="s">
        <v>132</v>
      </c>
      <c r="N7" s="1">
        <f t="shared" si="0"/>
        <v>4</v>
      </c>
      <c r="O7" s="1">
        <f t="shared" si="1"/>
        <v>3</v>
      </c>
      <c r="P7" s="1">
        <f t="shared" si="2"/>
        <v>3</v>
      </c>
      <c r="Q7" s="7" t="s">
        <v>21</v>
      </c>
      <c r="R7" s="8" t="s">
        <v>21</v>
      </c>
      <c r="S7" s="8" t="s">
        <v>20</v>
      </c>
      <c r="T7" s="24">
        <v>2</v>
      </c>
      <c r="U7" s="7" t="s">
        <v>21</v>
      </c>
      <c r="V7" s="1">
        <v>0</v>
      </c>
      <c r="W7" s="29" t="s">
        <v>168</v>
      </c>
      <c r="X7" s="29" t="str">
        <f>VLOOKUP(W7,$B$4:$K$61,10,0)</f>
        <v>AA</v>
      </c>
      <c r="Y7" s="29" t="str">
        <f>VLOOKUP(W7,$B$4:$K$61,3,0)</f>
        <v>AA</v>
      </c>
      <c r="AA7" s="29" t="s">
        <v>175</v>
      </c>
      <c r="AB7" s="29" t="s">
        <v>40</v>
      </c>
      <c r="AC7" s="29" t="s">
        <v>30</v>
      </c>
    </row>
    <row r="8" spans="1:29" x14ac:dyDescent="0.2">
      <c r="A8" s="1" t="s">
        <v>3</v>
      </c>
      <c r="B8" s="7" t="s">
        <v>35</v>
      </c>
      <c r="C8" s="8" t="s">
        <v>24</v>
      </c>
      <c r="D8" s="8" t="s">
        <v>25</v>
      </c>
      <c r="E8" s="8" t="s">
        <v>25</v>
      </c>
      <c r="F8" s="33">
        <f>+_xll.BDP(M8,$M$4)</f>
        <v>306.38299999999998</v>
      </c>
      <c r="G8" s="34">
        <f t="shared" si="3"/>
        <v>12</v>
      </c>
      <c r="H8" s="3">
        <f t="shared" si="4"/>
        <v>14</v>
      </c>
      <c r="I8" s="3">
        <f t="shared" si="5"/>
        <v>1</v>
      </c>
      <c r="J8" s="3">
        <f t="shared" si="6"/>
        <v>306.38299999999998</v>
      </c>
      <c r="K8" s="26" t="str">
        <f t="shared" si="7"/>
        <v>B+</v>
      </c>
      <c r="L8" s="3"/>
      <c r="M8" s="1" t="s">
        <v>89</v>
      </c>
      <c r="N8" s="1">
        <f t="shared" si="0"/>
        <v>12</v>
      </c>
      <c r="O8" s="1">
        <f t="shared" si="1"/>
        <v>12</v>
      </c>
      <c r="P8" s="1">
        <f t="shared" si="2"/>
        <v>12</v>
      </c>
      <c r="Q8" s="7" t="s">
        <v>30</v>
      </c>
      <c r="R8" s="8" t="s">
        <v>30</v>
      </c>
      <c r="S8" s="8" t="s">
        <v>47</v>
      </c>
      <c r="T8" s="24">
        <v>3</v>
      </c>
      <c r="U8" s="7" t="s">
        <v>30</v>
      </c>
      <c r="V8" s="1">
        <v>0</v>
      </c>
      <c r="W8" s="1" t="s">
        <v>35</v>
      </c>
      <c r="X8" s="1" t="str">
        <f t="shared" ref="X8:X38" si="8">VLOOKUP(W8,$B$4:$K$61,10,0)</f>
        <v>B+</v>
      </c>
      <c r="Y8" s="1" t="str">
        <f t="shared" ref="Y8:Y38" si="9">VLOOKUP(W8,$B$4:$K$61,3,0)</f>
        <v>BB</v>
      </c>
      <c r="AA8" s="1" t="s">
        <v>35</v>
      </c>
      <c r="AB8" s="1" t="s">
        <v>27</v>
      </c>
      <c r="AC8" s="1" t="s">
        <v>25</v>
      </c>
    </row>
    <row r="9" spans="1:29" x14ac:dyDescent="0.2">
      <c r="A9" s="1" t="s">
        <v>3</v>
      </c>
      <c r="B9" s="7" t="s">
        <v>36</v>
      </c>
      <c r="C9" s="8" t="s">
        <v>37</v>
      </c>
      <c r="D9" s="8" t="s">
        <v>23</v>
      </c>
      <c r="E9" s="8" t="s">
        <v>12</v>
      </c>
      <c r="F9" s="33">
        <f>+_xll.BDP(M9,$M$4)</f>
        <v>59.295999999999999</v>
      </c>
      <c r="G9" s="34">
        <f t="shared" si="3"/>
        <v>10</v>
      </c>
      <c r="H9" s="3">
        <f t="shared" si="4"/>
        <v>5</v>
      </c>
      <c r="I9" s="3">
        <f t="shared" si="5"/>
        <v>0</v>
      </c>
      <c r="J9" s="3">
        <f t="shared" si="6"/>
        <v>59.295999999999999</v>
      </c>
      <c r="K9" s="26" t="str">
        <f t="shared" si="7"/>
        <v>A+</v>
      </c>
      <c r="L9" s="3"/>
      <c r="M9" s="1" t="s">
        <v>131</v>
      </c>
      <c r="N9" s="1">
        <f t="shared" si="0"/>
        <v>9</v>
      </c>
      <c r="O9" s="1">
        <f t="shared" si="1"/>
        <v>11</v>
      </c>
      <c r="P9" s="1">
        <f t="shared" si="2"/>
        <v>10</v>
      </c>
      <c r="Q9" s="25" t="s">
        <v>40</v>
      </c>
      <c r="R9" s="5" t="s">
        <v>40</v>
      </c>
      <c r="S9" s="5" t="s">
        <v>29</v>
      </c>
      <c r="T9" s="24">
        <v>4</v>
      </c>
      <c r="U9" s="25" t="s">
        <v>40</v>
      </c>
      <c r="V9" s="1">
        <v>0</v>
      </c>
      <c r="W9" s="29" t="s">
        <v>39</v>
      </c>
      <c r="X9" s="29" t="str">
        <f t="shared" si="8"/>
        <v>A-</v>
      </c>
      <c r="Y9" s="29" t="str">
        <f t="shared" si="9"/>
        <v>AA-</v>
      </c>
      <c r="AA9" s="29" t="s">
        <v>39</v>
      </c>
      <c r="AB9" s="29" t="s">
        <v>59</v>
      </c>
      <c r="AC9" s="29" t="s">
        <v>40</v>
      </c>
    </row>
    <row r="10" spans="1:29" x14ac:dyDescent="0.2">
      <c r="B10" s="7" t="s">
        <v>39</v>
      </c>
      <c r="C10" s="8" t="s">
        <v>29</v>
      </c>
      <c r="D10" s="8" t="s">
        <v>40</v>
      </c>
      <c r="E10" s="8" t="s">
        <v>33</v>
      </c>
      <c r="F10" s="33">
        <f>+_xll.BDP(M10,$M$4)</f>
        <v>101.80059999999999</v>
      </c>
      <c r="G10" s="34">
        <f t="shared" si="3"/>
        <v>4.333333333333333</v>
      </c>
      <c r="H10" s="3">
        <f t="shared" si="4"/>
        <v>7</v>
      </c>
      <c r="I10" s="3">
        <f t="shared" si="5"/>
        <v>1</v>
      </c>
      <c r="J10" s="3">
        <f t="shared" si="6"/>
        <v>101.80059999999999</v>
      </c>
      <c r="K10" s="26" t="str">
        <f t="shared" si="7"/>
        <v>A-</v>
      </c>
      <c r="L10" s="3"/>
      <c r="M10" s="1" t="s">
        <v>93</v>
      </c>
      <c r="N10" s="1">
        <f t="shared" si="0"/>
        <v>4</v>
      </c>
      <c r="O10" s="1">
        <f t="shared" si="1"/>
        <v>4</v>
      </c>
      <c r="P10" s="1">
        <f t="shared" si="2"/>
        <v>5</v>
      </c>
      <c r="Q10" s="7" t="s">
        <v>33</v>
      </c>
      <c r="R10" s="8" t="s">
        <v>33</v>
      </c>
      <c r="S10" s="8" t="s">
        <v>45</v>
      </c>
      <c r="T10" s="24">
        <v>5</v>
      </c>
      <c r="U10" s="7" t="s">
        <v>33</v>
      </c>
      <c r="V10" s="1">
        <v>0</v>
      </c>
      <c r="W10" s="1" t="s">
        <v>41</v>
      </c>
      <c r="X10" s="1" t="str">
        <f t="shared" si="8"/>
        <v>AA-</v>
      </c>
      <c r="Y10" s="1" t="str">
        <f t="shared" si="9"/>
        <v>AA-</v>
      </c>
      <c r="AA10" s="1" t="s">
        <v>41</v>
      </c>
      <c r="AB10" s="1" t="s">
        <v>34</v>
      </c>
      <c r="AC10" s="1" t="s">
        <v>40</v>
      </c>
    </row>
    <row r="11" spans="1:29" x14ac:dyDescent="0.2">
      <c r="B11" s="7" t="s">
        <v>41</v>
      </c>
      <c r="C11" s="8" t="s">
        <v>29</v>
      </c>
      <c r="D11" s="8" t="s">
        <v>40</v>
      </c>
      <c r="E11" s="8" t="s">
        <v>33</v>
      </c>
      <c r="F11" s="33">
        <f>+_xll.BDP(M11,$M$4)</f>
        <v>48.900700000000001</v>
      </c>
      <c r="G11" s="34">
        <f t="shared" si="3"/>
        <v>4.333333333333333</v>
      </c>
      <c r="H11" s="3">
        <f t="shared" si="4"/>
        <v>4</v>
      </c>
      <c r="I11" s="3">
        <f t="shared" si="5"/>
        <v>0</v>
      </c>
      <c r="J11" s="3">
        <f t="shared" si="6"/>
        <v>48.900700000000001</v>
      </c>
      <c r="K11" s="26" t="str">
        <f t="shared" si="7"/>
        <v>AA-</v>
      </c>
      <c r="L11" s="3"/>
      <c r="M11" s="1" t="s">
        <v>145</v>
      </c>
      <c r="N11" s="1">
        <f t="shared" si="0"/>
        <v>4</v>
      </c>
      <c r="O11" s="1">
        <f t="shared" si="1"/>
        <v>4</v>
      </c>
      <c r="P11" s="1">
        <f t="shared" si="2"/>
        <v>5</v>
      </c>
      <c r="Q11" s="7" t="s">
        <v>59</v>
      </c>
      <c r="R11" s="8" t="s">
        <v>59</v>
      </c>
      <c r="S11" s="8" t="s">
        <v>32</v>
      </c>
      <c r="T11" s="24">
        <v>6</v>
      </c>
      <c r="U11" s="7" t="s">
        <v>59</v>
      </c>
      <c r="V11" s="1">
        <v>0</v>
      </c>
      <c r="W11" s="29" t="s">
        <v>42</v>
      </c>
      <c r="X11" s="29" t="str">
        <f t="shared" si="8"/>
        <v>BB+</v>
      </c>
      <c r="Y11" s="29" t="str">
        <f t="shared" si="9"/>
        <v>BBB-</v>
      </c>
      <c r="AA11" s="29" t="s">
        <v>42</v>
      </c>
      <c r="AB11" s="29" t="s">
        <v>12</v>
      </c>
      <c r="AC11" s="29" t="s">
        <v>13</v>
      </c>
    </row>
    <row r="12" spans="1:29" x14ac:dyDescent="0.2">
      <c r="B12" s="7" t="s">
        <v>42</v>
      </c>
      <c r="C12" s="8" t="s">
        <v>37</v>
      </c>
      <c r="D12" s="8" t="s">
        <v>12</v>
      </c>
      <c r="E12" s="8" t="s">
        <v>12</v>
      </c>
      <c r="F12" s="33">
        <f>+_xll.BDP(M12,$M$4)</f>
        <v>199.99549999999999</v>
      </c>
      <c r="G12" s="34">
        <f t="shared" si="3"/>
        <v>9.6666666666666661</v>
      </c>
      <c r="H12" s="3">
        <f t="shared" si="4"/>
        <v>11</v>
      </c>
      <c r="I12" s="3">
        <f t="shared" si="5"/>
        <v>1</v>
      </c>
      <c r="J12" s="3">
        <f t="shared" si="6"/>
        <v>199.99549999999999</v>
      </c>
      <c r="K12" s="26" t="str">
        <f t="shared" si="7"/>
        <v>BB+</v>
      </c>
      <c r="L12" s="3"/>
      <c r="M12" s="1" t="s">
        <v>90</v>
      </c>
      <c r="N12" s="1">
        <f t="shared" si="0"/>
        <v>9</v>
      </c>
      <c r="O12" s="1">
        <f t="shared" si="1"/>
        <v>10</v>
      </c>
      <c r="P12" s="1">
        <f t="shared" si="2"/>
        <v>10</v>
      </c>
      <c r="Q12" s="25" t="s">
        <v>34</v>
      </c>
      <c r="R12" s="5" t="s">
        <v>34</v>
      </c>
      <c r="S12" s="5" t="s">
        <v>58</v>
      </c>
      <c r="T12" s="24">
        <v>7</v>
      </c>
      <c r="U12" s="25" t="s">
        <v>34</v>
      </c>
      <c r="V12" s="1">
        <v>0</v>
      </c>
      <c r="W12" s="1" t="s">
        <v>96</v>
      </c>
      <c r="X12" s="1" t="str">
        <f t="shared" si="8"/>
        <v>BBB-</v>
      </c>
      <c r="Y12" s="1" t="str">
        <f t="shared" si="9"/>
        <v>BB-</v>
      </c>
      <c r="AA12" s="1" t="s">
        <v>96</v>
      </c>
      <c r="AB12" s="1" t="s">
        <v>14</v>
      </c>
      <c r="AC12" s="1" t="s">
        <v>27</v>
      </c>
    </row>
    <row r="13" spans="1:29" x14ac:dyDescent="0.2">
      <c r="B13" s="7" t="s">
        <v>96</v>
      </c>
      <c r="C13" s="8" t="s">
        <v>22</v>
      </c>
      <c r="D13" s="8" t="s">
        <v>27</v>
      </c>
      <c r="E13" s="8" t="s">
        <v>23</v>
      </c>
      <c r="F13" s="33">
        <f>+_xll.BDP(M13,$M$4)</f>
        <v>740.99</v>
      </c>
      <c r="G13" s="34">
        <f t="shared" si="3"/>
        <v>11.666666666666666</v>
      </c>
      <c r="H13" s="3">
        <f t="shared" si="4"/>
        <v>10</v>
      </c>
      <c r="I13" s="3">
        <f t="shared" si="5"/>
        <v>0</v>
      </c>
      <c r="J13" s="3">
        <f t="shared" si="6"/>
        <v>740.99</v>
      </c>
      <c r="K13" s="26" t="str">
        <f t="shared" si="7"/>
        <v>BBB-</v>
      </c>
      <c r="L13" s="3"/>
      <c r="M13" s="1" t="s">
        <v>97</v>
      </c>
      <c r="N13" s="1">
        <f t="shared" si="0"/>
        <v>11</v>
      </c>
      <c r="O13" s="1">
        <f t="shared" si="1"/>
        <v>13</v>
      </c>
      <c r="P13" s="1">
        <f t="shared" si="2"/>
        <v>11</v>
      </c>
      <c r="Q13" s="7" t="s">
        <v>17</v>
      </c>
      <c r="R13" s="8" t="s">
        <v>17</v>
      </c>
      <c r="S13" s="8" t="s">
        <v>65</v>
      </c>
      <c r="T13" s="24">
        <v>8</v>
      </c>
      <c r="U13" s="7" t="s">
        <v>17</v>
      </c>
      <c r="V13" s="1">
        <v>0</v>
      </c>
      <c r="W13" s="29" t="s">
        <v>44</v>
      </c>
      <c r="X13" s="29" t="str">
        <f t="shared" si="8"/>
        <v>A-</v>
      </c>
      <c r="Y13" s="29" t="str">
        <f t="shared" si="9"/>
        <v>BB-</v>
      </c>
      <c r="AA13" s="29" t="s">
        <v>44</v>
      </c>
      <c r="AB13" s="29" t="s">
        <v>10</v>
      </c>
      <c r="AC13" s="29" t="s">
        <v>27</v>
      </c>
    </row>
    <row r="14" spans="1:29" x14ac:dyDescent="0.2">
      <c r="B14" s="7" t="s">
        <v>43</v>
      </c>
      <c r="C14" s="8" t="s">
        <v>24</v>
      </c>
      <c r="D14" s="8" t="s">
        <v>25</v>
      </c>
      <c r="E14" s="8" t="s">
        <v>25</v>
      </c>
      <c r="F14" s="33">
        <f>+_xll.BDP(M14,$M$4)</f>
        <v>82.69</v>
      </c>
      <c r="G14" s="34">
        <f t="shared" si="3"/>
        <v>12</v>
      </c>
      <c r="H14" s="3">
        <f t="shared" si="4"/>
        <v>6</v>
      </c>
      <c r="I14" s="3">
        <f t="shared" si="5"/>
        <v>0</v>
      </c>
      <c r="J14" s="3">
        <f t="shared" si="6"/>
        <v>82.69</v>
      </c>
      <c r="K14" s="26" t="str">
        <f t="shared" si="7"/>
        <v>A</v>
      </c>
      <c r="L14" s="3"/>
      <c r="M14" s="1" t="s">
        <v>130</v>
      </c>
      <c r="N14" s="1">
        <f t="shared" si="0"/>
        <v>12</v>
      </c>
      <c r="O14" s="1">
        <f t="shared" si="1"/>
        <v>12</v>
      </c>
      <c r="P14" s="1">
        <f t="shared" si="2"/>
        <v>12</v>
      </c>
      <c r="Q14" s="7" t="s">
        <v>13</v>
      </c>
      <c r="R14" s="8" t="s">
        <v>13</v>
      </c>
      <c r="S14" s="8" t="s">
        <v>37</v>
      </c>
      <c r="T14" s="24">
        <v>9</v>
      </c>
      <c r="U14" s="7" t="s">
        <v>13</v>
      </c>
      <c r="V14" s="1">
        <v>0</v>
      </c>
      <c r="W14" s="1" t="s">
        <v>171</v>
      </c>
      <c r="X14" s="1" t="str">
        <f t="shared" si="8"/>
        <v>AA+</v>
      </c>
      <c r="Y14" s="1" t="str">
        <f t="shared" si="9"/>
        <v>AAA</v>
      </c>
      <c r="AA14" s="1" t="s">
        <v>176</v>
      </c>
      <c r="AB14" s="1" t="s">
        <v>30</v>
      </c>
      <c r="AC14" s="1" t="s">
        <v>19</v>
      </c>
    </row>
    <row r="15" spans="1:29" x14ac:dyDescent="0.2">
      <c r="B15" s="7" t="s">
        <v>44</v>
      </c>
      <c r="C15" s="8" t="s">
        <v>9</v>
      </c>
      <c r="D15" s="8" t="s">
        <v>27</v>
      </c>
      <c r="E15" s="8" t="s">
        <v>10</v>
      </c>
      <c r="F15" s="33">
        <f>+_xll.BDP(M15,$M$4)</f>
        <v>109.48000000000002</v>
      </c>
      <c r="G15" s="34">
        <f t="shared" si="3"/>
        <v>13.666666666666666</v>
      </c>
      <c r="H15" s="3">
        <f t="shared" si="4"/>
        <v>7</v>
      </c>
      <c r="I15" s="3">
        <f t="shared" si="5"/>
        <v>0</v>
      </c>
      <c r="J15" s="3">
        <f t="shared" si="6"/>
        <v>109.48000000000002</v>
      </c>
      <c r="K15" s="26" t="str">
        <f t="shared" si="7"/>
        <v>A-</v>
      </c>
      <c r="L15" s="3"/>
      <c r="M15" s="1" t="s">
        <v>129</v>
      </c>
      <c r="N15" s="1">
        <f t="shared" si="0"/>
        <v>14</v>
      </c>
      <c r="O15" s="1">
        <f t="shared" si="1"/>
        <v>13</v>
      </c>
      <c r="P15" s="1">
        <f t="shared" si="2"/>
        <v>14</v>
      </c>
      <c r="Q15" s="25" t="s">
        <v>12</v>
      </c>
      <c r="R15" s="5" t="s">
        <v>12</v>
      </c>
      <c r="S15" s="5" t="s">
        <v>55</v>
      </c>
      <c r="T15" s="24">
        <v>10</v>
      </c>
      <c r="U15" s="25" t="s">
        <v>12</v>
      </c>
      <c r="V15" s="1">
        <v>0</v>
      </c>
      <c r="W15" s="29" t="s">
        <v>48</v>
      </c>
      <c r="X15" s="29" t="str">
        <f t="shared" si="8"/>
        <v>AA+</v>
      </c>
      <c r="Y15" s="29" t="str">
        <f t="shared" si="9"/>
        <v>AA+</v>
      </c>
      <c r="AA15" s="29" t="s">
        <v>48</v>
      </c>
      <c r="AB15" s="29" t="s">
        <v>30</v>
      </c>
      <c r="AC15" s="29" t="s">
        <v>21</v>
      </c>
    </row>
    <row r="16" spans="1:29" ht="13.9" customHeight="1" x14ac:dyDescent="0.2">
      <c r="B16" s="7" t="s">
        <v>165</v>
      </c>
      <c r="C16" s="8" t="s">
        <v>45</v>
      </c>
      <c r="D16" s="8" t="s">
        <v>40</v>
      </c>
      <c r="E16" s="8" t="s">
        <v>33</v>
      </c>
      <c r="F16" s="33">
        <f>+_xll.BDP(M16,$M$4)</f>
        <v>48.854199999999999</v>
      </c>
      <c r="G16" s="34">
        <f t="shared" si="3"/>
        <v>4.666666666666667</v>
      </c>
      <c r="H16" s="3">
        <f t="shared" si="4"/>
        <v>4</v>
      </c>
      <c r="I16" s="3">
        <f t="shared" si="5"/>
        <v>0</v>
      </c>
      <c r="J16" s="3">
        <f t="shared" si="6"/>
        <v>48.854199999999999</v>
      </c>
      <c r="K16" s="26" t="str">
        <f t="shared" si="7"/>
        <v>AA-</v>
      </c>
      <c r="L16" s="3"/>
      <c r="M16" s="1" t="s">
        <v>128</v>
      </c>
      <c r="N16" s="1">
        <f t="shared" si="0"/>
        <v>5</v>
      </c>
      <c r="O16" s="1">
        <f t="shared" si="1"/>
        <v>4</v>
      </c>
      <c r="P16" s="1">
        <f t="shared" si="2"/>
        <v>5</v>
      </c>
      <c r="Q16" s="7" t="s">
        <v>23</v>
      </c>
      <c r="R16" s="8" t="s">
        <v>23</v>
      </c>
      <c r="S16" s="8" t="s">
        <v>22</v>
      </c>
      <c r="T16" s="24">
        <v>11</v>
      </c>
      <c r="U16" s="7" t="s">
        <v>23</v>
      </c>
      <c r="V16" s="1">
        <v>0</v>
      </c>
      <c r="W16" s="1" t="s">
        <v>164</v>
      </c>
      <c r="X16" s="1" t="str">
        <f t="shared" si="8"/>
        <v>AA</v>
      </c>
      <c r="Y16" s="1" t="str">
        <f t="shared" si="9"/>
        <v>AAA</v>
      </c>
      <c r="AA16" s="1" t="s">
        <v>178</v>
      </c>
      <c r="AB16" s="1" t="s">
        <v>21</v>
      </c>
      <c r="AC16" s="1" t="s">
        <v>19</v>
      </c>
    </row>
    <row r="17" spans="1:29" x14ac:dyDescent="0.2">
      <c r="A17" s="1" t="s">
        <v>3</v>
      </c>
      <c r="B17" s="7" t="s">
        <v>171</v>
      </c>
      <c r="C17" s="8" t="s">
        <v>18</v>
      </c>
      <c r="D17" s="8" t="s">
        <v>19</v>
      </c>
      <c r="E17" s="8" t="s">
        <v>19</v>
      </c>
      <c r="F17" s="33">
        <f>+_xll.BDP(M17,$M$4)</f>
        <v>15.83</v>
      </c>
      <c r="G17" s="34">
        <f t="shared" si="3"/>
        <v>1</v>
      </c>
      <c r="H17" s="3">
        <f t="shared" si="4"/>
        <v>2</v>
      </c>
      <c r="I17" s="3">
        <f t="shared" si="5"/>
        <v>1</v>
      </c>
      <c r="J17" s="3">
        <f t="shared" si="6"/>
        <v>15.83</v>
      </c>
      <c r="K17" s="26" t="str">
        <f t="shared" si="7"/>
        <v>AA+</v>
      </c>
      <c r="L17" s="3"/>
      <c r="M17" s="1" t="s">
        <v>127</v>
      </c>
      <c r="N17" s="1">
        <f t="shared" si="0"/>
        <v>1</v>
      </c>
      <c r="O17" s="1">
        <f t="shared" si="1"/>
        <v>1</v>
      </c>
      <c r="P17" s="1">
        <f t="shared" si="2"/>
        <v>1</v>
      </c>
      <c r="Q17" s="7" t="s">
        <v>25</v>
      </c>
      <c r="R17" s="8" t="s">
        <v>25</v>
      </c>
      <c r="S17" s="8" t="s">
        <v>24</v>
      </c>
      <c r="T17" s="24">
        <v>12</v>
      </c>
      <c r="U17" s="7" t="s">
        <v>25</v>
      </c>
      <c r="V17" s="1">
        <v>0</v>
      </c>
      <c r="W17" s="29" t="s">
        <v>169</v>
      </c>
      <c r="X17" s="29" t="str">
        <f t="shared" si="8"/>
        <v>AA-</v>
      </c>
      <c r="Y17" s="29" t="str">
        <f t="shared" si="9"/>
        <v>AAA</v>
      </c>
      <c r="AA17" s="29" t="s">
        <v>177</v>
      </c>
      <c r="AB17" s="29" t="s">
        <v>40</v>
      </c>
      <c r="AC17" s="29" t="s">
        <v>19</v>
      </c>
    </row>
    <row r="18" spans="1:29" x14ac:dyDescent="0.2">
      <c r="A18" s="1" t="s">
        <v>3</v>
      </c>
      <c r="B18" s="7" t="s">
        <v>46</v>
      </c>
      <c r="C18" s="8" t="s">
        <v>15</v>
      </c>
      <c r="D18" s="8" t="s">
        <v>16</v>
      </c>
      <c r="E18" s="8" t="s">
        <v>14</v>
      </c>
      <c r="F18" s="33">
        <f>+_xll.BDP(M18,$M$4)</f>
        <v>603.52</v>
      </c>
      <c r="G18" s="34">
        <f t="shared" si="3"/>
        <v>15.666666666666666</v>
      </c>
      <c r="H18" s="3">
        <f t="shared" si="4"/>
        <v>14</v>
      </c>
      <c r="I18" s="3">
        <f t="shared" si="5"/>
        <v>0</v>
      </c>
      <c r="J18" s="3">
        <f t="shared" si="6"/>
        <v>603.52</v>
      </c>
      <c r="K18" s="26" t="str">
        <f t="shared" si="7"/>
        <v>B+</v>
      </c>
      <c r="L18" s="3"/>
      <c r="M18" s="1" t="s">
        <v>126</v>
      </c>
      <c r="N18" s="1">
        <f t="shared" si="0"/>
        <v>16</v>
      </c>
      <c r="O18" s="1">
        <f t="shared" si="1"/>
        <v>16</v>
      </c>
      <c r="P18" s="1">
        <f t="shared" si="2"/>
        <v>15</v>
      </c>
      <c r="Q18" s="25" t="s">
        <v>27</v>
      </c>
      <c r="R18" s="5" t="s">
        <v>27</v>
      </c>
      <c r="S18" s="5" t="s">
        <v>26</v>
      </c>
      <c r="T18" s="24">
        <v>13</v>
      </c>
      <c r="U18" s="25" t="s">
        <v>27</v>
      </c>
      <c r="V18" s="1">
        <v>0</v>
      </c>
      <c r="W18" s="1" t="s">
        <v>60</v>
      </c>
      <c r="X18" s="1" t="str">
        <f t="shared" si="8"/>
        <v>A+</v>
      </c>
      <c r="Y18" s="1" t="str">
        <f t="shared" si="9"/>
        <v>A+</v>
      </c>
      <c r="AA18" s="1" t="s">
        <v>60</v>
      </c>
      <c r="AB18" s="1" t="s">
        <v>59</v>
      </c>
      <c r="AC18" s="1" t="s">
        <v>33</v>
      </c>
    </row>
    <row r="19" spans="1:29" x14ac:dyDescent="0.2">
      <c r="A19" s="1" t="s">
        <v>3</v>
      </c>
      <c r="B19" s="7" t="s">
        <v>48</v>
      </c>
      <c r="C19" s="8" t="s">
        <v>20</v>
      </c>
      <c r="D19" s="8" t="s">
        <v>21</v>
      </c>
      <c r="E19" s="8" t="s">
        <v>21</v>
      </c>
      <c r="F19" s="33">
        <f>+_xll.BDP(M19,$M$4)</f>
        <v>22.71</v>
      </c>
      <c r="G19" s="34">
        <f t="shared" ref="G19:G30" si="10">AVERAGE(N19:P19)</f>
        <v>2</v>
      </c>
      <c r="H19" s="3">
        <f t="shared" si="4"/>
        <v>2</v>
      </c>
      <c r="I19" s="3">
        <f t="shared" si="5"/>
        <v>0</v>
      </c>
      <c r="J19" s="3">
        <f t="shared" si="6"/>
        <v>22.71</v>
      </c>
      <c r="K19" s="26" t="str">
        <f t="shared" si="7"/>
        <v>AA+</v>
      </c>
      <c r="L19" s="3"/>
      <c r="M19" s="1" t="s">
        <v>125</v>
      </c>
      <c r="N19" s="1">
        <f t="shared" si="0"/>
        <v>2</v>
      </c>
      <c r="O19" s="1">
        <f t="shared" si="1"/>
        <v>2</v>
      </c>
      <c r="P19" s="1">
        <f t="shared" si="2"/>
        <v>2</v>
      </c>
      <c r="Q19" s="7" t="s">
        <v>10</v>
      </c>
      <c r="R19" s="8" t="s">
        <v>10</v>
      </c>
      <c r="S19" s="8" t="s">
        <v>9</v>
      </c>
      <c r="T19" s="24">
        <v>14</v>
      </c>
      <c r="U19" s="7" t="s">
        <v>10</v>
      </c>
      <c r="V19" s="1">
        <v>0</v>
      </c>
      <c r="W19" s="29" t="s">
        <v>64</v>
      </c>
      <c r="X19" s="29" t="str">
        <f t="shared" si="8"/>
        <v>A</v>
      </c>
      <c r="Y19" s="29" t="str">
        <f t="shared" si="9"/>
        <v>A-</v>
      </c>
      <c r="AA19" s="29" t="s">
        <v>64</v>
      </c>
      <c r="AB19" s="29" t="s">
        <v>17</v>
      </c>
      <c r="AC19" s="29" t="s">
        <v>34</v>
      </c>
    </row>
    <row r="20" spans="1:29" x14ac:dyDescent="0.2">
      <c r="A20" s="1" t="s">
        <v>3</v>
      </c>
      <c r="B20" s="7" t="s">
        <v>49</v>
      </c>
      <c r="C20" s="8" t="s">
        <v>47</v>
      </c>
      <c r="D20" s="8" t="s">
        <v>30</v>
      </c>
      <c r="E20" s="8" t="s">
        <v>30</v>
      </c>
      <c r="F20" s="33">
        <f>+_xll.BDP(M20,$M$4)</f>
        <v>38.808799999999998</v>
      </c>
      <c r="G20" s="34">
        <f t="shared" si="10"/>
        <v>3</v>
      </c>
      <c r="H20" s="3">
        <f t="shared" si="4"/>
        <v>3</v>
      </c>
      <c r="I20" s="3">
        <f t="shared" si="5"/>
        <v>0</v>
      </c>
      <c r="J20" s="3">
        <f t="shared" si="6"/>
        <v>38.808799999999998</v>
      </c>
      <c r="K20" s="26" t="str">
        <f t="shared" si="7"/>
        <v>AA</v>
      </c>
      <c r="L20" s="3"/>
      <c r="M20" s="1" t="s">
        <v>99</v>
      </c>
      <c r="N20" s="1">
        <f t="shared" si="0"/>
        <v>3</v>
      </c>
      <c r="O20" s="1">
        <f t="shared" si="1"/>
        <v>3</v>
      </c>
      <c r="P20" s="1">
        <f t="shared" si="2"/>
        <v>3</v>
      </c>
      <c r="Q20" s="7" t="s">
        <v>14</v>
      </c>
      <c r="R20" s="8" t="s">
        <v>14</v>
      </c>
      <c r="S20" s="8" t="s">
        <v>38</v>
      </c>
      <c r="T20" s="24">
        <v>15</v>
      </c>
      <c r="U20" s="7" t="s">
        <v>14</v>
      </c>
      <c r="V20" s="1">
        <v>0</v>
      </c>
      <c r="W20" s="1" t="s">
        <v>66</v>
      </c>
      <c r="X20" s="1" t="str">
        <f t="shared" si="8"/>
        <v>BB+</v>
      </c>
      <c r="Y20" s="1" t="str">
        <f t="shared" si="9"/>
        <v>BBB+</v>
      </c>
      <c r="AA20" s="1" t="s">
        <v>66</v>
      </c>
      <c r="AB20" s="1" t="s">
        <v>13</v>
      </c>
      <c r="AC20" s="1" t="s">
        <v>17</v>
      </c>
    </row>
    <row r="21" spans="1:29" x14ac:dyDescent="0.2">
      <c r="A21" s="1" t="s">
        <v>3</v>
      </c>
      <c r="B21" s="7" t="s">
        <v>164</v>
      </c>
      <c r="C21" s="8" t="s">
        <v>18</v>
      </c>
      <c r="D21" s="8" t="s">
        <v>19</v>
      </c>
      <c r="E21" s="8" t="s">
        <v>19</v>
      </c>
      <c r="F21" s="33">
        <f>+_xll.BDP(M21,$M$4)</f>
        <v>24.0684</v>
      </c>
      <c r="G21" s="34">
        <f t="shared" si="10"/>
        <v>1</v>
      </c>
      <c r="H21" s="3">
        <f t="shared" si="4"/>
        <v>3</v>
      </c>
      <c r="I21" s="3">
        <f t="shared" si="5"/>
        <v>1</v>
      </c>
      <c r="J21" s="3">
        <f t="shared" si="6"/>
        <v>24.0684</v>
      </c>
      <c r="K21" s="26" t="str">
        <f t="shared" si="7"/>
        <v>AA</v>
      </c>
      <c r="L21" s="3"/>
      <c r="M21" s="1" t="s">
        <v>100</v>
      </c>
      <c r="N21" s="1">
        <f t="shared" si="0"/>
        <v>1</v>
      </c>
      <c r="O21" s="1">
        <f t="shared" si="1"/>
        <v>1</v>
      </c>
      <c r="P21" s="1">
        <f t="shared" si="2"/>
        <v>1</v>
      </c>
      <c r="Q21" s="25" t="s">
        <v>16</v>
      </c>
      <c r="R21" s="5" t="s">
        <v>16</v>
      </c>
      <c r="S21" s="5" t="s">
        <v>15</v>
      </c>
      <c r="T21" s="24">
        <v>16</v>
      </c>
      <c r="U21" s="25" t="s">
        <v>16</v>
      </c>
      <c r="V21" s="1">
        <v>0</v>
      </c>
      <c r="W21" s="29" t="s">
        <v>67</v>
      </c>
      <c r="X21" s="29" t="str">
        <f t="shared" si="8"/>
        <v>BBB-</v>
      </c>
      <c r="Y21" s="29" t="str">
        <f t="shared" si="9"/>
        <v>BBB-</v>
      </c>
      <c r="AA21" s="29" t="s">
        <v>67</v>
      </c>
      <c r="AB21" s="29" t="s">
        <v>23</v>
      </c>
      <c r="AC21" s="29" t="s">
        <v>12</v>
      </c>
    </row>
    <row r="22" spans="1:29" x14ac:dyDescent="0.2">
      <c r="A22" s="1" t="s">
        <v>3</v>
      </c>
      <c r="B22" s="7" t="s">
        <v>169</v>
      </c>
      <c r="C22" s="8" t="s">
        <v>20</v>
      </c>
      <c r="D22" s="8" t="s">
        <v>19</v>
      </c>
      <c r="E22" s="8" t="s">
        <v>21</v>
      </c>
      <c r="F22" s="33">
        <f>+_xll.BDP(M22,$M$4)</f>
        <v>46.45000000000001</v>
      </c>
      <c r="G22" s="34">
        <f t="shared" si="10"/>
        <v>1.6666666666666667</v>
      </c>
      <c r="H22" s="3">
        <f t="shared" si="4"/>
        <v>4</v>
      </c>
      <c r="I22" s="3">
        <f t="shared" si="5"/>
        <v>1</v>
      </c>
      <c r="J22" s="3">
        <f t="shared" si="6"/>
        <v>46.45000000000001</v>
      </c>
      <c r="K22" s="26" t="str">
        <f t="shared" si="7"/>
        <v>AA-</v>
      </c>
      <c r="L22" s="3"/>
      <c r="M22" s="1" t="s">
        <v>144</v>
      </c>
      <c r="N22" s="1">
        <f t="shared" si="0"/>
        <v>2</v>
      </c>
      <c r="O22" s="1">
        <f t="shared" si="1"/>
        <v>1</v>
      </c>
      <c r="P22" s="1">
        <f t="shared" si="2"/>
        <v>2</v>
      </c>
      <c r="Q22" s="7" t="s">
        <v>148</v>
      </c>
      <c r="R22" s="8" t="s">
        <v>148</v>
      </c>
      <c r="S22" s="8" t="s">
        <v>28</v>
      </c>
      <c r="T22" s="24">
        <v>17</v>
      </c>
      <c r="U22" s="7" t="s">
        <v>148</v>
      </c>
      <c r="V22" s="1">
        <v>0</v>
      </c>
      <c r="W22" s="1" t="s">
        <v>166</v>
      </c>
      <c r="X22" s="1" t="str">
        <f t="shared" si="8"/>
        <v>AA+</v>
      </c>
      <c r="Y22" s="1" t="str">
        <f t="shared" si="9"/>
        <v>AAA</v>
      </c>
      <c r="AA22" s="1" t="s">
        <v>166</v>
      </c>
      <c r="AB22" s="1" t="s">
        <v>30</v>
      </c>
      <c r="AC22" s="1" t="s">
        <v>19</v>
      </c>
    </row>
    <row r="23" spans="1:29" x14ac:dyDescent="0.2">
      <c r="A23" s="1" t="s">
        <v>3</v>
      </c>
      <c r="B23" s="7" t="s">
        <v>52</v>
      </c>
      <c r="C23" s="8" t="s">
        <v>22</v>
      </c>
      <c r="D23" s="8" t="s">
        <v>23</v>
      </c>
      <c r="E23" s="8" t="s">
        <v>12</v>
      </c>
      <c r="F23" s="33">
        <f>+_xll.BDP(M23,$M$4)</f>
        <v>79.91</v>
      </c>
      <c r="G23" s="34">
        <f t="shared" si="10"/>
        <v>10.666666666666666</v>
      </c>
      <c r="H23" s="3">
        <f t="shared" si="4"/>
        <v>6</v>
      </c>
      <c r="I23" s="3">
        <f t="shared" si="5"/>
        <v>0</v>
      </c>
      <c r="J23" s="3">
        <f t="shared" si="6"/>
        <v>79.91</v>
      </c>
      <c r="K23" s="26" t="str">
        <f t="shared" si="7"/>
        <v>A</v>
      </c>
      <c r="L23" s="3"/>
      <c r="M23" s="1" t="s">
        <v>124</v>
      </c>
      <c r="N23" s="1">
        <f t="shared" si="0"/>
        <v>11</v>
      </c>
      <c r="O23" s="1">
        <f t="shared" si="1"/>
        <v>11</v>
      </c>
      <c r="P23" s="1">
        <f t="shared" si="2"/>
        <v>10</v>
      </c>
      <c r="Q23" s="7" t="s">
        <v>51</v>
      </c>
      <c r="R23" s="8" t="s">
        <v>51</v>
      </c>
      <c r="S23" s="8" t="s">
        <v>31</v>
      </c>
      <c r="T23" s="24">
        <v>18</v>
      </c>
      <c r="U23" s="7" t="s">
        <v>51</v>
      </c>
      <c r="V23" s="1">
        <v>0</v>
      </c>
      <c r="W23" s="29" t="s">
        <v>162</v>
      </c>
      <c r="X23" s="29" t="str">
        <f t="shared" si="8"/>
        <v>AA</v>
      </c>
      <c r="Y23" s="29" t="str">
        <f t="shared" si="9"/>
        <v>AA</v>
      </c>
      <c r="AA23" s="29" t="s">
        <v>162</v>
      </c>
      <c r="AB23" s="29" t="s">
        <v>30</v>
      </c>
      <c r="AC23" s="29" t="s">
        <v>30</v>
      </c>
    </row>
    <row r="24" spans="1:29" x14ac:dyDescent="0.2">
      <c r="A24" s="1" t="s">
        <v>3</v>
      </c>
      <c r="B24" s="7" t="s">
        <v>53</v>
      </c>
      <c r="C24" s="8" t="s">
        <v>37</v>
      </c>
      <c r="D24" s="8" t="s">
        <v>17</v>
      </c>
      <c r="E24" s="8" t="s">
        <v>17</v>
      </c>
      <c r="F24" s="33">
        <f>+_xll.BDP(M24,$M$4)</f>
        <v>85.27</v>
      </c>
      <c r="G24" s="34">
        <f t="shared" si="10"/>
        <v>8.3333333333333339</v>
      </c>
      <c r="H24" s="3">
        <f t="shared" si="4"/>
        <v>6</v>
      </c>
      <c r="I24" s="3">
        <f t="shared" si="5"/>
        <v>0</v>
      </c>
      <c r="J24" s="3">
        <f t="shared" si="6"/>
        <v>85.27</v>
      </c>
      <c r="K24" s="26" t="str">
        <f t="shared" si="7"/>
        <v>A</v>
      </c>
      <c r="L24" s="3"/>
      <c r="M24" s="1" t="s">
        <v>123</v>
      </c>
      <c r="N24" s="1">
        <f t="shared" si="0"/>
        <v>9</v>
      </c>
      <c r="O24" s="1">
        <f t="shared" si="1"/>
        <v>8</v>
      </c>
      <c r="P24" s="1">
        <f t="shared" si="2"/>
        <v>8</v>
      </c>
      <c r="Q24" s="25" t="s">
        <v>149</v>
      </c>
      <c r="R24" s="5" t="s">
        <v>149</v>
      </c>
      <c r="S24" s="5" t="s">
        <v>50</v>
      </c>
      <c r="T24" s="24">
        <v>19</v>
      </c>
      <c r="U24" s="25" t="s">
        <v>149</v>
      </c>
      <c r="V24" s="1">
        <v>0</v>
      </c>
      <c r="W24" s="1" t="s">
        <v>68</v>
      </c>
      <c r="X24" s="1" t="str">
        <f t="shared" si="8"/>
        <v>A</v>
      </c>
      <c r="Y24" s="1" t="str">
        <f t="shared" si="9"/>
        <v>B+</v>
      </c>
      <c r="AA24" s="1" t="s">
        <v>68</v>
      </c>
      <c r="AB24" s="1" t="s">
        <v>14</v>
      </c>
      <c r="AC24" s="1" t="s">
        <v>10</v>
      </c>
    </row>
    <row r="25" spans="1:29" x14ac:dyDescent="0.2">
      <c r="A25" s="1" t="s">
        <v>3</v>
      </c>
      <c r="B25" s="7" t="s">
        <v>54</v>
      </c>
      <c r="C25" s="8" t="s">
        <v>55</v>
      </c>
      <c r="D25" s="8" t="s">
        <v>12</v>
      </c>
      <c r="E25" s="8" t="s">
        <v>12</v>
      </c>
      <c r="F25" s="33">
        <f>+_xll.BDP(M25,$M$4)</f>
        <v>163.05000000000001</v>
      </c>
      <c r="G25" s="34">
        <f t="shared" si="10"/>
        <v>10</v>
      </c>
      <c r="H25" s="3">
        <f t="shared" si="4"/>
        <v>9</v>
      </c>
      <c r="I25" s="3">
        <f t="shared" si="5"/>
        <v>0</v>
      </c>
      <c r="J25" s="3">
        <f t="shared" si="6"/>
        <v>163.05000000000001</v>
      </c>
      <c r="K25" s="26" t="str">
        <f t="shared" si="7"/>
        <v>BBB</v>
      </c>
      <c r="L25" s="3"/>
      <c r="M25" s="1" t="s">
        <v>143</v>
      </c>
      <c r="N25" s="1">
        <f t="shared" si="0"/>
        <v>10</v>
      </c>
      <c r="O25" s="1">
        <f t="shared" si="1"/>
        <v>10</v>
      </c>
      <c r="P25" s="1">
        <f t="shared" si="2"/>
        <v>10</v>
      </c>
      <c r="Q25" s="7" t="s">
        <v>150</v>
      </c>
      <c r="R25" s="8" t="s">
        <v>150</v>
      </c>
      <c r="S25" s="8"/>
      <c r="T25" s="24">
        <v>20</v>
      </c>
      <c r="U25" s="7" t="s">
        <v>150</v>
      </c>
      <c r="V25" s="1">
        <v>0</v>
      </c>
      <c r="W25" s="29" t="s">
        <v>170</v>
      </c>
      <c r="X25" s="29" t="str">
        <f t="shared" si="8"/>
        <v>AA+</v>
      </c>
      <c r="Y25" s="29" t="str">
        <f t="shared" si="9"/>
        <v>AAA</v>
      </c>
      <c r="AA25" s="29" t="s">
        <v>179</v>
      </c>
      <c r="AB25" s="29" t="s">
        <v>30</v>
      </c>
      <c r="AC25" s="29" t="s">
        <v>19</v>
      </c>
    </row>
    <row r="26" spans="1:29" x14ac:dyDescent="0.2">
      <c r="A26" s="1" t="s">
        <v>3</v>
      </c>
      <c r="B26" s="7" t="s">
        <v>56</v>
      </c>
      <c r="C26" s="8" t="s">
        <v>55</v>
      </c>
      <c r="D26" s="8" t="s">
        <v>23</v>
      </c>
      <c r="E26" s="8" t="s">
        <v>12</v>
      </c>
      <c r="F26" s="33">
        <f>+_xll.BDP(M26,$M$4)</f>
        <v>177.37160000000003</v>
      </c>
      <c r="G26" s="34">
        <f t="shared" si="10"/>
        <v>10.333333333333334</v>
      </c>
      <c r="H26" s="3">
        <f t="shared" si="4"/>
        <v>10</v>
      </c>
      <c r="I26" s="3">
        <f t="shared" si="5"/>
        <v>0</v>
      </c>
      <c r="J26" s="3">
        <f t="shared" si="6"/>
        <v>177.37160000000003</v>
      </c>
      <c r="K26" s="26" t="str">
        <f t="shared" si="7"/>
        <v>BBB-</v>
      </c>
      <c r="L26" s="3"/>
      <c r="M26" s="1" t="s">
        <v>142</v>
      </c>
      <c r="N26" s="1">
        <f t="shared" si="0"/>
        <v>10</v>
      </c>
      <c r="O26" s="1">
        <f t="shared" si="1"/>
        <v>11</v>
      </c>
      <c r="P26" s="1">
        <f t="shared" si="2"/>
        <v>10</v>
      </c>
      <c r="Q26" s="7" t="s">
        <v>151</v>
      </c>
      <c r="R26" s="8" t="s">
        <v>152</v>
      </c>
      <c r="S26" s="8" t="s">
        <v>150</v>
      </c>
      <c r="T26" s="24">
        <v>21</v>
      </c>
      <c r="U26" s="7" t="s">
        <v>151</v>
      </c>
      <c r="V26" s="1">
        <v>0</v>
      </c>
      <c r="W26" s="1" t="s">
        <v>71</v>
      </c>
      <c r="X26" s="1" t="str">
        <f t="shared" si="8"/>
        <v>A-</v>
      </c>
      <c r="Y26" s="1" t="str">
        <f t="shared" si="9"/>
        <v>BBB+</v>
      </c>
      <c r="AA26" s="1" t="s">
        <v>71</v>
      </c>
      <c r="AB26" s="1" t="s">
        <v>17</v>
      </c>
      <c r="AC26" s="1" t="s">
        <v>17</v>
      </c>
    </row>
    <row r="27" spans="1:29" x14ac:dyDescent="0.2">
      <c r="A27" s="1" t="s">
        <v>3</v>
      </c>
      <c r="B27" s="7" t="s">
        <v>57</v>
      </c>
      <c r="C27" s="8" t="s">
        <v>58</v>
      </c>
      <c r="D27" s="8" t="s">
        <v>33</v>
      </c>
      <c r="E27" s="8" t="s">
        <v>59</v>
      </c>
      <c r="F27" s="33">
        <f>+_xll.BDP(M27,$M$4)</f>
        <v>41.577500000000001</v>
      </c>
      <c r="G27" s="34">
        <f t="shared" si="10"/>
        <v>6</v>
      </c>
      <c r="H27" s="3">
        <f t="shared" si="4"/>
        <v>4</v>
      </c>
      <c r="I27" s="3">
        <f t="shared" si="5"/>
        <v>0</v>
      </c>
      <c r="J27" s="3">
        <f t="shared" si="6"/>
        <v>41.577500000000001</v>
      </c>
      <c r="K27" s="26" t="str">
        <f t="shared" si="7"/>
        <v>AA-</v>
      </c>
      <c r="L27" s="3"/>
      <c r="M27" s="1" t="s">
        <v>110</v>
      </c>
      <c r="N27" s="1">
        <f t="shared" si="0"/>
        <v>7</v>
      </c>
      <c r="O27" s="1">
        <f t="shared" si="1"/>
        <v>5</v>
      </c>
      <c r="P27" s="1">
        <f t="shared" si="2"/>
        <v>6</v>
      </c>
      <c r="Q27" s="7" t="s">
        <v>154</v>
      </c>
      <c r="R27" s="8" t="s">
        <v>153</v>
      </c>
      <c r="S27" s="8"/>
      <c r="T27" s="24">
        <v>22</v>
      </c>
      <c r="U27" s="7" t="s">
        <v>154</v>
      </c>
      <c r="V27" s="1">
        <v>0</v>
      </c>
      <c r="W27" s="29" t="s">
        <v>74</v>
      </c>
      <c r="X27" s="29" t="str">
        <f t="shared" si="8"/>
        <v>A-</v>
      </c>
      <c r="Y27" s="29" t="str">
        <f t="shared" si="9"/>
        <v>BB+</v>
      </c>
      <c r="AA27" s="29" t="s">
        <v>74</v>
      </c>
      <c r="AB27" s="29" t="s">
        <v>10</v>
      </c>
      <c r="AC27" s="29" t="s">
        <v>23</v>
      </c>
    </row>
    <row r="28" spans="1:29" ht="15" thickBot="1" x14ac:dyDescent="0.25">
      <c r="A28" s="1" t="s">
        <v>3</v>
      </c>
      <c r="B28" s="7" t="s">
        <v>60</v>
      </c>
      <c r="C28" s="8" t="s">
        <v>45</v>
      </c>
      <c r="D28" s="8" t="s">
        <v>33</v>
      </c>
      <c r="E28" s="8" t="s">
        <v>59</v>
      </c>
      <c r="F28" s="33">
        <f>+_xll.BDP(M28,$M$4)</f>
        <v>77.204999999999998</v>
      </c>
      <c r="G28" s="34">
        <f t="shared" si="10"/>
        <v>5.333333333333333</v>
      </c>
      <c r="H28" s="3">
        <f t="shared" si="4"/>
        <v>5</v>
      </c>
      <c r="I28" s="3">
        <f t="shared" si="5"/>
        <v>0</v>
      </c>
      <c r="J28" s="3">
        <f t="shared" si="6"/>
        <v>77.204999999999998</v>
      </c>
      <c r="K28" s="26" t="str">
        <f t="shared" si="7"/>
        <v>A+</v>
      </c>
      <c r="L28" s="3"/>
      <c r="M28" s="1" t="s">
        <v>122</v>
      </c>
      <c r="N28" s="1">
        <f t="shared" si="0"/>
        <v>5</v>
      </c>
      <c r="O28" s="1">
        <f t="shared" si="1"/>
        <v>5</v>
      </c>
      <c r="P28" s="1">
        <f t="shared" si="2"/>
        <v>6</v>
      </c>
      <c r="Q28" s="9" t="s">
        <v>153</v>
      </c>
      <c r="R28" s="10"/>
      <c r="S28" s="10"/>
      <c r="T28" s="24">
        <v>23</v>
      </c>
      <c r="U28" s="9" t="s">
        <v>153</v>
      </c>
      <c r="V28" s="1">
        <v>0</v>
      </c>
      <c r="W28" s="1" t="s">
        <v>75</v>
      </c>
      <c r="X28" s="1" t="str">
        <f t="shared" si="8"/>
        <v>A-</v>
      </c>
      <c r="Y28" s="1" t="str">
        <f t="shared" si="9"/>
        <v>AA</v>
      </c>
      <c r="AA28" s="1" t="s">
        <v>75</v>
      </c>
      <c r="AB28" s="1" t="s">
        <v>34</v>
      </c>
      <c r="AC28" s="1" t="s">
        <v>30</v>
      </c>
    </row>
    <row r="29" spans="1:29" ht="18" customHeight="1" x14ac:dyDescent="0.2">
      <c r="A29" s="1" t="s">
        <v>3</v>
      </c>
      <c r="B29" s="7" t="s">
        <v>61</v>
      </c>
      <c r="C29" s="8" t="s">
        <v>37</v>
      </c>
      <c r="D29" s="8" t="s">
        <v>12</v>
      </c>
      <c r="E29" s="8" t="s">
        <v>17</v>
      </c>
      <c r="F29" s="33">
        <f>+_xll.BDP(M29,$M$4)</f>
        <v>218.43549999999999</v>
      </c>
      <c r="G29" s="34">
        <f t="shared" si="10"/>
        <v>9</v>
      </c>
      <c r="H29" s="3">
        <f t="shared" si="4"/>
        <v>11</v>
      </c>
      <c r="I29" s="3">
        <f t="shared" si="5"/>
        <v>1</v>
      </c>
      <c r="J29" s="3">
        <f t="shared" si="6"/>
        <v>218.43549999999999</v>
      </c>
      <c r="K29" s="26" t="str">
        <f t="shared" si="7"/>
        <v>BB+</v>
      </c>
      <c r="L29" s="3"/>
      <c r="M29" s="1" t="s">
        <v>101</v>
      </c>
      <c r="N29" s="1">
        <f t="shared" si="0"/>
        <v>9</v>
      </c>
      <c r="O29" s="1">
        <f t="shared" si="1"/>
        <v>10</v>
      </c>
      <c r="P29" s="1">
        <f t="shared" si="2"/>
        <v>8</v>
      </c>
      <c r="W29" s="29" t="s">
        <v>77</v>
      </c>
      <c r="X29" s="29" t="str">
        <f t="shared" si="8"/>
        <v>BBB-</v>
      </c>
      <c r="Y29" s="29" t="str">
        <f t="shared" si="9"/>
        <v>BB+</v>
      </c>
      <c r="AA29" s="29" t="s">
        <v>77</v>
      </c>
      <c r="AB29" s="29" t="s">
        <v>25</v>
      </c>
      <c r="AC29" s="29" t="s">
        <v>23</v>
      </c>
    </row>
    <row r="30" spans="1:29" x14ac:dyDescent="0.2">
      <c r="A30" s="1" t="s">
        <v>3</v>
      </c>
      <c r="B30" s="7" t="s">
        <v>62</v>
      </c>
      <c r="C30" s="8" t="s">
        <v>45</v>
      </c>
      <c r="D30" s="8" t="s">
        <v>33</v>
      </c>
      <c r="E30" s="8" t="s">
        <v>59</v>
      </c>
      <c r="F30" s="33">
        <f>+_xll.BDP(M30,$M$4)</f>
        <v>30.014500000000002</v>
      </c>
      <c r="G30" s="34">
        <f t="shared" si="10"/>
        <v>5.333333333333333</v>
      </c>
      <c r="H30" s="3">
        <f t="shared" si="4"/>
        <v>3</v>
      </c>
      <c r="I30" s="3">
        <f t="shared" si="5"/>
        <v>0</v>
      </c>
      <c r="J30" s="3">
        <f t="shared" si="6"/>
        <v>30.014500000000002</v>
      </c>
      <c r="K30" s="26" t="str">
        <f t="shared" si="7"/>
        <v>AA</v>
      </c>
      <c r="L30" s="3"/>
      <c r="M30" s="1" t="s">
        <v>141</v>
      </c>
      <c r="N30" s="1">
        <f t="shared" si="0"/>
        <v>5</v>
      </c>
      <c r="O30" s="1">
        <f t="shared" si="1"/>
        <v>5</v>
      </c>
      <c r="P30" s="1">
        <f t="shared" si="2"/>
        <v>6</v>
      </c>
      <c r="W30" s="1" t="s">
        <v>78</v>
      </c>
      <c r="X30" s="1" t="str">
        <f t="shared" si="8"/>
        <v>BBB</v>
      </c>
      <c r="Y30" s="1" t="str">
        <f t="shared" si="9"/>
        <v>A-</v>
      </c>
      <c r="AA30" s="1" t="s">
        <v>78</v>
      </c>
      <c r="AB30" s="1" t="s">
        <v>12</v>
      </c>
      <c r="AC30" s="1" t="s">
        <v>34</v>
      </c>
    </row>
    <row r="31" spans="1:29" x14ac:dyDescent="0.2">
      <c r="A31" s="1" t="s">
        <v>3</v>
      </c>
      <c r="B31" s="7" t="s">
        <v>63</v>
      </c>
      <c r="C31" s="8" t="s">
        <v>58</v>
      </c>
      <c r="D31" s="8" t="s">
        <v>34</v>
      </c>
      <c r="E31" s="8" t="s">
        <v>34</v>
      </c>
      <c r="F31" s="33">
        <f>+_xll.BDP(M31,$M$4)</f>
        <v>72.3</v>
      </c>
      <c r="G31" s="34">
        <f t="shared" ref="G31:G61" si="11">AVERAGE(N31:P31)</f>
        <v>7</v>
      </c>
      <c r="H31" s="3">
        <f t="shared" si="4"/>
        <v>5</v>
      </c>
      <c r="I31" s="3">
        <f t="shared" si="5"/>
        <v>0</v>
      </c>
      <c r="J31" s="3">
        <f t="shared" si="6"/>
        <v>72.3</v>
      </c>
      <c r="K31" s="26" t="str">
        <f t="shared" si="7"/>
        <v>A+</v>
      </c>
      <c r="L31" s="3"/>
      <c r="M31" s="1" t="s">
        <v>121</v>
      </c>
      <c r="N31" s="1">
        <f t="shared" si="0"/>
        <v>7</v>
      </c>
      <c r="O31" s="1">
        <f t="shared" si="1"/>
        <v>7</v>
      </c>
      <c r="P31" s="1">
        <f t="shared" si="2"/>
        <v>7</v>
      </c>
      <c r="W31" s="29" t="s">
        <v>81</v>
      </c>
      <c r="X31" s="29" t="str">
        <f t="shared" si="8"/>
        <v>B</v>
      </c>
      <c r="Y31" s="29" t="str">
        <f t="shared" si="9"/>
        <v>BBB-</v>
      </c>
      <c r="AA31" s="29" t="s">
        <v>81</v>
      </c>
      <c r="AB31" s="29" t="s">
        <v>25</v>
      </c>
      <c r="AC31" s="29" t="s">
        <v>12</v>
      </c>
    </row>
    <row r="32" spans="1:29" x14ac:dyDescent="0.2">
      <c r="A32" s="1" t="s">
        <v>3</v>
      </c>
      <c r="B32" s="7" t="s">
        <v>64</v>
      </c>
      <c r="C32" s="8" t="s">
        <v>58</v>
      </c>
      <c r="D32" s="8" t="s">
        <v>34</v>
      </c>
      <c r="E32" s="8" t="s">
        <v>34</v>
      </c>
      <c r="F32" s="33">
        <f>+_xll.BDP(M32,$M$4)</f>
        <v>95.851800000000011</v>
      </c>
      <c r="G32" s="34">
        <f t="shared" si="11"/>
        <v>7</v>
      </c>
      <c r="H32" s="3">
        <f t="shared" si="4"/>
        <v>6</v>
      </c>
      <c r="I32" s="3">
        <f t="shared" si="5"/>
        <v>0</v>
      </c>
      <c r="J32" s="3">
        <f t="shared" si="6"/>
        <v>95.851800000000011</v>
      </c>
      <c r="K32" s="26" t="str">
        <f t="shared" si="7"/>
        <v>A</v>
      </c>
      <c r="L32" s="3"/>
      <c r="M32" s="1" t="s">
        <v>140</v>
      </c>
      <c r="N32" s="1">
        <f t="shared" si="0"/>
        <v>7</v>
      </c>
      <c r="O32" s="1">
        <f t="shared" si="1"/>
        <v>7</v>
      </c>
      <c r="P32" s="1">
        <f t="shared" si="2"/>
        <v>7</v>
      </c>
      <c r="W32" s="1" t="s">
        <v>163</v>
      </c>
      <c r="X32" s="1" t="str">
        <f t="shared" si="8"/>
        <v>AA</v>
      </c>
      <c r="Y32" s="1" t="str">
        <f t="shared" si="9"/>
        <v>AA-</v>
      </c>
      <c r="AA32" s="1" t="s">
        <v>180</v>
      </c>
      <c r="AB32" s="1" t="s">
        <v>40</v>
      </c>
      <c r="AC32" s="1" t="s">
        <v>40</v>
      </c>
    </row>
    <row r="33" spans="1:29" x14ac:dyDescent="0.2">
      <c r="A33" s="1" t="s">
        <v>3</v>
      </c>
      <c r="B33" s="7" t="s">
        <v>66</v>
      </c>
      <c r="C33" s="8" t="s">
        <v>58</v>
      </c>
      <c r="D33" s="8" t="s">
        <v>17</v>
      </c>
      <c r="E33" s="8" t="s">
        <v>17</v>
      </c>
      <c r="F33" s="33">
        <f>+_xll.BDP(M33,$M$4)</f>
        <v>203.54050000000001</v>
      </c>
      <c r="G33" s="34">
        <f t="shared" si="11"/>
        <v>7.666666666666667</v>
      </c>
      <c r="H33" s="3">
        <f t="shared" si="4"/>
        <v>11</v>
      </c>
      <c r="I33" s="3">
        <f t="shared" si="5"/>
        <v>1</v>
      </c>
      <c r="J33" s="3">
        <f t="shared" si="6"/>
        <v>203.54050000000001</v>
      </c>
      <c r="K33" s="26" t="str">
        <f t="shared" si="7"/>
        <v>BB+</v>
      </c>
      <c r="L33" s="3"/>
      <c r="M33" s="1" t="s">
        <v>91</v>
      </c>
      <c r="N33" s="1">
        <f t="shared" si="0"/>
        <v>7</v>
      </c>
      <c r="O33" s="1">
        <f t="shared" si="1"/>
        <v>8</v>
      </c>
      <c r="P33" s="1">
        <f t="shared" si="2"/>
        <v>8</v>
      </c>
      <c r="W33" s="29" t="s">
        <v>160</v>
      </c>
      <c r="X33" s="29" t="str">
        <f t="shared" si="8"/>
        <v>AA+</v>
      </c>
      <c r="Y33" s="29" t="str">
        <f t="shared" si="9"/>
        <v>AAA</v>
      </c>
      <c r="AA33" s="29" t="s">
        <v>160</v>
      </c>
      <c r="AB33" s="29" t="s">
        <v>30</v>
      </c>
      <c r="AC33" s="29" t="s">
        <v>19</v>
      </c>
    </row>
    <row r="34" spans="1:29" x14ac:dyDescent="0.2">
      <c r="A34" s="1" t="s">
        <v>3</v>
      </c>
      <c r="B34" s="7" t="s">
        <v>67</v>
      </c>
      <c r="C34" s="8" t="s">
        <v>22</v>
      </c>
      <c r="D34" s="8" t="s">
        <v>12</v>
      </c>
      <c r="E34" s="8" t="s">
        <v>12</v>
      </c>
      <c r="F34" s="33">
        <f>+_xll.BDP(M34,$M$4)</f>
        <v>168.51</v>
      </c>
      <c r="G34" s="34">
        <f t="shared" si="11"/>
        <v>10.333333333333334</v>
      </c>
      <c r="H34" s="3">
        <f t="shared" si="4"/>
        <v>10</v>
      </c>
      <c r="I34" s="3">
        <f t="shared" si="5"/>
        <v>0</v>
      </c>
      <c r="J34" s="3">
        <f t="shared" si="6"/>
        <v>168.51</v>
      </c>
      <c r="K34" s="26" t="str">
        <f t="shared" si="7"/>
        <v>BBB-</v>
      </c>
      <c r="L34" s="3"/>
      <c r="M34" s="1" t="s">
        <v>120</v>
      </c>
      <c r="N34" s="1">
        <f t="shared" si="0"/>
        <v>11</v>
      </c>
      <c r="O34" s="1">
        <f t="shared" si="1"/>
        <v>10</v>
      </c>
      <c r="P34" s="1">
        <f t="shared" si="2"/>
        <v>10</v>
      </c>
      <c r="W34" s="1" t="s">
        <v>161</v>
      </c>
      <c r="X34" s="1" t="str">
        <f t="shared" si="8"/>
        <v>AA+</v>
      </c>
      <c r="Y34" s="1" t="str">
        <f t="shared" si="9"/>
        <v>AAA</v>
      </c>
      <c r="AA34" s="1" t="s">
        <v>161</v>
      </c>
      <c r="AB34" s="1" t="s">
        <v>30</v>
      </c>
      <c r="AC34" s="1" t="s">
        <v>19</v>
      </c>
    </row>
    <row r="35" spans="1:29" x14ac:dyDescent="0.2">
      <c r="A35" s="1" t="s">
        <v>3</v>
      </c>
      <c r="B35" s="7" t="s">
        <v>166</v>
      </c>
      <c r="C35" s="8" t="s">
        <v>18</v>
      </c>
      <c r="D35" s="8" t="s">
        <v>19</v>
      </c>
      <c r="E35" s="8" t="s">
        <v>19</v>
      </c>
      <c r="F35" s="33">
        <f>+_xll.BDP(M35,$M$4)</f>
        <v>21.320000000000004</v>
      </c>
      <c r="G35" s="34">
        <f t="shared" si="11"/>
        <v>1</v>
      </c>
      <c r="H35" s="3">
        <f t="shared" si="4"/>
        <v>2</v>
      </c>
      <c r="I35" s="3">
        <f t="shared" si="5"/>
        <v>1</v>
      </c>
      <c r="J35" s="3">
        <f t="shared" si="6"/>
        <v>21.320000000000004</v>
      </c>
      <c r="K35" s="26" t="str">
        <f t="shared" si="7"/>
        <v>AA+</v>
      </c>
      <c r="L35" s="3"/>
      <c r="M35" s="1" t="s">
        <v>105</v>
      </c>
      <c r="N35" s="1">
        <f t="shared" si="0"/>
        <v>1</v>
      </c>
      <c r="O35" s="1">
        <f t="shared" si="1"/>
        <v>1</v>
      </c>
      <c r="P35" s="1">
        <f t="shared" si="2"/>
        <v>1</v>
      </c>
      <c r="W35" s="29" t="s">
        <v>84</v>
      </c>
      <c r="X35" s="29" t="str">
        <f t="shared" si="8"/>
        <v>A+</v>
      </c>
      <c r="Y35" s="29" t="str">
        <f t="shared" si="9"/>
        <v>NR</v>
      </c>
      <c r="AA35" s="29" t="s">
        <v>84</v>
      </c>
      <c r="AB35" s="29" t="s">
        <v>14</v>
      </c>
      <c r="AC35" s="29" t="s">
        <v>11</v>
      </c>
    </row>
    <row r="36" spans="1:29" x14ac:dyDescent="0.2">
      <c r="A36" s="1" t="s">
        <v>3</v>
      </c>
      <c r="B36" s="7" t="s">
        <v>162</v>
      </c>
      <c r="C36" s="8" t="s">
        <v>18</v>
      </c>
      <c r="D36" s="8" t="s">
        <v>30</v>
      </c>
      <c r="E36" s="8" t="s">
        <v>30</v>
      </c>
      <c r="F36" s="33">
        <f>+_xll.BDP(M36,$M$4)</f>
        <v>31.309999999999995</v>
      </c>
      <c r="G36" s="34">
        <f t="shared" si="11"/>
        <v>2.3333333333333335</v>
      </c>
      <c r="H36" s="3">
        <f t="shared" si="4"/>
        <v>3</v>
      </c>
      <c r="I36" s="3">
        <f t="shared" si="5"/>
        <v>1</v>
      </c>
      <c r="J36" s="3">
        <f t="shared" si="6"/>
        <v>31.309999999999995</v>
      </c>
      <c r="K36" s="26" t="str">
        <f t="shared" si="7"/>
        <v>AA</v>
      </c>
      <c r="L36" s="3"/>
      <c r="M36" s="1" t="s">
        <v>139</v>
      </c>
      <c r="N36" s="1">
        <f t="shared" si="0"/>
        <v>1</v>
      </c>
      <c r="O36" s="1">
        <f t="shared" si="1"/>
        <v>3</v>
      </c>
      <c r="P36" s="1">
        <f t="shared" si="2"/>
        <v>3</v>
      </c>
      <c r="R36" s="1">
        <f>547/2</f>
        <v>273.5</v>
      </c>
      <c r="W36" s="1" t="s">
        <v>85</v>
      </c>
      <c r="X36" s="1" t="str">
        <f t="shared" si="8"/>
        <v>B+</v>
      </c>
      <c r="Y36" s="1" t="str">
        <f t="shared" si="9"/>
        <v>BB+</v>
      </c>
      <c r="AA36" s="1" t="s">
        <v>85</v>
      </c>
      <c r="AB36" s="1" t="s">
        <v>27</v>
      </c>
      <c r="AC36" s="1" t="s">
        <v>23</v>
      </c>
    </row>
    <row r="37" spans="1:29" x14ac:dyDescent="0.2">
      <c r="A37" s="1" t="s">
        <v>3</v>
      </c>
      <c r="B37" s="7" t="s">
        <v>68</v>
      </c>
      <c r="C37" s="8" t="s">
        <v>9</v>
      </c>
      <c r="D37" s="8" t="s">
        <v>10</v>
      </c>
      <c r="E37" s="8" t="s">
        <v>10</v>
      </c>
      <c r="F37" s="33">
        <f>+_xll.BDP(M37,$M$4)</f>
        <v>809.77</v>
      </c>
      <c r="G37" s="34">
        <f t="shared" si="11"/>
        <v>14</v>
      </c>
      <c r="H37" s="3">
        <f t="shared" si="4"/>
        <v>6</v>
      </c>
      <c r="I37" s="3">
        <f t="shared" si="5"/>
        <v>0</v>
      </c>
      <c r="J37" s="3">
        <f t="shared" si="6"/>
        <v>809.77</v>
      </c>
      <c r="K37" s="26" t="str">
        <f t="shared" si="7"/>
        <v>A</v>
      </c>
      <c r="L37" s="3"/>
      <c r="M37" s="1" t="s">
        <v>119</v>
      </c>
      <c r="N37" s="1">
        <f t="shared" ref="N37:N61" si="12">VLOOKUP(C37,$S$6:$T$28,2,FALSE)</f>
        <v>14</v>
      </c>
      <c r="O37" s="1">
        <f t="shared" ref="O37:O56" si="13">VLOOKUP(D37,$R$6:$T$28,3,FALSE)</f>
        <v>14</v>
      </c>
      <c r="P37" s="1">
        <f t="shared" ref="P37:P61" si="14">VLOOKUP(E37,$Q$6:$T$28,4,FALSE)</f>
        <v>14</v>
      </c>
      <c r="W37" s="29" t="s">
        <v>158</v>
      </c>
      <c r="X37" s="29" t="str">
        <f t="shared" si="8"/>
        <v>AA</v>
      </c>
      <c r="Y37" s="29" t="str">
        <f t="shared" si="9"/>
        <v>AA</v>
      </c>
      <c r="AA37" s="29" t="s">
        <v>181</v>
      </c>
      <c r="AB37" s="29" t="s">
        <v>30</v>
      </c>
      <c r="AC37" s="29" t="s">
        <v>30</v>
      </c>
    </row>
    <row r="38" spans="1:29" x14ac:dyDescent="0.2">
      <c r="A38" s="1" t="s">
        <v>3</v>
      </c>
      <c r="B38" s="7" t="s">
        <v>170</v>
      </c>
      <c r="C38" s="8" t="s">
        <v>18</v>
      </c>
      <c r="D38" s="8" t="s">
        <v>19</v>
      </c>
      <c r="E38" s="8" t="s">
        <v>19</v>
      </c>
      <c r="F38" s="33">
        <f>+_xll.BDP(M38,$M$4)</f>
        <v>17.940000000000001</v>
      </c>
      <c r="G38" s="34">
        <f t="shared" si="11"/>
        <v>1</v>
      </c>
      <c r="H38" s="3">
        <f t="shared" si="4"/>
        <v>2</v>
      </c>
      <c r="I38" s="3">
        <f t="shared" si="5"/>
        <v>1</v>
      </c>
      <c r="J38" s="3">
        <f t="shared" si="6"/>
        <v>17.940000000000001</v>
      </c>
      <c r="K38" s="26" t="str">
        <f t="shared" si="7"/>
        <v>AA+</v>
      </c>
      <c r="L38" s="3"/>
      <c r="M38" s="1" t="s">
        <v>118</v>
      </c>
      <c r="N38" s="1">
        <f t="shared" si="12"/>
        <v>1</v>
      </c>
      <c r="O38" s="1">
        <f t="shared" si="13"/>
        <v>1</v>
      </c>
      <c r="P38" s="1">
        <f t="shared" si="14"/>
        <v>1</v>
      </c>
      <c r="W38" s="1" t="s">
        <v>159</v>
      </c>
      <c r="X38" s="1" t="str">
        <f t="shared" si="8"/>
        <v>AA</v>
      </c>
      <c r="Y38" s="1" t="str">
        <f t="shared" si="9"/>
        <v>AA+</v>
      </c>
      <c r="AA38" s="1" t="s">
        <v>182</v>
      </c>
      <c r="AB38" s="1" t="s">
        <v>30</v>
      </c>
      <c r="AC38" s="1" t="s">
        <v>21</v>
      </c>
    </row>
    <row r="39" spans="1:29" x14ac:dyDescent="0.2">
      <c r="A39" s="1" t="s">
        <v>3</v>
      </c>
      <c r="B39" s="7" t="s">
        <v>69</v>
      </c>
      <c r="C39" s="8" t="s">
        <v>15</v>
      </c>
      <c r="D39" s="8" t="s">
        <v>16</v>
      </c>
      <c r="E39" s="8" t="s">
        <v>14</v>
      </c>
      <c r="F39" s="33">
        <f>+_xll.BDP(M39,$M$4)</f>
        <v>621.51</v>
      </c>
      <c r="G39" s="34">
        <f t="shared" si="11"/>
        <v>15.666666666666666</v>
      </c>
      <c r="H39" s="3">
        <f t="shared" si="4"/>
        <v>13</v>
      </c>
      <c r="I39" s="3">
        <f t="shared" si="5"/>
        <v>0</v>
      </c>
      <c r="J39" s="3">
        <f t="shared" si="6"/>
        <v>621.51</v>
      </c>
      <c r="K39" s="26" t="str">
        <f t="shared" si="7"/>
        <v>BB-</v>
      </c>
      <c r="L39" s="3"/>
      <c r="M39" s="1" t="s">
        <v>138</v>
      </c>
      <c r="N39" s="1">
        <f t="shared" si="12"/>
        <v>16</v>
      </c>
      <c r="O39" s="1">
        <f t="shared" si="13"/>
        <v>16</v>
      </c>
      <c r="P39" s="1">
        <f t="shared" si="14"/>
        <v>15</v>
      </c>
      <c r="X39" s="29"/>
      <c r="Y39" s="29"/>
    </row>
    <row r="40" spans="1:29" x14ac:dyDescent="0.2">
      <c r="A40" s="1" t="s">
        <v>3</v>
      </c>
      <c r="B40" s="7" t="s">
        <v>70</v>
      </c>
      <c r="C40" s="8" t="s">
        <v>37</v>
      </c>
      <c r="D40" s="8" t="s">
        <v>13</v>
      </c>
      <c r="E40" s="8" t="s">
        <v>13</v>
      </c>
      <c r="F40" s="33">
        <f>+_xll.BDP(M40,$M$4)</f>
        <v>132.14750000000001</v>
      </c>
      <c r="G40" s="34">
        <f t="shared" si="11"/>
        <v>9</v>
      </c>
      <c r="H40" s="3">
        <f t="shared" si="4"/>
        <v>8</v>
      </c>
      <c r="I40" s="3">
        <f t="shared" si="5"/>
        <v>0</v>
      </c>
      <c r="J40" s="3">
        <f t="shared" si="6"/>
        <v>132.14750000000001</v>
      </c>
      <c r="K40" s="26" t="str">
        <f t="shared" si="7"/>
        <v>BBB+</v>
      </c>
      <c r="L40" s="3"/>
      <c r="M40" s="1" t="s">
        <v>94</v>
      </c>
      <c r="N40" s="1">
        <f t="shared" si="12"/>
        <v>9</v>
      </c>
      <c r="O40" s="1">
        <f t="shared" si="13"/>
        <v>9</v>
      </c>
      <c r="P40" s="1">
        <f t="shared" si="14"/>
        <v>9</v>
      </c>
      <c r="X40" s="29"/>
      <c r="Y40" s="29"/>
    </row>
    <row r="41" spans="1:29" x14ac:dyDescent="0.2">
      <c r="A41" s="1" t="s">
        <v>3</v>
      </c>
      <c r="B41" s="7" t="s">
        <v>71</v>
      </c>
      <c r="C41" s="8" t="s">
        <v>58</v>
      </c>
      <c r="D41" s="8" t="s">
        <v>17</v>
      </c>
      <c r="E41" s="8" t="s">
        <v>17</v>
      </c>
      <c r="F41" s="33">
        <f>+_xll.BDP(M41,$M$4)</f>
        <v>100.1632</v>
      </c>
      <c r="G41" s="34">
        <f t="shared" si="11"/>
        <v>7.666666666666667</v>
      </c>
      <c r="H41" s="3">
        <f t="shared" si="4"/>
        <v>7</v>
      </c>
      <c r="I41" s="3">
        <f t="shared" si="5"/>
        <v>0</v>
      </c>
      <c r="J41" s="3">
        <f t="shared" si="6"/>
        <v>100.1632</v>
      </c>
      <c r="K41" s="26" t="str">
        <f t="shared" si="7"/>
        <v>A-</v>
      </c>
      <c r="L41" s="3"/>
      <c r="M41" s="1" t="s">
        <v>95</v>
      </c>
      <c r="N41" s="1">
        <f t="shared" si="12"/>
        <v>7</v>
      </c>
      <c r="O41" s="1">
        <f t="shared" si="13"/>
        <v>8</v>
      </c>
      <c r="P41" s="1">
        <f t="shared" si="14"/>
        <v>8</v>
      </c>
      <c r="X41" s="29"/>
      <c r="Y41" s="29"/>
    </row>
    <row r="42" spans="1:29" x14ac:dyDescent="0.2">
      <c r="A42" s="1" t="s">
        <v>3</v>
      </c>
      <c r="B42" s="7" t="s">
        <v>72</v>
      </c>
      <c r="C42" s="8" t="s">
        <v>37</v>
      </c>
      <c r="D42" s="8" t="s">
        <v>13</v>
      </c>
      <c r="E42" s="8" t="s">
        <v>12</v>
      </c>
      <c r="F42" s="33">
        <f>+_xll.BDP(M42,$M$4)</f>
        <v>77.343500000000006</v>
      </c>
      <c r="G42" s="34">
        <f t="shared" si="11"/>
        <v>9.3333333333333339</v>
      </c>
      <c r="H42" s="3">
        <f t="shared" si="4"/>
        <v>5</v>
      </c>
      <c r="I42" s="3">
        <f t="shared" si="5"/>
        <v>0</v>
      </c>
      <c r="J42" s="3">
        <f t="shared" si="6"/>
        <v>77.343500000000006</v>
      </c>
      <c r="K42" s="26" t="str">
        <f t="shared" si="7"/>
        <v>A+</v>
      </c>
      <c r="L42" s="3"/>
      <c r="M42" s="1" t="s">
        <v>137</v>
      </c>
      <c r="N42" s="1">
        <f t="shared" si="12"/>
        <v>9</v>
      </c>
      <c r="O42" s="1">
        <f t="shared" si="13"/>
        <v>9</v>
      </c>
      <c r="P42" s="1">
        <f t="shared" si="14"/>
        <v>10</v>
      </c>
      <c r="X42" s="29"/>
      <c r="Y42" s="29"/>
    </row>
    <row r="43" spans="1:29" x14ac:dyDescent="0.2">
      <c r="A43" s="1" t="s">
        <v>3</v>
      </c>
      <c r="B43" s="7" t="s">
        <v>73</v>
      </c>
      <c r="C43" s="8" t="s">
        <v>32</v>
      </c>
      <c r="D43" s="8" t="s">
        <v>17</v>
      </c>
      <c r="E43" s="8" t="s">
        <v>34</v>
      </c>
      <c r="F43" s="33">
        <f>+_xll.BDP(M43,$M$4)</f>
        <v>64.459999999999994</v>
      </c>
      <c r="G43" s="34">
        <f t="shared" si="11"/>
        <v>7</v>
      </c>
      <c r="H43" s="3">
        <f t="shared" si="4"/>
        <v>5</v>
      </c>
      <c r="I43" s="3">
        <f t="shared" si="5"/>
        <v>0</v>
      </c>
      <c r="J43" s="3">
        <f t="shared" si="6"/>
        <v>64.459999999999994</v>
      </c>
      <c r="K43" s="26" t="str">
        <f t="shared" si="7"/>
        <v>A+</v>
      </c>
      <c r="L43" s="3"/>
      <c r="M43" s="1" t="s">
        <v>117</v>
      </c>
      <c r="N43" s="1">
        <f t="shared" si="12"/>
        <v>6</v>
      </c>
      <c r="O43" s="1">
        <f t="shared" si="13"/>
        <v>8</v>
      </c>
      <c r="P43" s="1">
        <f t="shared" si="14"/>
        <v>7</v>
      </c>
      <c r="X43" s="29"/>
      <c r="Y43" s="29"/>
    </row>
    <row r="44" spans="1:29" x14ac:dyDescent="0.2">
      <c r="A44" s="1" t="s">
        <v>3</v>
      </c>
      <c r="B44" s="7" t="s">
        <v>74</v>
      </c>
      <c r="C44" s="8" t="s">
        <v>22</v>
      </c>
      <c r="D44" s="8" t="s">
        <v>23</v>
      </c>
      <c r="E44" s="8" t="s">
        <v>23</v>
      </c>
      <c r="F44" s="33">
        <f>+_xll.BDP(M44,$M$4)</f>
        <v>101.18</v>
      </c>
      <c r="G44" s="34">
        <f t="shared" si="11"/>
        <v>11</v>
      </c>
      <c r="H44" s="3">
        <f t="shared" si="4"/>
        <v>7</v>
      </c>
      <c r="I44" s="3">
        <f t="shared" si="5"/>
        <v>0</v>
      </c>
      <c r="J44" s="3">
        <f t="shared" si="6"/>
        <v>101.18</v>
      </c>
      <c r="K44" s="26" t="str">
        <f t="shared" si="7"/>
        <v>A-</v>
      </c>
      <c r="L44" s="3"/>
      <c r="M44" s="1" t="s">
        <v>103</v>
      </c>
      <c r="N44" s="1">
        <f t="shared" si="12"/>
        <v>11</v>
      </c>
      <c r="O44" s="1">
        <f t="shared" si="13"/>
        <v>11</v>
      </c>
      <c r="P44" s="1">
        <f t="shared" si="14"/>
        <v>11</v>
      </c>
      <c r="X44" s="29"/>
      <c r="Y44" s="29"/>
    </row>
    <row r="45" spans="1:29" x14ac:dyDescent="0.2">
      <c r="A45" s="1" t="s">
        <v>3</v>
      </c>
      <c r="B45" s="7" t="s">
        <v>75</v>
      </c>
      <c r="C45" s="8" t="s">
        <v>47</v>
      </c>
      <c r="D45" s="8" t="s">
        <v>30</v>
      </c>
      <c r="E45" s="8" t="s">
        <v>30</v>
      </c>
      <c r="F45" s="33">
        <f>+_xll.BDP(M45,$M$4)</f>
        <v>101.12000000000002</v>
      </c>
      <c r="G45" s="34">
        <f t="shared" si="11"/>
        <v>3</v>
      </c>
      <c r="H45" s="3">
        <f t="shared" si="4"/>
        <v>7</v>
      </c>
      <c r="I45" s="3">
        <f t="shared" si="5"/>
        <v>1</v>
      </c>
      <c r="J45" s="3">
        <f t="shared" si="6"/>
        <v>101.12000000000002</v>
      </c>
      <c r="K45" s="26" t="str">
        <f t="shared" si="7"/>
        <v>A-</v>
      </c>
      <c r="L45" s="3"/>
      <c r="M45" s="1" t="s">
        <v>116</v>
      </c>
      <c r="N45" s="1">
        <f t="shared" si="12"/>
        <v>3</v>
      </c>
      <c r="O45" s="1">
        <f t="shared" si="13"/>
        <v>3</v>
      </c>
      <c r="P45" s="1">
        <f t="shared" si="14"/>
        <v>3</v>
      </c>
      <c r="X45" s="29"/>
      <c r="Y45" s="29"/>
    </row>
    <row r="46" spans="1:29" x14ac:dyDescent="0.2">
      <c r="A46" s="1" t="s">
        <v>3</v>
      </c>
      <c r="B46" s="7" t="s">
        <v>76</v>
      </c>
      <c r="C46" s="8" t="s">
        <v>55</v>
      </c>
      <c r="D46" s="8" t="s">
        <v>12</v>
      </c>
      <c r="E46" s="8" t="s">
        <v>12</v>
      </c>
      <c r="F46" s="33">
        <f>+_xll.BDP(M46,$M$4)</f>
        <v>163.68999999999997</v>
      </c>
      <c r="G46" s="34">
        <f t="shared" si="11"/>
        <v>10</v>
      </c>
      <c r="H46" s="3">
        <f t="shared" si="4"/>
        <v>9</v>
      </c>
      <c r="I46" s="3">
        <f t="shared" si="5"/>
        <v>0</v>
      </c>
      <c r="J46" s="3">
        <f t="shared" si="6"/>
        <v>163.68999999999997</v>
      </c>
      <c r="K46" s="26" t="str">
        <f t="shared" si="7"/>
        <v>BBB</v>
      </c>
      <c r="L46" s="3"/>
      <c r="M46" s="1" t="s">
        <v>115</v>
      </c>
      <c r="N46" s="1">
        <f t="shared" si="12"/>
        <v>10</v>
      </c>
      <c r="O46" s="1">
        <f t="shared" si="13"/>
        <v>10</v>
      </c>
      <c r="P46" s="1">
        <f t="shared" si="14"/>
        <v>10</v>
      </c>
      <c r="X46" s="29"/>
      <c r="Y46" s="29"/>
    </row>
    <row r="47" spans="1:29" x14ac:dyDescent="0.2">
      <c r="A47" s="1" t="s">
        <v>3</v>
      </c>
      <c r="B47" s="7" t="s">
        <v>77</v>
      </c>
      <c r="C47" s="8" t="s">
        <v>22</v>
      </c>
      <c r="D47" s="8" t="s">
        <v>23</v>
      </c>
      <c r="E47" s="8" t="s">
        <v>12</v>
      </c>
      <c r="F47" s="33">
        <f>+_xll.BDP(M47,$M$4)</f>
        <v>183.2748</v>
      </c>
      <c r="G47" s="34">
        <f t="shared" si="11"/>
        <v>10.666666666666666</v>
      </c>
      <c r="H47" s="3">
        <f t="shared" si="4"/>
        <v>10</v>
      </c>
      <c r="I47" s="3">
        <f t="shared" si="5"/>
        <v>0</v>
      </c>
      <c r="J47" s="3">
        <f t="shared" si="6"/>
        <v>183.2748</v>
      </c>
      <c r="K47" s="26" t="str">
        <f t="shared" si="7"/>
        <v>BBB-</v>
      </c>
      <c r="L47" s="3"/>
      <c r="M47" s="1" t="s">
        <v>108</v>
      </c>
      <c r="N47" s="1">
        <f t="shared" si="12"/>
        <v>11</v>
      </c>
      <c r="O47" s="1">
        <f t="shared" si="13"/>
        <v>11</v>
      </c>
      <c r="P47" s="1">
        <f t="shared" si="14"/>
        <v>10</v>
      </c>
      <c r="X47" s="29"/>
      <c r="Y47" s="29"/>
    </row>
    <row r="48" spans="1:29" x14ac:dyDescent="0.2">
      <c r="A48" s="1" t="s">
        <v>3</v>
      </c>
      <c r="B48" s="7" t="s">
        <v>78</v>
      </c>
      <c r="C48" s="8" t="s">
        <v>45</v>
      </c>
      <c r="D48" s="8" t="s">
        <v>34</v>
      </c>
      <c r="E48" s="8" t="s">
        <v>40</v>
      </c>
      <c r="F48" s="33">
        <f>+_xll.BDP(M48,$M$4)</f>
        <v>143.33000000000001</v>
      </c>
      <c r="G48" s="34">
        <f t="shared" si="11"/>
        <v>5.333333333333333</v>
      </c>
      <c r="H48" s="3">
        <f t="shared" si="4"/>
        <v>9</v>
      </c>
      <c r="I48" s="3">
        <f t="shared" si="5"/>
        <v>1</v>
      </c>
      <c r="J48" s="3">
        <f t="shared" si="6"/>
        <v>143.33000000000001</v>
      </c>
      <c r="K48" s="26" t="str">
        <f t="shared" si="7"/>
        <v>BBB</v>
      </c>
      <c r="L48" s="3"/>
      <c r="M48" s="1" t="s">
        <v>114</v>
      </c>
      <c r="N48" s="1">
        <f t="shared" si="12"/>
        <v>5</v>
      </c>
      <c r="O48" s="1">
        <f t="shared" si="13"/>
        <v>7</v>
      </c>
      <c r="P48" s="1">
        <f t="shared" si="14"/>
        <v>4</v>
      </c>
      <c r="X48" s="29"/>
      <c r="Y48" s="29"/>
    </row>
    <row r="49" spans="1:25" x14ac:dyDescent="0.2">
      <c r="A49" s="1" t="s">
        <v>3</v>
      </c>
      <c r="B49" s="7" t="s">
        <v>79</v>
      </c>
      <c r="C49" s="8" t="s">
        <v>32</v>
      </c>
      <c r="D49" s="8" t="s">
        <v>33</v>
      </c>
      <c r="E49" s="8" t="s">
        <v>33</v>
      </c>
      <c r="F49" s="33">
        <f>+_xll.BDP(M49,$M$4)</f>
        <v>56.359999999999992</v>
      </c>
      <c r="G49" s="34">
        <f t="shared" si="11"/>
        <v>5.333333333333333</v>
      </c>
      <c r="H49" s="3">
        <f t="shared" si="4"/>
        <v>4</v>
      </c>
      <c r="I49" s="3">
        <f t="shared" si="5"/>
        <v>0</v>
      </c>
      <c r="J49" s="3">
        <f t="shared" si="6"/>
        <v>56.359999999999992</v>
      </c>
      <c r="K49" s="26" t="str">
        <f t="shared" si="7"/>
        <v>AA-</v>
      </c>
      <c r="L49" s="3"/>
      <c r="M49" s="1" t="s">
        <v>113</v>
      </c>
      <c r="N49" s="1">
        <f t="shared" si="12"/>
        <v>6</v>
      </c>
      <c r="O49" s="1">
        <f t="shared" si="13"/>
        <v>5</v>
      </c>
      <c r="P49" s="1">
        <f t="shared" si="14"/>
        <v>5</v>
      </c>
      <c r="X49" s="29"/>
      <c r="Y49" s="29"/>
    </row>
    <row r="50" spans="1:25" x14ac:dyDescent="0.2">
      <c r="A50" s="1" t="s">
        <v>3</v>
      </c>
      <c r="B50" s="7" t="s">
        <v>80</v>
      </c>
      <c r="C50" s="8" t="s">
        <v>55</v>
      </c>
      <c r="D50" s="8" t="s">
        <v>59</v>
      </c>
      <c r="E50" s="8" t="s">
        <v>17</v>
      </c>
      <c r="F50" s="33">
        <f>+_xll.BDP(M50,$M$4)</f>
        <v>74.8</v>
      </c>
      <c r="G50" s="34">
        <f t="shared" si="11"/>
        <v>8</v>
      </c>
      <c r="H50" s="3">
        <f t="shared" si="4"/>
        <v>5</v>
      </c>
      <c r="I50" s="3">
        <f t="shared" si="5"/>
        <v>0</v>
      </c>
      <c r="J50" s="3">
        <f t="shared" si="6"/>
        <v>74.8</v>
      </c>
      <c r="K50" s="26" t="str">
        <f t="shared" si="7"/>
        <v>A+</v>
      </c>
      <c r="L50" s="3"/>
      <c r="M50" s="1" t="s">
        <v>112</v>
      </c>
      <c r="N50" s="1">
        <f t="shared" si="12"/>
        <v>10</v>
      </c>
      <c r="O50" s="1">
        <f t="shared" si="13"/>
        <v>6</v>
      </c>
      <c r="P50" s="1">
        <f t="shared" si="14"/>
        <v>8</v>
      </c>
      <c r="X50" s="29"/>
      <c r="Y50" s="29"/>
    </row>
    <row r="51" spans="1:25" x14ac:dyDescent="0.2">
      <c r="A51" s="1" t="s">
        <v>3</v>
      </c>
      <c r="B51" s="7" t="s">
        <v>81</v>
      </c>
      <c r="C51" s="8" t="s">
        <v>37</v>
      </c>
      <c r="D51" s="8" t="s">
        <v>12</v>
      </c>
      <c r="E51" s="8" t="s">
        <v>12</v>
      </c>
      <c r="F51" s="33">
        <f>+_xll.BDP(M51,$M$4)</f>
        <v>346.09710000000001</v>
      </c>
      <c r="G51" s="34">
        <f t="shared" si="11"/>
        <v>9.6666666666666661</v>
      </c>
      <c r="H51" s="3">
        <f t="shared" si="4"/>
        <v>15</v>
      </c>
      <c r="I51" s="3">
        <f t="shared" si="5"/>
        <v>1</v>
      </c>
      <c r="J51" s="3">
        <f t="shared" si="6"/>
        <v>346.09710000000001</v>
      </c>
      <c r="K51" s="26" t="str">
        <f t="shared" si="7"/>
        <v>B</v>
      </c>
      <c r="L51" s="3"/>
      <c r="M51" s="1" t="s">
        <v>109</v>
      </c>
      <c r="N51" s="1">
        <f t="shared" si="12"/>
        <v>9</v>
      </c>
      <c r="O51" s="1">
        <f t="shared" si="13"/>
        <v>10</v>
      </c>
      <c r="P51" s="1">
        <f t="shared" si="14"/>
        <v>10</v>
      </c>
      <c r="X51" s="29"/>
      <c r="Y51" s="29"/>
    </row>
    <row r="52" spans="1:25" x14ac:dyDescent="0.2">
      <c r="A52" s="1" t="s">
        <v>3</v>
      </c>
      <c r="B52" s="7" t="s">
        <v>163</v>
      </c>
      <c r="C52" s="8" t="s">
        <v>47</v>
      </c>
      <c r="D52" s="8" t="s">
        <v>40</v>
      </c>
      <c r="E52" s="8" t="s">
        <v>40</v>
      </c>
      <c r="F52" s="33">
        <f>+_xll.BDP(M52,$M$4)</f>
        <v>28.3139</v>
      </c>
      <c r="G52" s="34">
        <f t="shared" si="11"/>
        <v>3.6666666666666665</v>
      </c>
      <c r="H52" s="3">
        <f t="shared" si="4"/>
        <v>3</v>
      </c>
      <c r="I52" s="3">
        <f t="shared" si="5"/>
        <v>0</v>
      </c>
      <c r="J52" s="3">
        <f t="shared" si="6"/>
        <v>28.3139</v>
      </c>
      <c r="K52" s="26" t="str">
        <f t="shared" si="7"/>
        <v>AA</v>
      </c>
      <c r="L52" s="3"/>
      <c r="M52" s="1" t="s">
        <v>136</v>
      </c>
      <c r="N52" s="1">
        <f t="shared" si="12"/>
        <v>3</v>
      </c>
      <c r="O52" s="1">
        <f t="shared" si="13"/>
        <v>4</v>
      </c>
      <c r="P52" s="1">
        <f t="shared" si="14"/>
        <v>4</v>
      </c>
      <c r="X52" s="29"/>
      <c r="Y52" s="29"/>
    </row>
    <row r="53" spans="1:25" x14ac:dyDescent="0.2">
      <c r="A53" s="1" t="s">
        <v>3</v>
      </c>
      <c r="B53" s="7" t="s">
        <v>82</v>
      </c>
      <c r="C53" s="8" t="s">
        <v>37</v>
      </c>
      <c r="D53" s="8" t="s">
        <v>17</v>
      </c>
      <c r="E53" s="8" t="s">
        <v>17</v>
      </c>
      <c r="F53" s="33">
        <f>+_xll.BDP(M53,$M$4)</f>
        <v>127.0635</v>
      </c>
      <c r="G53" s="34">
        <f t="shared" si="11"/>
        <v>8.3333333333333339</v>
      </c>
      <c r="H53" s="3">
        <f t="shared" si="4"/>
        <v>8</v>
      </c>
      <c r="I53" s="3">
        <f t="shared" si="5"/>
        <v>0</v>
      </c>
      <c r="J53" s="3">
        <f t="shared" si="6"/>
        <v>127.0635</v>
      </c>
      <c r="K53" s="26" t="str">
        <f t="shared" si="7"/>
        <v>BBB+</v>
      </c>
      <c r="L53" s="3"/>
      <c r="M53" s="1" t="s">
        <v>102</v>
      </c>
      <c r="N53" s="1">
        <f t="shared" si="12"/>
        <v>9</v>
      </c>
      <c r="O53" s="1">
        <f t="shared" si="13"/>
        <v>8</v>
      </c>
      <c r="P53" s="1">
        <f t="shared" si="14"/>
        <v>8</v>
      </c>
      <c r="X53" s="29"/>
      <c r="Y53" s="29"/>
    </row>
    <row r="54" spans="1:25" x14ac:dyDescent="0.2">
      <c r="A54" s="1" t="s">
        <v>3</v>
      </c>
      <c r="B54" s="7" t="s">
        <v>160</v>
      </c>
      <c r="C54" s="8" t="s">
        <v>18</v>
      </c>
      <c r="D54" s="8" t="s">
        <v>19</v>
      </c>
      <c r="E54" s="8" t="s">
        <v>19</v>
      </c>
      <c r="F54" s="33">
        <f>+_xll.BDP(M54,$M$4)</f>
        <v>18.09</v>
      </c>
      <c r="G54" s="34">
        <f t="shared" si="11"/>
        <v>1</v>
      </c>
      <c r="H54" s="3">
        <f t="shared" si="4"/>
        <v>2</v>
      </c>
      <c r="I54" s="3">
        <f t="shared" si="5"/>
        <v>1</v>
      </c>
      <c r="J54" s="3">
        <f t="shared" si="6"/>
        <v>18.09</v>
      </c>
      <c r="K54" s="26" t="str">
        <f t="shared" si="7"/>
        <v>AA+</v>
      </c>
      <c r="L54" s="3"/>
      <c r="M54" s="1" t="s">
        <v>104</v>
      </c>
      <c r="N54" s="1">
        <f t="shared" si="12"/>
        <v>1</v>
      </c>
      <c r="O54" s="1">
        <f t="shared" si="13"/>
        <v>1</v>
      </c>
      <c r="P54" s="1">
        <f t="shared" si="14"/>
        <v>1</v>
      </c>
      <c r="X54" s="29"/>
      <c r="Y54" s="29"/>
    </row>
    <row r="55" spans="1:25" x14ac:dyDescent="0.2">
      <c r="A55" s="1" t="s">
        <v>3</v>
      </c>
      <c r="B55" s="7" t="s">
        <v>161</v>
      </c>
      <c r="C55" s="8" t="s">
        <v>18</v>
      </c>
      <c r="D55" s="8" t="s">
        <v>19</v>
      </c>
      <c r="E55" s="8" t="s">
        <v>19</v>
      </c>
      <c r="F55" s="33">
        <f>+_xll.BDP(M55,$M$4)</f>
        <v>14.69</v>
      </c>
      <c r="G55" s="34">
        <f t="shared" si="11"/>
        <v>1</v>
      </c>
      <c r="H55" s="3">
        <f t="shared" si="4"/>
        <v>2</v>
      </c>
      <c r="I55" s="3">
        <f t="shared" si="5"/>
        <v>1</v>
      </c>
      <c r="J55" s="3">
        <f t="shared" si="6"/>
        <v>14.69</v>
      </c>
      <c r="K55" s="26" t="str">
        <f t="shared" si="7"/>
        <v>AA+</v>
      </c>
      <c r="L55" s="3"/>
      <c r="M55" s="1" t="s">
        <v>106</v>
      </c>
      <c r="N55" s="1">
        <f t="shared" si="12"/>
        <v>1</v>
      </c>
      <c r="O55" s="1">
        <f t="shared" si="13"/>
        <v>1</v>
      </c>
      <c r="P55" s="1">
        <f t="shared" si="14"/>
        <v>1</v>
      </c>
      <c r="X55" s="29"/>
      <c r="Y55" s="29"/>
    </row>
    <row r="56" spans="1:25" x14ac:dyDescent="0.2">
      <c r="A56" s="1" t="s">
        <v>3</v>
      </c>
      <c r="B56" s="7" t="s">
        <v>83</v>
      </c>
      <c r="C56" s="8" t="s">
        <v>65</v>
      </c>
      <c r="D56" s="8" t="s">
        <v>17</v>
      </c>
      <c r="E56" s="8" t="s">
        <v>17</v>
      </c>
      <c r="F56" s="33">
        <f>+_xll.BDP(M56,$M$4)</f>
        <v>56.211199999999991</v>
      </c>
      <c r="G56" s="34">
        <f t="shared" si="11"/>
        <v>8</v>
      </c>
      <c r="H56" s="3">
        <f t="shared" si="4"/>
        <v>4</v>
      </c>
      <c r="I56" s="3">
        <f t="shared" si="5"/>
        <v>0</v>
      </c>
      <c r="J56" s="3">
        <f t="shared" si="6"/>
        <v>56.211199999999991</v>
      </c>
      <c r="K56" s="26" t="str">
        <f t="shared" si="7"/>
        <v>AA-</v>
      </c>
      <c r="L56" s="3"/>
      <c r="M56" s="1" t="s">
        <v>135</v>
      </c>
      <c r="N56" s="1">
        <f t="shared" si="12"/>
        <v>8</v>
      </c>
      <c r="O56" s="1">
        <f t="shared" si="13"/>
        <v>8</v>
      </c>
      <c r="P56" s="1">
        <f t="shared" si="14"/>
        <v>8</v>
      </c>
      <c r="X56" s="29"/>
      <c r="Y56" s="29"/>
    </row>
    <row r="57" spans="1:25" x14ac:dyDescent="0.2">
      <c r="A57" s="1" t="s">
        <v>3</v>
      </c>
      <c r="B57" s="7" t="s">
        <v>84</v>
      </c>
      <c r="C57" s="8" t="s">
        <v>26</v>
      </c>
      <c r="D57" s="8" t="s">
        <v>11</v>
      </c>
      <c r="E57" s="8" t="s">
        <v>27</v>
      </c>
      <c r="F57" s="33">
        <f>+_xll.BDP(M57,$M$4)</f>
        <v>836.23</v>
      </c>
      <c r="G57" s="34">
        <f t="shared" si="11"/>
        <v>13</v>
      </c>
      <c r="H57" s="3">
        <f t="shared" si="4"/>
        <v>5</v>
      </c>
      <c r="I57" s="3">
        <f t="shared" si="5"/>
        <v>0</v>
      </c>
      <c r="J57" s="3">
        <f t="shared" si="6"/>
        <v>836.23</v>
      </c>
      <c r="K57" s="26" t="str">
        <f t="shared" si="7"/>
        <v>A+</v>
      </c>
      <c r="L57" s="3"/>
      <c r="M57" s="1" t="s">
        <v>111</v>
      </c>
      <c r="N57" s="1">
        <f t="shared" si="12"/>
        <v>13</v>
      </c>
      <c r="P57" s="1">
        <f t="shared" si="14"/>
        <v>13</v>
      </c>
      <c r="X57" s="29"/>
      <c r="Y57" s="29"/>
    </row>
    <row r="58" spans="1:25" x14ac:dyDescent="0.2">
      <c r="A58" s="1" t="s">
        <v>3</v>
      </c>
      <c r="B58" s="7" t="s">
        <v>85</v>
      </c>
      <c r="C58" s="8" t="s">
        <v>55</v>
      </c>
      <c r="D58" s="8" t="s">
        <v>23</v>
      </c>
      <c r="E58" s="8" t="s">
        <v>12</v>
      </c>
      <c r="F58" s="33">
        <f>+_xll.BDP(M58,$M$4)</f>
        <v>597.06380000000001</v>
      </c>
      <c r="G58" s="34">
        <f t="shared" si="11"/>
        <v>10.333333333333334</v>
      </c>
      <c r="H58" s="3">
        <f t="shared" si="4"/>
        <v>14</v>
      </c>
      <c r="I58" s="3">
        <f t="shared" si="5"/>
        <v>1</v>
      </c>
      <c r="J58" s="3">
        <f t="shared" si="6"/>
        <v>597.06380000000001</v>
      </c>
      <c r="K58" s="26" t="str">
        <f t="shared" si="7"/>
        <v>B+</v>
      </c>
      <c r="L58" s="3"/>
      <c r="M58" s="1" t="s">
        <v>107</v>
      </c>
      <c r="N58" s="1">
        <f t="shared" si="12"/>
        <v>10</v>
      </c>
      <c r="O58" s="1">
        <f>VLOOKUP(D58,$R$6:$T$28,3,FALSE)</f>
        <v>11</v>
      </c>
      <c r="P58" s="1">
        <f t="shared" si="14"/>
        <v>10</v>
      </c>
      <c r="X58" s="29"/>
      <c r="Y58" s="29"/>
    </row>
    <row r="59" spans="1:25" x14ac:dyDescent="0.2">
      <c r="A59" s="1" t="s">
        <v>3</v>
      </c>
      <c r="B59" s="7" t="s">
        <v>158</v>
      </c>
      <c r="C59" s="8" t="s">
        <v>20</v>
      </c>
      <c r="D59" s="8" t="s">
        <v>30</v>
      </c>
      <c r="E59" s="8" t="s">
        <v>30</v>
      </c>
      <c r="F59" s="33">
        <f>+_xll.BDP(M59,$M$4)</f>
        <v>38.399700000000003</v>
      </c>
      <c r="G59" s="34">
        <f t="shared" si="11"/>
        <v>2.6666666666666665</v>
      </c>
      <c r="H59" s="3">
        <f t="shared" si="4"/>
        <v>3</v>
      </c>
      <c r="I59" s="3">
        <f t="shared" si="5"/>
        <v>1</v>
      </c>
      <c r="J59" s="3">
        <f t="shared" si="6"/>
        <v>38.399700000000003</v>
      </c>
      <c r="K59" s="26" t="str">
        <f t="shared" si="7"/>
        <v>AA</v>
      </c>
      <c r="L59" s="3"/>
      <c r="M59" s="1" t="s">
        <v>98</v>
      </c>
      <c r="N59" s="1">
        <f t="shared" si="12"/>
        <v>2</v>
      </c>
      <c r="O59" s="1">
        <f>VLOOKUP(D59,$R$6:$T$28,3,FALSE)</f>
        <v>3</v>
      </c>
      <c r="P59" s="1">
        <f t="shared" si="14"/>
        <v>3</v>
      </c>
      <c r="X59" s="29"/>
      <c r="Y59" s="29"/>
    </row>
    <row r="60" spans="1:25" x14ac:dyDescent="0.2">
      <c r="A60" s="1" t="s">
        <v>3</v>
      </c>
      <c r="B60" s="7" t="s">
        <v>159</v>
      </c>
      <c r="C60" s="8" t="s">
        <v>18</v>
      </c>
      <c r="D60" s="8" t="s">
        <v>21</v>
      </c>
      <c r="E60" s="8" t="s">
        <v>19</v>
      </c>
      <c r="F60" s="33">
        <f>+_xll.BDP(M60,$M$4)</f>
        <v>24.49</v>
      </c>
      <c r="G60" s="34">
        <f t="shared" si="11"/>
        <v>1.3333333333333333</v>
      </c>
      <c r="H60" s="3">
        <f t="shared" si="4"/>
        <v>3</v>
      </c>
      <c r="I60" s="3">
        <f t="shared" si="5"/>
        <v>1</v>
      </c>
      <c r="J60" s="3">
        <f t="shared" si="6"/>
        <v>24.49</v>
      </c>
      <c r="K60" s="26" t="str">
        <f t="shared" si="7"/>
        <v>AA</v>
      </c>
      <c r="L60" s="3"/>
      <c r="M60" s="1" t="s">
        <v>88</v>
      </c>
      <c r="N60" s="1">
        <f t="shared" si="12"/>
        <v>1</v>
      </c>
      <c r="O60" s="1">
        <f>VLOOKUP(D60,$R$6:$T$28,3,FALSE)</f>
        <v>2</v>
      </c>
      <c r="P60" s="1">
        <f t="shared" si="14"/>
        <v>1</v>
      </c>
      <c r="X60" s="29"/>
      <c r="Y60" s="29"/>
    </row>
    <row r="61" spans="1:25" ht="15" thickBot="1" x14ac:dyDescent="0.25">
      <c r="A61" s="1" t="s">
        <v>3</v>
      </c>
      <c r="B61" s="9" t="s">
        <v>86</v>
      </c>
      <c r="C61" s="10" t="s">
        <v>9</v>
      </c>
      <c r="D61" s="10" t="s">
        <v>27</v>
      </c>
      <c r="E61" s="10" t="s">
        <v>27</v>
      </c>
      <c r="F61" s="33">
        <f>+_xll.BDP(M61,$M$4)</f>
        <v>252.26</v>
      </c>
      <c r="G61" s="34">
        <f t="shared" si="11"/>
        <v>13.333333333333334</v>
      </c>
      <c r="H61" s="3">
        <f t="shared" si="4"/>
        <v>12</v>
      </c>
      <c r="I61" s="3">
        <f t="shared" si="5"/>
        <v>0</v>
      </c>
      <c r="J61" s="3">
        <f t="shared" si="6"/>
        <v>252.26</v>
      </c>
      <c r="K61" s="26" t="str">
        <f t="shared" si="7"/>
        <v>BB</v>
      </c>
      <c r="L61" s="3"/>
      <c r="M61" s="1" t="s">
        <v>134</v>
      </c>
      <c r="N61" s="1">
        <f t="shared" si="12"/>
        <v>14</v>
      </c>
      <c r="O61" s="1">
        <f>VLOOKUP(D61,$R$6:$T$28,3,FALSE)</f>
        <v>13</v>
      </c>
      <c r="P61" s="1">
        <f t="shared" si="14"/>
        <v>13</v>
      </c>
      <c r="X61" s="29"/>
      <c r="Y61" s="29"/>
    </row>
    <row r="62" spans="1:25" x14ac:dyDescent="0.2">
      <c r="A62" s="1" t="s">
        <v>3</v>
      </c>
      <c r="H62" s="3"/>
      <c r="I62" s="3"/>
      <c r="J62" s="3"/>
      <c r="K62" s="3"/>
      <c r="L62" s="3"/>
      <c r="X62" s="29"/>
      <c r="Y62" s="29"/>
    </row>
    <row r="63" spans="1:25" x14ac:dyDescent="0.2">
      <c r="A63" s="1" t="s">
        <v>3</v>
      </c>
      <c r="H63" s="3"/>
      <c r="I63" s="3"/>
      <c r="J63" s="3"/>
      <c r="K63" s="3"/>
      <c r="L63" s="3"/>
      <c r="X63" s="29"/>
      <c r="Y63" s="29"/>
    </row>
    <row r="64" spans="1:25" x14ac:dyDescent="0.2">
      <c r="A64" s="1" t="s">
        <v>3</v>
      </c>
      <c r="H64" s="3"/>
      <c r="I64" s="3"/>
      <c r="J64" s="3"/>
      <c r="K64" s="3"/>
      <c r="L64" s="3"/>
      <c r="X64" s="29"/>
      <c r="Y64" s="29"/>
    </row>
    <row r="65" spans="1:25" x14ac:dyDescent="0.2">
      <c r="A65" s="1" t="s">
        <v>3</v>
      </c>
      <c r="H65" s="3"/>
      <c r="I65" s="3"/>
      <c r="J65" s="3"/>
      <c r="K65" s="3"/>
      <c r="L65" s="3"/>
      <c r="X65" s="29"/>
      <c r="Y65" s="29"/>
    </row>
    <row r="66" spans="1:25" x14ac:dyDescent="0.2">
      <c r="A66" s="1" t="s">
        <v>3</v>
      </c>
      <c r="H66" s="3"/>
      <c r="I66" s="3"/>
      <c r="J66" s="3"/>
      <c r="K66" s="3"/>
      <c r="L66" s="3"/>
      <c r="X66" s="29"/>
      <c r="Y66" s="29"/>
    </row>
    <row r="67" spans="1:25" x14ac:dyDescent="0.2">
      <c r="A67" s="1" t="s">
        <v>3</v>
      </c>
      <c r="H67" s="3"/>
      <c r="I67" s="3"/>
      <c r="J67" s="3"/>
      <c r="K67" s="3"/>
      <c r="L67" s="3"/>
      <c r="X67" s="29"/>
      <c r="Y67" s="29"/>
    </row>
    <row r="68" spans="1:25" x14ac:dyDescent="0.2">
      <c r="A68" s="1" t="s">
        <v>3</v>
      </c>
      <c r="H68" s="3"/>
      <c r="I68" s="18"/>
      <c r="J68" s="3"/>
      <c r="K68" s="3"/>
      <c r="L68" s="3"/>
      <c r="X68" s="29"/>
      <c r="Y68" s="29"/>
    </row>
    <row r="69" spans="1:25" x14ac:dyDescent="0.2">
      <c r="A69" s="1" t="s">
        <v>3</v>
      </c>
      <c r="H69" s="3"/>
      <c r="I69" s="18"/>
      <c r="J69" s="3"/>
      <c r="K69" s="3"/>
      <c r="L69" s="3"/>
      <c r="W69" s="30"/>
      <c r="X69" s="29"/>
      <c r="Y69" s="29"/>
    </row>
    <row r="70" spans="1:25" s="8" customFormat="1" x14ac:dyDescent="0.2">
      <c r="A70" s="8" t="s">
        <v>3</v>
      </c>
      <c r="H70" s="16"/>
      <c r="I70" s="18"/>
      <c r="J70" s="3"/>
      <c r="K70" s="16"/>
      <c r="L70" s="16"/>
      <c r="X70" s="29"/>
      <c r="Y70" s="29"/>
    </row>
    <row r="71" spans="1:25" s="8" customFormat="1" x14ac:dyDescent="0.2">
      <c r="A71" s="8" t="s">
        <v>3</v>
      </c>
      <c r="H71" s="16"/>
      <c r="I71" s="18"/>
      <c r="J71" s="3"/>
      <c r="K71" s="16"/>
      <c r="L71" s="16"/>
      <c r="X71" s="29"/>
      <c r="Y71" s="29"/>
    </row>
    <row r="72" spans="1:25" s="8" customFormat="1" x14ac:dyDescent="0.2">
      <c r="A72" s="8" t="s">
        <v>3</v>
      </c>
      <c r="H72" s="16"/>
      <c r="I72" s="18"/>
      <c r="J72" s="3"/>
      <c r="K72" s="16"/>
      <c r="L72" s="16"/>
      <c r="X72" s="29"/>
      <c r="Y72" s="29"/>
    </row>
    <row r="73" spans="1:25" s="8" customFormat="1" ht="15.6" customHeight="1" x14ac:dyDescent="0.2">
      <c r="A73" s="8" t="s">
        <v>3</v>
      </c>
      <c r="H73" s="16"/>
      <c r="I73" s="18"/>
      <c r="J73" s="3"/>
      <c r="K73" s="18"/>
      <c r="L73" s="16"/>
      <c r="X73" s="29"/>
      <c r="Y73" s="29"/>
    </row>
    <row r="74" spans="1:25" s="8" customFormat="1" ht="9" customHeight="1" x14ac:dyDescent="0.2">
      <c r="A74" s="8" t="s">
        <v>3</v>
      </c>
      <c r="H74" s="16"/>
      <c r="I74" s="18"/>
      <c r="J74" s="3"/>
      <c r="K74" s="19"/>
      <c r="L74" s="31"/>
      <c r="X74" s="29"/>
      <c r="Y74" s="29"/>
    </row>
    <row r="75" spans="1:25" s="8" customFormat="1" ht="9" customHeight="1" x14ac:dyDescent="0.2">
      <c r="A75" s="8" t="s">
        <v>3</v>
      </c>
      <c r="H75" s="16"/>
      <c r="I75" s="18"/>
      <c r="J75" s="3"/>
      <c r="K75" s="19"/>
      <c r="L75" s="31"/>
      <c r="X75" s="29"/>
      <c r="Y75" s="29"/>
    </row>
    <row r="76" spans="1:25" s="8" customFormat="1" ht="9" customHeight="1" x14ac:dyDescent="0.2">
      <c r="A76" s="8" t="s">
        <v>3</v>
      </c>
      <c r="H76" s="16"/>
      <c r="I76" s="18"/>
      <c r="J76" s="3"/>
      <c r="K76" s="19"/>
      <c r="L76" s="31"/>
      <c r="X76" s="29"/>
      <c r="Y76" s="29"/>
    </row>
    <row r="77" spans="1:25" s="8" customFormat="1" ht="9" customHeight="1" x14ac:dyDescent="0.2">
      <c r="A77" s="8" t="s">
        <v>3</v>
      </c>
      <c r="H77" s="16"/>
      <c r="I77" s="18"/>
      <c r="J77" s="3"/>
      <c r="K77" s="19"/>
      <c r="L77" s="31"/>
      <c r="X77" s="29"/>
      <c r="Y77" s="29"/>
    </row>
    <row r="78" spans="1:25" s="8" customFormat="1" ht="9" customHeight="1" x14ac:dyDescent="0.2">
      <c r="A78" s="8" t="s">
        <v>3</v>
      </c>
      <c r="H78" s="16"/>
      <c r="I78" s="18"/>
      <c r="J78" s="3"/>
      <c r="K78" s="19"/>
      <c r="L78" s="31"/>
      <c r="X78" s="29"/>
      <c r="Y78" s="29"/>
    </row>
    <row r="79" spans="1:25" s="8" customFormat="1" ht="9" customHeight="1" x14ac:dyDescent="0.2">
      <c r="A79" s="8" t="s">
        <v>3</v>
      </c>
      <c r="H79" s="16"/>
      <c r="I79" s="18"/>
      <c r="J79" s="3"/>
      <c r="K79" s="19"/>
      <c r="L79" s="31"/>
      <c r="X79" s="29"/>
      <c r="Y79" s="29"/>
    </row>
    <row r="80" spans="1:25" s="8" customFormat="1" ht="9" customHeight="1" x14ac:dyDescent="0.2">
      <c r="A80" s="8" t="s">
        <v>3</v>
      </c>
      <c r="H80" s="16"/>
      <c r="I80" s="18"/>
      <c r="J80" s="3"/>
      <c r="K80" s="19"/>
      <c r="L80" s="31"/>
      <c r="X80" s="29"/>
      <c r="Y80" s="29"/>
    </row>
    <row r="81" spans="1:25" s="8" customFormat="1" ht="9" customHeight="1" x14ac:dyDescent="0.2">
      <c r="A81" s="8" t="s">
        <v>3</v>
      </c>
      <c r="H81" s="16"/>
      <c r="I81" s="18"/>
      <c r="J81" s="3"/>
      <c r="K81" s="19"/>
      <c r="L81" s="31"/>
      <c r="X81" s="29"/>
      <c r="Y81" s="29"/>
    </row>
    <row r="82" spans="1:25" s="8" customFormat="1" ht="9" customHeight="1" x14ac:dyDescent="0.2">
      <c r="A82" s="8" t="s">
        <v>3</v>
      </c>
      <c r="H82" s="16"/>
      <c r="I82" s="18"/>
      <c r="J82" s="3"/>
      <c r="K82" s="19"/>
      <c r="L82" s="31"/>
      <c r="X82" s="29"/>
      <c r="Y82" s="29"/>
    </row>
    <row r="83" spans="1:25" s="8" customFormat="1" ht="9" customHeight="1" x14ac:dyDescent="0.2">
      <c r="A83" s="8" t="s">
        <v>3</v>
      </c>
      <c r="H83" s="16"/>
      <c r="I83" s="18"/>
      <c r="J83" s="3"/>
      <c r="K83" s="19"/>
      <c r="L83" s="31"/>
      <c r="X83" s="29"/>
      <c r="Y83" s="29"/>
    </row>
    <row r="84" spans="1:25" s="8" customFormat="1" ht="9" customHeight="1" x14ac:dyDescent="0.2">
      <c r="A84" s="8" t="s">
        <v>3</v>
      </c>
      <c r="H84" s="16"/>
      <c r="I84" s="18"/>
      <c r="J84" s="3"/>
      <c r="K84" s="19"/>
      <c r="L84" s="31"/>
      <c r="X84" s="29"/>
      <c r="Y84" s="29"/>
    </row>
    <row r="85" spans="1:25" s="8" customFormat="1" ht="9" customHeight="1" x14ac:dyDescent="0.2">
      <c r="A85" s="8" t="s">
        <v>3</v>
      </c>
      <c r="H85" s="16"/>
      <c r="I85" s="18"/>
      <c r="J85" s="3"/>
      <c r="K85" s="19"/>
      <c r="L85" s="31"/>
      <c r="X85" s="29"/>
      <c r="Y85" s="29"/>
    </row>
    <row r="86" spans="1:25" s="8" customFormat="1" ht="9" customHeight="1" x14ac:dyDescent="0.2">
      <c r="A86" s="8" t="s">
        <v>3</v>
      </c>
      <c r="H86" s="16"/>
      <c r="I86" s="18"/>
      <c r="J86" s="3"/>
      <c r="K86" s="19"/>
      <c r="L86" s="31"/>
      <c r="X86" s="29"/>
      <c r="Y86" s="29"/>
    </row>
    <row r="87" spans="1:25" s="8" customFormat="1" ht="9" customHeight="1" x14ac:dyDescent="0.2">
      <c r="A87" s="8" t="s">
        <v>3</v>
      </c>
      <c r="H87" s="16"/>
      <c r="I87" s="18"/>
      <c r="J87" s="3"/>
      <c r="K87" s="19"/>
      <c r="L87" s="31"/>
      <c r="X87" s="29"/>
      <c r="Y87" s="29"/>
    </row>
    <row r="88" spans="1:25" s="8" customFormat="1" ht="9" customHeight="1" x14ac:dyDescent="0.2">
      <c r="A88" s="8" t="s">
        <v>3</v>
      </c>
      <c r="H88" s="16"/>
      <c r="I88" s="18"/>
      <c r="J88" s="3"/>
      <c r="K88" s="19"/>
      <c r="L88" s="31"/>
      <c r="S88" s="16"/>
      <c r="X88" s="29"/>
      <c r="Y88" s="29"/>
    </row>
    <row r="89" spans="1:25" s="8" customFormat="1" ht="9" customHeight="1" x14ac:dyDescent="0.2">
      <c r="A89" s="8" t="s">
        <v>3</v>
      </c>
      <c r="H89" s="16"/>
      <c r="I89" s="18"/>
      <c r="J89" s="3"/>
      <c r="K89" s="19"/>
      <c r="L89" s="31"/>
      <c r="U89" s="32"/>
      <c r="X89" s="29"/>
      <c r="Y89" s="29"/>
    </row>
    <row r="90" spans="1:25" s="8" customFormat="1" ht="9" customHeight="1" x14ac:dyDescent="0.2">
      <c r="A90" s="8" t="s">
        <v>3</v>
      </c>
      <c r="H90" s="16"/>
      <c r="I90" s="18"/>
      <c r="J90" s="3"/>
      <c r="K90" s="19"/>
      <c r="L90" s="31"/>
      <c r="X90" s="29"/>
      <c r="Y90" s="29"/>
    </row>
    <row r="91" spans="1:25" s="8" customFormat="1" ht="9" customHeight="1" x14ac:dyDescent="0.2">
      <c r="A91" s="8" t="s">
        <v>3</v>
      </c>
      <c r="H91" s="16"/>
      <c r="I91" s="18"/>
      <c r="J91" s="3"/>
      <c r="K91" s="19"/>
      <c r="L91" s="31"/>
      <c r="X91" s="29"/>
      <c r="Y91" s="29"/>
    </row>
    <row r="92" spans="1:25" s="8" customFormat="1" ht="9" customHeight="1" x14ac:dyDescent="0.2">
      <c r="A92" s="8" t="s">
        <v>3</v>
      </c>
      <c r="H92" s="16"/>
      <c r="I92" s="18"/>
      <c r="J92" s="3"/>
      <c r="K92" s="19"/>
      <c r="L92" s="31"/>
      <c r="X92" s="29"/>
      <c r="Y92" s="29"/>
    </row>
    <row r="93" spans="1:25" s="8" customFormat="1" ht="9" customHeight="1" x14ac:dyDescent="0.2">
      <c r="A93" s="8" t="s">
        <v>3</v>
      </c>
      <c r="H93" s="16"/>
      <c r="I93" s="18"/>
      <c r="J93" s="3"/>
      <c r="K93" s="19"/>
      <c r="L93" s="31"/>
      <c r="X93" s="29"/>
      <c r="Y93" s="29"/>
    </row>
    <row r="94" spans="1:25" s="8" customFormat="1" ht="9" customHeight="1" x14ac:dyDescent="0.2">
      <c r="A94" s="8" t="s">
        <v>3</v>
      </c>
      <c r="H94" s="16"/>
      <c r="I94" s="16"/>
      <c r="J94" s="3"/>
      <c r="K94" s="19"/>
      <c r="L94" s="31"/>
      <c r="X94" s="29"/>
      <c r="Y94" s="29"/>
    </row>
    <row r="95" spans="1:25" s="8" customFormat="1" ht="9" customHeight="1" x14ac:dyDescent="0.2">
      <c r="A95" s="8" t="s">
        <v>3</v>
      </c>
      <c r="H95" s="16"/>
      <c r="I95" s="16"/>
      <c r="J95" s="3"/>
      <c r="K95" s="19"/>
      <c r="L95" s="31"/>
      <c r="X95" s="29"/>
      <c r="Y95" s="29"/>
    </row>
    <row r="96" spans="1:25" s="8" customFormat="1" ht="9" customHeight="1" x14ac:dyDescent="0.2">
      <c r="A96" s="8" t="s">
        <v>3</v>
      </c>
      <c r="H96" s="16"/>
      <c r="I96" s="16"/>
      <c r="J96" s="3"/>
      <c r="K96" s="19"/>
      <c r="L96" s="31"/>
      <c r="X96" s="29"/>
      <c r="Y96" s="29"/>
    </row>
    <row r="97" spans="1:25" s="8" customFormat="1" x14ac:dyDescent="0.2">
      <c r="A97" s="8" t="s">
        <v>3</v>
      </c>
      <c r="H97" s="16"/>
      <c r="I97" s="16"/>
      <c r="J97" s="3"/>
      <c r="K97" s="18"/>
      <c r="L97" s="16"/>
      <c r="X97" s="29"/>
      <c r="Y97" s="29"/>
    </row>
    <row r="98" spans="1:25" s="8" customFormat="1" x14ac:dyDescent="0.2">
      <c r="A98" s="8" t="s">
        <v>3</v>
      </c>
      <c r="H98" s="16"/>
      <c r="I98" s="16"/>
      <c r="J98" s="3"/>
      <c r="K98" s="18"/>
      <c r="L98" s="16"/>
      <c r="X98" s="29"/>
      <c r="Y98" s="29"/>
    </row>
    <row r="99" spans="1:25" s="8" customFormat="1" x14ac:dyDescent="0.2">
      <c r="A99" s="8" t="s">
        <v>3</v>
      </c>
      <c r="H99" s="16"/>
      <c r="I99" s="16"/>
      <c r="J99" s="3"/>
      <c r="K99" s="16"/>
      <c r="L99" s="16"/>
      <c r="X99" s="29"/>
      <c r="Y99" s="29"/>
    </row>
    <row r="100" spans="1:25" s="8" customFormat="1" x14ac:dyDescent="0.2">
      <c r="A100" s="8" t="s">
        <v>3</v>
      </c>
      <c r="H100" s="16"/>
      <c r="I100" s="16"/>
      <c r="J100" s="3"/>
      <c r="K100" s="16"/>
      <c r="L100" s="16"/>
      <c r="X100" s="29"/>
      <c r="Y100" s="29"/>
    </row>
    <row r="101" spans="1:25" x14ac:dyDescent="0.2">
      <c r="A101" s="1" t="s">
        <v>3</v>
      </c>
      <c r="J101" s="3"/>
      <c r="K101" s="3"/>
      <c r="L101" s="3"/>
      <c r="X101" s="29"/>
      <c r="Y101" s="29"/>
    </row>
    <row r="102" spans="1:25" x14ac:dyDescent="0.2">
      <c r="A102" s="1" t="s">
        <v>3</v>
      </c>
      <c r="J102" s="3"/>
      <c r="K102" s="3"/>
      <c r="L102" s="3"/>
      <c r="X102" s="29"/>
      <c r="Y102" s="29"/>
    </row>
    <row r="103" spans="1:25" x14ac:dyDescent="0.2">
      <c r="A103" s="1" t="s">
        <v>3</v>
      </c>
      <c r="J103" s="3"/>
      <c r="K103" s="3"/>
      <c r="L103" s="3"/>
      <c r="X103" s="29"/>
      <c r="Y103" s="29"/>
    </row>
    <row r="104" spans="1:25" x14ac:dyDescent="0.2">
      <c r="A104" s="1" t="s">
        <v>3</v>
      </c>
      <c r="J104" s="3"/>
      <c r="K104" s="3"/>
      <c r="L104" s="3"/>
      <c r="X104" s="29"/>
      <c r="Y104" s="29"/>
    </row>
    <row r="105" spans="1:25" x14ac:dyDescent="0.2">
      <c r="A105" s="1" t="s">
        <v>3</v>
      </c>
      <c r="J105" s="3"/>
      <c r="X105" s="29"/>
      <c r="Y105" s="29"/>
    </row>
  </sheetData>
  <autoFilter ref="B4:K105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Bancolombia</dc:creator>
  <cp:lastModifiedBy>AgentUser</cp:lastModifiedBy>
  <dcterms:created xsi:type="dcterms:W3CDTF">2016-07-18T21:04:53Z</dcterms:created>
  <dcterms:modified xsi:type="dcterms:W3CDTF">2020-05-21T15:15:21Z</dcterms:modified>
</cp:coreProperties>
</file>