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SRIM-2013\Angus' Data\"/>
    </mc:Choice>
  </mc:AlternateContent>
  <xr:revisionPtr revIDLastSave="0" documentId="13_ncr:1_{ECB1522D-9348-4F77-A453-98D501B9C9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18" i="1"/>
  <c r="E19" i="1"/>
  <c r="E20" i="1"/>
  <c r="E21" i="1"/>
  <c r="E22" i="1"/>
  <c r="E23" i="1"/>
  <c r="E24" i="1"/>
  <c r="E17" i="1"/>
  <c r="H4" i="1"/>
  <c r="H5" i="1"/>
  <c r="H6" i="1"/>
  <c r="H7" i="1"/>
  <c r="H8" i="1"/>
  <c r="H9" i="1"/>
  <c r="H10" i="1"/>
  <c r="H3" i="1"/>
  <c r="J3" i="1" l="1"/>
  <c r="F4" i="1" s="1"/>
  <c r="E4" i="1"/>
  <c r="E5" i="1"/>
  <c r="E6" i="1"/>
  <c r="E7" i="1"/>
  <c r="E8" i="1"/>
  <c r="E9" i="1"/>
  <c r="E10" i="1"/>
  <c r="E3" i="1"/>
  <c r="E11" i="1" s="1"/>
  <c r="D11" i="1"/>
  <c r="F3" i="1" l="1"/>
  <c r="F7" i="1"/>
  <c r="F10" i="1"/>
  <c r="F6" i="1"/>
  <c r="F9" i="1"/>
  <c r="F5" i="1"/>
  <c r="F8" i="1"/>
  <c r="F11" i="1" l="1"/>
  <c r="G10" i="1"/>
  <c r="J5" i="1" l="1"/>
  <c r="G4" i="1"/>
  <c r="G8" i="1"/>
  <c r="G9" i="1"/>
  <c r="G6" i="1"/>
  <c r="G7" i="1"/>
  <c r="G3" i="1"/>
  <c r="G5" i="1"/>
  <c r="G11" i="1" s="1"/>
</calcChain>
</file>

<file path=xl/sharedStrings.xml><?xml version="1.0" encoding="utf-8"?>
<sst xmlns="http://schemas.openxmlformats.org/spreadsheetml/2006/main" count="32" uniqueCount="23">
  <si>
    <t>Element</t>
  </si>
  <si>
    <t>wt%</t>
  </si>
  <si>
    <t>#atoms in 1000g</t>
  </si>
  <si>
    <t>at%</t>
  </si>
  <si>
    <t>Cr</t>
  </si>
  <si>
    <t>Mn</t>
  </si>
  <si>
    <t>V</t>
  </si>
  <si>
    <t>N</t>
  </si>
  <si>
    <t>W</t>
  </si>
  <si>
    <t>Ta</t>
  </si>
  <si>
    <t>Fe</t>
  </si>
  <si>
    <t>Sum</t>
  </si>
  <si>
    <t>at mass (amu)</t>
  </si>
  <si>
    <t>Avogadro:</t>
  </si>
  <si>
    <t>g in 1000g</t>
  </si>
  <si>
    <t>C</t>
  </si>
  <si>
    <t>g/cm3</t>
  </si>
  <si>
    <t>Density</t>
  </si>
  <si>
    <t>at density</t>
  </si>
  <si>
    <t>cm-3</t>
  </si>
  <si>
    <t>atom ratio</t>
  </si>
  <si>
    <t>weight fraction</t>
  </si>
  <si>
    <t>Sum of non-FeCr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</si>
</sst>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abSelected="1" workbookViewId="0">
      <selection activeCell="G14" sqref="G14"/>
    </sheetView>
  </sheetViews>
  <sheetFormatPr defaultRowHeight="14.4" x14ac:dyDescent="0.3"/>
  <cols>
    <col min="3" max="3" width="12.6640625" customWidth="1"/>
    <col min="5" max="5" width="14.44140625" bestFit="1" customWidth="1"/>
    <col min="6" max="6" width="14.44140625" customWidth="1"/>
    <col min="8" max="8" width="9.6640625" bestFit="1" customWidth="1"/>
    <col min="10" max="10" width="17.109375" customWidth="1"/>
  </cols>
  <sheetData>
    <row r="2" spans="2:11" x14ac:dyDescent="0.3">
      <c r="B2" t="s">
        <v>0</v>
      </c>
      <c r="C2" t="s">
        <v>12</v>
      </c>
      <c r="D2" t="s">
        <v>1</v>
      </c>
      <c r="E2" t="s">
        <v>14</v>
      </c>
      <c r="F2" t="s">
        <v>2</v>
      </c>
      <c r="G2" t="s">
        <v>3</v>
      </c>
      <c r="H2" t="s">
        <v>20</v>
      </c>
    </row>
    <row r="3" spans="2:11" x14ac:dyDescent="0.3">
      <c r="B3" t="s">
        <v>4</v>
      </c>
      <c r="C3">
        <v>51.99</v>
      </c>
      <c r="D3">
        <v>9</v>
      </c>
      <c r="E3">
        <f>10*D3</f>
        <v>90</v>
      </c>
      <c r="F3">
        <f>$J$3*E3/C3</f>
        <v>1.0424870167339872E+24</v>
      </c>
      <c r="G3">
        <f>100*F3/$F$11</f>
        <v>9.6309137408513568</v>
      </c>
      <c r="H3">
        <f>G3/$G$9</f>
        <v>447.36625175171048</v>
      </c>
      <c r="I3" t="s">
        <v>13</v>
      </c>
      <c r="J3">
        <f>6.0221*10^(23)</f>
        <v>6.0220999999999993E+23</v>
      </c>
    </row>
    <row r="4" spans="2:11" x14ac:dyDescent="0.3">
      <c r="B4" t="s">
        <v>15</v>
      </c>
      <c r="C4">
        <v>12.01</v>
      </c>
      <c r="D4">
        <v>0.11</v>
      </c>
      <c r="E4">
        <f t="shared" ref="E4:E10" si="0">10*D4</f>
        <v>1.1000000000000001</v>
      </c>
      <c r="F4">
        <f t="shared" ref="F4:F10" si="1">$J$3*E4/C4</f>
        <v>5.5156619483763528E+22</v>
      </c>
      <c r="G4">
        <f t="shared" ref="G4:G10" si="2">100*F4/$F$11</f>
        <v>0.50955900261406994</v>
      </c>
      <c r="H4">
        <f t="shared" ref="H4:H10" si="3">G4/$G$9</f>
        <v>23.669561080052333</v>
      </c>
      <c r="I4" t="s">
        <v>17</v>
      </c>
      <c r="J4">
        <v>7.7991000000000001</v>
      </c>
      <c r="K4" t="s">
        <v>16</v>
      </c>
    </row>
    <row r="5" spans="2:11" x14ac:dyDescent="0.3">
      <c r="B5" t="s">
        <v>5</v>
      </c>
      <c r="C5">
        <v>54.93</v>
      </c>
      <c r="D5">
        <v>0.4</v>
      </c>
      <c r="E5">
        <f t="shared" si="0"/>
        <v>4</v>
      </c>
      <c r="F5">
        <f t="shared" si="1"/>
        <v>4.3852903695612595E+22</v>
      </c>
      <c r="G5">
        <f t="shared" si="2"/>
        <v>0.40513073640136904</v>
      </c>
      <c r="H5">
        <f t="shared" si="3"/>
        <v>18.818756339236948</v>
      </c>
      <c r="I5" t="s">
        <v>18</v>
      </c>
      <c r="J5">
        <f>F11/(1000/J4)</f>
        <v>8.4420447643748922E+22</v>
      </c>
      <c r="K5" t="s">
        <v>19</v>
      </c>
    </row>
    <row r="6" spans="2:11" x14ac:dyDescent="0.3">
      <c r="B6" t="s">
        <v>6</v>
      </c>
      <c r="C6">
        <v>50.94</v>
      </c>
      <c r="D6">
        <v>0.2</v>
      </c>
      <c r="E6">
        <f t="shared" si="0"/>
        <v>2</v>
      </c>
      <c r="F6">
        <f t="shared" si="1"/>
        <v>2.3643894778170396E+22</v>
      </c>
      <c r="G6">
        <f t="shared" si="2"/>
        <v>0.21843179574526109</v>
      </c>
      <c r="H6">
        <f t="shared" si="3"/>
        <v>10.146390711761734</v>
      </c>
    </row>
    <row r="7" spans="2:11" x14ac:dyDescent="0.3">
      <c r="B7" t="s">
        <v>7</v>
      </c>
      <c r="C7">
        <v>14</v>
      </c>
      <c r="D7">
        <v>0.03</v>
      </c>
      <c r="E7">
        <f t="shared" si="0"/>
        <v>0.3</v>
      </c>
      <c r="F7">
        <f t="shared" si="1"/>
        <v>1.2904499999999997E+22</v>
      </c>
      <c r="G7">
        <f t="shared" si="2"/>
        <v>0.11921695366353856</v>
      </c>
      <c r="H7">
        <f t="shared" si="3"/>
        <v>5.5377551020408147</v>
      </c>
    </row>
    <row r="8" spans="2:11" x14ac:dyDescent="0.3">
      <c r="B8" t="s">
        <v>8</v>
      </c>
      <c r="C8">
        <v>183.8</v>
      </c>
      <c r="D8">
        <v>1.1000000000000001</v>
      </c>
      <c r="E8">
        <f t="shared" si="0"/>
        <v>11</v>
      </c>
      <c r="F8">
        <f t="shared" si="1"/>
        <v>3.6040859630032638E+22</v>
      </c>
      <c r="G8">
        <f t="shared" si="2"/>
        <v>0.33295993587567901</v>
      </c>
      <c r="H8">
        <f t="shared" si="3"/>
        <v>15.466345406497744</v>
      </c>
    </row>
    <row r="9" spans="2:11" x14ac:dyDescent="0.3">
      <c r="B9" t="s">
        <v>9</v>
      </c>
      <c r="C9">
        <v>180.9</v>
      </c>
      <c r="D9">
        <v>7.0000000000000007E-2</v>
      </c>
      <c r="E9">
        <f t="shared" si="0"/>
        <v>0.70000000000000007</v>
      </c>
      <c r="F9">
        <f t="shared" si="1"/>
        <v>2.3302763957987839E+21</v>
      </c>
      <c r="G9">
        <f t="shared" si="2"/>
        <v>2.1528029222455836E-2</v>
      </c>
      <c r="H9">
        <f t="shared" si="3"/>
        <v>1</v>
      </c>
    </row>
    <row r="10" spans="2:11" x14ac:dyDescent="0.3">
      <c r="B10" t="s">
        <v>10</v>
      </c>
      <c r="C10">
        <v>55.84</v>
      </c>
      <c r="D10">
        <v>89.09</v>
      </c>
      <c r="E10">
        <f t="shared" si="0"/>
        <v>890.90000000000009</v>
      </c>
      <c r="F10">
        <f t="shared" si="1"/>
        <v>9.6079672098853867E+24</v>
      </c>
      <c r="G10">
        <f t="shared" si="2"/>
        <v>88.762259805626286</v>
      </c>
      <c r="H10">
        <f t="shared" si="3"/>
        <v>4123.1019750307005</v>
      </c>
    </row>
    <row r="11" spans="2:11" x14ac:dyDescent="0.3">
      <c r="B11" s="1" t="s">
        <v>11</v>
      </c>
      <c r="C11" s="1"/>
      <c r="D11" s="1">
        <f>SUM(D3:D10)</f>
        <v>100</v>
      </c>
      <c r="E11" s="1">
        <f>SUM(E3:E10)</f>
        <v>1000.0000000000001</v>
      </c>
      <c r="F11" s="1">
        <f>SUM(F3:F10)</f>
        <v>1.0824383280602751E+25</v>
      </c>
      <c r="G11" s="1">
        <f>SUM(G3:G10)</f>
        <v>100.00000000000001</v>
      </c>
    </row>
    <row r="13" spans="2:11" x14ac:dyDescent="0.3">
      <c r="F13" t="s">
        <v>22</v>
      </c>
      <c r="G13">
        <f>SUM(G4:G9)</f>
        <v>1.6068264535223733</v>
      </c>
    </row>
    <row r="16" spans="2:11" x14ac:dyDescent="0.3">
      <c r="D16" t="s">
        <v>0</v>
      </c>
      <c r="E16" t="s">
        <v>21</v>
      </c>
    </row>
    <row r="17" spans="4:5" x14ac:dyDescent="0.3">
      <c r="D17" t="s">
        <v>4</v>
      </c>
      <c r="E17">
        <f>D3/100</f>
        <v>0.09</v>
      </c>
    </row>
    <row r="18" spans="4:5" x14ac:dyDescent="0.3">
      <c r="D18" t="s">
        <v>15</v>
      </c>
      <c r="E18">
        <f t="shared" ref="E18:E24" si="4">D4/100</f>
        <v>1.1000000000000001E-3</v>
      </c>
    </row>
    <row r="19" spans="4:5" x14ac:dyDescent="0.3">
      <c r="D19" t="s">
        <v>5</v>
      </c>
      <c r="E19">
        <f t="shared" si="4"/>
        <v>4.0000000000000001E-3</v>
      </c>
    </row>
    <row r="20" spans="4:5" x14ac:dyDescent="0.3">
      <c r="D20" t="s">
        <v>6</v>
      </c>
      <c r="E20">
        <f t="shared" si="4"/>
        <v>2E-3</v>
      </c>
    </row>
    <row r="21" spans="4:5" x14ac:dyDescent="0.3">
      <c r="D21" t="s">
        <v>7</v>
      </c>
      <c r="E21">
        <f t="shared" si="4"/>
        <v>2.9999999999999997E-4</v>
      </c>
    </row>
    <row r="22" spans="4:5" x14ac:dyDescent="0.3">
      <c r="D22" t="s">
        <v>8</v>
      </c>
      <c r="E22">
        <f t="shared" si="4"/>
        <v>1.1000000000000001E-2</v>
      </c>
    </row>
    <row r="23" spans="4:5" x14ac:dyDescent="0.3">
      <c r="D23" t="s">
        <v>9</v>
      </c>
      <c r="E23">
        <f t="shared" si="4"/>
        <v>7.000000000000001E-4</v>
      </c>
    </row>
    <row r="24" spans="4:5" x14ac:dyDescent="0.3">
      <c r="D24" t="s">
        <v>10</v>
      </c>
      <c r="E24">
        <f t="shared" si="4"/>
        <v>0.89090000000000003</v>
      </c>
    </row>
  </sheetData>
  <autoFilter ref="B2:G1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2019-01-25T10:06:20Z</dcterms:created>
  <dcterms:modified xsi:type="dcterms:W3CDTF">2022-01-12T20:48:41Z</dcterms:modified>
</cp:coreProperties>
</file>