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Collaboratory\TGS Lab\V_single_crystal\Collated\"/>
    </mc:Choice>
  </mc:AlternateContent>
  <xr:revisionPtr revIDLastSave="0" documentId="13_ncr:40009_{2A084E9A-7BBC-423B-89E4-E5763CD787E7}" xr6:coauthVersionLast="41" xr6:coauthVersionMax="41" xr10:uidLastSave="{00000000-0000-0000-0000-000000000000}"/>
  <bookViews>
    <workbookView xWindow="28680" yWindow="-120" windowWidth="29040" windowHeight="15840"/>
  </bookViews>
  <sheets>
    <sheet name="V_Compiled-Analysi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O46" i="1" l="1"/>
  <c r="O47" i="1"/>
  <c r="O48" i="1"/>
  <c r="O49" i="1"/>
  <c r="O50" i="1"/>
  <c r="O45" i="1"/>
  <c r="N46" i="1"/>
  <c r="N47" i="1"/>
  <c r="N48" i="1"/>
  <c r="N49" i="1"/>
  <c r="N50" i="1"/>
  <c r="N45" i="1"/>
  <c r="AG15" i="1"/>
  <c r="AF15" i="1"/>
  <c r="AE15" i="1"/>
  <c r="AG14" i="1"/>
  <c r="AG13" i="1"/>
  <c r="AH13" i="1" s="1"/>
  <c r="AF16" i="1"/>
  <c r="AF17" i="1"/>
  <c r="AF18" i="1"/>
  <c r="AH18" i="1" s="1"/>
  <c r="AH16" i="1"/>
  <c r="AI16" i="1" s="1"/>
  <c r="AF14" i="1"/>
  <c r="AF13" i="1"/>
  <c r="AE16" i="1"/>
  <c r="AE17" i="1"/>
  <c r="AE18" i="1"/>
  <c r="AE14" i="1"/>
  <c r="AE13" i="1"/>
  <c r="AG16" i="1"/>
  <c r="AH17" i="1"/>
  <c r="AG17" i="1"/>
  <c r="AG18" i="1"/>
  <c r="AG7" i="1"/>
  <c r="AG8" i="1"/>
  <c r="AG9" i="1"/>
  <c r="AG6" i="1"/>
  <c r="AG5" i="1"/>
  <c r="AG4" i="1"/>
  <c r="AF7" i="1"/>
  <c r="AF8" i="1"/>
  <c r="AF9" i="1"/>
  <c r="AF6" i="1"/>
  <c r="AF5" i="1"/>
  <c r="AF4" i="1"/>
  <c r="AE7" i="1"/>
  <c r="AE8" i="1"/>
  <c r="AE9" i="1"/>
  <c r="AE6" i="1"/>
  <c r="AE5" i="1"/>
  <c r="AE4" i="1"/>
  <c r="AH14" i="1" l="1"/>
  <c r="AI18" i="1"/>
  <c r="AI14" i="1"/>
  <c r="AI17" i="1"/>
  <c r="AI13" i="1"/>
  <c r="AH15" i="1"/>
  <c r="AI15" i="1" s="1"/>
  <c r="AH9" i="1"/>
  <c r="AH6" i="1"/>
  <c r="AI6" i="1" s="1"/>
  <c r="AH4" i="1"/>
  <c r="AI4" i="1" s="1"/>
  <c r="AH8" i="1"/>
  <c r="AI8" i="1" s="1"/>
  <c r="AI9" i="1"/>
  <c r="AH5" i="1"/>
  <c r="AI5" i="1" s="1"/>
  <c r="AH7" i="1"/>
  <c r="AI7" i="1" s="1"/>
</calcChain>
</file>

<file path=xl/sharedStrings.xml><?xml version="1.0" encoding="utf-8"?>
<sst xmlns="http://schemas.openxmlformats.org/spreadsheetml/2006/main" count="111" uniqueCount="83">
  <si>
    <t>File Name</t>
  </si>
  <si>
    <t xml:space="preserve"> Peak Frequency (Hz)</t>
  </si>
  <si>
    <t xml:space="preserve"> Frequency Error</t>
  </si>
  <si>
    <t xml:space="preserve"> Thermal Diffusivity (m2/s)</t>
  </si>
  <si>
    <t xml:space="preserve"> Thermal Error</t>
  </si>
  <si>
    <t xml:space="preserve"> Tau\n</t>
  </si>
  <si>
    <t>Analysis/CuCrZrCCFE2MeV13uA0.025dpaV-single-crystal-2019-08-21-06.40um-4.99019E-6C45degSpot01-POS-1.txt</t>
  </si>
  <si>
    <t>Analysis/CuCrZrCCFE2MeV13uA0.025dpaV-single-crystal-2019-08-21-06.40um-4.99019E-6C45degSpot02-POS-1.txt</t>
  </si>
  <si>
    <t>Analysis/CuCrZrCCFE2MeV13uA0.025dpaV-single-crystal-2019-08-21-06.40um-4.99019E-6C45degSpot03-POS-1.txt</t>
  </si>
  <si>
    <t>Analysis/CuCrZrCCFE2MeV13uA0.025dpaV-single-crystal-2019-08-21-06.40um-4.99019E-6C45degSpot04-POS-1.txt</t>
  </si>
  <si>
    <t>Analysis/CuCrZrCCFE2MeV13uA0.025dpaV-single-crystal-2019-08-21-06.40um-4.99019E-6C45degSpot05-POS-1.txt</t>
  </si>
  <si>
    <t>Analysis/CuCrZrCCFE2MeV13uA0.025dpaV-single-crystal-2019-08-21-06.40um-4.99019E-6C45degSpot06-POS-1.txt</t>
  </si>
  <si>
    <t>Analysis/CuCrZrCCFE2MeV13uA0.025dpaV-single-crystal-2019-08-21-06.40um-4.99019E-6C45degSpot07-POS-1.txt</t>
  </si>
  <si>
    <t>Analysis/CuCrZrCCFE2MeV13uA0.025dpaV-single-crystal-2019-08-21-06.40um-4.99019E-6C45degSpot08-POS-1.txt</t>
  </si>
  <si>
    <t>Analysis/CuCrZrCCFE2MeV13uA0.025dpaV-single-crystal-2019-08-21-06.40um-4.99019E-6C45degSpot09-POS-1.txt</t>
  </si>
  <si>
    <t>Analysis/CuCrZrCCFE2MeV13uA0.025dpaV-single-crystal-2019-08-21-06.40um-4.99019E-6C45degSpot10-POS-1.txt</t>
  </si>
  <si>
    <t>Analysis/CuCrZrCCFE2MeV13uA0.025dpaV-single-crystal-2019-08-21-06.40um-5.099791e-5C45degSpot01-POS-1.txt</t>
  </si>
  <si>
    <t>Analysis/CuCrZrCCFE2MeV13uA0.025dpaV-single-crystal-2019-08-21-06.40um-5.099791e-5C45degSpot02-POS-1.txt</t>
  </si>
  <si>
    <t>Analysis/CuCrZrCCFE2MeV13uA0.025dpaV-single-crystal-2019-08-21-06.40um-5.099791e-5C45degSpot03-POS-1.txt</t>
  </si>
  <si>
    <t>Analysis/CuCrZrCCFE2MeV13uA0.025dpaV-single-crystal-2019-08-21-06.40um-5.099791e-5C45degSpot04-POS-1.txt</t>
  </si>
  <si>
    <t>Analysis/CuCrZrCCFE2MeV13uA0.025dpaV-single-crystal-2019-08-21-06.40um-5.099791e-5C45degSpot05-POS-1.txt</t>
  </si>
  <si>
    <t>Analysis/CuCrZrCCFE2MeV13uA0.025dpaV-single-crystal-2019-08-21-06.40um-5.099791e-5C45degSpot06-POS-1.txt</t>
  </si>
  <si>
    <t>Analysis/CuCrZrCCFE2MeV13uA0.025dpaV-single-crystal-2019-08-21-06.40um-5.099791e-5C45degSpot07-POS-1.txt</t>
  </si>
  <si>
    <t>Analysis/CuCrZrCCFE2MeV13uA0.025dpaV-single-crystal-2019-08-21-06.40um-5.099791e-5C45degSpot08-POS-1.txt</t>
  </si>
  <si>
    <t>Analysis/CuCrZrCCFE2MeV13uA0.025dpaV-single-crystal-2019-08-21-06.40um-5.099791e-5C45degSpot09-POS-1.txt</t>
  </si>
  <si>
    <t>Analysis/CuCrZrCCFE2MeV13uA0.025dpaV-single-crystal-2019-08-21-06.40um-5.099791e-5C45degSpot10-POS-1.txt</t>
  </si>
  <si>
    <t>Analysis/V-single-crystal-0dpa-06.40um-10degreesSpot1-POS-1.txt</t>
  </si>
  <si>
    <t>Analysis/V-single-crystal-0dpa-06.40um-10degreesSpot2-POS-1.txt</t>
  </si>
  <si>
    <t>Analysis/V-single-crystal-0dpa-06.40um-10degreesSpot3-POS-1.txt</t>
  </si>
  <si>
    <t>Analysis/V-single-crystal-0dpa-06.40um-10degreesSpot4-POS-1.txt</t>
  </si>
  <si>
    <t>Analysis/V-single-crystal-0dpa-06.40um-10degreesSpot5-POS-1.txt</t>
  </si>
  <si>
    <t>Analysis/V-single-crystal-0dpa-06.40um-45degreesSpot1-POS-1.txt</t>
  </si>
  <si>
    <t>Analysis/V-single-crystal-0dpa-06.40um-45degreesSpot2-POS-1.txt</t>
  </si>
  <si>
    <t>Analysis/V-single-crystal-0dpa-06.40um-45degreesSpot3-POS-1.txt</t>
  </si>
  <si>
    <t>Analysis/V-single-crystal-0dpa-06.40um-45degreesSpot4-POS-1.txt</t>
  </si>
  <si>
    <t>Analysis/V-single-crystal-0dpa-06.40um-45degreesSpot5-POS-1.txt</t>
  </si>
  <si>
    <t>Analysis/V-single-crystal-0dpa-06.40um-85degreesSpot1-POS-1.txt</t>
  </si>
  <si>
    <t>Analysis/V-single-crystal-0dpa-06.40um-85degreesSpot2-POS-1.txt</t>
  </si>
  <si>
    <t>Analysis/V-single-crystal-0dpa-06.40um-85degreesSpot3-POS-1.txt</t>
  </si>
  <si>
    <t>Analysis/V-single-crystal-0dpa-06.40um-85degreesSpot4-POS-1.txt</t>
  </si>
  <si>
    <t>Analysis/V-single-crystal-0dpa-06.40um-85degreesSpot5-POS-1.txt</t>
  </si>
  <si>
    <t>Analysis/V-single-crystal-2019-08-15-06.40um-1stIrr45degspot01-POS-1.txt</t>
  </si>
  <si>
    <t>Analysis/V-single-crystal-2019-08-15-06.40um-1stIrr45degspot02-POS-1.txt</t>
  </si>
  <si>
    <t>Analysis/V-single-crystal-2019-08-15-06.40um-1stIrr45degspot03-POS-1.txt</t>
  </si>
  <si>
    <t>Analysis/V-single-crystal-2019-08-15-06.40um-1stIrr45degspot04-POS-1.txt</t>
  </si>
  <si>
    <t>Analysis/V-single-crystal-2019-08-15-06.40um-1stIrr45degspot05-POS-1.txt</t>
  </si>
  <si>
    <t>Analysis/V-single-crystal-2019-08-15-06.40um-1stIrr45degspot06-POS-1.txt</t>
  </si>
  <si>
    <t>Analysis/V-single-crystal-2019-08-15-06.40um-1stIrr45degspot07-POS-1.txt</t>
  </si>
  <si>
    <t>Analysis/V-single-crystal-2019-08-15-06.40um-1stIrr45degspot08-POS-1.txt</t>
  </si>
  <si>
    <t>Analysis/V-single-crystal-2019-08-18-06.40um-6.0403e-7C45degSpot01-POS-1.txt</t>
  </si>
  <si>
    <t>Analysis/V-single-crystal-2019-08-18-06.40um-6.0403e-7C45degSpot02-POS-1.txt</t>
  </si>
  <si>
    <t>Analysis/V-single-crystal-2019-08-18-06.40um-6.0403e-7C45degSpot03-POS-1.txt</t>
  </si>
  <si>
    <t>Analysis/V-single-crystal-2019-08-18-06.40um-6.0403e-7C45degSpot04-POS-1.txt</t>
  </si>
  <si>
    <t>Analysis/V-single-crystal-2019-08-18-06.40um-6.0403e-7C45degSpot05-POS-1.txt</t>
  </si>
  <si>
    <t>Analysis/V-single-crystal-2019-08-18-06.40um-6.0403e-7C45degSpot06-POS-1.txt</t>
  </si>
  <si>
    <t>Analysis/V-single-crystal-2019-08-18-06.40um-6.0403e-7C45degSpot07-POS-1.txt</t>
  </si>
  <si>
    <t>Analysis/V-single-crystal-2019-08-18-06.40um-6.0403e-7C45degSpot08-POS-1.txt</t>
  </si>
  <si>
    <t>Analysis/V-single-crystal-2019-08-18-06.40um-6.0403e-7C45degSpot09-POS-1.txt</t>
  </si>
  <si>
    <t>Analysis/V-single-crystal-2019-08-18-06.40um-6.0403e-7C45degSpot10-POS-1.txt</t>
  </si>
  <si>
    <t>Analysis/V-single-crystal-2019-08-22-06.40um-5.0997452e-4C45degSpot01-POS-1.txt</t>
  </si>
  <si>
    <t>Analysis/V-single-crystal-2019-08-22-06.40um-5.0997452e-4C45degSpot02-POS-1.txt</t>
  </si>
  <si>
    <t>Analysis/V-single-crystal-2019-08-22-06.40um-5.0997452e-4C45degSpot03-POS-1.txt</t>
  </si>
  <si>
    <t>Analysis/V-single-crystal-2019-08-22-06.40um-5.0997452e-4C45degSpot04-POS-1.txt</t>
  </si>
  <si>
    <t>Analysis/V-single-crystal-2019-08-22-06.40um-5.0997452e-4C45degSpot05-POS-1.txt</t>
  </si>
  <si>
    <t>Analysis/V-single-crystal-2019-08-22-06.40um-5.0997452e-4C45degSpot06-POS-1.txt</t>
  </si>
  <si>
    <t>Analysis/V-single-crystal-2019-08-22-06.40um-5.0997452e-4C45degSpot07-POS-1.txt</t>
  </si>
  <si>
    <t>Analysis/V-single-crystal-2019-08-22-06.40um-5.0997452e-4C45degSpot08-POS-1.txt</t>
  </si>
  <si>
    <t>Analysis/V-single-crystal-2019-08-22-06.40um-5.0997452e-4C45degSpot09-POS-1.txt</t>
  </si>
  <si>
    <t>Analysis/V-single-crystal-2019-08-22-06.40um-5.0997452e-4C45degSpot10-POS-1.txt</t>
  </si>
  <si>
    <t xml:space="preserve">SAW Wavelength = </t>
  </si>
  <si>
    <t>um</t>
  </si>
  <si>
    <t>(From W calibration)</t>
  </si>
  <si>
    <t>SAW Frequency/Hz</t>
  </si>
  <si>
    <t>Dose/dpa</t>
  </si>
  <si>
    <t>error</t>
  </si>
  <si>
    <t>Ave</t>
  </si>
  <si>
    <t>stat error</t>
  </si>
  <si>
    <t>Exp error</t>
  </si>
  <si>
    <t>Quad error</t>
  </si>
  <si>
    <t>%error</t>
  </si>
  <si>
    <t>Thermal Diff/m2s-1</t>
  </si>
  <si>
    <t>Actually 0, finite for plotting purposes</t>
  </si>
  <si>
    <t>TD/cm2s-1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</si>
</sst>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00"/>
    <numFmt numFmtId="166" formatCode="0.00000"/>
    <numFmt numFmtId="168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0" xfId="0" applyNumberFormat="1" applyBorder="1"/>
    <xf numFmtId="0" fontId="0" fillId="0" borderId="0" xfId="0" applyBorder="1"/>
    <xf numFmtId="1" fontId="0" fillId="0" borderId="14" xfId="0" applyNumberFormat="1" applyBorder="1"/>
    <xf numFmtId="166" fontId="0" fillId="0" borderId="13" xfId="0" applyNumberFormat="1" applyBorder="1"/>
    <xf numFmtId="166" fontId="0" fillId="0" borderId="0" xfId="0" applyNumberFormat="1" applyBorder="1"/>
    <xf numFmtId="0" fontId="0" fillId="0" borderId="14" xfId="0" applyBorder="1"/>
    <xf numFmtId="166" fontId="0" fillId="0" borderId="16" xfId="0" applyNumberFormat="1" applyBorder="1"/>
    <xf numFmtId="0" fontId="0" fillId="0" borderId="17" xfId="0" applyBorder="1"/>
    <xf numFmtId="11" fontId="0" fillId="0" borderId="0" xfId="0" applyNumberFormat="1" applyBorder="1"/>
    <xf numFmtId="168" fontId="0" fillId="0" borderId="0" xfId="0" applyNumberFormat="1" applyBorder="1"/>
    <xf numFmtId="11" fontId="0" fillId="0" borderId="16" xfId="0" applyNumberFormat="1" applyBorder="1"/>
    <xf numFmtId="168" fontId="0" fillId="0" borderId="16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" fontId="0" fillId="0" borderId="16" xfId="0" applyNumberFormat="1" applyBorder="1"/>
    <xf numFmtId="0" fontId="7" fillId="3" borderId="0" xfId="7"/>
    <xf numFmtId="166" fontId="7" fillId="3" borderId="13" xfId="7" applyNumberFormat="1" applyBorder="1"/>
    <xf numFmtId="11" fontId="7" fillId="3" borderId="0" xfId="7" applyNumberFormat="1"/>
    <xf numFmtId="166" fontId="7" fillId="3" borderId="0" xfId="7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Thermal Diffusivity vs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Diffusivity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'V_Compiled-Analysis'!$AH$13:$AH$18</c:f>
                <c:numCache>
                  <c:formatCode>General</c:formatCode>
                  <c:ptCount val="6"/>
                  <c:pt idx="0">
                    <c:v>3.6019535754159074E-6</c:v>
                  </c:pt>
                  <c:pt idx="1">
                    <c:v>1.3936447857669276E-6</c:v>
                  </c:pt>
                  <c:pt idx="2">
                    <c:v>2.4172185761220527E-6</c:v>
                  </c:pt>
                  <c:pt idx="3">
                    <c:v>1.5502736122575105E-6</c:v>
                  </c:pt>
                  <c:pt idx="4">
                    <c:v>1.5845099640141552E-6</c:v>
                  </c:pt>
                  <c:pt idx="5">
                    <c:v>1.2323601148600705E-6</c:v>
                  </c:pt>
                </c:numCache>
              </c:numRef>
            </c:plus>
            <c:minus>
              <c:numRef>
                <c:f>'V_Compiled-Analysis'!$AH$13:$AH$18</c:f>
                <c:numCache>
                  <c:formatCode>General</c:formatCode>
                  <c:ptCount val="6"/>
                  <c:pt idx="0">
                    <c:v>3.6019535754159074E-6</c:v>
                  </c:pt>
                  <c:pt idx="1">
                    <c:v>1.3936447857669276E-6</c:v>
                  </c:pt>
                  <c:pt idx="2">
                    <c:v>2.4172185761220527E-6</c:v>
                  </c:pt>
                  <c:pt idx="3">
                    <c:v>1.5502736122575105E-6</c:v>
                  </c:pt>
                  <c:pt idx="4">
                    <c:v>1.5845099640141552E-6</c:v>
                  </c:pt>
                  <c:pt idx="5">
                    <c:v>1.2323601148600705E-6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'V_Compiled-Analysis'!$J$13:$J$18</c:f>
              <c:numCache>
                <c:formatCode>0.0000E+00</c:formatCode>
                <c:ptCount val="6"/>
                <c:pt idx="0" formatCode="0.00000">
                  <c:v>1.0000000000000001E-5</c:v>
                </c:pt>
                <c:pt idx="1">
                  <c:v>3.6494000000000001E-4</c:v>
                </c:pt>
                <c:pt idx="2" formatCode="General">
                  <c:v>3.7000000000000002E-3</c:v>
                </c:pt>
                <c:pt idx="3">
                  <c:v>3.0800000000000001E-2</c:v>
                </c:pt>
                <c:pt idx="4">
                  <c:v>0.31519999999999998</c:v>
                </c:pt>
                <c:pt idx="5">
                  <c:v>3.1518000000000002</c:v>
                </c:pt>
              </c:numCache>
            </c:numRef>
          </c:xVal>
          <c:yVal>
            <c:numRef>
              <c:f>'V_Compiled-Analysis'!$AE$13:$AE$18</c:f>
              <c:numCache>
                <c:formatCode>0.00000E+00</c:formatCode>
                <c:ptCount val="6"/>
                <c:pt idx="0">
                  <c:v>1.4562924E-5</c:v>
                </c:pt>
                <c:pt idx="1">
                  <c:v>1.65480725E-5</c:v>
                </c:pt>
                <c:pt idx="2">
                  <c:v>1.3287605555555556E-5</c:v>
                </c:pt>
                <c:pt idx="3">
                  <c:v>1.5471217000000002E-5</c:v>
                </c:pt>
                <c:pt idx="4">
                  <c:v>1.3995532000000001E-5</c:v>
                </c:pt>
                <c:pt idx="5">
                  <c:v>1.2036246000000001E-5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2-42C7-AF9C-89E61298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37408"/>
        <c:axId val="489343312"/>
      </c:scatterChart>
      <c:valAx>
        <c:axId val="489337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Dose/dpa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3312"/>
        <c:crosses val="autoZero"/>
        <c:crossBetween val="midCat"/>
      </c:valAx>
      <c:valAx>
        <c:axId val="4893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Diffusivity/m</a:t>
                </a:r>
                <a:r>
                  <a:rPr lang="en-GB" baseline="30000"/>
                  <a:t>2</a:t>
                </a:r>
                <a:r>
                  <a:rPr lang="en-GB" baseline="0"/>
                  <a:t>s</a:t>
                </a:r>
                <a:r>
                  <a:rPr lang="en-GB" baseline="30000"/>
                  <a:t>-1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3740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21</xdr:col>
      <xdr:colOff>319928</xdr:colOff>
      <xdr:row>41</xdr:row>
      <xdr:rowOff>103094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664B9-DD5F-4598-B1C9-F60744FE2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cwy\Dropbox%20(The%20University%20of%20Manchester)\Physics%20PhD\Collaboratory\TGS%20Lab\W_single_crystal\W_Irradiation_Data\W_Compiled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-Analysis"/>
    </sheetNames>
    <sheetDataSet>
      <sheetData sheetId="0">
        <row r="13">
          <cell r="J13">
            <v>0</v>
          </cell>
          <cell r="S13">
            <v>8.7052833333333334E-5</v>
          </cell>
          <cell r="V13">
            <v>4.4753427920499499E-6</v>
          </cell>
        </row>
        <row r="14">
          <cell r="J14">
            <v>1.7783E-4</v>
          </cell>
          <cell r="S14">
            <v>7.4281993333333342E-5</v>
          </cell>
          <cell r="V14">
            <v>9.212862908528869E-7</v>
          </cell>
        </row>
        <row r="15">
          <cell r="J15">
            <v>1.6999999999999999E-3</v>
          </cell>
          <cell r="S15">
            <v>7.4542573333333329E-5</v>
          </cell>
          <cell r="V15">
            <v>2.9712907180106644E-6</v>
          </cell>
        </row>
        <row r="16">
          <cell r="J16">
            <v>1.7000000000000001E-2</v>
          </cell>
          <cell r="S16">
            <v>6.8896663333333329E-5</v>
          </cell>
          <cell r="V16">
            <v>3.7894418798663962E-6</v>
          </cell>
        </row>
        <row r="17">
          <cell r="J17">
            <v>0.16789999999999999</v>
          </cell>
          <cell r="S17">
            <v>4.9563864999999992E-5</v>
          </cell>
          <cell r="V17">
            <v>3.9425796698547714E-6</v>
          </cell>
        </row>
        <row r="18">
          <cell r="J18">
            <v>1.6813</v>
          </cell>
          <cell r="S18">
            <v>3.58736225E-5</v>
          </cell>
          <cell r="V18">
            <v>5.5444310506936238E-7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abSelected="1" topLeftCell="I10" zoomScale="85" zoomScaleNormal="85" workbookViewId="0">
      <selection activeCell="Q47" sqref="Q47"/>
    </sheetView>
  </sheetViews>
  <sheetFormatPr defaultRowHeight="14.4" x14ac:dyDescent="0.3"/>
  <cols>
    <col min="1" max="1" width="85.6640625" customWidth="1"/>
    <col min="9" max="9" width="35.6640625" bestFit="1" customWidth="1"/>
    <col min="10" max="10" width="10.88671875" customWidth="1"/>
    <col min="12" max="12" width="12.109375" customWidth="1"/>
    <col min="13" max="13" width="12.33203125" customWidth="1"/>
    <col min="31" max="31" width="15.77734375" bestFit="1" customWidth="1"/>
    <col min="32" max="32" width="13.77734375" bestFit="1" customWidth="1"/>
    <col min="33" max="33" width="12" bestFit="1" customWidth="1"/>
    <col min="34" max="34" width="13.6640625" customWidth="1"/>
    <col min="35" max="35" width="9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69</v>
      </c>
      <c r="K1" s="2">
        <v>6.4002999999999997</v>
      </c>
      <c r="L1" t="s">
        <v>70</v>
      </c>
      <c r="M1" t="s">
        <v>71</v>
      </c>
    </row>
    <row r="2" spans="1:35" x14ac:dyDescent="0.3">
      <c r="A2" t="s">
        <v>6</v>
      </c>
      <c r="B2" s="1">
        <v>397462300</v>
      </c>
      <c r="C2" s="1">
        <v>3197.42</v>
      </c>
      <c r="D2" s="1">
        <v>1.7851529999999999E-5</v>
      </c>
      <c r="E2" s="1">
        <v>4.2117359999999999E-7</v>
      </c>
      <c r="F2" s="1">
        <v>2.544942E-8</v>
      </c>
      <c r="G2" s="1">
        <v>2.7518330000000001E-8</v>
      </c>
      <c r="H2" s="1">
        <v>4.0903340000000002E-8</v>
      </c>
      <c r="J2" s="3"/>
      <c r="K2" s="4" t="s">
        <v>72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</row>
    <row r="3" spans="1:35" x14ac:dyDescent="0.3">
      <c r="A3" t="s">
        <v>7</v>
      </c>
      <c r="B3" s="1">
        <v>397064200</v>
      </c>
      <c r="C3" s="1">
        <v>3162.0320000000002</v>
      </c>
      <c r="D3" s="1">
        <v>1.6075680000000001E-5</v>
      </c>
      <c r="E3" s="1">
        <v>2.139808E-7</v>
      </c>
      <c r="F3" s="1">
        <v>2.504256E-8</v>
      </c>
      <c r="G3" s="1">
        <v>2.7545920000000002E-8</v>
      </c>
      <c r="H3" s="1">
        <v>3.5125530000000002E-8</v>
      </c>
      <c r="J3" s="6" t="s">
        <v>73</v>
      </c>
      <c r="K3" s="7">
        <v>1</v>
      </c>
      <c r="L3" s="8" t="s">
        <v>74</v>
      </c>
      <c r="M3" s="7">
        <v>2</v>
      </c>
      <c r="N3" s="8" t="s">
        <v>74</v>
      </c>
      <c r="O3" s="7">
        <v>3</v>
      </c>
      <c r="P3" s="8" t="s">
        <v>74</v>
      </c>
      <c r="Q3" s="7">
        <v>4</v>
      </c>
      <c r="R3" s="8" t="s">
        <v>74</v>
      </c>
      <c r="S3" s="7">
        <v>5</v>
      </c>
      <c r="T3" s="8" t="s">
        <v>74</v>
      </c>
      <c r="U3" s="7">
        <v>6</v>
      </c>
      <c r="V3" s="8" t="s">
        <v>74</v>
      </c>
      <c r="W3" s="7">
        <v>7</v>
      </c>
      <c r="X3" s="8" t="s">
        <v>74</v>
      </c>
      <c r="Y3" s="7">
        <v>8</v>
      </c>
      <c r="Z3" s="8" t="s">
        <v>74</v>
      </c>
      <c r="AA3" s="7">
        <v>9</v>
      </c>
      <c r="AB3" s="8" t="s">
        <v>74</v>
      </c>
      <c r="AC3" s="7">
        <v>10</v>
      </c>
      <c r="AD3" s="8" t="s">
        <v>74</v>
      </c>
      <c r="AE3" s="7" t="s">
        <v>75</v>
      </c>
      <c r="AF3" s="7" t="s">
        <v>76</v>
      </c>
      <c r="AG3" s="7" t="s">
        <v>77</v>
      </c>
      <c r="AH3" s="7" t="s">
        <v>78</v>
      </c>
      <c r="AI3" s="9" t="s">
        <v>79</v>
      </c>
    </row>
    <row r="4" spans="1:35" x14ac:dyDescent="0.3">
      <c r="A4" t="s">
        <v>8</v>
      </c>
      <c r="B4" s="1">
        <v>397270600</v>
      </c>
      <c r="C4" s="1">
        <v>3163.7530000000002</v>
      </c>
      <c r="D4" s="1">
        <v>1.7485890000000001E-5</v>
      </c>
      <c r="E4" s="1">
        <v>2.129907E-7</v>
      </c>
      <c r="F4" s="1">
        <v>2.5541969999999998E-8</v>
      </c>
      <c r="G4" s="1">
        <v>2.7531609999999999E-8</v>
      </c>
      <c r="H4" s="1">
        <v>3.583167E-8</v>
      </c>
      <c r="J4" s="10">
        <v>0</v>
      </c>
      <c r="K4" s="1">
        <v>397013100</v>
      </c>
      <c r="L4" s="1">
        <v>2078.3629999999998</v>
      </c>
      <c r="M4" s="1">
        <v>395841500</v>
      </c>
      <c r="N4" s="1">
        <v>2320.654</v>
      </c>
      <c r="O4" s="1">
        <v>395342600</v>
      </c>
      <c r="P4" s="1">
        <v>2388.7040000000002</v>
      </c>
      <c r="Q4" s="1">
        <v>397239300</v>
      </c>
      <c r="R4" s="1">
        <v>2195.1799999999998</v>
      </c>
      <c r="S4" s="1">
        <v>396805900</v>
      </c>
      <c r="T4" s="1">
        <v>2342.1320000000001</v>
      </c>
      <c r="AE4" s="7">
        <f>AVERAGE(K4,M4,O4,Q4,S4)</f>
        <v>396448480</v>
      </c>
      <c r="AF4" s="11">
        <f>_xlfn.STDEV.P(K4,M4,O4,Q4,S4)</f>
        <v>729840.58094901789</v>
      </c>
      <c r="AG4" s="11">
        <f>(1/5)*SQRT(SUMSQ(L4,N4,P4,R4,T4))</f>
        <v>1014.2057401715888</v>
      </c>
      <c r="AH4" s="11">
        <f>SQRT(SUMSQ(AF4,AG4))</f>
        <v>729841.28563221428</v>
      </c>
      <c r="AI4" s="12">
        <f>100*AH4/AE4</f>
        <v>0.18409486287656199</v>
      </c>
    </row>
    <row r="5" spans="1:35" x14ac:dyDescent="0.3">
      <c r="A5" t="s">
        <v>9</v>
      </c>
      <c r="B5" s="1">
        <v>397239100</v>
      </c>
      <c r="C5" s="1">
        <v>3280.933</v>
      </c>
      <c r="D5" s="1">
        <v>1.5846179999999999E-5</v>
      </c>
      <c r="E5" s="1">
        <v>2.1692990000000001E-7</v>
      </c>
      <c r="F5" s="1">
        <v>2.496466E-8</v>
      </c>
      <c r="G5" s="1">
        <v>2.7533789999999999E-8</v>
      </c>
      <c r="H5" s="1">
        <v>3.469153E-8</v>
      </c>
      <c r="J5" s="20">
        <v>3.6494000000000001E-4</v>
      </c>
      <c r="K5" s="1">
        <v>394420300</v>
      </c>
      <c r="L5" s="1">
        <v>2616.5120000000002</v>
      </c>
      <c r="M5" s="1">
        <v>393335400</v>
      </c>
      <c r="N5" s="1">
        <v>2234.9119999999998</v>
      </c>
      <c r="O5" s="1">
        <v>394734600</v>
      </c>
      <c r="P5" s="1">
        <v>2362.5430000000001</v>
      </c>
      <c r="Q5" s="1">
        <v>394732700</v>
      </c>
      <c r="R5" s="1">
        <v>3337.9270000000001</v>
      </c>
      <c r="S5" s="1">
        <v>394580300</v>
      </c>
      <c r="T5" s="1">
        <v>3168.8040000000001</v>
      </c>
      <c r="U5" s="1">
        <v>397117500</v>
      </c>
      <c r="V5" s="1">
        <v>2850.6060000000002</v>
      </c>
      <c r="W5" s="1">
        <v>397017200</v>
      </c>
      <c r="X5" s="1">
        <v>3038.1190000000001</v>
      </c>
      <c r="Y5" s="1">
        <v>396876800</v>
      </c>
      <c r="Z5" s="1">
        <v>3004.7460000000001</v>
      </c>
      <c r="AA5" s="1"/>
      <c r="AB5" s="1"/>
      <c r="AC5" s="11"/>
      <c r="AD5" s="11"/>
      <c r="AE5" s="7">
        <f>AVERAGE(K5,M5,O5,Q5,S5,U5,W5,Y5)</f>
        <v>395351850</v>
      </c>
      <c r="AF5" s="11">
        <f>_xlfn.STDEV.P(K5,M5,O5,Q5,S5,U5,W5,Y5)</f>
        <v>1346749.4542415824</v>
      </c>
      <c r="AG5" s="11">
        <f>(1/8)*SQRT(SUMSQ(L5,N5,P5,R5,T5,V5,X5,Z5))</f>
        <v>1007.7068004136531</v>
      </c>
      <c r="AH5" s="11">
        <f t="shared" ref="AH5:AH10" si="0">SQRT(SUMSQ(AF5,AG5))</f>
        <v>1346749.8312504054</v>
      </c>
      <c r="AI5" s="12">
        <f t="shared" ref="AI5:AI10" si="1">100*AH5/AE5</f>
        <v>0.34064589080597579</v>
      </c>
    </row>
    <row r="6" spans="1:35" x14ac:dyDescent="0.3">
      <c r="A6" t="s">
        <v>10</v>
      </c>
      <c r="B6" s="1">
        <v>397204000</v>
      </c>
      <c r="C6" s="1">
        <v>3165.6869999999999</v>
      </c>
      <c r="D6" s="1">
        <v>1.402393E-5</v>
      </c>
      <c r="E6" s="1">
        <v>4.0275420000000002E-7</v>
      </c>
      <c r="F6" s="1">
        <v>2.460043E-8</v>
      </c>
      <c r="G6" s="1">
        <v>2.753623E-8</v>
      </c>
      <c r="H6" s="1">
        <v>3.3390769999999997E-8</v>
      </c>
      <c r="J6" s="20">
        <v>3.7000000000000002E-3</v>
      </c>
      <c r="K6" s="1">
        <v>396790500</v>
      </c>
      <c r="L6" s="1">
        <v>2711.5830000000001</v>
      </c>
      <c r="M6" s="1">
        <v>396867900</v>
      </c>
      <c r="N6" s="1">
        <v>2935.2959999999998</v>
      </c>
      <c r="O6" s="1">
        <v>396876400</v>
      </c>
      <c r="P6" s="1">
        <v>3097.1750000000002</v>
      </c>
      <c r="Q6" s="1">
        <v>396870600</v>
      </c>
      <c r="R6" s="1">
        <v>2920.13</v>
      </c>
      <c r="S6" s="1">
        <v>397642800</v>
      </c>
      <c r="T6" s="1">
        <v>2540.2939999999999</v>
      </c>
      <c r="U6" s="1">
        <v>397642800</v>
      </c>
      <c r="V6" s="1">
        <v>2540.2939999999999</v>
      </c>
      <c r="W6" s="1">
        <v>398199400</v>
      </c>
      <c r="X6" s="1">
        <v>2510.6019999999999</v>
      </c>
      <c r="Y6" s="1">
        <v>396355200</v>
      </c>
      <c r="Z6" s="1">
        <v>2695.7739999999999</v>
      </c>
      <c r="AA6" s="1">
        <v>396967000</v>
      </c>
      <c r="AB6" s="1">
        <v>2907.9810000000002</v>
      </c>
      <c r="AC6" s="1">
        <v>397674500</v>
      </c>
      <c r="AD6" s="1">
        <v>2331.0830000000001</v>
      </c>
      <c r="AE6" s="7">
        <f>AVERAGE(K6,M6,O6,Q6,S6,U6,W6,Y6,AA6,AC6)</f>
        <v>397188710</v>
      </c>
      <c r="AF6" s="11">
        <f>_xlfn.STDEV.P(K6,M6,O6,Q6,S6,U6,W6,Y6,AA6,AC6)</f>
        <v>536096.78874248068</v>
      </c>
      <c r="AG6" s="11">
        <f>(1/10)*SQRT(SUMSQ(L6,N6,P6,R6,T6,V6,X6,Z6,AB6,AD6))</f>
        <v>862.87372016206416</v>
      </c>
      <c r="AH6" s="11">
        <f t="shared" si="0"/>
        <v>536097.48316053196</v>
      </c>
      <c r="AI6" s="12">
        <f t="shared" si="1"/>
        <v>0.13497299134220908</v>
      </c>
    </row>
    <row r="7" spans="1:35" x14ac:dyDescent="0.3">
      <c r="A7" t="s">
        <v>11</v>
      </c>
      <c r="B7" s="1">
        <v>397245200</v>
      </c>
      <c r="C7" s="1">
        <v>3195.9850000000001</v>
      </c>
      <c r="D7" s="1">
        <v>1.6345310000000002E-5</v>
      </c>
      <c r="E7" s="1">
        <v>1.9805400000000001E-7</v>
      </c>
      <c r="F7" s="1">
        <v>2.5332300000000001E-8</v>
      </c>
      <c r="G7" s="1">
        <v>2.7533370000000001E-8</v>
      </c>
      <c r="H7" s="1">
        <v>3.5157770000000002E-8</v>
      </c>
      <c r="J7" s="20">
        <v>3.0800000000000001E-2</v>
      </c>
      <c r="K7" s="15">
        <v>397462300</v>
      </c>
      <c r="L7" s="15">
        <v>3197.42</v>
      </c>
      <c r="M7" s="15">
        <v>397064200</v>
      </c>
      <c r="N7" s="15">
        <v>3162.0320000000002</v>
      </c>
      <c r="O7" s="15">
        <v>397270600</v>
      </c>
      <c r="P7" s="15">
        <v>3163.7530000000002</v>
      </c>
      <c r="Q7" s="15">
        <v>397239100</v>
      </c>
      <c r="R7" s="15">
        <v>3280.933</v>
      </c>
      <c r="S7" s="15">
        <v>397204000</v>
      </c>
      <c r="T7" s="15">
        <v>3165.6869999999999</v>
      </c>
      <c r="U7" s="15">
        <v>397245200</v>
      </c>
      <c r="V7" s="15">
        <v>3195.9850000000001</v>
      </c>
      <c r="W7" s="15">
        <v>397115500</v>
      </c>
      <c r="X7" s="15">
        <v>3198.6990000000001</v>
      </c>
      <c r="Y7" s="15">
        <v>397220700</v>
      </c>
      <c r="Z7" s="15">
        <v>3000.4920000000002</v>
      </c>
      <c r="AA7" s="15">
        <v>396999500</v>
      </c>
      <c r="AB7" s="15">
        <v>2759.5230000000001</v>
      </c>
      <c r="AC7" s="15">
        <v>397109200</v>
      </c>
      <c r="AD7" s="15">
        <v>2897.8029999999999</v>
      </c>
      <c r="AE7" s="7">
        <f t="shared" ref="AE7:AE9" si="2">AVERAGE(K7,M7,O7,Q7,S7,U7,W7,Y7,AA7,AC7)</f>
        <v>397193030</v>
      </c>
      <c r="AF7" s="11">
        <f t="shared" ref="AF7:AF9" si="3">_xlfn.STDEV.P(K7,M7,O7,Q7,S7,U7,W7,Y7,AA7,AC7)</f>
        <v>123021.52697800496</v>
      </c>
      <c r="AG7" s="11">
        <f t="shared" ref="AG7:AG9" si="4">(1/10)*SQRT(SUMSQ(L7,N7,P7,R7,T7,V7,X7,Z7,AB7,AD7))</f>
        <v>982.23493458601342</v>
      </c>
      <c r="AH7" s="11">
        <f t="shared" si="0"/>
        <v>123025.44812138147</v>
      </c>
      <c r="AI7" s="12">
        <f t="shared" si="1"/>
        <v>3.0973717771780002E-2</v>
      </c>
    </row>
    <row r="8" spans="1:35" x14ac:dyDescent="0.3">
      <c r="A8" t="s">
        <v>12</v>
      </c>
      <c r="B8" s="1">
        <v>397115500</v>
      </c>
      <c r="C8" s="1">
        <v>3198.6990000000001</v>
      </c>
      <c r="D8" s="1">
        <v>1.5881859999999998E-5</v>
      </c>
      <c r="E8" s="1">
        <v>4.3080849999999999E-7</v>
      </c>
      <c r="F8" s="1">
        <v>2.4984379999999999E-8</v>
      </c>
      <c r="G8" s="1">
        <v>2.7542370000000002E-8</v>
      </c>
      <c r="H8" s="1">
        <v>3.9868760000000001E-8</v>
      </c>
      <c r="J8" s="20">
        <v>0.31519999999999998</v>
      </c>
      <c r="K8" s="15">
        <v>396184300</v>
      </c>
      <c r="L8" s="15">
        <v>2754.8989999999999</v>
      </c>
      <c r="M8" s="15">
        <v>395459300</v>
      </c>
      <c r="N8" s="15">
        <v>2934.8649999999998</v>
      </c>
      <c r="O8" s="15">
        <v>396458100</v>
      </c>
      <c r="P8" s="15">
        <v>2678.232</v>
      </c>
      <c r="Q8" s="15">
        <v>396604800</v>
      </c>
      <c r="R8" s="15">
        <v>2841.6060000000002</v>
      </c>
      <c r="S8" s="15">
        <v>396160200</v>
      </c>
      <c r="T8" s="15">
        <v>2711.134</v>
      </c>
      <c r="U8" s="15">
        <v>396382800</v>
      </c>
      <c r="V8" s="15">
        <v>2830.569</v>
      </c>
      <c r="W8" s="15">
        <v>396252800</v>
      </c>
      <c r="X8" s="15">
        <v>2618.181</v>
      </c>
      <c r="Y8" s="15">
        <v>396277700</v>
      </c>
      <c r="Z8" s="15">
        <v>2964.6849999999999</v>
      </c>
      <c r="AA8" s="15">
        <v>395971900</v>
      </c>
      <c r="AB8" s="15">
        <v>2833.473</v>
      </c>
      <c r="AC8" s="15">
        <v>395232700</v>
      </c>
      <c r="AD8" s="15">
        <v>2508.3380000000002</v>
      </c>
      <c r="AE8" s="7">
        <f t="shared" si="2"/>
        <v>396098460</v>
      </c>
      <c r="AF8" s="11">
        <f t="shared" si="3"/>
        <v>413253.16986080096</v>
      </c>
      <c r="AG8" s="11">
        <f t="shared" si="4"/>
        <v>876.22758724638447</v>
      </c>
      <c r="AH8" s="11">
        <f t="shared" si="0"/>
        <v>413254.09879973921</v>
      </c>
      <c r="AI8" s="12">
        <f t="shared" si="1"/>
        <v>0.10433115513747243</v>
      </c>
    </row>
    <row r="9" spans="1:35" x14ac:dyDescent="0.3">
      <c r="A9" t="s">
        <v>13</v>
      </c>
      <c r="B9" s="1">
        <v>397220700</v>
      </c>
      <c r="C9" s="1">
        <v>3000.4920000000002</v>
      </c>
      <c r="D9" s="1">
        <v>1.462542E-5</v>
      </c>
      <c r="E9" s="1">
        <v>2.1643299999999999E-7</v>
      </c>
      <c r="F9" s="1">
        <v>2.560636E-8</v>
      </c>
      <c r="G9" s="1">
        <v>2.7535070000000001E-8</v>
      </c>
      <c r="H9" s="1">
        <v>3.5679990000000003E-8</v>
      </c>
      <c r="J9" s="21">
        <v>3.1518000000000002</v>
      </c>
      <c r="K9" s="17">
        <v>397408300</v>
      </c>
      <c r="L9" s="17">
        <v>3348.9279999999999</v>
      </c>
      <c r="M9" s="17">
        <v>397536300</v>
      </c>
      <c r="N9" s="17">
        <v>3343.9389999999999</v>
      </c>
      <c r="O9" s="17">
        <v>397005900</v>
      </c>
      <c r="P9" s="17">
        <v>3218.9029999999998</v>
      </c>
      <c r="Q9" s="17">
        <v>397081800</v>
      </c>
      <c r="R9" s="17">
        <v>3054.7469999999998</v>
      </c>
      <c r="S9" s="17">
        <v>397175800</v>
      </c>
      <c r="T9" s="17">
        <v>2758.6410000000001</v>
      </c>
      <c r="U9" s="17">
        <v>397296300</v>
      </c>
      <c r="V9" s="17">
        <v>2635.57</v>
      </c>
      <c r="W9" s="17">
        <v>396709900</v>
      </c>
      <c r="X9" s="17">
        <v>2988.529</v>
      </c>
      <c r="Y9" s="17">
        <v>397191200</v>
      </c>
      <c r="Z9" s="17">
        <v>2672.9569999999999</v>
      </c>
      <c r="AA9" s="17">
        <v>396581600</v>
      </c>
      <c r="AB9" s="17">
        <v>2936.7339999999999</v>
      </c>
      <c r="AC9" s="17">
        <v>396604100</v>
      </c>
      <c r="AD9" s="17">
        <v>2673.2359999999999</v>
      </c>
      <c r="AE9" s="22">
        <f t="shared" si="2"/>
        <v>397059120</v>
      </c>
      <c r="AF9" s="13">
        <f t="shared" si="3"/>
        <v>315802.31728092179</v>
      </c>
      <c r="AG9" s="13">
        <f t="shared" si="4"/>
        <v>940.70714858688098</v>
      </c>
      <c r="AH9" s="13">
        <f t="shared" si="0"/>
        <v>315803.71835990058</v>
      </c>
      <c r="AI9" s="14">
        <f t="shared" si="1"/>
        <v>7.9535691903991665E-2</v>
      </c>
    </row>
    <row r="10" spans="1:35" x14ac:dyDescent="0.3">
      <c r="A10" t="s">
        <v>14</v>
      </c>
      <c r="B10" s="1">
        <v>396999500</v>
      </c>
      <c r="C10" s="1">
        <v>2759.5230000000001</v>
      </c>
      <c r="D10" s="1">
        <v>1.369907E-5</v>
      </c>
      <c r="E10" s="1">
        <v>3.837747E-7</v>
      </c>
      <c r="F10" s="1">
        <v>2.5366250000000001E-8</v>
      </c>
      <c r="G10" s="1">
        <v>2.755041E-8</v>
      </c>
      <c r="H10" s="1">
        <v>3.424799E-8</v>
      </c>
      <c r="AE10" s="7"/>
      <c r="AF10" s="11"/>
      <c r="AG10" s="11"/>
      <c r="AH10" s="11"/>
      <c r="AI10" s="12"/>
    </row>
    <row r="11" spans="1:35" x14ac:dyDescent="0.3">
      <c r="A11" t="s">
        <v>15</v>
      </c>
      <c r="B11" s="1">
        <v>397109200</v>
      </c>
      <c r="C11" s="1">
        <v>2897.8029999999999</v>
      </c>
      <c r="D11" s="1">
        <v>1.28773E-5</v>
      </c>
      <c r="E11" s="1">
        <v>4.8605950000000004E-7</v>
      </c>
      <c r="F11" s="1">
        <v>2.4907539999999999E-8</v>
      </c>
      <c r="G11" s="1">
        <v>2.75428E-8</v>
      </c>
      <c r="H11" s="1">
        <v>4.0840949999999999E-8</v>
      </c>
      <c r="J11" s="3"/>
      <c r="K11" s="4" t="s">
        <v>80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5"/>
    </row>
    <row r="12" spans="1:35" x14ac:dyDescent="0.3">
      <c r="A12" t="s">
        <v>16</v>
      </c>
      <c r="B12" s="1">
        <v>396184300</v>
      </c>
      <c r="C12" s="1">
        <v>2754.8989999999999</v>
      </c>
      <c r="D12" s="1">
        <v>1.396373E-5</v>
      </c>
      <c r="E12" s="1">
        <v>3.7992799999999999E-7</v>
      </c>
      <c r="F12" s="1">
        <v>2.6438570000000001E-8</v>
      </c>
      <c r="G12" s="1">
        <v>2.7607099999999999E-8</v>
      </c>
      <c r="H12" s="1">
        <v>3.6493899999999997E-8</v>
      </c>
      <c r="J12" s="6" t="s">
        <v>73</v>
      </c>
      <c r="K12" s="7">
        <v>1</v>
      </c>
      <c r="L12" s="8" t="s">
        <v>74</v>
      </c>
      <c r="M12" s="7">
        <v>2</v>
      </c>
      <c r="N12" s="8" t="s">
        <v>74</v>
      </c>
      <c r="O12" s="7">
        <v>3</v>
      </c>
      <c r="P12" s="8" t="s">
        <v>74</v>
      </c>
      <c r="Q12" s="7">
        <v>4</v>
      </c>
      <c r="R12" s="8" t="s">
        <v>74</v>
      </c>
      <c r="S12" s="7">
        <v>5</v>
      </c>
      <c r="T12" s="8" t="s">
        <v>74</v>
      </c>
      <c r="U12" s="7">
        <v>6</v>
      </c>
      <c r="V12" s="8" t="s">
        <v>74</v>
      </c>
      <c r="W12" s="7">
        <v>7</v>
      </c>
      <c r="X12" s="8" t="s">
        <v>74</v>
      </c>
      <c r="Y12" s="7">
        <v>8</v>
      </c>
      <c r="Z12" s="8" t="s">
        <v>74</v>
      </c>
      <c r="AA12" s="7">
        <v>9</v>
      </c>
      <c r="AB12" s="8" t="s">
        <v>74</v>
      </c>
      <c r="AC12" s="7">
        <v>10</v>
      </c>
      <c r="AD12" s="8" t="s">
        <v>74</v>
      </c>
      <c r="AE12" s="7" t="s">
        <v>75</v>
      </c>
      <c r="AF12" s="7" t="s">
        <v>76</v>
      </c>
      <c r="AG12" s="7" t="s">
        <v>77</v>
      </c>
      <c r="AH12" s="7" t="s">
        <v>78</v>
      </c>
      <c r="AI12" s="9" t="s">
        <v>79</v>
      </c>
    </row>
    <row r="13" spans="1:35" x14ac:dyDescent="0.3">
      <c r="A13" t="s">
        <v>17</v>
      </c>
      <c r="B13" s="1">
        <v>395459300</v>
      </c>
      <c r="C13" s="1">
        <v>2934.8649999999998</v>
      </c>
      <c r="D13" s="1">
        <v>1.119802E-5</v>
      </c>
      <c r="E13" s="1">
        <v>2.0467139999999999E-7</v>
      </c>
      <c r="F13" s="1">
        <v>2.6505469999999999E-8</v>
      </c>
      <c r="G13" s="1">
        <v>2.7657719999999999E-8</v>
      </c>
      <c r="H13" s="1">
        <v>3.6771949999999997E-8</v>
      </c>
      <c r="I13" s="23" t="s">
        <v>81</v>
      </c>
      <c r="J13" s="24">
        <v>1.0000000000000001E-5</v>
      </c>
      <c r="K13" s="1">
        <v>1.223792E-5</v>
      </c>
      <c r="L13" s="1">
        <v>3.0545290000000001E-7</v>
      </c>
      <c r="M13" s="1">
        <v>1.7568239999999998E-5</v>
      </c>
      <c r="N13" s="1">
        <v>1.586001E-7</v>
      </c>
      <c r="O13" s="1">
        <v>2.0099349999999999E-5</v>
      </c>
      <c r="P13" s="1">
        <v>1.6320019999999999E-7</v>
      </c>
      <c r="Q13" s="1">
        <v>1.189998E-5</v>
      </c>
      <c r="R13" s="1">
        <v>3.557371E-7</v>
      </c>
      <c r="S13" s="1">
        <v>1.100913E-5</v>
      </c>
      <c r="T13" s="1">
        <v>1.690682E-7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6">
        <f>AVERAGE(K13,M13,O13,Q13,S13)</f>
        <v>1.4562924E-5</v>
      </c>
      <c r="AF13" s="16">
        <f>_xlfn.STDEV.P(K13,M13,O13,Q13,S13)</f>
        <v>3.6002861901498881E-6</v>
      </c>
      <c r="AG13" s="16">
        <f>(1/5)*SQRT(SUMSQ(L13,N13,P13,R13,T13))</f>
        <v>1.0958516536212555E-7</v>
      </c>
      <c r="AH13" s="16">
        <f t="shared" ref="AH11:AH18" si="5">SQRT(SUMSQ(AF13,AG13))</f>
        <v>3.6019535754159074E-6</v>
      </c>
      <c r="AI13" s="12">
        <f t="shared" ref="AI11:AI18" si="6">100*AH13/AE13</f>
        <v>24.733725008905544</v>
      </c>
    </row>
    <row r="14" spans="1:35" x14ac:dyDescent="0.3">
      <c r="A14" t="s">
        <v>18</v>
      </c>
      <c r="B14" s="1">
        <v>396458100</v>
      </c>
      <c r="C14" s="1">
        <v>2678.232</v>
      </c>
      <c r="D14" s="1">
        <v>1.318928E-5</v>
      </c>
      <c r="E14" s="1">
        <v>3.9110510000000003E-7</v>
      </c>
      <c r="F14" s="1">
        <v>2.6259210000000001E-8</v>
      </c>
      <c r="G14" s="1">
        <v>2.7588030000000002E-8</v>
      </c>
      <c r="H14" s="1">
        <v>3.6130590000000003E-8</v>
      </c>
      <c r="J14" s="20">
        <v>3.6494000000000001E-4</v>
      </c>
      <c r="K14" s="1">
        <v>1.765137E-5</v>
      </c>
      <c r="L14" s="1">
        <v>1.69497E-7</v>
      </c>
      <c r="M14" s="1">
        <v>1.8736539999999999E-5</v>
      </c>
      <c r="N14" s="1">
        <v>1.647208E-7</v>
      </c>
      <c r="O14" s="1">
        <v>1.742078E-5</v>
      </c>
      <c r="P14" s="1">
        <v>3.2682860000000003E-7</v>
      </c>
      <c r="Q14" s="1">
        <v>1.6855129999999999E-5</v>
      </c>
      <c r="R14" s="1">
        <v>3.3100840000000002E-7</v>
      </c>
      <c r="S14" s="1">
        <v>1.6168779999999999E-5</v>
      </c>
      <c r="T14" s="1">
        <v>3.4542280000000002E-7</v>
      </c>
      <c r="U14" s="1">
        <v>1.416766E-5</v>
      </c>
      <c r="V14" s="1">
        <v>3.9235339999999999E-7</v>
      </c>
      <c r="W14" s="1">
        <v>1.649776E-5</v>
      </c>
      <c r="X14" s="1">
        <v>3.474832E-7</v>
      </c>
      <c r="Y14" s="1">
        <v>1.488656E-5</v>
      </c>
      <c r="Z14" s="1">
        <v>3.8725290000000001E-7</v>
      </c>
      <c r="AA14" s="8"/>
      <c r="AB14" s="8"/>
      <c r="AC14" s="8"/>
      <c r="AD14" s="8"/>
      <c r="AE14" s="16">
        <f>AVERAGE(K14,M14,O14,Q14,S14,U14,W14,Y14)</f>
        <v>1.65480725E-5</v>
      </c>
      <c r="AF14" s="16">
        <f>_xlfn.STDEV.P(K14,M14,O14,Q14,S14,U14,W14,Y14)</f>
        <v>1.3890617187039418E-6</v>
      </c>
      <c r="AG14" s="16">
        <f>(1/8)*SQRT(SUMSQ(L14,N14,P14,R14,T14,V14,X14,Z14))</f>
        <v>1.1293064476304485E-7</v>
      </c>
      <c r="AH14" s="16">
        <f t="shared" si="5"/>
        <v>1.3936447857669276E-6</v>
      </c>
      <c r="AI14" s="12">
        <f t="shared" si="6"/>
        <v>8.4217952620580299</v>
      </c>
    </row>
    <row r="15" spans="1:35" x14ac:dyDescent="0.3">
      <c r="A15" t="s">
        <v>19</v>
      </c>
      <c r="B15" s="1">
        <v>396604800</v>
      </c>
      <c r="C15" s="1">
        <v>2841.6060000000002</v>
      </c>
      <c r="D15" s="1">
        <v>1.348831E-5</v>
      </c>
      <c r="E15" s="1">
        <v>3.9520809999999999E-7</v>
      </c>
      <c r="F15" s="1">
        <v>2.6015749999999999E-8</v>
      </c>
      <c r="G15" s="1">
        <v>2.7577829999999999E-8</v>
      </c>
      <c r="H15" s="1">
        <v>3.5790050000000001E-8</v>
      </c>
      <c r="J15">
        <v>3.7000000000000002E-3</v>
      </c>
      <c r="K15" s="1">
        <v>1.9890590000000002E-5</v>
      </c>
      <c r="L15" s="1">
        <v>2.5864780000000002E-7</v>
      </c>
      <c r="M15" s="1">
        <v>1.277122E-5</v>
      </c>
      <c r="N15" s="1">
        <v>4.2332919999999998E-7</v>
      </c>
      <c r="O15" s="1">
        <v>1.268416E-5</v>
      </c>
      <c r="P15" s="1">
        <v>4.2612740000000001E-7</v>
      </c>
      <c r="Q15" s="1">
        <v>1.191228E-5</v>
      </c>
      <c r="R15" s="1">
        <v>4.3835289999999999E-7</v>
      </c>
      <c r="S15" s="25">
        <v>9.8102859999999999E-6</v>
      </c>
      <c r="T15" s="25">
        <v>3.9170539999999999E-7</v>
      </c>
      <c r="U15" s="1">
        <v>1.228604E-5</v>
      </c>
      <c r="V15" s="1">
        <v>3.9475680000000001E-7</v>
      </c>
      <c r="W15" s="1">
        <v>1.315812E-5</v>
      </c>
      <c r="X15" s="1">
        <v>3.903709E-7</v>
      </c>
      <c r="Y15" s="1">
        <v>1.1188440000000001E-5</v>
      </c>
      <c r="Z15" s="1">
        <v>4.501654E-7</v>
      </c>
      <c r="AA15" s="1">
        <v>1.335159E-5</v>
      </c>
      <c r="AB15" s="1">
        <v>2.0520310000000001E-7</v>
      </c>
      <c r="AC15" s="1">
        <v>1.2346010000000001E-5</v>
      </c>
      <c r="AD15" s="1">
        <v>3.955022E-7</v>
      </c>
      <c r="AE15" s="16">
        <f>AVERAGE(K15,M15,O15,Q15,U15,W15,Y15,AA15,AC15)</f>
        <v>1.3287605555555556E-5</v>
      </c>
      <c r="AF15" s="16">
        <f>_xlfn.STDEV.P(K15,M15,O15,Q15,U15,W15,Y15,AA15,AC15)</f>
        <v>2.413821701001276E-6</v>
      </c>
      <c r="AG15" s="1">
        <f>(1/9)*SQRT(SUMSQ(L15,N15,P15,R15,V15,X15,Z15,AB15,AD15))</f>
        <v>1.2810324166402263E-7</v>
      </c>
      <c r="AH15">
        <f t="shared" si="5"/>
        <v>2.4172185761220527E-6</v>
      </c>
      <c r="AI15">
        <f t="shared" si="6"/>
        <v>18.191528684499609</v>
      </c>
    </row>
    <row r="16" spans="1:35" x14ac:dyDescent="0.3">
      <c r="A16" t="s">
        <v>20</v>
      </c>
      <c r="B16" s="1">
        <v>396160200</v>
      </c>
      <c r="C16" s="1">
        <v>2711.134</v>
      </c>
      <c r="D16" s="1">
        <v>1.364281E-5</v>
      </c>
      <c r="E16" s="1">
        <v>3.9648550000000001E-7</v>
      </c>
      <c r="F16" s="1">
        <v>2.5800130000000001E-8</v>
      </c>
      <c r="G16" s="1">
        <v>2.7608779999999999E-8</v>
      </c>
      <c r="H16" s="1">
        <v>3.5043200000000002E-8</v>
      </c>
      <c r="J16" s="20">
        <v>3.0800000000000001E-2</v>
      </c>
      <c r="K16" s="1">
        <v>1.7851529999999999E-5</v>
      </c>
      <c r="L16" s="1">
        <v>4.2117359999999999E-7</v>
      </c>
      <c r="M16" s="1">
        <v>1.6075680000000001E-5</v>
      </c>
      <c r="N16" s="1">
        <v>2.139808E-7</v>
      </c>
      <c r="O16" s="1">
        <v>1.7485890000000001E-5</v>
      </c>
      <c r="P16" s="1">
        <v>2.129907E-7</v>
      </c>
      <c r="Q16" s="1">
        <v>1.5846179999999999E-5</v>
      </c>
      <c r="R16" s="1">
        <v>2.1692990000000001E-7</v>
      </c>
      <c r="S16" s="1">
        <v>1.402393E-5</v>
      </c>
      <c r="T16" s="1">
        <v>4.0275420000000002E-7</v>
      </c>
      <c r="U16" s="1">
        <v>1.6345310000000002E-5</v>
      </c>
      <c r="V16" s="1">
        <v>1.9805400000000001E-7</v>
      </c>
      <c r="W16" s="1">
        <v>1.5881859999999998E-5</v>
      </c>
      <c r="X16" s="1">
        <v>4.3080849999999999E-7</v>
      </c>
      <c r="Y16" s="1">
        <v>1.462542E-5</v>
      </c>
      <c r="Z16" s="1">
        <v>2.1643299999999999E-7</v>
      </c>
      <c r="AA16" s="1">
        <v>1.369907E-5</v>
      </c>
      <c r="AB16" s="1">
        <v>3.837747E-7</v>
      </c>
      <c r="AC16" s="1">
        <v>1.28773E-5</v>
      </c>
      <c r="AD16" s="1">
        <v>4.8605950000000004E-7</v>
      </c>
      <c r="AE16" s="16">
        <f t="shared" ref="AE16:AE18" si="7">AVERAGE(K16,M16,O16,Q16,S16,U16,W16,Y16,AA16,AC16)</f>
        <v>1.5471217000000002E-5</v>
      </c>
      <c r="AF16" s="16">
        <f t="shared" ref="AF16:AF18" si="8">_xlfn.STDEV.P(K16,M16,O16,Q16,S16,U16,W16,Y16,AA16,AC16)</f>
        <v>1.5440971118686157E-6</v>
      </c>
      <c r="AG16" s="16">
        <f t="shared" ref="AG16:AG18" si="9">(1/5)*SQRT(SUMSQ(L16,N16,P16,R16,T16))</f>
        <v>1.3824753878803631E-7</v>
      </c>
      <c r="AH16" s="16">
        <f t="shared" si="5"/>
        <v>1.5502736122575105E-6</v>
      </c>
      <c r="AI16" s="12">
        <f t="shared" si="6"/>
        <v>10.020372749328708</v>
      </c>
    </row>
    <row r="17" spans="1:35" x14ac:dyDescent="0.3">
      <c r="A17" t="s">
        <v>21</v>
      </c>
      <c r="B17" s="1">
        <v>396382800</v>
      </c>
      <c r="C17" s="1">
        <v>2830.569</v>
      </c>
      <c r="D17" s="1">
        <v>1.725514E-5</v>
      </c>
      <c r="E17" s="1">
        <v>2.1853669999999999E-7</v>
      </c>
      <c r="F17" s="1">
        <v>2.7882199999999999E-8</v>
      </c>
      <c r="G17" s="1">
        <v>2.7593270000000001E-8</v>
      </c>
      <c r="H17" s="1">
        <v>4.0633430000000002E-8</v>
      </c>
      <c r="J17" s="20">
        <v>0.31519999999999998</v>
      </c>
      <c r="K17" s="1">
        <v>1.396373E-5</v>
      </c>
      <c r="L17" s="1">
        <v>3.7992799999999999E-7</v>
      </c>
      <c r="M17" s="1">
        <v>1.119802E-5</v>
      </c>
      <c r="N17" s="1">
        <v>2.0467139999999999E-7</v>
      </c>
      <c r="O17" s="1">
        <v>1.318928E-5</v>
      </c>
      <c r="P17" s="1">
        <v>3.9110510000000003E-7</v>
      </c>
      <c r="Q17" s="1">
        <v>1.348831E-5</v>
      </c>
      <c r="R17" s="1">
        <v>3.9520809999999999E-7</v>
      </c>
      <c r="S17" s="1">
        <v>1.364281E-5</v>
      </c>
      <c r="T17" s="1">
        <v>3.9648550000000001E-7</v>
      </c>
      <c r="U17" s="1">
        <v>1.725514E-5</v>
      </c>
      <c r="V17" s="1">
        <v>2.1853669999999999E-7</v>
      </c>
      <c r="W17" s="1">
        <v>1.5534319999999999E-5</v>
      </c>
      <c r="X17" s="1">
        <v>4.0503249999999998E-7</v>
      </c>
      <c r="Y17" s="1">
        <v>1.3591319999999999E-5</v>
      </c>
      <c r="Z17" s="1">
        <v>2.1012859999999999E-7</v>
      </c>
      <c r="AA17" s="1">
        <v>1.2832830000000001E-5</v>
      </c>
      <c r="AB17" s="1">
        <v>4.5912640000000003E-7</v>
      </c>
      <c r="AC17" s="1">
        <v>1.5259559999999999E-5</v>
      </c>
      <c r="AD17" s="1">
        <v>4.4392210000000001E-7</v>
      </c>
      <c r="AE17" s="16">
        <f t="shared" si="7"/>
        <v>1.3995532000000001E-5</v>
      </c>
      <c r="AF17" s="16">
        <f t="shared" si="8"/>
        <v>1.5800239523678113E-6</v>
      </c>
      <c r="AG17" s="16">
        <f t="shared" ref="AG17:AG18" si="10">(1/8)*SQRT(SUMSQ(L17,N17,P17,R17,T17,V17,X17,Z17))</f>
        <v>1.1914753880856931E-7</v>
      </c>
      <c r="AH17" s="16">
        <f t="shared" si="5"/>
        <v>1.5845099640141552E-6</v>
      </c>
      <c r="AI17" s="12">
        <f t="shared" si="6"/>
        <v>11.321541503489506</v>
      </c>
    </row>
    <row r="18" spans="1:35" x14ac:dyDescent="0.3">
      <c r="A18" t="s">
        <v>22</v>
      </c>
      <c r="B18" s="1">
        <v>396252800</v>
      </c>
      <c r="C18" s="1">
        <v>2618.181</v>
      </c>
      <c r="D18" s="1">
        <v>1.5534319999999999E-5</v>
      </c>
      <c r="E18" s="1">
        <v>4.0503249999999998E-7</v>
      </c>
      <c r="F18" s="1">
        <v>2.6758399999999999E-8</v>
      </c>
      <c r="G18" s="1">
        <v>2.7602330000000001E-8</v>
      </c>
      <c r="H18" s="1">
        <v>3.6933649999999999E-8</v>
      </c>
      <c r="J18" s="21">
        <v>3.1518000000000002</v>
      </c>
      <c r="K18" s="17">
        <v>1.246825E-5</v>
      </c>
      <c r="L18" s="17">
        <v>4.1954590000000002E-7</v>
      </c>
      <c r="M18" s="17">
        <v>1.166051E-5</v>
      </c>
      <c r="N18" s="17">
        <v>3.9982609999999999E-7</v>
      </c>
      <c r="O18" s="17">
        <v>1.2155069999999999E-5</v>
      </c>
      <c r="P18" s="17">
        <v>4.3474349999999998E-7</v>
      </c>
      <c r="Q18" s="17">
        <v>1.0737099999999999E-5</v>
      </c>
      <c r="R18" s="17">
        <v>2.1683239999999999E-7</v>
      </c>
      <c r="S18" s="17">
        <v>1.312419E-5</v>
      </c>
      <c r="T18" s="17">
        <v>4.0009150000000002E-7</v>
      </c>
      <c r="U18" s="17">
        <v>1.01403E-5</v>
      </c>
      <c r="V18" s="17">
        <v>4.1112809999999999E-7</v>
      </c>
      <c r="W18" s="17">
        <v>1.0212429999999999E-5</v>
      </c>
      <c r="X18" s="17">
        <v>5.2866309999999999E-7</v>
      </c>
      <c r="Y18" s="17">
        <v>1.363215E-5</v>
      </c>
      <c r="Z18" s="17">
        <v>4.3527899999999999E-7</v>
      </c>
      <c r="AA18" s="17">
        <v>1.311492E-5</v>
      </c>
      <c r="AB18" s="17">
        <v>4.2866210000000002E-7</v>
      </c>
      <c r="AC18" s="17">
        <v>1.311754E-5</v>
      </c>
      <c r="AD18" s="17">
        <v>4.2258579999999999E-7</v>
      </c>
      <c r="AE18" s="18">
        <f t="shared" si="7"/>
        <v>1.2036246000000001E-5</v>
      </c>
      <c r="AF18" s="18">
        <f t="shared" si="8"/>
        <v>1.2253116560222548E-6</v>
      </c>
      <c r="AG18" s="18">
        <f t="shared" ref="AG18" si="11">(1/10)*SQRT(SUMSQ(L18,N18,P18,R18,T18,V18,X18,Z18,AB18,AD18))</f>
        <v>1.3161610203134531E-7</v>
      </c>
      <c r="AH18" s="18">
        <f t="shared" si="5"/>
        <v>1.2323601148600705E-6</v>
      </c>
      <c r="AI18" s="14">
        <f t="shared" si="6"/>
        <v>10.23874150511771</v>
      </c>
    </row>
    <row r="19" spans="1:35" x14ac:dyDescent="0.3">
      <c r="A19" t="s">
        <v>23</v>
      </c>
      <c r="B19" s="1">
        <v>396277700</v>
      </c>
      <c r="C19" s="1">
        <v>2964.6849999999999</v>
      </c>
      <c r="D19" s="1">
        <v>1.3591319999999999E-5</v>
      </c>
      <c r="E19" s="1">
        <v>2.1012859999999999E-7</v>
      </c>
      <c r="F19" s="1">
        <v>2.5788849999999999E-8</v>
      </c>
      <c r="G19" s="1">
        <v>2.7600599999999998E-8</v>
      </c>
      <c r="H19" s="1">
        <v>3.5423639999999998E-8</v>
      </c>
    </row>
    <row r="20" spans="1:35" x14ac:dyDescent="0.3">
      <c r="A20" t="s">
        <v>24</v>
      </c>
      <c r="B20" s="1">
        <v>395971900</v>
      </c>
      <c r="C20" s="1">
        <v>2833.473</v>
      </c>
      <c r="D20" s="1">
        <v>1.2832830000000001E-5</v>
      </c>
      <c r="E20" s="1">
        <v>4.5912640000000003E-7</v>
      </c>
      <c r="F20" s="1">
        <v>2.926287E-8</v>
      </c>
      <c r="G20" s="1">
        <v>2.7621909999999999E-8</v>
      </c>
      <c r="H20" s="1">
        <v>4.4346740000000003E-8</v>
      </c>
      <c r="N20" s="1"/>
      <c r="O20" s="1"/>
    </row>
    <row r="21" spans="1:35" x14ac:dyDescent="0.3">
      <c r="A21" t="s">
        <v>25</v>
      </c>
      <c r="B21" s="1">
        <v>395232700</v>
      </c>
      <c r="C21" s="1">
        <v>2508.3380000000002</v>
      </c>
      <c r="D21" s="1">
        <v>1.5259559999999999E-5</v>
      </c>
      <c r="E21" s="1">
        <v>4.4392210000000001E-7</v>
      </c>
      <c r="F21" s="1">
        <v>2.8981430000000001E-8</v>
      </c>
      <c r="G21" s="1">
        <v>2.7673569999999999E-8</v>
      </c>
      <c r="H21" s="1">
        <v>4.3739650000000001E-8</v>
      </c>
      <c r="M21" s="1"/>
      <c r="N21" s="1"/>
      <c r="O21" s="1"/>
      <c r="P21" s="1"/>
      <c r="Q21" s="1"/>
      <c r="R21" s="1"/>
      <c r="S21" s="1"/>
      <c r="X21" s="1">
        <v>396790500</v>
      </c>
      <c r="Y21" s="1">
        <v>2711.5830000000001</v>
      </c>
      <c r="Z21" s="1">
        <v>1.9890590000000002E-5</v>
      </c>
      <c r="AA21" s="1">
        <v>2.5864780000000002E-7</v>
      </c>
    </row>
    <row r="22" spans="1:35" x14ac:dyDescent="0.3">
      <c r="A22" t="s">
        <v>26</v>
      </c>
      <c r="B22" s="1">
        <v>397770000</v>
      </c>
      <c r="C22" s="1">
        <v>1985.8</v>
      </c>
      <c r="D22" s="1">
        <v>1.0357849999999999E-5</v>
      </c>
      <c r="E22" s="1">
        <v>2.773389E-7</v>
      </c>
      <c r="F22" s="1">
        <v>2.9196859999999998E-8</v>
      </c>
      <c r="G22" s="1">
        <v>2.7497040000000001E-8</v>
      </c>
      <c r="H22" s="1">
        <v>3.868459E-8</v>
      </c>
      <c r="M22" s="1"/>
      <c r="N22" s="1"/>
      <c r="O22" s="1"/>
      <c r="P22" s="1"/>
      <c r="Q22" s="1"/>
      <c r="R22" s="1"/>
      <c r="S22" s="1"/>
      <c r="X22" s="1">
        <v>396867900</v>
      </c>
      <c r="Y22" s="1">
        <v>2935.2959999999998</v>
      </c>
      <c r="Z22" s="1">
        <v>1.277122E-5</v>
      </c>
      <c r="AA22" s="1">
        <v>4.2332919999999998E-7</v>
      </c>
    </row>
    <row r="23" spans="1:35" x14ac:dyDescent="0.3">
      <c r="A23" t="s">
        <v>27</v>
      </c>
      <c r="B23" s="1">
        <v>397642300</v>
      </c>
      <c r="C23" s="1">
        <v>2136.846</v>
      </c>
      <c r="D23" s="1">
        <v>1.062443E-5</v>
      </c>
      <c r="E23" s="1">
        <v>2.7482259999999998E-7</v>
      </c>
      <c r="F23" s="1">
        <v>2.8341219999999999E-8</v>
      </c>
      <c r="G23" s="1">
        <v>2.750588E-8</v>
      </c>
      <c r="H23" s="1">
        <v>3.7252469999999999E-8</v>
      </c>
      <c r="M23" s="1"/>
      <c r="N23" s="1"/>
      <c r="O23" s="1"/>
      <c r="P23" s="1"/>
      <c r="Q23" s="1"/>
      <c r="R23" s="1"/>
      <c r="S23" s="1"/>
      <c r="X23" s="1">
        <v>396876400</v>
      </c>
      <c r="Y23" s="1">
        <v>3097.1750000000002</v>
      </c>
      <c r="Z23" s="1">
        <v>1.268416E-5</v>
      </c>
      <c r="AA23" s="1">
        <v>4.2612740000000001E-7</v>
      </c>
    </row>
    <row r="24" spans="1:35" x14ac:dyDescent="0.3">
      <c r="A24" t="s">
        <v>28</v>
      </c>
      <c r="B24" s="1">
        <v>397443800</v>
      </c>
      <c r="C24" s="1">
        <v>2376.1750000000002</v>
      </c>
      <c r="D24" s="1">
        <v>1.1390289999999999E-5</v>
      </c>
      <c r="E24" s="1">
        <v>1.6207460000000001E-7</v>
      </c>
      <c r="F24" s="1">
        <v>2.7449629999999999E-8</v>
      </c>
      <c r="G24" s="1">
        <v>2.7519619999999999E-8</v>
      </c>
      <c r="H24" s="1">
        <v>3.6532650000000001E-8</v>
      </c>
      <c r="M24" s="1"/>
      <c r="N24" s="1"/>
      <c r="O24" s="1"/>
      <c r="P24" s="1"/>
      <c r="Q24" s="1"/>
      <c r="R24" s="1"/>
      <c r="S24" s="1"/>
      <c r="X24" s="1">
        <v>396870600</v>
      </c>
      <c r="Y24" s="1">
        <v>2920.13</v>
      </c>
      <c r="Z24" s="1">
        <v>1.191228E-5</v>
      </c>
      <c r="AA24" s="1">
        <v>4.3835289999999999E-7</v>
      </c>
    </row>
    <row r="25" spans="1:35" x14ac:dyDescent="0.3">
      <c r="A25" t="s">
        <v>29</v>
      </c>
      <c r="B25" s="1">
        <v>397837700</v>
      </c>
      <c r="C25" s="1">
        <v>2319.4810000000002</v>
      </c>
      <c r="D25" s="1">
        <v>1.172683E-5</v>
      </c>
      <c r="E25" s="1">
        <v>1.6348899999999999E-7</v>
      </c>
      <c r="F25" s="1">
        <v>2.8813260000000001E-8</v>
      </c>
      <c r="G25" s="1">
        <v>2.7492370000000001E-8</v>
      </c>
      <c r="H25" s="1">
        <v>3.8749829999999998E-8</v>
      </c>
      <c r="M25" s="1"/>
      <c r="N25" s="1"/>
      <c r="O25" s="1"/>
      <c r="P25" s="1"/>
      <c r="Q25" s="1"/>
      <c r="R25" s="1"/>
      <c r="S25" s="1"/>
      <c r="X25" s="1">
        <v>396415700</v>
      </c>
      <c r="Y25" s="1">
        <v>2632.9740000000002</v>
      </c>
      <c r="Z25" s="1">
        <v>9.8102859999999999E-6</v>
      </c>
      <c r="AA25" s="1">
        <v>3.9170539999999999E-7</v>
      </c>
    </row>
    <row r="26" spans="1:35" x14ac:dyDescent="0.3">
      <c r="A26" t="s">
        <v>30</v>
      </c>
      <c r="B26" s="1">
        <v>397350800</v>
      </c>
      <c r="C26" s="1">
        <v>2199.328</v>
      </c>
      <c r="D26" s="1">
        <v>1.366633E-5</v>
      </c>
      <c r="E26" s="1">
        <v>1.5383350000000001E-7</v>
      </c>
      <c r="F26" s="1">
        <v>2.8983589999999998E-8</v>
      </c>
      <c r="G26" s="1">
        <v>2.7526050000000001E-8</v>
      </c>
      <c r="H26" s="1">
        <v>3.9250990000000002E-8</v>
      </c>
      <c r="M26" s="1"/>
      <c r="N26" s="1"/>
      <c r="O26" s="1"/>
      <c r="P26" s="1"/>
      <c r="Q26" s="1"/>
      <c r="R26" s="1"/>
      <c r="S26" s="1"/>
      <c r="X26" s="1">
        <v>397642800</v>
      </c>
      <c r="Y26" s="1">
        <v>2540.2939999999999</v>
      </c>
      <c r="Z26" s="1">
        <v>1.228604E-5</v>
      </c>
      <c r="AA26" s="1">
        <v>3.9475680000000001E-7</v>
      </c>
    </row>
    <row r="27" spans="1:35" x14ac:dyDescent="0.3">
      <c r="A27" t="s">
        <v>31</v>
      </c>
      <c r="B27" s="1">
        <v>397013100</v>
      </c>
      <c r="C27" s="1">
        <v>2078.3629999999998</v>
      </c>
      <c r="D27" s="1">
        <v>1.223792E-5</v>
      </c>
      <c r="E27" s="1">
        <v>3.0545290000000001E-7</v>
      </c>
      <c r="F27" s="1">
        <v>3.1548570000000002E-8</v>
      </c>
      <c r="G27" s="1">
        <v>2.7549470000000002E-8</v>
      </c>
      <c r="H27" s="1">
        <v>4.508634E-8</v>
      </c>
      <c r="M27" s="1"/>
      <c r="N27" s="1"/>
      <c r="O27" s="1"/>
      <c r="P27" s="1"/>
      <c r="Q27" s="1"/>
      <c r="R27" s="1"/>
      <c r="S27" s="1"/>
      <c r="X27" s="1">
        <v>398199400</v>
      </c>
      <c r="Y27" s="1">
        <v>2510.6019999999999</v>
      </c>
      <c r="Z27" s="1">
        <v>1.315812E-5</v>
      </c>
      <c r="AA27" s="1">
        <v>3.903709E-7</v>
      </c>
    </row>
    <row r="28" spans="1:35" x14ac:dyDescent="0.3">
      <c r="A28" t="s">
        <v>32</v>
      </c>
      <c r="B28" s="1">
        <v>395841500</v>
      </c>
      <c r="C28" s="1">
        <v>2320.654</v>
      </c>
      <c r="D28" s="1">
        <v>1.7568239999999998E-5</v>
      </c>
      <c r="E28" s="1">
        <v>1.586001E-7</v>
      </c>
      <c r="F28" s="1">
        <v>2.969905E-8</v>
      </c>
      <c r="G28" s="1">
        <v>2.7631010000000001E-8</v>
      </c>
      <c r="H28" s="1">
        <v>4.0668950000000002E-8</v>
      </c>
      <c r="M28" s="1"/>
      <c r="N28" s="1"/>
      <c r="O28" s="1"/>
      <c r="P28" s="1"/>
      <c r="Q28" s="1"/>
      <c r="R28" s="1"/>
      <c r="S28" s="1"/>
      <c r="X28" s="1">
        <v>396355200</v>
      </c>
      <c r="Y28" s="1">
        <v>2695.7739999999999</v>
      </c>
      <c r="Z28" s="1">
        <v>1.1188440000000001E-5</v>
      </c>
      <c r="AA28" s="1">
        <v>4.501654E-7</v>
      </c>
    </row>
    <row r="29" spans="1:35" x14ac:dyDescent="0.3">
      <c r="A29" t="s">
        <v>33</v>
      </c>
      <c r="B29" s="1">
        <v>395342600</v>
      </c>
      <c r="C29" s="1">
        <v>2388.7040000000002</v>
      </c>
      <c r="D29" s="1">
        <v>2.0099349999999999E-5</v>
      </c>
      <c r="E29" s="1">
        <v>1.6320019999999999E-7</v>
      </c>
      <c r="F29" s="1">
        <v>3.1272189999999998E-8</v>
      </c>
      <c r="G29" s="1">
        <v>2.7665879999999999E-8</v>
      </c>
      <c r="H29" s="1">
        <v>4.3880159999999998E-8</v>
      </c>
      <c r="M29" s="1"/>
      <c r="N29" s="1"/>
      <c r="O29" s="1"/>
      <c r="P29" s="1"/>
      <c r="Q29" s="1"/>
      <c r="X29" s="1">
        <v>396967000</v>
      </c>
      <c r="Y29" s="1">
        <v>2907.9810000000002</v>
      </c>
      <c r="Z29" s="1">
        <v>1.335159E-5</v>
      </c>
      <c r="AA29" s="1">
        <v>2.0520310000000001E-7</v>
      </c>
    </row>
    <row r="30" spans="1:35" x14ac:dyDescent="0.3">
      <c r="A30" t="s">
        <v>34</v>
      </c>
      <c r="B30" s="1">
        <v>397239300</v>
      </c>
      <c r="C30" s="1">
        <v>2195.1799999999998</v>
      </c>
      <c r="D30" s="1">
        <v>1.189998E-5</v>
      </c>
      <c r="E30" s="1">
        <v>3.557371E-7</v>
      </c>
      <c r="F30" s="1">
        <v>3.09792E-8</v>
      </c>
      <c r="G30" s="1">
        <v>2.753378E-8</v>
      </c>
      <c r="H30" s="1">
        <v>4.32063E-8</v>
      </c>
      <c r="M30" s="1"/>
      <c r="N30" s="1"/>
      <c r="O30" s="1"/>
      <c r="P30" s="1"/>
      <c r="Q30" s="1"/>
      <c r="X30" s="1">
        <v>397674500</v>
      </c>
      <c r="Y30" s="1">
        <v>2331.0830000000001</v>
      </c>
      <c r="Z30" s="1">
        <v>1.2346010000000001E-5</v>
      </c>
      <c r="AA30" s="1">
        <v>3.955022E-7</v>
      </c>
    </row>
    <row r="31" spans="1:35" x14ac:dyDescent="0.3">
      <c r="A31" t="s">
        <v>35</v>
      </c>
      <c r="B31" s="1">
        <v>396805900</v>
      </c>
      <c r="C31" s="1">
        <v>2342.1320000000001</v>
      </c>
      <c r="D31" s="1">
        <v>1.100913E-5</v>
      </c>
      <c r="E31" s="1">
        <v>1.690682E-7</v>
      </c>
      <c r="F31" s="1">
        <v>2.9395160000000001E-8</v>
      </c>
      <c r="G31" s="1">
        <v>2.756386E-8</v>
      </c>
      <c r="H31" s="1">
        <v>4.086493E-8</v>
      </c>
    </row>
    <row r="32" spans="1:35" x14ac:dyDescent="0.3">
      <c r="A32" t="s">
        <v>36</v>
      </c>
      <c r="B32" s="1">
        <v>394590800</v>
      </c>
      <c r="C32" s="1">
        <v>2680.8679999999999</v>
      </c>
      <c r="D32" s="1">
        <v>2.231869E-5</v>
      </c>
      <c r="E32" s="1">
        <v>2.4867729999999997E-7</v>
      </c>
      <c r="F32" s="1">
        <v>3.6058100000000003E-8</v>
      </c>
      <c r="G32" s="1">
        <v>2.771859E-8</v>
      </c>
      <c r="H32" s="1">
        <v>6.9778599999999997E-8</v>
      </c>
    </row>
    <row r="33" spans="1:15" x14ac:dyDescent="0.3">
      <c r="A33" t="s">
        <v>37</v>
      </c>
      <c r="B33" s="1">
        <v>395340000</v>
      </c>
      <c r="C33" s="1">
        <v>2245.5790000000002</v>
      </c>
      <c r="D33" s="1">
        <v>1.953173E-5</v>
      </c>
      <c r="E33" s="1">
        <v>2.318588E-7</v>
      </c>
      <c r="F33" s="1">
        <v>3.4914229999999998E-8</v>
      </c>
      <c r="G33" s="1">
        <v>2.766606E-8</v>
      </c>
      <c r="H33" s="1">
        <v>5.8422010000000002E-8</v>
      </c>
    </row>
    <row r="34" spans="1:15" x14ac:dyDescent="0.3">
      <c r="A34" t="s">
        <v>38</v>
      </c>
      <c r="B34" s="1">
        <v>395890000</v>
      </c>
      <c r="C34" s="1">
        <v>2235.4549999999999</v>
      </c>
      <c r="D34" s="1">
        <v>1.6283039999999999E-5</v>
      </c>
      <c r="E34" s="1">
        <v>1.748386E-7</v>
      </c>
      <c r="F34" s="1">
        <v>3.3153030000000002E-8</v>
      </c>
      <c r="G34" s="1">
        <v>2.7627619999999999E-8</v>
      </c>
      <c r="H34" s="1">
        <v>5.1256920000000001E-8</v>
      </c>
    </row>
    <row r="35" spans="1:15" x14ac:dyDescent="0.3">
      <c r="A35" t="s">
        <v>39</v>
      </c>
      <c r="B35" s="1">
        <v>396621300</v>
      </c>
      <c r="C35" s="1">
        <v>2009.1569999999999</v>
      </c>
      <c r="D35" s="1">
        <v>1.322362E-5</v>
      </c>
      <c r="E35" s="1">
        <v>3.5700539999999998E-7</v>
      </c>
      <c r="F35" s="1">
        <v>3.1531190000000001E-8</v>
      </c>
      <c r="G35" s="1">
        <v>2.757668E-8</v>
      </c>
      <c r="H35" s="1">
        <v>4.4043530000000003E-8</v>
      </c>
    </row>
    <row r="36" spans="1:15" x14ac:dyDescent="0.3">
      <c r="A36" t="s">
        <v>40</v>
      </c>
      <c r="B36" s="1">
        <v>397001400</v>
      </c>
      <c r="C36" s="1">
        <v>2037.5550000000001</v>
      </c>
      <c r="D36" s="1">
        <v>1.483999E-5</v>
      </c>
      <c r="E36" s="1">
        <v>3.4846760000000003E-7</v>
      </c>
      <c r="F36" s="1">
        <v>3.2258450000000001E-8</v>
      </c>
      <c r="G36" s="1">
        <v>2.7550279999999998E-8</v>
      </c>
      <c r="H36" s="1">
        <v>4.6090260000000001E-8</v>
      </c>
    </row>
    <row r="37" spans="1:15" x14ac:dyDescent="0.3">
      <c r="A37" t="s">
        <v>41</v>
      </c>
      <c r="B37" s="1">
        <v>394420300</v>
      </c>
      <c r="C37" s="1">
        <v>2616.5120000000002</v>
      </c>
      <c r="D37" s="1">
        <v>1.765137E-5</v>
      </c>
      <c r="E37" s="1">
        <v>1.69497E-7</v>
      </c>
      <c r="F37" s="1">
        <v>2.664672E-8</v>
      </c>
      <c r="G37" s="1">
        <v>2.7730570000000001E-8</v>
      </c>
      <c r="H37" s="1">
        <v>3.3283540000000001E-8</v>
      </c>
    </row>
    <row r="38" spans="1:15" x14ac:dyDescent="0.3">
      <c r="A38" t="s">
        <v>42</v>
      </c>
      <c r="B38" s="1">
        <v>393335400</v>
      </c>
      <c r="C38" s="1">
        <v>2234.9119999999998</v>
      </c>
      <c r="D38" s="1">
        <v>1.8736539999999999E-5</v>
      </c>
      <c r="E38" s="1">
        <v>1.647208E-7</v>
      </c>
      <c r="F38" s="1">
        <v>2.8782980000000001E-8</v>
      </c>
      <c r="G38" s="1">
        <v>2.7807060000000001E-8</v>
      </c>
      <c r="H38" s="1">
        <v>3.585633E-8</v>
      </c>
    </row>
    <row r="39" spans="1:15" x14ac:dyDescent="0.3">
      <c r="A39" t="s">
        <v>43</v>
      </c>
      <c r="B39" s="1">
        <v>394734600</v>
      </c>
      <c r="C39" s="1">
        <v>2362.5430000000001</v>
      </c>
      <c r="D39" s="1">
        <v>1.742078E-5</v>
      </c>
      <c r="E39" s="1">
        <v>3.2682860000000003E-7</v>
      </c>
      <c r="F39" s="1">
        <v>2.7485820000000001E-8</v>
      </c>
      <c r="G39" s="1">
        <v>2.770849E-8</v>
      </c>
      <c r="H39" s="1">
        <v>3.4153440000000003E-8</v>
      </c>
    </row>
    <row r="40" spans="1:15" x14ac:dyDescent="0.3">
      <c r="A40" t="s">
        <v>44</v>
      </c>
      <c r="B40" s="1">
        <v>394732700</v>
      </c>
      <c r="C40" s="1">
        <v>3337.9270000000001</v>
      </c>
      <c r="D40" s="1">
        <v>1.6855129999999999E-5</v>
      </c>
      <c r="E40" s="1">
        <v>3.3100840000000002E-7</v>
      </c>
      <c r="F40" s="1">
        <v>2.4378799999999999E-8</v>
      </c>
      <c r="G40" s="1">
        <v>2.7708620000000001E-8</v>
      </c>
      <c r="H40" s="1">
        <v>3.1531940000000001E-8</v>
      </c>
    </row>
    <row r="41" spans="1:15" x14ac:dyDescent="0.3">
      <c r="A41" t="s">
        <v>45</v>
      </c>
      <c r="B41" s="1">
        <v>394580300</v>
      </c>
      <c r="C41" s="1">
        <v>3168.8040000000001</v>
      </c>
      <c r="D41" s="1">
        <v>1.6168779999999999E-5</v>
      </c>
      <c r="E41" s="1">
        <v>3.4542280000000002E-7</v>
      </c>
      <c r="F41" s="1">
        <v>2.5339829999999999E-8</v>
      </c>
      <c r="G41" s="1">
        <v>2.7719330000000001E-8</v>
      </c>
      <c r="H41" s="1">
        <v>3.3487319999999997E-8</v>
      </c>
    </row>
    <row r="42" spans="1:15" x14ac:dyDescent="0.3">
      <c r="A42" t="s">
        <v>46</v>
      </c>
      <c r="B42" s="1">
        <v>397117500</v>
      </c>
      <c r="C42" s="1">
        <v>2850.6060000000002</v>
      </c>
      <c r="D42" s="1">
        <v>1.416766E-5</v>
      </c>
      <c r="E42" s="1">
        <v>3.9235339999999999E-7</v>
      </c>
      <c r="F42" s="1">
        <v>2.6172030000000001E-8</v>
      </c>
      <c r="G42" s="1">
        <v>2.754223E-8</v>
      </c>
      <c r="H42" s="1">
        <v>3.595282E-8</v>
      </c>
    </row>
    <row r="43" spans="1:15" x14ac:dyDescent="0.3">
      <c r="A43" t="s">
        <v>47</v>
      </c>
      <c r="B43" s="1">
        <v>397017200</v>
      </c>
      <c r="C43" s="1">
        <v>3038.1190000000001</v>
      </c>
      <c r="D43" s="1">
        <v>1.649776E-5</v>
      </c>
      <c r="E43" s="1">
        <v>3.474832E-7</v>
      </c>
      <c r="F43" s="1">
        <v>2.4806699999999999E-8</v>
      </c>
      <c r="G43" s="1">
        <v>2.7549179999999999E-8</v>
      </c>
      <c r="H43" s="1">
        <v>3.2832789999999999E-8</v>
      </c>
    </row>
    <row r="44" spans="1:15" x14ac:dyDescent="0.3">
      <c r="A44" t="s">
        <v>48</v>
      </c>
      <c r="B44" s="1">
        <v>396876800</v>
      </c>
      <c r="C44" s="1">
        <v>3004.7460000000001</v>
      </c>
      <c r="D44" s="1">
        <v>1.488656E-5</v>
      </c>
      <c r="E44" s="1">
        <v>3.8725290000000001E-7</v>
      </c>
      <c r="F44" s="1">
        <v>2.60244E-8</v>
      </c>
      <c r="G44" s="1">
        <v>2.755893E-8</v>
      </c>
      <c r="H44" s="1">
        <v>3.5028989999999999E-8</v>
      </c>
      <c r="K44" s="8" t="s">
        <v>75</v>
      </c>
      <c r="L44" s="8" t="s">
        <v>78</v>
      </c>
      <c r="M44" s="8" t="s">
        <v>73</v>
      </c>
      <c r="N44" s="27" t="s">
        <v>82</v>
      </c>
    </row>
    <row r="45" spans="1:15" x14ac:dyDescent="0.3">
      <c r="A45" t="s">
        <v>49</v>
      </c>
      <c r="B45" s="1">
        <v>396790500</v>
      </c>
      <c r="C45" s="1">
        <v>2711.5830000000001</v>
      </c>
      <c r="D45" s="1">
        <v>1.9890590000000002E-5</v>
      </c>
      <c r="E45" s="1">
        <v>2.5864780000000002E-7</v>
      </c>
      <c r="F45" s="1">
        <v>3.1269650000000002E-8</v>
      </c>
      <c r="G45" s="1">
        <v>2.756492E-8</v>
      </c>
      <c r="H45" s="1">
        <v>5.0676319999999999E-8</v>
      </c>
      <c r="K45" s="8">
        <v>1.4562924E-5</v>
      </c>
      <c r="L45" s="8">
        <v>3.6019535754159074E-6</v>
      </c>
      <c r="M45" s="26">
        <v>1.0000000000000001E-5</v>
      </c>
      <c r="N45">
        <f>K45*10000</f>
        <v>0.14562923999999999</v>
      </c>
      <c r="O45">
        <f>L45*10000</f>
        <v>3.6019535754159074E-2</v>
      </c>
    </row>
    <row r="46" spans="1:15" x14ac:dyDescent="0.3">
      <c r="A46" t="s">
        <v>50</v>
      </c>
      <c r="B46" s="1">
        <v>396867900</v>
      </c>
      <c r="C46" s="1">
        <v>2935.2959999999998</v>
      </c>
      <c r="D46" s="1">
        <v>1.277122E-5</v>
      </c>
      <c r="E46" s="1">
        <v>4.2332919999999998E-7</v>
      </c>
      <c r="F46" s="1">
        <v>2.633119E-8</v>
      </c>
      <c r="G46" s="1">
        <v>2.7559549999999999E-8</v>
      </c>
      <c r="H46" s="1">
        <v>3.7255720000000003E-8</v>
      </c>
      <c r="K46" s="8">
        <v>1.65480725E-5</v>
      </c>
      <c r="L46" s="8">
        <v>1.3936447857669276E-6</v>
      </c>
      <c r="M46" s="19">
        <v>3.6494000000000001E-4</v>
      </c>
      <c r="N46">
        <f t="shared" ref="N46:N50" si="12">K46*10000</f>
        <v>0.165480725</v>
      </c>
      <c r="O46">
        <f t="shared" ref="O46:O50" si="13">L46*10000</f>
        <v>1.3936447857669275E-2</v>
      </c>
    </row>
    <row r="47" spans="1:15" x14ac:dyDescent="0.3">
      <c r="A47" t="s">
        <v>51</v>
      </c>
      <c r="B47" s="1">
        <v>396876400</v>
      </c>
      <c r="C47" s="1">
        <v>3097.1750000000002</v>
      </c>
      <c r="D47" s="1">
        <v>1.268416E-5</v>
      </c>
      <c r="E47" s="1">
        <v>4.2612740000000001E-7</v>
      </c>
      <c r="F47" s="1">
        <v>2.5665080000000001E-8</v>
      </c>
      <c r="G47" s="1">
        <v>2.7558959999999999E-8</v>
      </c>
      <c r="H47" s="1">
        <v>3.6641780000000001E-8</v>
      </c>
      <c r="K47" s="8">
        <v>1.3287605555555556E-5</v>
      </c>
      <c r="L47" s="8">
        <v>2.4172185761220527E-6</v>
      </c>
      <c r="M47" s="8">
        <v>3.7000000000000002E-3</v>
      </c>
      <c r="N47">
        <f t="shared" si="12"/>
        <v>0.13287605555555557</v>
      </c>
      <c r="O47">
        <f t="shared" si="13"/>
        <v>2.4172185761220526E-2</v>
      </c>
    </row>
    <row r="48" spans="1:15" x14ac:dyDescent="0.3">
      <c r="A48" t="s">
        <v>52</v>
      </c>
      <c r="B48" s="1">
        <v>396870600</v>
      </c>
      <c r="C48" s="1">
        <v>2920.13</v>
      </c>
      <c r="D48" s="1">
        <v>1.191228E-5</v>
      </c>
      <c r="E48" s="1">
        <v>4.3835289999999999E-7</v>
      </c>
      <c r="F48" s="1">
        <v>2.7202300000000001E-8</v>
      </c>
      <c r="G48" s="1">
        <v>2.7559360000000001E-8</v>
      </c>
      <c r="H48" s="1">
        <v>3.997139E-8</v>
      </c>
      <c r="K48" s="8">
        <v>1.5471217000000002E-5</v>
      </c>
      <c r="L48" s="8">
        <v>1.5502736122575105E-6</v>
      </c>
      <c r="M48" s="19">
        <v>3.0800000000000001E-2</v>
      </c>
      <c r="N48">
        <f t="shared" si="12"/>
        <v>0.15471217000000001</v>
      </c>
      <c r="O48">
        <f t="shared" si="13"/>
        <v>1.5502736122575106E-2</v>
      </c>
    </row>
    <row r="49" spans="1:15" x14ac:dyDescent="0.3">
      <c r="A49" t="s">
        <v>53</v>
      </c>
      <c r="B49" s="1">
        <v>396415700</v>
      </c>
      <c r="C49" s="1">
        <v>2632.9740000000002</v>
      </c>
      <c r="D49" s="1">
        <v>9.8102859999999999E-6</v>
      </c>
      <c r="E49" s="1">
        <v>3.9170539999999999E-7</v>
      </c>
      <c r="F49" s="1">
        <v>2.935534E-8</v>
      </c>
      <c r="G49" s="1">
        <v>2.7590979999999999E-8</v>
      </c>
      <c r="H49" s="1">
        <v>4.3225949999999997E-8</v>
      </c>
      <c r="K49" s="8">
        <v>1.3995532000000001E-5</v>
      </c>
      <c r="L49" s="8">
        <v>1.5845099640141552E-6</v>
      </c>
      <c r="M49" s="19">
        <v>0.31519999999999998</v>
      </c>
      <c r="N49">
        <f t="shared" si="12"/>
        <v>0.13995532000000002</v>
      </c>
      <c r="O49">
        <f t="shared" si="13"/>
        <v>1.5845099640141552E-2</v>
      </c>
    </row>
    <row r="50" spans="1:15" x14ac:dyDescent="0.3">
      <c r="A50" t="s">
        <v>54</v>
      </c>
      <c r="B50" s="1">
        <v>397642800</v>
      </c>
      <c r="C50" s="1">
        <v>2540.2939999999999</v>
      </c>
      <c r="D50" s="1">
        <v>1.228604E-5</v>
      </c>
      <c r="E50" s="1">
        <v>3.9475680000000001E-7</v>
      </c>
      <c r="F50" s="1">
        <v>2.8163940000000001E-8</v>
      </c>
      <c r="G50" s="1">
        <v>2.750584E-8</v>
      </c>
      <c r="H50" s="1">
        <v>4.0117400000000003E-8</v>
      </c>
      <c r="K50" s="8">
        <v>1.2036246000000001E-5</v>
      </c>
      <c r="L50" s="8">
        <v>1.2323601148600705E-6</v>
      </c>
      <c r="M50" s="19">
        <v>3.1518000000000002</v>
      </c>
      <c r="N50">
        <f t="shared" si="12"/>
        <v>0.12036246</v>
      </c>
      <c r="O50">
        <f t="shared" si="13"/>
        <v>1.2323601148600705E-2</v>
      </c>
    </row>
    <row r="51" spans="1:15" x14ac:dyDescent="0.3">
      <c r="A51" t="s">
        <v>55</v>
      </c>
      <c r="B51" s="1">
        <v>398199400</v>
      </c>
      <c r="C51" s="1">
        <v>2510.6019999999999</v>
      </c>
      <c r="D51" s="1">
        <v>1.315812E-5</v>
      </c>
      <c r="E51" s="1">
        <v>3.903709E-7</v>
      </c>
      <c r="F51" s="1">
        <v>2.9177709999999998E-8</v>
      </c>
      <c r="G51" s="1">
        <v>2.7467389999999999E-8</v>
      </c>
      <c r="H51" s="1">
        <v>4.2281840000000003E-8</v>
      </c>
    </row>
    <row r="52" spans="1:15" x14ac:dyDescent="0.3">
      <c r="A52" t="s">
        <v>56</v>
      </c>
      <c r="B52" s="1">
        <v>396355200</v>
      </c>
      <c r="C52" s="1">
        <v>2695.7739999999999</v>
      </c>
      <c r="D52" s="1">
        <v>1.1188440000000001E-5</v>
      </c>
      <c r="E52" s="1">
        <v>4.501654E-7</v>
      </c>
      <c r="F52" s="1">
        <v>2.8965350000000001E-8</v>
      </c>
      <c r="G52" s="1">
        <v>2.7595200000000001E-8</v>
      </c>
      <c r="H52" s="1">
        <v>4.2407430000000002E-8</v>
      </c>
    </row>
    <row r="53" spans="1:15" x14ac:dyDescent="0.3">
      <c r="A53" t="s">
        <v>57</v>
      </c>
      <c r="B53" s="1">
        <v>396967000</v>
      </c>
      <c r="C53" s="1">
        <v>2907.9810000000002</v>
      </c>
      <c r="D53" s="1">
        <v>1.335159E-5</v>
      </c>
      <c r="E53" s="1">
        <v>2.0520310000000001E-7</v>
      </c>
      <c r="F53" s="1">
        <v>2.6786130000000001E-8</v>
      </c>
      <c r="G53" s="1">
        <v>2.7552669999999999E-8</v>
      </c>
      <c r="H53" s="1">
        <v>3.7980199999999998E-8</v>
      </c>
    </row>
    <row r="54" spans="1:15" x14ac:dyDescent="0.3">
      <c r="A54" t="s">
        <v>58</v>
      </c>
      <c r="B54" s="1">
        <v>397674500</v>
      </c>
      <c r="C54" s="1">
        <v>2331.0830000000001</v>
      </c>
      <c r="D54" s="1">
        <v>1.2346010000000001E-5</v>
      </c>
      <c r="E54" s="1">
        <v>3.955022E-7</v>
      </c>
      <c r="F54" s="1">
        <v>2.9433690000000001E-8</v>
      </c>
      <c r="G54" s="1">
        <v>2.750365E-8</v>
      </c>
      <c r="H54" s="1">
        <v>4.2772389999999999E-8</v>
      </c>
    </row>
    <row r="55" spans="1:15" x14ac:dyDescent="0.3">
      <c r="A55" t="s">
        <v>59</v>
      </c>
      <c r="B55" s="1">
        <v>397408300</v>
      </c>
      <c r="C55" s="1">
        <v>3348.9279999999999</v>
      </c>
      <c r="D55" s="1">
        <v>1.246825E-5</v>
      </c>
      <c r="E55" s="1">
        <v>4.1954590000000002E-7</v>
      </c>
      <c r="F55" s="1">
        <v>2.3212879999999999E-8</v>
      </c>
      <c r="G55" s="1">
        <v>2.7522069999999999E-8</v>
      </c>
      <c r="H55" s="1">
        <v>3.1234369999999999E-8</v>
      </c>
    </row>
    <row r="56" spans="1:15" x14ac:dyDescent="0.3">
      <c r="A56" t="s">
        <v>60</v>
      </c>
      <c r="B56" s="1">
        <v>397536300</v>
      </c>
      <c r="C56" s="1">
        <v>3343.9389999999999</v>
      </c>
      <c r="D56" s="1">
        <v>1.166051E-5</v>
      </c>
      <c r="E56" s="1">
        <v>3.9982609999999999E-7</v>
      </c>
      <c r="F56" s="1">
        <v>2.4601619999999999E-8</v>
      </c>
      <c r="G56" s="1">
        <v>2.751321E-8</v>
      </c>
      <c r="H56" s="1">
        <v>3.388217E-8</v>
      </c>
    </row>
    <row r="57" spans="1:15" x14ac:dyDescent="0.3">
      <c r="A57" t="s">
        <v>61</v>
      </c>
      <c r="B57" s="1">
        <v>397005900</v>
      </c>
      <c r="C57" s="1">
        <v>3218.9029999999998</v>
      </c>
      <c r="D57" s="1">
        <v>1.2155069999999999E-5</v>
      </c>
      <c r="E57" s="1">
        <v>4.3474349999999998E-7</v>
      </c>
      <c r="F57" s="1">
        <v>2.494796E-8</v>
      </c>
      <c r="G57" s="1">
        <v>2.7549969999999999E-8</v>
      </c>
      <c r="H57" s="1">
        <v>3.4427219999999998E-8</v>
      </c>
    </row>
    <row r="58" spans="1:15" x14ac:dyDescent="0.3">
      <c r="A58" t="s">
        <v>62</v>
      </c>
      <c r="B58" s="1">
        <v>397081800</v>
      </c>
      <c r="C58" s="1">
        <v>3054.7469999999998</v>
      </c>
      <c r="D58" s="1">
        <v>1.0737099999999999E-5</v>
      </c>
      <c r="E58" s="1">
        <v>2.1683239999999999E-7</v>
      </c>
      <c r="F58" s="1">
        <v>2.691721E-8</v>
      </c>
      <c r="G58" s="1">
        <v>2.75447E-8</v>
      </c>
      <c r="H58" s="1">
        <v>3.8337819999999998E-8</v>
      </c>
    </row>
    <row r="59" spans="1:15" x14ac:dyDescent="0.3">
      <c r="A59" t="s">
        <v>63</v>
      </c>
      <c r="B59" s="1">
        <v>397175800</v>
      </c>
      <c r="C59" s="1">
        <v>2758.6410000000001</v>
      </c>
      <c r="D59" s="1">
        <v>1.312419E-5</v>
      </c>
      <c r="E59" s="1">
        <v>4.0009150000000002E-7</v>
      </c>
      <c r="F59" s="1">
        <v>2.5831340000000001E-8</v>
      </c>
      <c r="G59" s="1">
        <v>2.7538179999999999E-8</v>
      </c>
      <c r="H59" s="1">
        <v>3.4987489999999998E-8</v>
      </c>
    </row>
    <row r="60" spans="1:15" x14ac:dyDescent="0.3">
      <c r="A60" t="s">
        <v>64</v>
      </c>
      <c r="B60" s="1">
        <v>397296300</v>
      </c>
      <c r="C60" s="1">
        <v>2635.57</v>
      </c>
      <c r="D60" s="1">
        <v>1.01403E-5</v>
      </c>
      <c r="E60" s="1">
        <v>4.1112809999999999E-7</v>
      </c>
      <c r="F60" s="1">
        <v>2.6660320000000001E-8</v>
      </c>
      <c r="G60" s="1">
        <v>2.7529830000000001E-8</v>
      </c>
      <c r="H60" s="1">
        <v>3.6029039999999997E-8</v>
      </c>
    </row>
    <row r="61" spans="1:15" x14ac:dyDescent="0.3">
      <c r="A61" t="s">
        <v>65</v>
      </c>
      <c r="B61" s="1">
        <v>396709900</v>
      </c>
      <c r="C61" s="1">
        <v>2988.529</v>
      </c>
      <c r="D61" s="1">
        <v>1.0212429999999999E-5</v>
      </c>
      <c r="E61" s="1">
        <v>5.2866309999999999E-7</v>
      </c>
      <c r="F61" s="1">
        <v>2.6038320000000001E-8</v>
      </c>
      <c r="G61" s="1">
        <v>2.7570530000000002E-8</v>
      </c>
      <c r="H61" s="1">
        <v>4.1695229999999998E-8</v>
      </c>
    </row>
    <row r="62" spans="1:15" x14ac:dyDescent="0.3">
      <c r="A62" t="s">
        <v>66</v>
      </c>
      <c r="B62" s="1">
        <v>397191200</v>
      </c>
      <c r="C62" s="1">
        <v>2672.9569999999999</v>
      </c>
      <c r="D62" s="1">
        <v>1.363215E-5</v>
      </c>
      <c r="E62" s="1">
        <v>4.3527899999999999E-7</v>
      </c>
      <c r="F62" s="1">
        <v>2.7432180000000002E-8</v>
      </c>
      <c r="G62" s="1">
        <v>2.7537119999999999E-8</v>
      </c>
      <c r="H62" s="1">
        <v>3.8647540000000002E-8</v>
      </c>
    </row>
    <row r="63" spans="1:15" x14ac:dyDescent="0.3">
      <c r="A63" t="s">
        <v>67</v>
      </c>
      <c r="B63" s="1">
        <v>396581600</v>
      </c>
      <c r="C63" s="1">
        <v>2936.7339999999999</v>
      </c>
      <c r="D63" s="1">
        <v>1.311492E-5</v>
      </c>
      <c r="E63" s="1">
        <v>4.2866210000000002E-7</v>
      </c>
      <c r="F63" s="1">
        <v>2.5654579999999999E-8</v>
      </c>
      <c r="G63" s="1">
        <v>2.757945E-8</v>
      </c>
      <c r="H63" s="1">
        <v>3.5205499999999997E-8</v>
      </c>
    </row>
    <row r="64" spans="1:15" x14ac:dyDescent="0.3">
      <c r="A64" t="s">
        <v>68</v>
      </c>
      <c r="B64" s="1">
        <v>396604100</v>
      </c>
      <c r="C64" s="1">
        <v>2673.2359999999999</v>
      </c>
      <c r="D64" s="1">
        <v>1.311754E-5</v>
      </c>
      <c r="E64" s="1">
        <v>4.2258579999999999E-7</v>
      </c>
      <c r="F64" s="1">
        <v>2.6786380000000001E-8</v>
      </c>
      <c r="G64" s="1">
        <v>2.7577879999999999E-8</v>
      </c>
      <c r="H64" s="1">
        <v>3.739266E-8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V_Compiled-Analysis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2019-08-22T13:50:01Z</dcterms:created>
  <dcterms:modified xsi:type="dcterms:W3CDTF">2019-08-22T15:43:55Z</dcterms:modified>
</cp:coreProperties>
</file>