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2.xml" ContentType="application/vnd.openxmlformats-officedocument.themeOverrid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6B3333EC-89FF-45A4-8F04-3D31FFC22FE4}" xr6:coauthVersionLast="36" xr6:coauthVersionMax="36" xr10:uidLastSave="{00000000-0000-0000-0000-000000000000}"/>
  <bookViews>
    <workbookView xWindow="0" yWindow="0" windowWidth="22260" windowHeight="12648" activeTab="1" xr2:uid="{00000000-000D-0000-FFFF-FFFF00000000}"/>
  </bookViews>
  <sheets>
    <sheet name="Iron" sheetId="1" r:id="rId1"/>
    <sheet name="Chromium" sheetId="2" r:id="rId2"/>
    <sheet name="Vanadiu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4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4" i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4" i="3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4" i="2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4" i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4" i="2"/>
  <c r="H4" i="2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4" i="2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4" i="3"/>
  <c r="H4" i="3"/>
  <c r="I4" i="3"/>
  <c r="H5" i="3"/>
  <c r="I5" i="3"/>
  <c r="H6" i="3"/>
  <c r="I6" i="3"/>
  <c r="H7" i="3"/>
  <c r="I7" i="3"/>
  <c r="H8" i="3"/>
  <c r="I8" i="3"/>
  <c r="H9" i="3"/>
  <c r="I9" i="3"/>
  <c r="H10" i="3"/>
  <c r="I10" i="3"/>
  <c r="H11" i="3"/>
  <c r="I11" i="3"/>
  <c r="H12" i="3"/>
  <c r="I12" i="3"/>
  <c r="H13" i="3"/>
  <c r="I13" i="3"/>
  <c r="H14" i="3"/>
  <c r="I14" i="3"/>
  <c r="H15" i="3"/>
  <c r="I15" i="3"/>
  <c r="H16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4" i="3"/>
  <c r="X28" i="3" l="1"/>
  <c r="X29" i="3"/>
  <c r="V30" i="3"/>
  <c r="W30" i="3"/>
  <c r="U30" i="3"/>
  <c r="X27" i="3"/>
  <c r="V29" i="2"/>
  <c r="W29" i="2"/>
  <c r="U29" i="2"/>
  <c r="X28" i="2"/>
  <c r="X27" i="2"/>
  <c r="W35" i="1"/>
  <c r="U35" i="1"/>
  <c r="V35" i="1"/>
  <c r="T35" i="1"/>
  <c r="W28" i="1"/>
  <c r="W29" i="1"/>
  <c r="W30" i="1"/>
  <c r="W31" i="1"/>
  <c r="W32" i="1"/>
  <c r="W33" i="1"/>
  <c r="W34" i="1"/>
  <c r="W27" i="1"/>
  <c r="X30" i="3" l="1"/>
  <c r="N22" i="3"/>
  <c r="L22" i="3"/>
  <c r="N21" i="3"/>
  <c r="L21" i="3"/>
  <c r="N20" i="3"/>
  <c r="L20" i="3"/>
  <c r="N19" i="3"/>
  <c r="L19" i="3"/>
  <c r="N18" i="3"/>
  <c r="L18" i="3"/>
  <c r="N17" i="3"/>
  <c r="L17" i="3"/>
  <c r="N16" i="3"/>
  <c r="L16" i="3"/>
  <c r="N15" i="3"/>
  <c r="L15" i="3"/>
  <c r="N14" i="3"/>
  <c r="L14" i="3"/>
  <c r="N13" i="3"/>
  <c r="L13" i="3"/>
  <c r="N12" i="3"/>
  <c r="L12" i="3"/>
  <c r="N11" i="3"/>
  <c r="L11" i="3"/>
  <c r="N10" i="3"/>
  <c r="L10" i="3"/>
  <c r="N9" i="3"/>
  <c r="L9" i="3"/>
  <c r="N8" i="3"/>
  <c r="L8" i="3"/>
  <c r="N7" i="3"/>
  <c r="L7" i="3"/>
  <c r="N6" i="3"/>
  <c r="L6" i="3"/>
  <c r="N5" i="3"/>
  <c r="L5" i="3"/>
  <c r="N4" i="3"/>
  <c r="L4" i="3"/>
  <c r="N22" i="2"/>
  <c r="L22" i="2"/>
  <c r="N21" i="2"/>
  <c r="L21" i="2"/>
  <c r="N20" i="2"/>
  <c r="L20" i="2"/>
  <c r="N19" i="2"/>
  <c r="L19" i="2"/>
  <c r="N18" i="2"/>
  <c r="L18" i="2"/>
  <c r="N17" i="2"/>
  <c r="L17" i="2"/>
  <c r="N16" i="2"/>
  <c r="L16" i="2"/>
  <c r="N15" i="2"/>
  <c r="L15" i="2"/>
  <c r="N14" i="2"/>
  <c r="L14" i="2"/>
  <c r="N13" i="2"/>
  <c r="L13" i="2"/>
  <c r="N12" i="2"/>
  <c r="L12" i="2"/>
  <c r="N11" i="2"/>
  <c r="L11" i="2"/>
  <c r="N10" i="2"/>
  <c r="L10" i="2"/>
  <c r="N9" i="2"/>
  <c r="L9" i="2"/>
  <c r="N8" i="2"/>
  <c r="L8" i="2"/>
  <c r="N7" i="2"/>
  <c r="L7" i="2"/>
  <c r="N6" i="2"/>
  <c r="L6" i="2"/>
  <c r="N5" i="2"/>
  <c r="L5" i="2"/>
  <c r="N4" i="2"/>
  <c r="L4" i="2"/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4" i="1"/>
  <c r="E26" i="3" l="1"/>
  <c r="E26" i="2"/>
  <c r="M5" i="3" l="1"/>
  <c r="O5" i="3"/>
  <c r="M7" i="3"/>
  <c r="O7" i="3"/>
  <c r="M9" i="3"/>
  <c r="O9" i="3"/>
  <c r="M11" i="3"/>
  <c r="O11" i="3"/>
  <c r="M13" i="3"/>
  <c r="O13" i="3"/>
  <c r="M15" i="3"/>
  <c r="O15" i="3"/>
  <c r="M17" i="3"/>
  <c r="O17" i="3"/>
  <c r="M19" i="3"/>
  <c r="O19" i="3"/>
  <c r="M21" i="3"/>
  <c r="O21" i="3"/>
  <c r="M4" i="3"/>
  <c r="O4" i="3"/>
  <c r="M6" i="3"/>
  <c r="O6" i="3"/>
  <c r="M8" i="3"/>
  <c r="O8" i="3"/>
  <c r="M10" i="3"/>
  <c r="O10" i="3"/>
  <c r="M12" i="3"/>
  <c r="O12" i="3"/>
  <c r="M14" i="3"/>
  <c r="O14" i="3"/>
  <c r="M16" i="3"/>
  <c r="O16" i="3"/>
  <c r="M18" i="3"/>
  <c r="O18" i="3"/>
  <c r="M20" i="3"/>
  <c r="O20" i="3"/>
  <c r="M22" i="3"/>
  <c r="O22" i="3"/>
  <c r="E27" i="1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O4" i="1" l="1"/>
  <c r="M4" i="1"/>
  <c r="O15" i="1"/>
  <c r="O6" i="1"/>
  <c r="M22" i="1"/>
  <c r="M14" i="1"/>
  <c r="M17" i="1"/>
  <c r="M13" i="1"/>
  <c r="M9" i="1"/>
  <c r="O18" i="1"/>
  <c r="M10" i="1"/>
  <c r="M16" i="1"/>
  <c r="O8" i="1"/>
  <c r="M5" i="1"/>
  <c r="O5" i="1"/>
  <c r="O11" i="1"/>
  <c r="M11" i="1"/>
  <c r="O22" i="1"/>
  <c r="M21" i="1"/>
  <c r="O21" i="1"/>
  <c r="O13" i="1"/>
  <c r="O9" i="1"/>
  <c r="O19" i="1"/>
  <c r="M19" i="1"/>
  <c r="O7" i="1"/>
  <c r="M7" i="1"/>
  <c r="O17" i="1"/>
  <c r="O20" i="1"/>
  <c r="M20" i="1"/>
  <c r="O16" i="1"/>
  <c r="O12" i="1"/>
  <c r="M12" i="1"/>
  <c r="O17" i="2"/>
  <c r="M17" i="2"/>
  <c r="O7" i="2"/>
  <c r="M7" i="2"/>
  <c r="O13" i="2"/>
  <c r="M13" i="2"/>
  <c r="O21" i="2"/>
  <c r="M21" i="2"/>
  <c r="O9" i="2"/>
  <c r="M9" i="2"/>
  <c r="O15" i="2"/>
  <c r="M15" i="2"/>
  <c r="O19" i="2"/>
  <c r="M19" i="2"/>
  <c r="O5" i="2"/>
  <c r="M5" i="2"/>
  <c r="O11" i="2"/>
  <c r="M11" i="2"/>
  <c r="O4" i="2"/>
  <c r="M4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4" i="1"/>
  <c r="X29" i="2"/>
  <c r="M6" i="1" l="1"/>
  <c r="M18" i="1"/>
  <c r="M8" i="1"/>
  <c r="O10" i="1"/>
  <c r="M15" i="1"/>
  <c r="O14" i="1"/>
  <c r="O18" i="2"/>
  <c r="M18" i="2"/>
  <c r="O16" i="2"/>
  <c r="M16" i="2"/>
  <c r="O22" i="2"/>
  <c r="M22" i="2"/>
  <c r="O14" i="2"/>
  <c r="M14" i="2"/>
  <c r="O12" i="2"/>
  <c r="M12" i="2"/>
  <c r="O10" i="2"/>
  <c r="M10" i="2"/>
  <c r="O20" i="2"/>
  <c r="M20" i="2"/>
  <c r="O8" i="2"/>
  <c r="M8" i="2"/>
  <c r="O6" i="2"/>
  <c r="M6" i="2"/>
</calcChain>
</file>

<file path=xl/sharedStrings.xml><?xml version="1.0" encoding="utf-8"?>
<sst xmlns="http://schemas.openxmlformats.org/spreadsheetml/2006/main" count="119" uniqueCount="44">
  <si>
    <t>Average</t>
  </si>
  <si>
    <t>Iron</t>
  </si>
  <si>
    <t>Chromium</t>
  </si>
  <si>
    <t>Vanadium</t>
  </si>
  <si>
    <t>Error</t>
  </si>
  <si>
    <t>Excitation wavevector, q =</t>
  </si>
  <si>
    <t>→</t>
  </si>
  <si>
    <r>
      <t xml:space="preserve">SAW wavelength, </t>
    </r>
    <r>
      <rPr>
        <sz val="11"/>
        <color theme="1"/>
        <rFont val="Calibri"/>
        <family val="2"/>
      </rPr>
      <t>Λ</t>
    </r>
  </si>
  <si>
    <t>=</t>
  </si>
  <si>
    <t>Error [ms^-1]</t>
  </si>
  <si>
    <t>Means enveloping of waveform - repeat these points</t>
  </si>
  <si>
    <r>
      <t>Orientation angle [</t>
    </r>
    <r>
      <rPr>
        <sz val="11"/>
        <color theme="1"/>
        <rFont val="Calibri"/>
        <family val="2"/>
      </rPr>
      <t>°]</t>
    </r>
  </si>
  <si>
    <t>Peak frequency [MHz]</t>
  </si>
  <si>
    <t xml:space="preserve">Peak frequency [MHz] </t>
  </si>
  <si>
    <t>#1 ± 5</t>
  </si>
  <si>
    <t>#2 ± 5</t>
  </si>
  <si>
    <t>#3 ± 5</t>
  </si>
  <si>
    <r>
      <t xml:space="preserve">#2 </t>
    </r>
    <r>
      <rPr>
        <sz val="11"/>
        <color theme="1"/>
        <rFont val="Calibri"/>
        <family val="2"/>
        <scheme val="minor"/>
      </rPr>
      <t>± 5</t>
    </r>
  </si>
  <si>
    <t>Peak frequency [MHz] {=SAW freq., f}</t>
  </si>
  <si>
    <t>Acoustic slowness [sm^-1]</t>
  </si>
  <si>
    <t>s_1</t>
  </si>
  <si>
    <t>s_2</t>
  </si>
  <si>
    <t>SAW speed [ms^-1]</t>
  </si>
  <si>
    <r>
      <t xml:space="preserve">Literature speed of sound value </t>
    </r>
    <r>
      <rPr>
        <sz val="11"/>
        <color theme="1"/>
        <rFont val="Calibri"/>
        <family val="2"/>
      </rPr>
      <t>≈</t>
    </r>
    <r>
      <rPr>
        <sz val="11"/>
        <color theme="1"/>
        <rFont val="Calibri"/>
        <family val="2"/>
        <scheme val="minor"/>
      </rPr>
      <t>3240-5960</t>
    </r>
  </si>
  <si>
    <r>
      <t xml:space="preserve">Literature speed of sound value </t>
    </r>
    <r>
      <rPr>
        <sz val="11"/>
        <color theme="1"/>
        <rFont val="Calibri"/>
        <family val="2"/>
      </rPr>
      <t>≈</t>
    </r>
    <r>
      <rPr>
        <sz val="11"/>
        <color theme="1"/>
        <rFont val="Calibri"/>
        <family val="2"/>
        <scheme val="minor"/>
      </rPr>
      <t>4005 - 6608</t>
    </r>
  </si>
  <si>
    <r>
      <t xml:space="preserve">Literature speed of sound value </t>
    </r>
    <r>
      <rPr>
        <sz val="11"/>
        <color theme="1"/>
        <rFont val="Calibri"/>
        <family val="2"/>
      </rPr>
      <t>≈</t>
    </r>
    <r>
      <rPr>
        <sz val="11"/>
        <color theme="1"/>
        <rFont val="Calibri"/>
        <family val="2"/>
        <scheme val="minor"/>
      </rPr>
      <t>4560</t>
    </r>
  </si>
  <si>
    <t>Error bars too unclear to use</t>
  </si>
  <si>
    <t>Values taken from "Single Crystal Elastic Constants and Calculated Aggregate Properties" - Simmons (1971), MIT Press</t>
  </si>
  <si>
    <t>In-book ref</t>
  </si>
  <si>
    <t>Density [gcm^-3]</t>
  </si>
  <si>
    <t>Temp/K</t>
  </si>
  <si>
    <t>Voigt notation elastic stiffness/Mb</t>
  </si>
  <si>
    <t>C_11</t>
  </si>
  <si>
    <t>C_12</t>
  </si>
  <si>
    <t>C_44</t>
  </si>
  <si>
    <t>A</t>
  </si>
  <si>
    <t>Zener anistotropy ratio, A:</t>
  </si>
  <si>
    <t>room</t>
  </si>
  <si>
    <t xml:space="preserve">Error </t>
  </si>
  <si>
    <t>m^-1</t>
  </si>
  <si>
    <t>m</t>
  </si>
  <si>
    <t>#1</t>
  </si>
  <si>
    <t>#2</t>
  </si>
  <si>
    <t>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</si>
</sst>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72">
    <xf numFmtId="0" fontId="0" fillId="0" borderId="0" xfId="0"/>
    <xf numFmtId="0" fontId="1" fillId="3" borderId="1" xfId="2" applyBorder="1"/>
    <xf numFmtId="0" fontId="1" fillId="4" borderId="1" xfId="3" applyBorder="1"/>
    <xf numFmtId="0" fontId="1" fillId="5" borderId="1" xfId="4" applyBorder="1"/>
    <xf numFmtId="1" fontId="1" fillId="3" borderId="1" xfId="2" applyNumberFormat="1" applyBorder="1"/>
    <xf numFmtId="0" fontId="1" fillId="2" borderId="1" xfId="1" applyBorder="1"/>
    <xf numFmtId="0" fontId="1" fillId="2" borderId="0" xfId="1"/>
    <xf numFmtId="0" fontId="0" fillId="3" borderId="1" xfId="2" applyFont="1" applyBorder="1"/>
    <xf numFmtId="1" fontId="1" fillId="4" borderId="1" xfId="3" applyNumberFormat="1" applyBorder="1"/>
    <xf numFmtId="0" fontId="1" fillId="4" borderId="2" xfId="3" applyBorder="1"/>
    <xf numFmtId="0" fontId="1" fillId="4" borderId="3" xfId="3" applyBorder="1"/>
    <xf numFmtId="0" fontId="0" fillId="4" borderId="2" xfId="3" applyFont="1" applyBorder="1"/>
    <xf numFmtId="0" fontId="1" fillId="5" borderId="2" xfId="4" applyBorder="1"/>
    <xf numFmtId="0" fontId="1" fillId="5" borderId="3" xfId="4" applyBorder="1"/>
    <xf numFmtId="0" fontId="1" fillId="3" borderId="2" xfId="2" applyBorder="1"/>
    <xf numFmtId="0" fontId="1" fillId="4" borderId="6" xfId="3" applyBorder="1"/>
    <xf numFmtId="0" fontId="1" fillId="5" borderId="6" xfId="4" applyBorder="1"/>
    <xf numFmtId="0" fontId="1" fillId="3" borderId="0" xfId="2" applyBorder="1"/>
    <xf numFmtId="0" fontId="0" fillId="0" borderId="0" xfId="0" applyBorder="1"/>
    <xf numFmtId="0" fontId="1" fillId="3" borderId="6" xfId="2" applyBorder="1"/>
    <xf numFmtId="0" fontId="1" fillId="3" borderId="3" xfId="2" applyBorder="1"/>
    <xf numFmtId="0" fontId="0" fillId="5" borderId="2" xfId="4" applyFont="1" applyBorder="1"/>
    <xf numFmtId="0" fontId="0" fillId="3" borderId="2" xfId="2" applyFont="1" applyBorder="1"/>
    <xf numFmtId="0" fontId="1" fillId="3" borderId="4" xfId="2" applyBorder="1"/>
    <xf numFmtId="0" fontId="1" fillId="3" borderId="5" xfId="2" applyBorder="1"/>
    <xf numFmtId="1" fontId="0" fillId="3" borderId="1" xfId="2" applyNumberFormat="1" applyFont="1" applyBorder="1"/>
    <xf numFmtId="11" fontId="0" fillId="0" borderId="0" xfId="0" applyNumberFormat="1"/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left"/>
    </xf>
    <xf numFmtId="0" fontId="1" fillId="3" borderId="7" xfId="2" applyBorder="1"/>
    <xf numFmtId="164" fontId="1" fillId="3" borderId="1" xfId="2" applyNumberFormat="1" applyBorder="1"/>
    <xf numFmtId="0" fontId="0" fillId="4" borderId="0" xfId="3" applyFont="1" applyBorder="1"/>
    <xf numFmtId="0" fontId="1" fillId="4" borderId="5" xfId="3" applyBorder="1"/>
    <xf numFmtId="164" fontId="1" fillId="4" borderId="1" xfId="3" applyNumberFormat="1" applyBorder="1"/>
    <xf numFmtId="0" fontId="1" fillId="5" borderId="0" xfId="4" applyBorder="1"/>
    <xf numFmtId="0" fontId="1" fillId="5" borderId="7" xfId="4" applyBorder="1"/>
    <xf numFmtId="1" fontId="1" fillId="5" borderId="1" xfId="4" applyNumberFormat="1" applyBorder="1"/>
    <xf numFmtId="164" fontId="1" fillId="5" borderId="1" xfId="4" applyNumberFormat="1" applyBorder="1"/>
    <xf numFmtId="0" fontId="0" fillId="5" borderId="1" xfId="4" applyFont="1" applyBorder="1"/>
    <xf numFmtId="0" fontId="0" fillId="4" borderId="1" xfId="3" applyFont="1" applyBorder="1"/>
    <xf numFmtId="0" fontId="0" fillId="3" borderId="8" xfId="2" applyFont="1" applyBorder="1"/>
    <xf numFmtId="0" fontId="1" fillId="5" borderId="4" xfId="4" applyBorder="1"/>
    <xf numFmtId="0" fontId="1" fillId="5" borderId="5" xfId="4" applyBorder="1"/>
    <xf numFmtId="0" fontId="1" fillId="4" borderId="0" xfId="3" applyBorder="1"/>
    <xf numFmtId="0" fontId="1" fillId="4" borderId="7" xfId="3" applyBorder="1"/>
    <xf numFmtId="0" fontId="1" fillId="4" borderId="4" xfId="3" applyBorder="1"/>
    <xf numFmtId="165" fontId="0" fillId="0" borderId="0" xfId="0" applyNumberFormat="1"/>
    <xf numFmtId="166" fontId="0" fillId="0" borderId="0" xfId="0" applyNumberFormat="1"/>
    <xf numFmtId="0" fontId="1" fillId="3" borderId="0" xfId="2"/>
    <xf numFmtId="165" fontId="1" fillId="3" borderId="0" xfId="2" applyNumberFormat="1"/>
    <xf numFmtId="166" fontId="1" fillId="3" borderId="0" xfId="2" applyNumberFormat="1"/>
    <xf numFmtId="166" fontId="1" fillId="3" borderId="0" xfId="2" applyNumberFormat="1" applyAlignment="1">
      <alignment horizontal="right"/>
    </xf>
    <xf numFmtId="0" fontId="1" fillId="5" borderId="0" xfId="4"/>
    <xf numFmtId="165" fontId="1" fillId="5" borderId="0" xfId="4" applyNumberFormat="1"/>
    <xf numFmtId="166" fontId="1" fillId="5" borderId="0" xfId="4" applyNumberFormat="1" applyAlignment="1">
      <alignment horizontal="right"/>
    </xf>
    <xf numFmtId="166" fontId="1" fillId="5" borderId="0" xfId="4" applyNumberFormat="1"/>
    <xf numFmtId="0" fontId="1" fillId="4" borderId="0" xfId="3"/>
    <xf numFmtId="165" fontId="1" fillId="4" borderId="0" xfId="3" applyNumberFormat="1"/>
    <xf numFmtId="166" fontId="1" fillId="4" borderId="0" xfId="3" applyNumberFormat="1"/>
    <xf numFmtId="0" fontId="1" fillId="4" borderId="0" xfId="3" applyAlignment="1">
      <alignment horizontal="right"/>
    </xf>
    <xf numFmtId="0" fontId="1" fillId="3" borderId="0" xfId="2" applyAlignment="1">
      <alignment horizontal="right"/>
    </xf>
    <xf numFmtId="0" fontId="1" fillId="5" borderId="0" xfId="4" applyAlignment="1">
      <alignment horizontal="right"/>
    </xf>
    <xf numFmtId="0" fontId="0" fillId="5" borderId="8" xfId="4" applyFont="1" applyBorder="1"/>
    <xf numFmtId="0" fontId="0" fillId="5" borderId="4" xfId="4" applyFont="1" applyBorder="1"/>
    <xf numFmtId="0" fontId="0" fillId="4" borderId="0" xfId="3" applyFont="1"/>
    <xf numFmtId="2" fontId="1" fillId="3" borderId="1" xfId="2" applyNumberFormat="1" applyBorder="1"/>
    <xf numFmtId="2" fontId="1" fillId="4" borderId="2" xfId="3" applyNumberFormat="1" applyBorder="1"/>
    <xf numFmtId="0" fontId="0" fillId="4" borderId="8" xfId="3" applyFont="1" applyBorder="1"/>
    <xf numFmtId="0" fontId="0" fillId="4" borderId="4" xfId="3" applyFont="1" applyBorder="1"/>
    <xf numFmtId="0" fontId="0" fillId="4" borderId="5" xfId="3" applyFont="1" applyBorder="1"/>
    <xf numFmtId="0" fontId="0" fillId="3" borderId="4" xfId="2" applyFont="1" applyBorder="1"/>
  </cellXfs>
  <cellStyles count="5">
    <cellStyle name="20% - Accent2" xfId="1" builtinId="34"/>
    <cellStyle name="20% - Accent3" xfId="2" builtinId="38"/>
    <cellStyle name="20% - Accent4" xfId="3" builtinId="42"/>
    <cellStyle name="20% - Accent6" xfId="4" builtinId="5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 avg.</a:t>
            </a:r>
            <a:r>
              <a:rPr lang="en-US" baseline="0"/>
              <a:t> SAW frequency vs. sample orientation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2"/>
          <c:order val="0"/>
          <c:tx>
            <c:v>Avg.</c:v>
          </c:tx>
          <c:spPr>
            <a:ln w="19050">
              <a:noFill/>
            </a:ln>
          </c:spP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Iron!$F$4:$F$22</c:f>
                <c:numCache>
                  <c:formatCode>General</c:formatCode>
                  <c:ptCount val="19"/>
                  <c:pt idx="0">
                    <c:v>2.8867513459481291</c:v>
                  </c:pt>
                  <c:pt idx="1">
                    <c:v>2.8867513459481291</c:v>
                  </c:pt>
                  <c:pt idx="2">
                    <c:v>2.8867513459481291</c:v>
                  </c:pt>
                  <c:pt idx="3">
                    <c:v>2.8867513459481291</c:v>
                  </c:pt>
                  <c:pt idx="4">
                    <c:v>2.8867513459481291</c:v>
                  </c:pt>
                  <c:pt idx="5">
                    <c:v>2.8867513459481291</c:v>
                  </c:pt>
                  <c:pt idx="6">
                    <c:v>2.8867513459481291</c:v>
                  </c:pt>
                  <c:pt idx="7">
                    <c:v>2.8867513459481291</c:v>
                  </c:pt>
                  <c:pt idx="8">
                    <c:v>2.8867513459481291</c:v>
                  </c:pt>
                  <c:pt idx="9">
                    <c:v>2.8867513459481291</c:v>
                  </c:pt>
                  <c:pt idx="10">
                    <c:v>2.8867513459481291</c:v>
                  </c:pt>
                  <c:pt idx="11">
                    <c:v>2.8867513459481291</c:v>
                  </c:pt>
                  <c:pt idx="12">
                    <c:v>2.8867513459481291</c:v>
                  </c:pt>
                  <c:pt idx="13">
                    <c:v>2.8867513459481291</c:v>
                  </c:pt>
                  <c:pt idx="14">
                    <c:v>2.8867513459481291</c:v>
                  </c:pt>
                  <c:pt idx="15">
                    <c:v>2.8867513459481291</c:v>
                  </c:pt>
                  <c:pt idx="16">
                    <c:v>2.8867513459481291</c:v>
                  </c:pt>
                  <c:pt idx="17">
                    <c:v>2.8867513459481291</c:v>
                  </c:pt>
                  <c:pt idx="18">
                    <c:v>2.8867513459481291</c:v>
                  </c:pt>
                </c:numCache>
              </c:numRef>
            </c:plus>
            <c:minus>
              <c:numRef>
                <c:f>Iron!$F$4:$F$22</c:f>
                <c:numCache>
                  <c:formatCode>General</c:formatCode>
                  <c:ptCount val="19"/>
                  <c:pt idx="0">
                    <c:v>2.8867513459481291</c:v>
                  </c:pt>
                  <c:pt idx="1">
                    <c:v>2.8867513459481291</c:v>
                  </c:pt>
                  <c:pt idx="2">
                    <c:v>2.8867513459481291</c:v>
                  </c:pt>
                  <c:pt idx="3">
                    <c:v>2.8867513459481291</c:v>
                  </c:pt>
                  <c:pt idx="4">
                    <c:v>2.8867513459481291</c:v>
                  </c:pt>
                  <c:pt idx="5">
                    <c:v>2.8867513459481291</c:v>
                  </c:pt>
                  <c:pt idx="6">
                    <c:v>2.8867513459481291</c:v>
                  </c:pt>
                  <c:pt idx="7">
                    <c:v>2.8867513459481291</c:v>
                  </c:pt>
                  <c:pt idx="8">
                    <c:v>2.8867513459481291</c:v>
                  </c:pt>
                  <c:pt idx="9">
                    <c:v>2.8867513459481291</c:v>
                  </c:pt>
                  <c:pt idx="10">
                    <c:v>2.8867513459481291</c:v>
                  </c:pt>
                  <c:pt idx="11">
                    <c:v>2.8867513459481291</c:v>
                  </c:pt>
                  <c:pt idx="12">
                    <c:v>2.8867513459481291</c:v>
                  </c:pt>
                  <c:pt idx="13">
                    <c:v>2.8867513459481291</c:v>
                  </c:pt>
                  <c:pt idx="14">
                    <c:v>2.8867513459481291</c:v>
                  </c:pt>
                  <c:pt idx="15">
                    <c:v>2.8867513459481291</c:v>
                  </c:pt>
                  <c:pt idx="16">
                    <c:v>2.8867513459481291</c:v>
                  </c:pt>
                  <c:pt idx="17">
                    <c:v>2.8867513459481291</c:v>
                  </c:pt>
                  <c:pt idx="18">
                    <c:v>2.8867513459481291</c:v>
                  </c:pt>
                </c:numCache>
              </c:numRef>
            </c:minus>
          </c:errBars>
          <c:xVal>
            <c:numRef>
              <c:f>Iron!$A$4:$A$22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Iron!$E$4:$E$22</c:f>
              <c:numCache>
                <c:formatCode>0</c:formatCode>
                <c:ptCount val="19"/>
                <c:pt idx="0">
                  <c:v>456</c:v>
                </c:pt>
                <c:pt idx="1">
                  <c:v>457</c:v>
                </c:pt>
                <c:pt idx="2">
                  <c:v>459</c:v>
                </c:pt>
                <c:pt idx="3">
                  <c:v>462.66666666666669</c:v>
                </c:pt>
                <c:pt idx="4">
                  <c:v>463</c:v>
                </c:pt>
                <c:pt idx="5">
                  <c:v>486.33333333333331</c:v>
                </c:pt>
                <c:pt idx="6">
                  <c:v>489.33333333333331</c:v>
                </c:pt>
                <c:pt idx="7">
                  <c:v>492</c:v>
                </c:pt>
                <c:pt idx="8">
                  <c:v>496.66666666666669</c:v>
                </c:pt>
                <c:pt idx="9">
                  <c:v>498.33333333333331</c:v>
                </c:pt>
                <c:pt idx="10">
                  <c:v>496.33333333333331</c:v>
                </c:pt>
                <c:pt idx="11">
                  <c:v>491.66666666666669</c:v>
                </c:pt>
                <c:pt idx="12">
                  <c:v>488.66666666666669</c:v>
                </c:pt>
                <c:pt idx="13">
                  <c:v>474</c:v>
                </c:pt>
                <c:pt idx="14">
                  <c:v>463.66666666666669</c:v>
                </c:pt>
                <c:pt idx="15">
                  <c:v>461</c:v>
                </c:pt>
                <c:pt idx="16">
                  <c:v>458.33333333333331</c:v>
                </c:pt>
                <c:pt idx="17">
                  <c:v>456</c:v>
                </c:pt>
                <c:pt idx="18">
                  <c:v>455.66666666666669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26E7-43DF-BCFB-4610C7303BDE}"/>
            </c:ext>
          </c:extLst>
        </c:ser>
        <c:ser>
          <c:idx val="13"/>
          <c:order val="1"/>
          <c:tx>
            <c:v>Avg.</c:v>
          </c:tx>
          <c:spPr>
            <a:ln w="19050" cap="rnd">
              <a:noFill/>
              <a:round/>
            </a:ln>
            <a:effectLst/>
          </c:spP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Iron!$F$4:$F$22</c:f>
                <c:numCache>
                  <c:formatCode>General</c:formatCode>
                  <c:ptCount val="19"/>
                  <c:pt idx="0">
                    <c:v>2.8867513459481291</c:v>
                  </c:pt>
                  <c:pt idx="1">
                    <c:v>2.8867513459481291</c:v>
                  </c:pt>
                  <c:pt idx="2">
                    <c:v>2.8867513459481291</c:v>
                  </c:pt>
                  <c:pt idx="3">
                    <c:v>2.8867513459481291</c:v>
                  </c:pt>
                  <c:pt idx="4">
                    <c:v>2.8867513459481291</c:v>
                  </c:pt>
                  <c:pt idx="5">
                    <c:v>2.8867513459481291</c:v>
                  </c:pt>
                  <c:pt idx="6">
                    <c:v>2.8867513459481291</c:v>
                  </c:pt>
                  <c:pt idx="7">
                    <c:v>2.8867513459481291</c:v>
                  </c:pt>
                  <c:pt idx="8">
                    <c:v>2.8867513459481291</c:v>
                  </c:pt>
                  <c:pt idx="9">
                    <c:v>2.8867513459481291</c:v>
                  </c:pt>
                  <c:pt idx="10">
                    <c:v>2.8867513459481291</c:v>
                  </c:pt>
                  <c:pt idx="11">
                    <c:v>2.8867513459481291</c:v>
                  </c:pt>
                  <c:pt idx="12">
                    <c:v>2.8867513459481291</c:v>
                  </c:pt>
                  <c:pt idx="13">
                    <c:v>2.8867513459481291</c:v>
                  </c:pt>
                  <c:pt idx="14">
                    <c:v>2.8867513459481291</c:v>
                  </c:pt>
                  <c:pt idx="15">
                    <c:v>2.8867513459481291</c:v>
                  </c:pt>
                  <c:pt idx="16">
                    <c:v>2.8867513459481291</c:v>
                  </c:pt>
                  <c:pt idx="17">
                    <c:v>2.8867513459481291</c:v>
                  </c:pt>
                  <c:pt idx="18">
                    <c:v>2.8867513459481291</c:v>
                  </c:pt>
                </c:numCache>
              </c:numRef>
            </c:plus>
            <c:minus>
              <c:numRef>
                <c:f>Iron!$F$4:$F$22</c:f>
                <c:numCache>
                  <c:formatCode>General</c:formatCode>
                  <c:ptCount val="19"/>
                  <c:pt idx="0">
                    <c:v>2.8867513459481291</c:v>
                  </c:pt>
                  <c:pt idx="1">
                    <c:v>2.8867513459481291</c:v>
                  </c:pt>
                  <c:pt idx="2">
                    <c:v>2.8867513459481291</c:v>
                  </c:pt>
                  <c:pt idx="3">
                    <c:v>2.8867513459481291</c:v>
                  </c:pt>
                  <c:pt idx="4">
                    <c:v>2.8867513459481291</c:v>
                  </c:pt>
                  <c:pt idx="5">
                    <c:v>2.8867513459481291</c:v>
                  </c:pt>
                  <c:pt idx="6">
                    <c:v>2.8867513459481291</c:v>
                  </c:pt>
                  <c:pt idx="7">
                    <c:v>2.8867513459481291</c:v>
                  </c:pt>
                  <c:pt idx="8">
                    <c:v>2.8867513459481291</c:v>
                  </c:pt>
                  <c:pt idx="9">
                    <c:v>2.8867513459481291</c:v>
                  </c:pt>
                  <c:pt idx="10">
                    <c:v>2.8867513459481291</c:v>
                  </c:pt>
                  <c:pt idx="11">
                    <c:v>2.8867513459481291</c:v>
                  </c:pt>
                  <c:pt idx="12">
                    <c:v>2.8867513459481291</c:v>
                  </c:pt>
                  <c:pt idx="13">
                    <c:v>2.8867513459481291</c:v>
                  </c:pt>
                  <c:pt idx="14">
                    <c:v>2.8867513459481291</c:v>
                  </c:pt>
                  <c:pt idx="15">
                    <c:v>2.8867513459481291</c:v>
                  </c:pt>
                  <c:pt idx="16">
                    <c:v>2.8867513459481291</c:v>
                  </c:pt>
                  <c:pt idx="17">
                    <c:v>2.8867513459481291</c:v>
                  </c:pt>
                  <c:pt idx="18">
                    <c:v>2.8867513459481291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Iron!$A$4:$A$22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Iron!$E$4:$E$22</c:f>
              <c:numCache>
                <c:formatCode>0</c:formatCode>
                <c:ptCount val="19"/>
                <c:pt idx="0">
                  <c:v>456</c:v>
                </c:pt>
                <c:pt idx="1">
                  <c:v>457</c:v>
                </c:pt>
                <c:pt idx="2">
                  <c:v>459</c:v>
                </c:pt>
                <c:pt idx="3">
                  <c:v>462.66666666666669</c:v>
                </c:pt>
                <c:pt idx="4">
                  <c:v>463</c:v>
                </c:pt>
                <c:pt idx="5">
                  <c:v>486.33333333333331</c:v>
                </c:pt>
                <c:pt idx="6">
                  <c:v>489.33333333333331</c:v>
                </c:pt>
                <c:pt idx="7">
                  <c:v>492</c:v>
                </c:pt>
                <c:pt idx="8">
                  <c:v>496.66666666666669</c:v>
                </c:pt>
                <c:pt idx="9">
                  <c:v>498.33333333333331</c:v>
                </c:pt>
                <c:pt idx="10">
                  <c:v>496.33333333333331</c:v>
                </c:pt>
                <c:pt idx="11">
                  <c:v>491.66666666666669</c:v>
                </c:pt>
                <c:pt idx="12">
                  <c:v>488.66666666666669</c:v>
                </c:pt>
                <c:pt idx="13">
                  <c:v>474</c:v>
                </c:pt>
                <c:pt idx="14">
                  <c:v>463.66666666666669</c:v>
                </c:pt>
                <c:pt idx="15">
                  <c:v>461</c:v>
                </c:pt>
                <c:pt idx="16">
                  <c:v>458.33333333333331</c:v>
                </c:pt>
                <c:pt idx="17">
                  <c:v>456</c:v>
                </c:pt>
                <c:pt idx="18">
                  <c:v>455.66666666666669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26E7-43DF-BCFB-4610C7303BDE}"/>
            </c:ext>
          </c:extLst>
        </c:ser>
        <c:ser>
          <c:idx val="14"/>
          <c:order val="2"/>
          <c:tx>
            <c:v>Avg.</c:v>
          </c:tx>
          <c:spPr>
            <a:ln w="19050">
              <a:noFill/>
            </a:ln>
          </c:spP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Iron!$F$4:$F$22</c:f>
                <c:numCache>
                  <c:formatCode>General</c:formatCode>
                  <c:ptCount val="19"/>
                  <c:pt idx="0">
                    <c:v>2.8867513459481291</c:v>
                  </c:pt>
                  <c:pt idx="1">
                    <c:v>2.8867513459481291</c:v>
                  </c:pt>
                  <c:pt idx="2">
                    <c:v>2.8867513459481291</c:v>
                  </c:pt>
                  <c:pt idx="3">
                    <c:v>2.8867513459481291</c:v>
                  </c:pt>
                  <c:pt idx="4">
                    <c:v>2.8867513459481291</c:v>
                  </c:pt>
                  <c:pt idx="5">
                    <c:v>2.8867513459481291</c:v>
                  </c:pt>
                  <c:pt idx="6">
                    <c:v>2.8867513459481291</c:v>
                  </c:pt>
                  <c:pt idx="7">
                    <c:v>2.8867513459481291</c:v>
                  </c:pt>
                  <c:pt idx="8">
                    <c:v>2.8867513459481291</c:v>
                  </c:pt>
                  <c:pt idx="9">
                    <c:v>2.8867513459481291</c:v>
                  </c:pt>
                  <c:pt idx="10">
                    <c:v>2.8867513459481291</c:v>
                  </c:pt>
                  <c:pt idx="11">
                    <c:v>2.8867513459481291</c:v>
                  </c:pt>
                  <c:pt idx="12">
                    <c:v>2.8867513459481291</c:v>
                  </c:pt>
                  <c:pt idx="13">
                    <c:v>2.8867513459481291</c:v>
                  </c:pt>
                  <c:pt idx="14">
                    <c:v>2.8867513459481291</c:v>
                  </c:pt>
                  <c:pt idx="15">
                    <c:v>2.8867513459481291</c:v>
                  </c:pt>
                  <c:pt idx="16">
                    <c:v>2.8867513459481291</c:v>
                  </c:pt>
                  <c:pt idx="17">
                    <c:v>2.8867513459481291</c:v>
                  </c:pt>
                  <c:pt idx="18">
                    <c:v>2.8867513459481291</c:v>
                  </c:pt>
                </c:numCache>
              </c:numRef>
            </c:plus>
            <c:minus>
              <c:numRef>
                <c:f>Iron!$F$4:$F$22</c:f>
                <c:numCache>
                  <c:formatCode>General</c:formatCode>
                  <c:ptCount val="19"/>
                  <c:pt idx="0">
                    <c:v>2.8867513459481291</c:v>
                  </c:pt>
                  <c:pt idx="1">
                    <c:v>2.8867513459481291</c:v>
                  </c:pt>
                  <c:pt idx="2">
                    <c:v>2.8867513459481291</c:v>
                  </c:pt>
                  <c:pt idx="3">
                    <c:v>2.8867513459481291</c:v>
                  </c:pt>
                  <c:pt idx="4">
                    <c:v>2.8867513459481291</c:v>
                  </c:pt>
                  <c:pt idx="5">
                    <c:v>2.8867513459481291</c:v>
                  </c:pt>
                  <c:pt idx="6">
                    <c:v>2.8867513459481291</c:v>
                  </c:pt>
                  <c:pt idx="7">
                    <c:v>2.8867513459481291</c:v>
                  </c:pt>
                  <c:pt idx="8">
                    <c:v>2.8867513459481291</c:v>
                  </c:pt>
                  <c:pt idx="9">
                    <c:v>2.8867513459481291</c:v>
                  </c:pt>
                  <c:pt idx="10">
                    <c:v>2.8867513459481291</c:v>
                  </c:pt>
                  <c:pt idx="11">
                    <c:v>2.8867513459481291</c:v>
                  </c:pt>
                  <c:pt idx="12">
                    <c:v>2.8867513459481291</c:v>
                  </c:pt>
                  <c:pt idx="13">
                    <c:v>2.8867513459481291</c:v>
                  </c:pt>
                  <c:pt idx="14">
                    <c:v>2.8867513459481291</c:v>
                  </c:pt>
                  <c:pt idx="15">
                    <c:v>2.8867513459481291</c:v>
                  </c:pt>
                  <c:pt idx="16">
                    <c:v>2.8867513459481291</c:v>
                  </c:pt>
                  <c:pt idx="17">
                    <c:v>2.8867513459481291</c:v>
                  </c:pt>
                  <c:pt idx="18">
                    <c:v>2.8867513459481291</c:v>
                  </c:pt>
                </c:numCache>
              </c:numRef>
            </c:minus>
          </c:errBars>
          <c:xVal>
            <c:numRef>
              <c:f>Iron!$A$4:$A$22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Iron!$E$4:$E$22</c:f>
              <c:numCache>
                <c:formatCode>0</c:formatCode>
                <c:ptCount val="19"/>
                <c:pt idx="0">
                  <c:v>456</c:v>
                </c:pt>
                <c:pt idx="1">
                  <c:v>457</c:v>
                </c:pt>
                <c:pt idx="2">
                  <c:v>459</c:v>
                </c:pt>
                <c:pt idx="3">
                  <c:v>462.66666666666669</c:v>
                </c:pt>
                <c:pt idx="4">
                  <c:v>463</c:v>
                </c:pt>
                <c:pt idx="5">
                  <c:v>486.33333333333331</c:v>
                </c:pt>
                <c:pt idx="6">
                  <c:v>489.33333333333331</c:v>
                </c:pt>
                <c:pt idx="7">
                  <c:v>492</c:v>
                </c:pt>
                <c:pt idx="8">
                  <c:v>496.66666666666669</c:v>
                </c:pt>
                <c:pt idx="9">
                  <c:v>498.33333333333331</c:v>
                </c:pt>
                <c:pt idx="10">
                  <c:v>496.33333333333331</c:v>
                </c:pt>
                <c:pt idx="11">
                  <c:v>491.66666666666669</c:v>
                </c:pt>
                <c:pt idx="12">
                  <c:v>488.66666666666669</c:v>
                </c:pt>
                <c:pt idx="13">
                  <c:v>474</c:v>
                </c:pt>
                <c:pt idx="14">
                  <c:v>463.66666666666669</c:v>
                </c:pt>
                <c:pt idx="15">
                  <c:v>461</c:v>
                </c:pt>
                <c:pt idx="16">
                  <c:v>458.33333333333331</c:v>
                </c:pt>
                <c:pt idx="17">
                  <c:v>456</c:v>
                </c:pt>
                <c:pt idx="18">
                  <c:v>455.66666666666669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26E7-43DF-BCFB-4610C7303BDE}"/>
            </c:ext>
          </c:extLst>
        </c:ser>
        <c:ser>
          <c:idx val="15"/>
          <c:order val="3"/>
          <c:tx>
            <c:v>Avg.</c:v>
          </c:tx>
          <c:spPr>
            <a:ln w="19050" cap="rnd">
              <a:noFill/>
              <a:round/>
            </a:ln>
            <a:effectLst/>
          </c:spP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Iron!$F$4:$F$22</c:f>
                <c:numCache>
                  <c:formatCode>General</c:formatCode>
                  <c:ptCount val="19"/>
                  <c:pt idx="0">
                    <c:v>2.8867513459481291</c:v>
                  </c:pt>
                  <c:pt idx="1">
                    <c:v>2.8867513459481291</c:v>
                  </c:pt>
                  <c:pt idx="2">
                    <c:v>2.8867513459481291</c:v>
                  </c:pt>
                  <c:pt idx="3">
                    <c:v>2.8867513459481291</c:v>
                  </c:pt>
                  <c:pt idx="4">
                    <c:v>2.8867513459481291</c:v>
                  </c:pt>
                  <c:pt idx="5">
                    <c:v>2.8867513459481291</c:v>
                  </c:pt>
                  <c:pt idx="6">
                    <c:v>2.8867513459481291</c:v>
                  </c:pt>
                  <c:pt idx="7">
                    <c:v>2.8867513459481291</c:v>
                  </c:pt>
                  <c:pt idx="8">
                    <c:v>2.8867513459481291</c:v>
                  </c:pt>
                  <c:pt idx="9">
                    <c:v>2.8867513459481291</c:v>
                  </c:pt>
                  <c:pt idx="10">
                    <c:v>2.8867513459481291</c:v>
                  </c:pt>
                  <c:pt idx="11">
                    <c:v>2.8867513459481291</c:v>
                  </c:pt>
                  <c:pt idx="12">
                    <c:v>2.8867513459481291</c:v>
                  </c:pt>
                  <c:pt idx="13">
                    <c:v>2.8867513459481291</c:v>
                  </c:pt>
                  <c:pt idx="14">
                    <c:v>2.8867513459481291</c:v>
                  </c:pt>
                  <c:pt idx="15">
                    <c:v>2.8867513459481291</c:v>
                  </c:pt>
                  <c:pt idx="16">
                    <c:v>2.8867513459481291</c:v>
                  </c:pt>
                  <c:pt idx="17">
                    <c:v>2.8867513459481291</c:v>
                  </c:pt>
                  <c:pt idx="18">
                    <c:v>2.8867513459481291</c:v>
                  </c:pt>
                </c:numCache>
              </c:numRef>
            </c:plus>
            <c:minus>
              <c:numRef>
                <c:f>Iron!$F$4:$F$22</c:f>
                <c:numCache>
                  <c:formatCode>General</c:formatCode>
                  <c:ptCount val="19"/>
                  <c:pt idx="0">
                    <c:v>2.8867513459481291</c:v>
                  </c:pt>
                  <c:pt idx="1">
                    <c:v>2.8867513459481291</c:v>
                  </c:pt>
                  <c:pt idx="2">
                    <c:v>2.8867513459481291</c:v>
                  </c:pt>
                  <c:pt idx="3">
                    <c:v>2.8867513459481291</c:v>
                  </c:pt>
                  <c:pt idx="4">
                    <c:v>2.8867513459481291</c:v>
                  </c:pt>
                  <c:pt idx="5">
                    <c:v>2.8867513459481291</c:v>
                  </c:pt>
                  <c:pt idx="6">
                    <c:v>2.8867513459481291</c:v>
                  </c:pt>
                  <c:pt idx="7">
                    <c:v>2.8867513459481291</c:v>
                  </c:pt>
                  <c:pt idx="8">
                    <c:v>2.8867513459481291</c:v>
                  </c:pt>
                  <c:pt idx="9">
                    <c:v>2.8867513459481291</c:v>
                  </c:pt>
                  <c:pt idx="10">
                    <c:v>2.8867513459481291</c:v>
                  </c:pt>
                  <c:pt idx="11">
                    <c:v>2.8867513459481291</c:v>
                  </c:pt>
                  <c:pt idx="12">
                    <c:v>2.8867513459481291</c:v>
                  </c:pt>
                  <c:pt idx="13">
                    <c:v>2.8867513459481291</c:v>
                  </c:pt>
                  <c:pt idx="14">
                    <c:v>2.8867513459481291</c:v>
                  </c:pt>
                  <c:pt idx="15">
                    <c:v>2.8867513459481291</c:v>
                  </c:pt>
                  <c:pt idx="16">
                    <c:v>2.8867513459481291</c:v>
                  </c:pt>
                  <c:pt idx="17">
                    <c:v>2.8867513459481291</c:v>
                  </c:pt>
                  <c:pt idx="18">
                    <c:v>2.8867513459481291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Iron!$A$4:$A$22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Iron!$E$4:$E$22</c:f>
              <c:numCache>
                <c:formatCode>0</c:formatCode>
                <c:ptCount val="19"/>
                <c:pt idx="0">
                  <c:v>456</c:v>
                </c:pt>
                <c:pt idx="1">
                  <c:v>457</c:v>
                </c:pt>
                <c:pt idx="2">
                  <c:v>459</c:v>
                </c:pt>
                <c:pt idx="3">
                  <c:v>462.66666666666669</c:v>
                </c:pt>
                <c:pt idx="4">
                  <c:v>463</c:v>
                </c:pt>
                <c:pt idx="5">
                  <c:v>486.33333333333331</c:v>
                </c:pt>
                <c:pt idx="6">
                  <c:v>489.33333333333331</c:v>
                </c:pt>
                <c:pt idx="7">
                  <c:v>492</c:v>
                </c:pt>
                <c:pt idx="8">
                  <c:v>496.66666666666669</c:v>
                </c:pt>
                <c:pt idx="9">
                  <c:v>498.33333333333331</c:v>
                </c:pt>
                <c:pt idx="10">
                  <c:v>496.33333333333331</c:v>
                </c:pt>
                <c:pt idx="11">
                  <c:v>491.66666666666669</c:v>
                </c:pt>
                <c:pt idx="12">
                  <c:v>488.66666666666669</c:v>
                </c:pt>
                <c:pt idx="13">
                  <c:v>474</c:v>
                </c:pt>
                <c:pt idx="14">
                  <c:v>463.66666666666669</c:v>
                </c:pt>
                <c:pt idx="15">
                  <c:v>461</c:v>
                </c:pt>
                <c:pt idx="16">
                  <c:v>458.33333333333331</c:v>
                </c:pt>
                <c:pt idx="17">
                  <c:v>456</c:v>
                </c:pt>
                <c:pt idx="18">
                  <c:v>455.66666666666669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26E7-43DF-BCFB-4610C7303BDE}"/>
            </c:ext>
          </c:extLst>
        </c:ser>
        <c:ser>
          <c:idx val="16"/>
          <c:order val="4"/>
          <c:tx>
            <c:v>Avg.</c:v>
          </c:tx>
          <c:spPr>
            <a:ln w="19050">
              <a:noFill/>
            </a:ln>
          </c:spP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Iron!$F$4:$F$22</c:f>
                <c:numCache>
                  <c:formatCode>General</c:formatCode>
                  <c:ptCount val="19"/>
                  <c:pt idx="0">
                    <c:v>2.8867513459481291</c:v>
                  </c:pt>
                  <c:pt idx="1">
                    <c:v>2.8867513459481291</c:v>
                  </c:pt>
                  <c:pt idx="2">
                    <c:v>2.8867513459481291</c:v>
                  </c:pt>
                  <c:pt idx="3">
                    <c:v>2.8867513459481291</c:v>
                  </c:pt>
                  <c:pt idx="4">
                    <c:v>2.8867513459481291</c:v>
                  </c:pt>
                  <c:pt idx="5">
                    <c:v>2.8867513459481291</c:v>
                  </c:pt>
                  <c:pt idx="6">
                    <c:v>2.8867513459481291</c:v>
                  </c:pt>
                  <c:pt idx="7">
                    <c:v>2.8867513459481291</c:v>
                  </c:pt>
                  <c:pt idx="8">
                    <c:v>2.8867513459481291</c:v>
                  </c:pt>
                  <c:pt idx="9">
                    <c:v>2.8867513459481291</c:v>
                  </c:pt>
                  <c:pt idx="10">
                    <c:v>2.8867513459481291</c:v>
                  </c:pt>
                  <c:pt idx="11">
                    <c:v>2.8867513459481291</c:v>
                  </c:pt>
                  <c:pt idx="12">
                    <c:v>2.8867513459481291</c:v>
                  </c:pt>
                  <c:pt idx="13">
                    <c:v>2.8867513459481291</c:v>
                  </c:pt>
                  <c:pt idx="14">
                    <c:v>2.8867513459481291</c:v>
                  </c:pt>
                  <c:pt idx="15">
                    <c:v>2.8867513459481291</c:v>
                  </c:pt>
                  <c:pt idx="16">
                    <c:v>2.8867513459481291</c:v>
                  </c:pt>
                  <c:pt idx="17">
                    <c:v>2.8867513459481291</c:v>
                  </c:pt>
                  <c:pt idx="18">
                    <c:v>2.8867513459481291</c:v>
                  </c:pt>
                </c:numCache>
              </c:numRef>
            </c:plus>
            <c:minus>
              <c:numRef>
                <c:f>Iron!$F$4:$F$22</c:f>
                <c:numCache>
                  <c:formatCode>General</c:formatCode>
                  <c:ptCount val="19"/>
                  <c:pt idx="0">
                    <c:v>2.8867513459481291</c:v>
                  </c:pt>
                  <c:pt idx="1">
                    <c:v>2.8867513459481291</c:v>
                  </c:pt>
                  <c:pt idx="2">
                    <c:v>2.8867513459481291</c:v>
                  </c:pt>
                  <c:pt idx="3">
                    <c:v>2.8867513459481291</c:v>
                  </c:pt>
                  <c:pt idx="4">
                    <c:v>2.8867513459481291</c:v>
                  </c:pt>
                  <c:pt idx="5">
                    <c:v>2.8867513459481291</c:v>
                  </c:pt>
                  <c:pt idx="6">
                    <c:v>2.8867513459481291</c:v>
                  </c:pt>
                  <c:pt idx="7">
                    <c:v>2.8867513459481291</c:v>
                  </c:pt>
                  <c:pt idx="8">
                    <c:v>2.8867513459481291</c:v>
                  </c:pt>
                  <c:pt idx="9">
                    <c:v>2.8867513459481291</c:v>
                  </c:pt>
                  <c:pt idx="10">
                    <c:v>2.8867513459481291</c:v>
                  </c:pt>
                  <c:pt idx="11">
                    <c:v>2.8867513459481291</c:v>
                  </c:pt>
                  <c:pt idx="12">
                    <c:v>2.8867513459481291</c:v>
                  </c:pt>
                  <c:pt idx="13">
                    <c:v>2.8867513459481291</c:v>
                  </c:pt>
                  <c:pt idx="14">
                    <c:v>2.8867513459481291</c:v>
                  </c:pt>
                  <c:pt idx="15">
                    <c:v>2.8867513459481291</c:v>
                  </c:pt>
                  <c:pt idx="16">
                    <c:v>2.8867513459481291</c:v>
                  </c:pt>
                  <c:pt idx="17">
                    <c:v>2.8867513459481291</c:v>
                  </c:pt>
                  <c:pt idx="18">
                    <c:v>2.8867513459481291</c:v>
                  </c:pt>
                </c:numCache>
              </c:numRef>
            </c:minus>
          </c:errBars>
          <c:xVal>
            <c:numRef>
              <c:f>Iron!$A$4:$A$22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Iron!$E$4:$E$22</c:f>
              <c:numCache>
                <c:formatCode>0</c:formatCode>
                <c:ptCount val="19"/>
                <c:pt idx="0">
                  <c:v>456</c:v>
                </c:pt>
                <c:pt idx="1">
                  <c:v>457</c:v>
                </c:pt>
                <c:pt idx="2">
                  <c:v>459</c:v>
                </c:pt>
                <c:pt idx="3">
                  <c:v>462.66666666666669</c:v>
                </c:pt>
                <c:pt idx="4">
                  <c:v>463</c:v>
                </c:pt>
                <c:pt idx="5">
                  <c:v>486.33333333333331</c:v>
                </c:pt>
                <c:pt idx="6">
                  <c:v>489.33333333333331</c:v>
                </c:pt>
                <c:pt idx="7">
                  <c:v>492</c:v>
                </c:pt>
                <c:pt idx="8">
                  <c:v>496.66666666666669</c:v>
                </c:pt>
                <c:pt idx="9">
                  <c:v>498.33333333333331</c:v>
                </c:pt>
                <c:pt idx="10">
                  <c:v>496.33333333333331</c:v>
                </c:pt>
                <c:pt idx="11">
                  <c:v>491.66666666666669</c:v>
                </c:pt>
                <c:pt idx="12">
                  <c:v>488.66666666666669</c:v>
                </c:pt>
                <c:pt idx="13">
                  <c:v>474</c:v>
                </c:pt>
                <c:pt idx="14">
                  <c:v>463.66666666666669</c:v>
                </c:pt>
                <c:pt idx="15">
                  <c:v>461</c:v>
                </c:pt>
                <c:pt idx="16">
                  <c:v>458.33333333333331</c:v>
                </c:pt>
                <c:pt idx="17">
                  <c:v>456</c:v>
                </c:pt>
                <c:pt idx="18">
                  <c:v>455.66666666666669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26E7-43DF-BCFB-4610C7303BDE}"/>
            </c:ext>
          </c:extLst>
        </c:ser>
        <c:ser>
          <c:idx val="17"/>
          <c:order val="5"/>
          <c:tx>
            <c:v>Avg.</c:v>
          </c:tx>
          <c:spPr>
            <a:ln w="19050" cap="rnd">
              <a:noFill/>
              <a:round/>
            </a:ln>
            <a:effectLst/>
          </c:spP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Iron!$F$4:$F$22</c:f>
                <c:numCache>
                  <c:formatCode>General</c:formatCode>
                  <c:ptCount val="19"/>
                  <c:pt idx="0">
                    <c:v>2.8867513459481291</c:v>
                  </c:pt>
                  <c:pt idx="1">
                    <c:v>2.8867513459481291</c:v>
                  </c:pt>
                  <c:pt idx="2">
                    <c:v>2.8867513459481291</c:v>
                  </c:pt>
                  <c:pt idx="3">
                    <c:v>2.8867513459481291</c:v>
                  </c:pt>
                  <c:pt idx="4">
                    <c:v>2.8867513459481291</c:v>
                  </c:pt>
                  <c:pt idx="5">
                    <c:v>2.8867513459481291</c:v>
                  </c:pt>
                  <c:pt idx="6">
                    <c:v>2.8867513459481291</c:v>
                  </c:pt>
                  <c:pt idx="7">
                    <c:v>2.8867513459481291</c:v>
                  </c:pt>
                  <c:pt idx="8">
                    <c:v>2.8867513459481291</c:v>
                  </c:pt>
                  <c:pt idx="9">
                    <c:v>2.8867513459481291</c:v>
                  </c:pt>
                  <c:pt idx="10">
                    <c:v>2.8867513459481291</c:v>
                  </c:pt>
                  <c:pt idx="11">
                    <c:v>2.8867513459481291</c:v>
                  </c:pt>
                  <c:pt idx="12">
                    <c:v>2.8867513459481291</c:v>
                  </c:pt>
                  <c:pt idx="13">
                    <c:v>2.8867513459481291</c:v>
                  </c:pt>
                  <c:pt idx="14">
                    <c:v>2.8867513459481291</c:v>
                  </c:pt>
                  <c:pt idx="15">
                    <c:v>2.8867513459481291</c:v>
                  </c:pt>
                  <c:pt idx="16">
                    <c:v>2.8867513459481291</c:v>
                  </c:pt>
                  <c:pt idx="17">
                    <c:v>2.8867513459481291</c:v>
                  </c:pt>
                  <c:pt idx="18">
                    <c:v>2.8867513459481291</c:v>
                  </c:pt>
                </c:numCache>
              </c:numRef>
            </c:plus>
            <c:minus>
              <c:numRef>
                <c:f>Iron!$F$4:$F$22</c:f>
                <c:numCache>
                  <c:formatCode>General</c:formatCode>
                  <c:ptCount val="19"/>
                  <c:pt idx="0">
                    <c:v>2.8867513459481291</c:v>
                  </c:pt>
                  <c:pt idx="1">
                    <c:v>2.8867513459481291</c:v>
                  </c:pt>
                  <c:pt idx="2">
                    <c:v>2.8867513459481291</c:v>
                  </c:pt>
                  <c:pt idx="3">
                    <c:v>2.8867513459481291</c:v>
                  </c:pt>
                  <c:pt idx="4">
                    <c:v>2.8867513459481291</c:v>
                  </c:pt>
                  <c:pt idx="5">
                    <c:v>2.8867513459481291</c:v>
                  </c:pt>
                  <c:pt idx="6">
                    <c:v>2.8867513459481291</c:v>
                  </c:pt>
                  <c:pt idx="7">
                    <c:v>2.8867513459481291</c:v>
                  </c:pt>
                  <c:pt idx="8">
                    <c:v>2.8867513459481291</c:v>
                  </c:pt>
                  <c:pt idx="9">
                    <c:v>2.8867513459481291</c:v>
                  </c:pt>
                  <c:pt idx="10">
                    <c:v>2.8867513459481291</c:v>
                  </c:pt>
                  <c:pt idx="11">
                    <c:v>2.8867513459481291</c:v>
                  </c:pt>
                  <c:pt idx="12">
                    <c:v>2.8867513459481291</c:v>
                  </c:pt>
                  <c:pt idx="13">
                    <c:v>2.8867513459481291</c:v>
                  </c:pt>
                  <c:pt idx="14">
                    <c:v>2.8867513459481291</c:v>
                  </c:pt>
                  <c:pt idx="15">
                    <c:v>2.8867513459481291</c:v>
                  </c:pt>
                  <c:pt idx="16">
                    <c:v>2.8867513459481291</c:v>
                  </c:pt>
                  <c:pt idx="17">
                    <c:v>2.8867513459481291</c:v>
                  </c:pt>
                  <c:pt idx="18">
                    <c:v>2.8867513459481291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Iron!$A$4:$A$22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Iron!$E$4:$E$22</c:f>
              <c:numCache>
                <c:formatCode>0</c:formatCode>
                <c:ptCount val="19"/>
                <c:pt idx="0">
                  <c:v>456</c:v>
                </c:pt>
                <c:pt idx="1">
                  <c:v>457</c:v>
                </c:pt>
                <c:pt idx="2">
                  <c:v>459</c:v>
                </c:pt>
                <c:pt idx="3">
                  <c:v>462.66666666666669</c:v>
                </c:pt>
                <c:pt idx="4">
                  <c:v>463</c:v>
                </c:pt>
                <c:pt idx="5">
                  <c:v>486.33333333333331</c:v>
                </c:pt>
                <c:pt idx="6">
                  <c:v>489.33333333333331</c:v>
                </c:pt>
                <c:pt idx="7">
                  <c:v>492</c:v>
                </c:pt>
                <c:pt idx="8">
                  <c:v>496.66666666666669</c:v>
                </c:pt>
                <c:pt idx="9">
                  <c:v>498.33333333333331</c:v>
                </c:pt>
                <c:pt idx="10">
                  <c:v>496.33333333333331</c:v>
                </c:pt>
                <c:pt idx="11">
                  <c:v>491.66666666666669</c:v>
                </c:pt>
                <c:pt idx="12">
                  <c:v>488.66666666666669</c:v>
                </c:pt>
                <c:pt idx="13">
                  <c:v>474</c:v>
                </c:pt>
                <c:pt idx="14">
                  <c:v>463.66666666666669</c:v>
                </c:pt>
                <c:pt idx="15">
                  <c:v>461</c:v>
                </c:pt>
                <c:pt idx="16">
                  <c:v>458.33333333333331</c:v>
                </c:pt>
                <c:pt idx="17">
                  <c:v>456</c:v>
                </c:pt>
                <c:pt idx="18">
                  <c:v>455.66666666666669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26E7-43DF-BCFB-4610C7303BDE}"/>
            </c:ext>
          </c:extLst>
        </c:ser>
        <c:ser>
          <c:idx val="18"/>
          <c:order val="6"/>
          <c:tx>
            <c:v>Avg.</c:v>
          </c:tx>
          <c:spPr>
            <a:ln w="19050">
              <a:noFill/>
            </a:ln>
          </c:spP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Iron!$F$4:$F$22</c:f>
                <c:numCache>
                  <c:formatCode>General</c:formatCode>
                  <c:ptCount val="19"/>
                  <c:pt idx="0">
                    <c:v>2.8867513459481291</c:v>
                  </c:pt>
                  <c:pt idx="1">
                    <c:v>2.8867513459481291</c:v>
                  </c:pt>
                  <c:pt idx="2">
                    <c:v>2.8867513459481291</c:v>
                  </c:pt>
                  <c:pt idx="3">
                    <c:v>2.8867513459481291</c:v>
                  </c:pt>
                  <c:pt idx="4">
                    <c:v>2.8867513459481291</c:v>
                  </c:pt>
                  <c:pt idx="5">
                    <c:v>2.8867513459481291</c:v>
                  </c:pt>
                  <c:pt idx="6">
                    <c:v>2.8867513459481291</c:v>
                  </c:pt>
                  <c:pt idx="7">
                    <c:v>2.8867513459481291</c:v>
                  </c:pt>
                  <c:pt idx="8">
                    <c:v>2.8867513459481291</c:v>
                  </c:pt>
                  <c:pt idx="9">
                    <c:v>2.8867513459481291</c:v>
                  </c:pt>
                  <c:pt idx="10">
                    <c:v>2.8867513459481291</c:v>
                  </c:pt>
                  <c:pt idx="11">
                    <c:v>2.8867513459481291</c:v>
                  </c:pt>
                  <c:pt idx="12">
                    <c:v>2.8867513459481291</c:v>
                  </c:pt>
                  <c:pt idx="13">
                    <c:v>2.8867513459481291</c:v>
                  </c:pt>
                  <c:pt idx="14">
                    <c:v>2.8867513459481291</c:v>
                  </c:pt>
                  <c:pt idx="15">
                    <c:v>2.8867513459481291</c:v>
                  </c:pt>
                  <c:pt idx="16">
                    <c:v>2.8867513459481291</c:v>
                  </c:pt>
                  <c:pt idx="17">
                    <c:v>2.8867513459481291</c:v>
                  </c:pt>
                  <c:pt idx="18">
                    <c:v>2.8867513459481291</c:v>
                  </c:pt>
                </c:numCache>
              </c:numRef>
            </c:plus>
            <c:minus>
              <c:numRef>
                <c:f>Iron!$F$4:$F$22</c:f>
                <c:numCache>
                  <c:formatCode>General</c:formatCode>
                  <c:ptCount val="19"/>
                  <c:pt idx="0">
                    <c:v>2.8867513459481291</c:v>
                  </c:pt>
                  <c:pt idx="1">
                    <c:v>2.8867513459481291</c:v>
                  </c:pt>
                  <c:pt idx="2">
                    <c:v>2.8867513459481291</c:v>
                  </c:pt>
                  <c:pt idx="3">
                    <c:v>2.8867513459481291</c:v>
                  </c:pt>
                  <c:pt idx="4">
                    <c:v>2.8867513459481291</c:v>
                  </c:pt>
                  <c:pt idx="5">
                    <c:v>2.8867513459481291</c:v>
                  </c:pt>
                  <c:pt idx="6">
                    <c:v>2.8867513459481291</c:v>
                  </c:pt>
                  <c:pt idx="7">
                    <c:v>2.8867513459481291</c:v>
                  </c:pt>
                  <c:pt idx="8">
                    <c:v>2.8867513459481291</c:v>
                  </c:pt>
                  <c:pt idx="9">
                    <c:v>2.8867513459481291</c:v>
                  </c:pt>
                  <c:pt idx="10">
                    <c:v>2.8867513459481291</c:v>
                  </c:pt>
                  <c:pt idx="11">
                    <c:v>2.8867513459481291</c:v>
                  </c:pt>
                  <c:pt idx="12">
                    <c:v>2.8867513459481291</c:v>
                  </c:pt>
                  <c:pt idx="13">
                    <c:v>2.8867513459481291</c:v>
                  </c:pt>
                  <c:pt idx="14">
                    <c:v>2.8867513459481291</c:v>
                  </c:pt>
                  <c:pt idx="15">
                    <c:v>2.8867513459481291</c:v>
                  </c:pt>
                  <c:pt idx="16">
                    <c:v>2.8867513459481291</c:v>
                  </c:pt>
                  <c:pt idx="17">
                    <c:v>2.8867513459481291</c:v>
                  </c:pt>
                  <c:pt idx="18">
                    <c:v>2.8867513459481291</c:v>
                  </c:pt>
                </c:numCache>
              </c:numRef>
            </c:minus>
          </c:errBars>
          <c:xVal>
            <c:numRef>
              <c:f>Iron!$A$4:$A$22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Iron!$E$4:$E$22</c:f>
              <c:numCache>
                <c:formatCode>0</c:formatCode>
                <c:ptCount val="19"/>
                <c:pt idx="0">
                  <c:v>456</c:v>
                </c:pt>
                <c:pt idx="1">
                  <c:v>457</c:v>
                </c:pt>
                <c:pt idx="2">
                  <c:v>459</c:v>
                </c:pt>
                <c:pt idx="3">
                  <c:v>462.66666666666669</c:v>
                </c:pt>
                <c:pt idx="4">
                  <c:v>463</c:v>
                </c:pt>
                <c:pt idx="5">
                  <c:v>486.33333333333331</c:v>
                </c:pt>
                <c:pt idx="6">
                  <c:v>489.33333333333331</c:v>
                </c:pt>
                <c:pt idx="7">
                  <c:v>492</c:v>
                </c:pt>
                <c:pt idx="8">
                  <c:v>496.66666666666669</c:v>
                </c:pt>
                <c:pt idx="9">
                  <c:v>498.33333333333331</c:v>
                </c:pt>
                <c:pt idx="10">
                  <c:v>496.33333333333331</c:v>
                </c:pt>
                <c:pt idx="11">
                  <c:v>491.66666666666669</c:v>
                </c:pt>
                <c:pt idx="12">
                  <c:v>488.66666666666669</c:v>
                </c:pt>
                <c:pt idx="13">
                  <c:v>474</c:v>
                </c:pt>
                <c:pt idx="14">
                  <c:v>463.66666666666669</c:v>
                </c:pt>
                <c:pt idx="15">
                  <c:v>461</c:v>
                </c:pt>
                <c:pt idx="16">
                  <c:v>458.33333333333331</c:v>
                </c:pt>
                <c:pt idx="17">
                  <c:v>456</c:v>
                </c:pt>
                <c:pt idx="18">
                  <c:v>455.66666666666669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26E7-43DF-BCFB-4610C7303BDE}"/>
            </c:ext>
          </c:extLst>
        </c:ser>
        <c:ser>
          <c:idx val="19"/>
          <c:order val="7"/>
          <c:tx>
            <c:v>Avg.</c:v>
          </c:tx>
          <c:spPr>
            <a:ln w="19050" cap="rnd">
              <a:noFill/>
              <a:round/>
            </a:ln>
            <a:effectLst/>
          </c:spP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Iron!$F$4:$F$22</c:f>
                <c:numCache>
                  <c:formatCode>General</c:formatCode>
                  <c:ptCount val="19"/>
                  <c:pt idx="0">
                    <c:v>2.8867513459481291</c:v>
                  </c:pt>
                  <c:pt idx="1">
                    <c:v>2.8867513459481291</c:v>
                  </c:pt>
                  <c:pt idx="2">
                    <c:v>2.8867513459481291</c:v>
                  </c:pt>
                  <c:pt idx="3">
                    <c:v>2.8867513459481291</c:v>
                  </c:pt>
                  <c:pt idx="4">
                    <c:v>2.8867513459481291</c:v>
                  </c:pt>
                  <c:pt idx="5">
                    <c:v>2.8867513459481291</c:v>
                  </c:pt>
                  <c:pt idx="6">
                    <c:v>2.8867513459481291</c:v>
                  </c:pt>
                  <c:pt idx="7">
                    <c:v>2.8867513459481291</c:v>
                  </c:pt>
                  <c:pt idx="8">
                    <c:v>2.8867513459481291</c:v>
                  </c:pt>
                  <c:pt idx="9">
                    <c:v>2.8867513459481291</c:v>
                  </c:pt>
                  <c:pt idx="10">
                    <c:v>2.8867513459481291</c:v>
                  </c:pt>
                  <c:pt idx="11">
                    <c:v>2.8867513459481291</c:v>
                  </c:pt>
                  <c:pt idx="12">
                    <c:v>2.8867513459481291</c:v>
                  </c:pt>
                  <c:pt idx="13">
                    <c:v>2.8867513459481291</c:v>
                  </c:pt>
                  <c:pt idx="14">
                    <c:v>2.8867513459481291</c:v>
                  </c:pt>
                  <c:pt idx="15">
                    <c:v>2.8867513459481291</c:v>
                  </c:pt>
                  <c:pt idx="16">
                    <c:v>2.8867513459481291</c:v>
                  </c:pt>
                  <c:pt idx="17">
                    <c:v>2.8867513459481291</c:v>
                  </c:pt>
                  <c:pt idx="18">
                    <c:v>2.8867513459481291</c:v>
                  </c:pt>
                </c:numCache>
              </c:numRef>
            </c:plus>
            <c:minus>
              <c:numRef>
                <c:f>Iron!$F$4:$F$22</c:f>
                <c:numCache>
                  <c:formatCode>General</c:formatCode>
                  <c:ptCount val="19"/>
                  <c:pt idx="0">
                    <c:v>2.8867513459481291</c:v>
                  </c:pt>
                  <c:pt idx="1">
                    <c:v>2.8867513459481291</c:v>
                  </c:pt>
                  <c:pt idx="2">
                    <c:v>2.8867513459481291</c:v>
                  </c:pt>
                  <c:pt idx="3">
                    <c:v>2.8867513459481291</c:v>
                  </c:pt>
                  <c:pt idx="4">
                    <c:v>2.8867513459481291</c:v>
                  </c:pt>
                  <c:pt idx="5">
                    <c:v>2.8867513459481291</c:v>
                  </c:pt>
                  <c:pt idx="6">
                    <c:v>2.8867513459481291</c:v>
                  </c:pt>
                  <c:pt idx="7">
                    <c:v>2.8867513459481291</c:v>
                  </c:pt>
                  <c:pt idx="8">
                    <c:v>2.8867513459481291</c:v>
                  </c:pt>
                  <c:pt idx="9">
                    <c:v>2.8867513459481291</c:v>
                  </c:pt>
                  <c:pt idx="10">
                    <c:v>2.8867513459481291</c:v>
                  </c:pt>
                  <c:pt idx="11">
                    <c:v>2.8867513459481291</c:v>
                  </c:pt>
                  <c:pt idx="12">
                    <c:v>2.8867513459481291</c:v>
                  </c:pt>
                  <c:pt idx="13">
                    <c:v>2.8867513459481291</c:v>
                  </c:pt>
                  <c:pt idx="14">
                    <c:v>2.8867513459481291</c:v>
                  </c:pt>
                  <c:pt idx="15">
                    <c:v>2.8867513459481291</c:v>
                  </c:pt>
                  <c:pt idx="16">
                    <c:v>2.8867513459481291</c:v>
                  </c:pt>
                  <c:pt idx="17">
                    <c:v>2.8867513459481291</c:v>
                  </c:pt>
                  <c:pt idx="18">
                    <c:v>2.8867513459481291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Iron!$A$4:$A$22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Iron!$E$4:$E$22</c:f>
              <c:numCache>
                <c:formatCode>0</c:formatCode>
                <c:ptCount val="19"/>
                <c:pt idx="0">
                  <c:v>456</c:v>
                </c:pt>
                <c:pt idx="1">
                  <c:v>457</c:v>
                </c:pt>
                <c:pt idx="2">
                  <c:v>459</c:v>
                </c:pt>
                <c:pt idx="3">
                  <c:v>462.66666666666669</c:v>
                </c:pt>
                <c:pt idx="4">
                  <c:v>463</c:v>
                </c:pt>
                <c:pt idx="5">
                  <c:v>486.33333333333331</c:v>
                </c:pt>
                <c:pt idx="6">
                  <c:v>489.33333333333331</c:v>
                </c:pt>
                <c:pt idx="7">
                  <c:v>492</c:v>
                </c:pt>
                <c:pt idx="8">
                  <c:v>496.66666666666669</c:v>
                </c:pt>
                <c:pt idx="9">
                  <c:v>498.33333333333331</c:v>
                </c:pt>
                <c:pt idx="10">
                  <c:v>496.33333333333331</c:v>
                </c:pt>
                <c:pt idx="11">
                  <c:v>491.66666666666669</c:v>
                </c:pt>
                <c:pt idx="12">
                  <c:v>488.66666666666669</c:v>
                </c:pt>
                <c:pt idx="13">
                  <c:v>474</c:v>
                </c:pt>
                <c:pt idx="14">
                  <c:v>463.66666666666669</c:v>
                </c:pt>
                <c:pt idx="15">
                  <c:v>461</c:v>
                </c:pt>
                <c:pt idx="16">
                  <c:v>458.33333333333331</c:v>
                </c:pt>
                <c:pt idx="17">
                  <c:v>456</c:v>
                </c:pt>
                <c:pt idx="18">
                  <c:v>455.66666666666669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26E7-43DF-BCFB-4610C7303BDE}"/>
            </c:ext>
          </c:extLst>
        </c:ser>
        <c:ser>
          <c:idx val="20"/>
          <c:order val="8"/>
          <c:tx>
            <c:v>Avg.</c:v>
          </c:tx>
          <c:spPr>
            <a:ln w="19050">
              <a:noFill/>
            </a:ln>
          </c:spP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Iron!$F$4:$F$22</c:f>
                <c:numCache>
                  <c:formatCode>General</c:formatCode>
                  <c:ptCount val="19"/>
                  <c:pt idx="0">
                    <c:v>2.8867513459481291</c:v>
                  </c:pt>
                  <c:pt idx="1">
                    <c:v>2.8867513459481291</c:v>
                  </c:pt>
                  <c:pt idx="2">
                    <c:v>2.8867513459481291</c:v>
                  </c:pt>
                  <c:pt idx="3">
                    <c:v>2.8867513459481291</c:v>
                  </c:pt>
                  <c:pt idx="4">
                    <c:v>2.8867513459481291</c:v>
                  </c:pt>
                  <c:pt idx="5">
                    <c:v>2.8867513459481291</c:v>
                  </c:pt>
                  <c:pt idx="6">
                    <c:v>2.8867513459481291</c:v>
                  </c:pt>
                  <c:pt idx="7">
                    <c:v>2.8867513459481291</c:v>
                  </c:pt>
                  <c:pt idx="8">
                    <c:v>2.8867513459481291</c:v>
                  </c:pt>
                  <c:pt idx="9">
                    <c:v>2.8867513459481291</c:v>
                  </c:pt>
                  <c:pt idx="10">
                    <c:v>2.8867513459481291</c:v>
                  </c:pt>
                  <c:pt idx="11">
                    <c:v>2.8867513459481291</c:v>
                  </c:pt>
                  <c:pt idx="12">
                    <c:v>2.8867513459481291</c:v>
                  </c:pt>
                  <c:pt idx="13">
                    <c:v>2.8867513459481291</c:v>
                  </c:pt>
                  <c:pt idx="14">
                    <c:v>2.8867513459481291</c:v>
                  </c:pt>
                  <c:pt idx="15">
                    <c:v>2.8867513459481291</c:v>
                  </c:pt>
                  <c:pt idx="16">
                    <c:v>2.8867513459481291</c:v>
                  </c:pt>
                  <c:pt idx="17">
                    <c:v>2.8867513459481291</c:v>
                  </c:pt>
                  <c:pt idx="18">
                    <c:v>2.8867513459481291</c:v>
                  </c:pt>
                </c:numCache>
              </c:numRef>
            </c:plus>
            <c:minus>
              <c:numRef>
                <c:f>Iron!$F$4:$F$22</c:f>
                <c:numCache>
                  <c:formatCode>General</c:formatCode>
                  <c:ptCount val="19"/>
                  <c:pt idx="0">
                    <c:v>2.8867513459481291</c:v>
                  </c:pt>
                  <c:pt idx="1">
                    <c:v>2.8867513459481291</c:v>
                  </c:pt>
                  <c:pt idx="2">
                    <c:v>2.8867513459481291</c:v>
                  </c:pt>
                  <c:pt idx="3">
                    <c:v>2.8867513459481291</c:v>
                  </c:pt>
                  <c:pt idx="4">
                    <c:v>2.8867513459481291</c:v>
                  </c:pt>
                  <c:pt idx="5">
                    <c:v>2.8867513459481291</c:v>
                  </c:pt>
                  <c:pt idx="6">
                    <c:v>2.8867513459481291</c:v>
                  </c:pt>
                  <c:pt idx="7">
                    <c:v>2.8867513459481291</c:v>
                  </c:pt>
                  <c:pt idx="8">
                    <c:v>2.8867513459481291</c:v>
                  </c:pt>
                  <c:pt idx="9">
                    <c:v>2.8867513459481291</c:v>
                  </c:pt>
                  <c:pt idx="10">
                    <c:v>2.8867513459481291</c:v>
                  </c:pt>
                  <c:pt idx="11">
                    <c:v>2.8867513459481291</c:v>
                  </c:pt>
                  <c:pt idx="12">
                    <c:v>2.8867513459481291</c:v>
                  </c:pt>
                  <c:pt idx="13">
                    <c:v>2.8867513459481291</c:v>
                  </c:pt>
                  <c:pt idx="14">
                    <c:v>2.8867513459481291</c:v>
                  </c:pt>
                  <c:pt idx="15">
                    <c:v>2.8867513459481291</c:v>
                  </c:pt>
                  <c:pt idx="16">
                    <c:v>2.8867513459481291</c:v>
                  </c:pt>
                  <c:pt idx="17">
                    <c:v>2.8867513459481291</c:v>
                  </c:pt>
                  <c:pt idx="18">
                    <c:v>2.8867513459481291</c:v>
                  </c:pt>
                </c:numCache>
              </c:numRef>
            </c:minus>
          </c:errBars>
          <c:xVal>
            <c:numRef>
              <c:f>Iron!$A$4:$A$22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Iron!$E$4:$E$22</c:f>
              <c:numCache>
                <c:formatCode>0</c:formatCode>
                <c:ptCount val="19"/>
                <c:pt idx="0">
                  <c:v>456</c:v>
                </c:pt>
                <c:pt idx="1">
                  <c:v>457</c:v>
                </c:pt>
                <c:pt idx="2">
                  <c:v>459</c:v>
                </c:pt>
                <c:pt idx="3">
                  <c:v>462.66666666666669</c:v>
                </c:pt>
                <c:pt idx="4">
                  <c:v>463</c:v>
                </c:pt>
                <c:pt idx="5">
                  <c:v>486.33333333333331</c:v>
                </c:pt>
                <c:pt idx="6">
                  <c:v>489.33333333333331</c:v>
                </c:pt>
                <c:pt idx="7">
                  <c:v>492</c:v>
                </c:pt>
                <c:pt idx="8">
                  <c:v>496.66666666666669</c:v>
                </c:pt>
                <c:pt idx="9">
                  <c:v>498.33333333333331</c:v>
                </c:pt>
                <c:pt idx="10">
                  <c:v>496.33333333333331</c:v>
                </c:pt>
                <c:pt idx="11">
                  <c:v>491.66666666666669</c:v>
                </c:pt>
                <c:pt idx="12">
                  <c:v>488.66666666666669</c:v>
                </c:pt>
                <c:pt idx="13">
                  <c:v>474</c:v>
                </c:pt>
                <c:pt idx="14">
                  <c:v>463.66666666666669</c:v>
                </c:pt>
                <c:pt idx="15">
                  <c:v>461</c:v>
                </c:pt>
                <c:pt idx="16">
                  <c:v>458.33333333333331</c:v>
                </c:pt>
                <c:pt idx="17">
                  <c:v>456</c:v>
                </c:pt>
                <c:pt idx="18">
                  <c:v>455.66666666666669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26E7-43DF-BCFB-4610C7303BDE}"/>
            </c:ext>
          </c:extLst>
        </c:ser>
        <c:ser>
          <c:idx val="21"/>
          <c:order val="9"/>
          <c:tx>
            <c:v>Avg.</c:v>
          </c:tx>
          <c:spPr>
            <a:ln w="19050" cap="rnd">
              <a:noFill/>
              <a:round/>
            </a:ln>
            <a:effectLst/>
          </c:spP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Iron!$F$4:$F$22</c:f>
                <c:numCache>
                  <c:formatCode>General</c:formatCode>
                  <c:ptCount val="19"/>
                  <c:pt idx="0">
                    <c:v>2.8867513459481291</c:v>
                  </c:pt>
                  <c:pt idx="1">
                    <c:v>2.8867513459481291</c:v>
                  </c:pt>
                  <c:pt idx="2">
                    <c:v>2.8867513459481291</c:v>
                  </c:pt>
                  <c:pt idx="3">
                    <c:v>2.8867513459481291</c:v>
                  </c:pt>
                  <c:pt idx="4">
                    <c:v>2.8867513459481291</c:v>
                  </c:pt>
                  <c:pt idx="5">
                    <c:v>2.8867513459481291</c:v>
                  </c:pt>
                  <c:pt idx="6">
                    <c:v>2.8867513459481291</c:v>
                  </c:pt>
                  <c:pt idx="7">
                    <c:v>2.8867513459481291</c:v>
                  </c:pt>
                  <c:pt idx="8">
                    <c:v>2.8867513459481291</c:v>
                  </c:pt>
                  <c:pt idx="9">
                    <c:v>2.8867513459481291</c:v>
                  </c:pt>
                  <c:pt idx="10">
                    <c:v>2.8867513459481291</c:v>
                  </c:pt>
                  <c:pt idx="11">
                    <c:v>2.8867513459481291</c:v>
                  </c:pt>
                  <c:pt idx="12">
                    <c:v>2.8867513459481291</c:v>
                  </c:pt>
                  <c:pt idx="13">
                    <c:v>2.8867513459481291</c:v>
                  </c:pt>
                  <c:pt idx="14">
                    <c:v>2.8867513459481291</c:v>
                  </c:pt>
                  <c:pt idx="15">
                    <c:v>2.8867513459481291</c:v>
                  </c:pt>
                  <c:pt idx="16">
                    <c:v>2.8867513459481291</c:v>
                  </c:pt>
                  <c:pt idx="17">
                    <c:v>2.8867513459481291</c:v>
                  </c:pt>
                  <c:pt idx="18">
                    <c:v>2.8867513459481291</c:v>
                  </c:pt>
                </c:numCache>
              </c:numRef>
            </c:plus>
            <c:minus>
              <c:numRef>
                <c:f>Iron!$F$4:$F$22</c:f>
                <c:numCache>
                  <c:formatCode>General</c:formatCode>
                  <c:ptCount val="19"/>
                  <c:pt idx="0">
                    <c:v>2.8867513459481291</c:v>
                  </c:pt>
                  <c:pt idx="1">
                    <c:v>2.8867513459481291</c:v>
                  </c:pt>
                  <c:pt idx="2">
                    <c:v>2.8867513459481291</c:v>
                  </c:pt>
                  <c:pt idx="3">
                    <c:v>2.8867513459481291</c:v>
                  </c:pt>
                  <c:pt idx="4">
                    <c:v>2.8867513459481291</c:v>
                  </c:pt>
                  <c:pt idx="5">
                    <c:v>2.8867513459481291</c:v>
                  </c:pt>
                  <c:pt idx="6">
                    <c:v>2.8867513459481291</c:v>
                  </c:pt>
                  <c:pt idx="7">
                    <c:v>2.8867513459481291</c:v>
                  </c:pt>
                  <c:pt idx="8">
                    <c:v>2.8867513459481291</c:v>
                  </c:pt>
                  <c:pt idx="9">
                    <c:v>2.8867513459481291</c:v>
                  </c:pt>
                  <c:pt idx="10">
                    <c:v>2.8867513459481291</c:v>
                  </c:pt>
                  <c:pt idx="11">
                    <c:v>2.8867513459481291</c:v>
                  </c:pt>
                  <c:pt idx="12">
                    <c:v>2.8867513459481291</c:v>
                  </c:pt>
                  <c:pt idx="13">
                    <c:v>2.8867513459481291</c:v>
                  </c:pt>
                  <c:pt idx="14">
                    <c:v>2.8867513459481291</c:v>
                  </c:pt>
                  <c:pt idx="15">
                    <c:v>2.8867513459481291</c:v>
                  </c:pt>
                  <c:pt idx="16">
                    <c:v>2.8867513459481291</c:v>
                  </c:pt>
                  <c:pt idx="17">
                    <c:v>2.8867513459481291</c:v>
                  </c:pt>
                  <c:pt idx="18">
                    <c:v>2.8867513459481291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Iron!$A$4:$A$22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Iron!$E$4:$E$22</c:f>
              <c:numCache>
                <c:formatCode>0</c:formatCode>
                <c:ptCount val="19"/>
                <c:pt idx="0">
                  <c:v>456</c:v>
                </c:pt>
                <c:pt idx="1">
                  <c:v>457</c:v>
                </c:pt>
                <c:pt idx="2">
                  <c:v>459</c:v>
                </c:pt>
                <c:pt idx="3">
                  <c:v>462.66666666666669</c:v>
                </c:pt>
                <c:pt idx="4">
                  <c:v>463</c:v>
                </c:pt>
                <c:pt idx="5">
                  <c:v>486.33333333333331</c:v>
                </c:pt>
                <c:pt idx="6">
                  <c:v>489.33333333333331</c:v>
                </c:pt>
                <c:pt idx="7">
                  <c:v>492</c:v>
                </c:pt>
                <c:pt idx="8">
                  <c:v>496.66666666666669</c:v>
                </c:pt>
                <c:pt idx="9">
                  <c:v>498.33333333333331</c:v>
                </c:pt>
                <c:pt idx="10">
                  <c:v>496.33333333333331</c:v>
                </c:pt>
                <c:pt idx="11">
                  <c:v>491.66666666666669</c:v>
                </c:pt>
                <c:pt idx="12">
                  <c:v>488.66666666666669</c:v>
                </c:pt>
                <c:pt idx="13">
                  <c:v>474</c:v>
                </c:pt>
                <c:pt idx="14">
                  <c:v>463.66666666666669</c:v>
                </c:pt>
                <c:pt idx="15">
                  <c:v>461</c:v>
                </c:pt>
                <c:pt idx="16">
                  <c:v>458.33333333333331</c:v>
                </c:pt>
                <c:pt idx="17">
                  <c:v>456</c:v>
                </c:pt>
                <c:pt idx="18">
                  <c:v>455.66666666666669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26E7-43DF-BCFB-4610C7303BDE}"/>
            </c:ext>
          </c:extLst>
        </c:ser>
        <c:ser>
          <c:idx val="22"/>
          <c:order val="10"/>
          <c:tx>
            <c:v>Avg.</c:v>
          </c:tx>
          <c:spPr>
            <a:ln w="19050">
              <a:noFill/>
            </a:ln>
          </c:spP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Iron!$F$4:$F$22</c:f>
                <c:numCache>
                  <c:formatCode>General</c:formatCode>
                  <c:ptCount val="19"/>
                  <c:pt idx="0">
                    <c:v>2.8867513459481291</c:v>
                  </c:pt>
                  <c:pt idx="1">
                    <c:v>2.8867513459481291</c:v>
                  </c:pt>
                  <c:pt idx="2">
                    <c:v>2.8867513459481291</c:v>
                  </c:pt>
                  <c:pt idx="3">
                    <c:v>2.8867513459481291</c:v>
                  </c:pt>
                  <c:pt idx="4">
                    <c:v>2.8867513459481291</c:v>
                  </c:pt>
                  <c:pt idx="5">
                    <c:v>2.8867513459481291</c:v>
                  </c:pt>
                  <c:pt idx="6">
                    <c:v>2.8867513459481291</c:v>
                  </c:pt>
                  <c:pt idx="7">
                    <c:v>2.8867513459481291</c:v>
                  </c:pt>
                  <c:pt idx="8">
                    <c:v>2.8867513459481291</c:v>
                  </c:pt>
                  <c:pt idx="9">
                    <c:v>2.8867513459481291</c:v>
                  </c:pt>
                  <c:pt idx="10">
                    <c:v>2.8867513459481291</c:v>
                  </c:pt>
                  <c:pt idx="11">
                    <c:v>2.8867513459481291</c:v>
                  </c:pt>
                  <c:pt idx="12">
                    <c:v>2.8867513459481291</c:v>
                  </c:pt>
                  <c:pt idx="13">
                    <c:v>2.8867513459481291</c:v>
                  </c:pt>
                  <c:pt idx="14">
                    <c:v>2.8867513459481291</c:v>
                  </c:pt>
                  <c:pt idx="15">
                    <c:v>2.8867513459481291</c:v>
                  </c:pt>
                  <c:pt idx="16">
                    <c:v>2.8867513459481291</c:v>
                  </c:pt>
                  <c:pt idx="17">
                    <c:v>2.8867513459481291</c:v>
                  </c:pt>
                  <c:pt idx="18">
                    <c:v>2.8867513459481291</c:v>
                  </c:pt>
                </c:numCache>
              </c:numRef>
            </c:plus>
            <c:minus>
              <c:numRef>
                <c:f>Iron!$F$4:$F$22</c:f>
                <c:numCache>
                  <c:formatCode>General</c:formatCode>
                  <c:ptCount val="19"/>
                  <c:pt idx="0">
                    <c:v>2.8867513459481291</c:v>
                  </c:pt>
                  <c:pt idx="1">
                    <c:v>2.8867513459481291</c:v>
                  </c:pt>
                  <c:pt idx="2">
                    <c:v>2.8867513459481291</c:v>
                  </c:pt>
                  <c:pt idx="3">
                    <c:v>2.8867513459481291</c:v>
                  </c:pt>
                  <c:pt idx="4">
                    <c:v>2.8867513459481291</c:v>
                  </c:pt>
                  <c:pt idx="5">
                    <c:v>2.8867513459481291</c:v>
                  </c:pt>
                  <c:pt idx="6">
                    <c:v>2.8867513459481291</c:v>
                  </c:pt>
                  <c:pt idx="7">
                    <c:v>2.8867513459481291</c:v>
                  </c:pt>
                  <c:pt idx="8">
                    <c:v>2.8867513459481291</c:v>
                  </c:pt>
                  <c:pt idx="9">
                    <c:v>2.8867513459481291</c:v>
                  </c:pt>
                  <c:pt idx="10">
                    <c:v>2.8867513459481291</c:v>
                  </c:pt>
                  <c:pt idx="11">
                    <c:v>2.8867513459481291</c:v>
                  </c:pt>
                  <c:pt idx="12">
                    <c:v>2.8867513459481291</c:v>
                  </c:pt>
                  <c:pt idx="13">
                    <c:v>2.8867513459481291</c:v>
                  </c:pt>
                  <c:pt idx="14">
                    <c:v>2.8867513459481291</c:v>
                  </c:pt>
                  <c:pt idx="15">
                    <c:v>2.8867513459481291</c:v>
                  </c:pt>
                  <c:pt idx="16">
                    <c:v>2.8867513459481291</c:v>
                  </c:pt>
                  <c:pt idx="17">
                    <c:v>2.8867513459481291</c:v>
                  </c:pt>
                  <c:pt idx="18">
                    <c:v>2.8867513459481291</c:v>
                  </c:pt>
                </c:numCache>
              </c:numRef>
            </c:minus>
          </c:errBars>
          <c:xVal>
            <c:numRef>
              <c:f>Iron!$A$4:$A$22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Iron!$E$4:$E$22</c:f>
              <c:numCache>
                <c:formatCode>0</c:formatCode>
                <c:ptCount val="19"/>
                <c:pt idx="0">
                  <c:v>456</c:v>
                </c:pt>
                <c:pt idx="1">
                  <c:v>457</c:v>
                </c:pt>
                <c:pt idx="2">
                  <c:v>459</c:v>
                </c:pt>
                <c:pt idx="3">
                  <c:v>462.66666666666669</c:v>
                </c:pt>
                <c:pt idx="4">
                  <c:v>463</c:v>
                </c:pt>
                <c:pt idx="5">
                  <c:v>486.33333333333331</c:v>
                </c:pt>
                <c:pt idx="6">
                  <c:v>489.33333333333331</c:v>
                </c:pt>
                <c:pt idx="7">
                  <c:v>492</c:v>
                </c:pt>
                <c:pt idx="8">
                  <c:v>496.66666666666669</c:v>
                </c:pt>
                <c:pt idx="9">
                  <c:v>498.33333333333331</c:v>
                </c:pt>
                <c:pt idx="10">
                  <c:v>496.33333333333331</c:v>
                </c:pt>
                <c:pt idx="11">
                  <c:v>491.66666666666669</c:v>
                </c:pt>
                <c:pt idx="12">
                  <c:v>488.66666666666669</c:v>
                </c:pt>
                <c:pt idx="13">
                  <c:v>474</c:v>
                </c:pt>
                <c:pt idx="14">
                  <c:v>463.66666666666669</c:v>
                </c:pt>
                <c:pt idx="15">
                  <c:v>461</c:v>
                </c:pt>
                <c:pt idx="16">
                  <c:v>458.33333333333331</c:v>
                </c:pt>
                <c:pt idx="17">
                  <c:v>456</c:v>
                </c:pt>
                <c:pt idx="18">
                  <c:v>455.66666666666669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26E7-43DF-BCFB-4610C7303BDE}"/>
            </c:ext>
          </c:extLst>
        </c:ser>
        <c:ser>
          <c:idx val="23"/>
          <c:order val="11"/>
          <c:tx>
            <c:v>Avg.</c:v>
          </c:tx>
          <c:spPr>
            <a:ln w="19050" cap="rnd">
              <a:noFill/>
              <a:round/>
            </a:ln>
            <a:effectLst/>
          </c:spP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Iron!$F$4:$F$22</c:f>
                <c:numCache>
                  <c:formatCode>General</c:formatCode>
                  <c:ptCount val="19"/>
                  <c:pt idx="0">
                    <c:v>2.8867513459481291</c:v>
                  </c:pt>
                  <c:pt idx="1">
                    <c:v>2.8867513459481291</c:v>
                  </c:pt>
                  <c:pt idx="2">
                    <c:v>2.8867513459481291</c:v>
                  </c:pt>
                  <c:pt idx="3">
                    <c:v>2.8867513459481291</c:v>
                  </c:pt>
                  <c:pt idx="4">
                    <c:v>2.8867513459481291</c:v>
                  </c:pt>
                  <c:pt idx="5">
                    <c:v>2.8867513459481291</c:v>
                  </c:pt>
                  <c:pt idx="6">
                    <c:v>2.8867513459481291</c:v>
                  </c:pt>
                  <c:pt idx="7">
                    <c:v>2.8867513459481291</c:v>
                  </c:pt>
                  <c:pt idx="8">
                    <c:v>2.8867513459481291</c:v>
                  </c:pt>
                  <c:pt idx="9">
                    <c:v>2.8867513459481291</c:v>
                  </c:pt>
                  <c:pt idx="10">
                    <c:v>2.8867513459481291</c:v>
                  </c:pt>
                  <c:pt idx="11">
                    <c:v>2.8867513459481291</c:v>
                  </c:pt>
                  <c:pt idx="12">
                    <c:v>2.8867513459481291</c:v>
                  </c:pt>
                  <c:pt idx="13">
                    <c:v>2.8867513459481291</c:v>
                  </c:pt>
                  <c:pt idx="14">
                    <c:v>2.8867513459481291</c:v>
                  </c:pt>
                  <c:pt idx="15">
                    <c:v>2.8867513459481291</c:v>
                  </c:pt>
                  <c:pt idx="16">
                    <c:v>2.8867513459481291</c:v>
                  </c:pt>
                  <c:pt idx="17">
                    <c:v>2.8867513459481291</c:v>
                  </c:pt>
                  <c:pt idx="18">
                    <c:v>2.8867513459481291</c:v>
                  </c:pt>
                </c:numCache>
              </c:numRef>
            </c:plus>
            <c:minus>
              <c:numRef>
                <c:f>Iron!$F$4:$F$22</c:f>
                <c:numCache>
                  <c:formatCode>General</c:formatCode>
                  <c:ptCount val="19"/>
                  <c:pt idx="0">
                    <c:v>2.8867513459481291</c:v>
                  </c:pt>
                  <c:pt idx="1">
                    <c:v>2.8867513459481291</c:v>
                  </c:pt>
                  <c:pt idx="2">
                    <c:v>2.8867513459481291</c:v>
                  </c:pt>
                  <c:pt idx="3">
                    <c:v>2.8867513459481291</c:v>
                  </c:pt>
                  <c:pt idx="4">
                    <c:v>2.8867513459481291</c:v>
                  </c:pt>
                  <c:pt idx="5">
                    <c:v>2.8867513459481291</c:v>
                  </c:pt>
                  <c:pt idx="6">
                    <c:v>2.8867513459481291</c:v>
                  </c:pt>
                  <c:pt idx="7">
                    <c:v>2.8867513459481291</c:v>
                  </c:pt>
                  <c:pt idx="8">
                    <c:v>2.8867513459481291</c:v>
                  </c:pt>
                  <c:pt idx="9">
                    <c:v>2.8867513459481291</c:v>
                  </c:pt>
                  <c:pt idx="10">
                    <c:v>2.8867513459481291</c:v>
                  </c:pt>
                  <c:pt idx="11">
                    <c:v>2.8867513459481291</c:v>
                  </c:pt>
                  <c:pt idx="12">
                    <c:v>2.8867513459481291</c:v>
                  </c:pt>
                  <c:pt idx="13">
                    <c:v>2.8867513459481291</c:v>
                  </c:pt>
                  <c:pt idx="14">
                    <c:v>2.8867513459481291</c:v>
                  </c:pt>
                  <c:pt idx="15">
                    <c:v>2.8867513459481291</c:v>
                  </c:pt>
                  <c:pt idx="16">
                    <c:v>2.8867513459481291</c:v>
                  </c:pt>
                  <c:pt idx="17">
                    <c:v>2.8867513459481291</c:v>
                  </c:pt>
                  <c:pt idx="18">
                    <c:v>2.8867513459481291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Iron!$A$4:$A$22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Iron!$E$4:$E$22</c:f>
              <c:numCache>
                <c:formatCode>0</c:formatCode>
                <c:ptCount val="19"/>
                <c:pt idx="0">
                  <c:v>456</c:v>
                </c:pt>
                <c:pt idx="1">
                  <c:v>457</c:v>
                </c:pt>
                <c:pt idx="2">
                  <c:v>459</c:v>
                </c:pt>
                <c:pt idx="3">
                  <c:v>462.66666666666669</c:v>
                </c:pt>
                <c:pt idx="4">
                  <c:v>463</c:v>
                </c:pt>
                <c:pt idx="5">
                  <c:v>486.33333333333331</c:v>
                </c:pt>
                <c:pt idx="6">
                  <c:v>489.33333333333331</c:v>
                </c:pt>
                <c:pt idx="7">
                  <c:v>492</c:v>
                </c:pt>
                <c:pt idx="8">
                  <c:v>496.66666666666669</c:v>
                </c:pt>
                <c:pt idx="9">
                  <c:v>498.33333333333331</c:v>
                </c:pt>
                <c:pt idx="10">
                  <c:v>496.33333333333331</c:v>
                </c:pt>
                <c:pt idx="11">
                  <c:v>491.66666666666669</c:v>
                </c:pt>
                <c:pt idx="12">
                  <c:v>488.66666666666669</c:v>
                </c:pt>
                <c:pt idx="13">
                  <c:v>474</c:v>
                </c:pt>
                <c:pt idx="14">
                  <c:v>463.66666666666669</c:v>
                </c:pt>
                <c:pt idx="15">
                  <c:v>461</c:v>
                </c:pt>
                <c:pt idx="16">
                  <c:v>458.33333333333331</c:v>
                </c:pt>
                <c:pt idx="17">
                  <c:v>456</c:v>
                </c:pt>
                <c:pt idx="18">
                  <c:v>455.66666666666669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26E7-43DF-BCFB-4610C7303BDE}"/>
            </c:ext>
          </c:extLst>
        </c:ser>
        <c:ser>
          <c:idx val="6"/>
          <c:order val="12"/>
          <c:tx>
            <c:v>Avg.</c:v>
          </c:tx>
          <c:spPr>
            <a:ln w="19050">
              <a:noFill/>
            </a:ln>
          </c:spP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Iron!$F$4:$F$22</c:f>
                <c:numCache>
                  <c:formatCode>General</c:formatCode>
                  <c:ptCount val="19"/>
                  <c:pt idx="0">
                    <c:v>2.8867513459481291</c:v>
                  </c:pt>
                  <c:pt idx="1">
                    <c:v>2.8867513459481291</c:v>
                  </c:pt>
                  <c:pt idx="2">
                    <c:v>2.8867513459481291</c:v>
                  </c:pt>
                  <c:pt idx="3">
                    <c:v>2.8867513459481291</c:v>
                  </c:pt>
                  <c:pt idx="4">
                    <c:v>2.8867513459481291</c:v>
                  </c:pt>
                  <c:pt idx="5">
                    <c:v>2.8867513459481291</c:v>
                  </c:pt>
                  <c:pt idx="6">
                    <c:v>2.8867513459481291</c:v>
                  </c:pt>
                  <c:pt idx="7">
                    <c:v>2.8867513459481291</c:v>
                  </c:pt>
                  <c:pt idx="8">
                    <c:v>2.8867513459481291</c:v>
                  </c:pt>
                  <c:pt idx="9">
                    <c:v>2.8867513459481291</c:v>
                  </c:pt>
                  <c:pt idx="10">
                    <c:v>2.8867513459481291</c:v>
                  </c:pt>
                  <c:pt idx="11">
                    <c:v>2.8867513459481291</c:v>
                  </c:pt>
                  <c:pt idx="12">
                    <c:v>2.8867513459481291</c:v>
                  </c:pt>
                  <c:pt idx="13">
                    <c:v>2.8867513459481291</c:v>
                  </c:pt>
                  <c:pt idx="14">
                    <c:v>2.8867513459481291</c:v>
                  </c:pt>
                  <c:pt idx="15">
                    <c:v>2.8867513459481291</c:v>
                  </c:pt>
                  <c:pt idx="16">
                    <c:v>2.8867513459481291</c:v>
                  </c:pt>
                  <c:pt idx="17">
                    <c:v>2.8867513459481291</c:v>
                  </c:pt>
                  <c:pt idx="18">
                    <c:v>2.8867513459481291</c:v>
                  </c:pt>
                </c:numCache>
              </c:numRef>
            </c:plus>
            <c:minus>
              <c:numRef>
                <c:f>Iron!$F$4:$F$22</c:f>
                <c:numCache>
                  <c:formatCode>General</c:formatCode>
                  <c:ptCount val="19"/>
                  <c:pt idx="0">
                    <c:v>2.8867513459481291</c:v>
                  </c:pt>
                  <c:pt idx="1">
                    <c:v>2.8867513459481291</c:v>
                  </c:pt>
                  <c:pt idx="2">
                    <c:v>2.8867513459481291</c:v>
                  </c:pt>
                  <c:pt idx="3">
                    <c:v>2.8867513459481291</c:v>
                  </c:pt>
                  <c:pt idx="4">
                    <c:v>2.8867513459481291</c:v>
                  </c:pt>
                  <c:pt idx="5">
                    <c:v>2.8867513459481291</c:v>
                  </c:pt>
                  <c:pt idx="6">
                    <c:v>2.8867513459481291</c:v>
                  </c:pt>
                  <c:pt idx="7">
                    <c:v>2.8867513459481291</c:v>
                  </c:pt>
                  <c:pt idx="8">
                    <c:v>2.8867513459481291</c:v>
                  </c:pt>
                  <c:pt idx="9">
                    <c:v>2.8867513459481291</c:v>
                  </c:pt>
                  <c:pt idx="10">
                    <c:v>2.8867513459481291</c:v>
                  </c:pt>
                  <c:pt idx="11">
                    <c:v>2.8867513459481291</c:v>
                  </c:pt>
                  <c:pt idx="12">
                    <c:v>2.8867513459481291</c:v>
                  </c:pt>
                  <c:pt idx="13">
                    <c:v>2.8867513459481291</c:v>
                  </c:pt>
                  <c:pt idx="14">
                    <c:v>2.8867513459481291</c:v>
                  </c:pt>
                  <c:pt idx="15">
                    <c:v>2.8867513459481291</c:v>
                  </c:pt>
                  <c:pt idx="16">
                    <c:v>2.8867513459481291</c:v>
                  </c:pt>
                  <c:pt idx="17">
                    <c:v>2.8867513459481291</c:v>
                  </c:pt>
                  <c:pt idx="18">
                    <c:v>2.8867513459481291</c:v>
                  </c:pt>
                </c:numCache>
              </c:numRef>
            </c:minus>
          </c:errBars>
          <c:xVal>
            <c:numRef>
              <c:f>Iron!$A$4:$A$22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Iron!$E$4:$E$22</c:f>
              <c:numCache>
                <c:formatCode>0</c:formatCode>
                <c:ptCount val="19"/>
                <c:pt idx="0">
                  <c:v>456</c:v>
                </c:pt>
                <c:pt idx="1">
                  <c:v>457</c:v>
                </c:pt>
                <c:pt idx="2">
                  <c:v>459</c:v>
                </c:pt>
                <c:pt idx="3">
                  <c:v>462.66666666666669</c:v>
                </c:pt>
                <c:pt idx="4">
                  <c:v>463</c:v>
                </c:pt>
                <c:pt idx="5">
                  <c:v>486.33333333333331</c:v>
                </c:pt>
                <c:pt idx="6">
                  <c:v>489.33333333333331</c:v>
                </c:pt>
                <c:pt idx="7">
                  <c:v>492</c:v>
                </c:pt>
                <c:pt idx="8">
                  <c:v>496.66666666666669</c:v>
                </c:pt>
                <c:pt idx="9">
                  <c:v>498.33333333333331</c:v>
                </c:pt>
                <c:pt idx="10">
                  <c:v>496.33333333333331</c:v>
                </c:pt>
                <c:pt idx="11">
                  <c:v>491.66666666666669</c:v>
                </c:pt>
                <c:pt idx="12">
                  <c:v>488.66666666666669</c:v>
                </c:pt>
                <c:pt idx="13">
                  <c:v>474</c:v>
                </c:pt>
                <c:pt idx="14">
                  <c:v>463.66666666666669</c:v>
                </c:pt>
                <c:pt idx="15">
                  <c:v>461</c:v>
                </c:pt>
                <c:pt idx="16">
                  <c:v>458.33333333333331</c:v>
                </c:pt>
                <c:pt idx="17">
                  <c:v>456</c:v>
                </c:pt>
                <c:pt idx="18">
                  <c:v>455.66666666666669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26E7-43DF-BCFB-4610C7303BDE}"/>
            </c:ext>
          </c:extLst>
        </c:ser>
        <c:ser>
          <c:idx val="7"/>
          <c:order val="13"/>
          <c:tx>
            <c:v>Avg.</c:v>
          </c:tx>
          <c:spPr>
            <a:ln w="19050" cap="rnd">
              <a:noFill/>
              <a:round/>
            </a:ln>
            <a:effectLst/>
          </c:spP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Iron!$F$4:$F$22</c:f>
                <c:numCache>
                  <c:formatCode>General</c:formatCode>
                  <c:ptCount val="19"/>
                  <c:pt idx="0">
                    <c:v>2.8867513459481291</c:v>
                  </c:pt>
                  <c:pt idx="1">
                    <c:v>2.8867513459481291</c:v>
                  </c:pt>
                  <c:pt idx="2">
                    <c:v>2.8867513459481291</c:v>
                  </c:pt>
                  <c:pt idx="3">
                    <c:v>2.8867513459481291</c:v>
                  </c:pt>
                  <c:pt idx="4">
                    <c:v>2.8867513459481291</c:v>
                  </c:pt>
                  <c:pt idx="5">
                    <c:v>2.8867513459481291</c:v>
                  </c:pt>
                  <c:pt idx="6">
                    <c:v>2.8867513459481291</c:v>
                  </c:pt>
                  <c:pt idx="7">
                    <c:v>2.8867513459481291</c:v>
                  </c:pt>
                  <c:pt idx="8">
                    <c:v>2.8867513459481291</c:v>
                  </c:pt>
                  <c:pt idx="9">
                    <c:v>2.8867513459481291</c:v>
                  </c:pt>
                  <c:pt idx="10">
                    <c:v>2.8867513459481291</c:v>
                  </c:pt>
                  <c:pt idx="11">
                    <c:v>2.8867513459481291</c:v>
                  </c:pt>
                  <c:pt idx="12">
                    <c:v>2.8867513459481291</c:v>
                  </c:pt>
                  <c:pt idx="13">
                    <c:v>2.8867513459481291</c:v>
                  </c:pt>
                  <c:pt idx="14">
                    <c:v>2.8867513459481291</c:v>
                  </c:pt>
                  <c:pt idx="15">
                    <c:v>2.8867513459481291</c:v>
                  </c:pt>
                  <c:pt idx="16">
                    <c:v>2.8867513459481291</c:v>
                  </c:pt>
                  <c:pt idx="17">
                    <c:v>2.8867513459481291</c:v>
                  </c:pt>
                  <c:pt idx="18">
                    <c:v>2.8867513459481291</c:v>
                  </c:pt>
                </c:numCache>
              </c:numRef>
            </c:plus>
            <c:minus>
              <c:numRef>
                <c:f>Iron!$F$4:$F$22</c:f>
                <c:numCache>
                  <c:formatCode>General</c:formatCode>
                  <c:ptCount val="19"/>
                  <c:pt idx="0">
                    <c:v>2.8867513459481291</c:v>
                  </c:pt>
                  <c:pt idx="1">
                    <c:v>2.8867513459481291</c:v>
                  </c:pt>
                  <c:pt idx="2">
                    <c:v>2.8867513459481291</c:v>
                  </c:pt>
                  <c:pt idx="3">
                    <c:v>2.8867513459481291</c:v>
                  </c:pt>
                  <c:pt idx="4">
                    <c:v>2.8867513459481291</c:v>
                  </c:pt>
                  <c:pt idx="5">
                    <c:v>2.8867513459481291</c:v>
                  </c:pt>
                  <c:pt idx="6">
                    <c:v>2.8867513459481291</c:v>
                  </c:pt>
                  <c:pt idx="7">
                    <c:v>2.8867513459481291</c:v>
                  </c:pt>
                  <c:pt idx="8">
                    <c:v>2.8867513459481291</c:v>
                  </c:pt>
                  <c:pt idx="9">
                    <c:v>2.8867513459481291</c:v>
                  </c:pt>
                  <c:pt idx="10">
                    <c:v>2.8867513459481291</c:v>
                  </c:pt>
                  <c:pt idx="11">
                    <c:v>2.8867513459481291</c:v>
                  </c:pt>
                  <c:pt idx="12">
                    <c:v>2.8867513459481291</c:v>
                  </c:pt>
                  <c:pt idx="13">
                    <c:v>2.8867513459481291</c:v>
                  </c:pt>
                  <c:pt idx="14">
                    <c:v>2.8867513459481291</c:v>
                  </c:pt>
                  <c:pt idx="15">
                    <c:v>2.8867513459481291</c:v>
                  </c:pt>
                  <c:pt idx="16">
                    <c:v>2.8867513459481291</c:v>
                  </c:pt>
                  <c:pt idx="17">
                    <c:v>2.8867513459481291</c:v>
                  </c:pt>
                  <c:pt idx="18">
                    <c:v>2.8867513459481291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Iron!$A$4:$A$22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Iron!$E$4:$E$22</c:f>
              <c:numCache>
                <c:formatCode>0</c:formatCode>
                <c:ptCount val="19"/>
                <c:pt idx="0">
                  <c:v>456</c:v>
                </c:pt>
                <c:pt idx="1">
                  <c:v>457</c:v>
                </c:pt>
                <c:pt idx="2">
                  <c:v>459</c:v>
                </c:pt>
                <c:pt idx="3">
                  <c:v>462.66666666666669</c:v>
                </c:pt>
                <c:pt idx="4">
                  <c:v>463</c:v>
                </c:pt>
                <c:pt idx="5">
                  <c:v>486.33333333333331</c:v>
                </c:pt>
                <c:pt idx="6">
                  <c:v>489.33333333333331</c:v>
                </c:pt>
                <c:pt idx="7">
                  <c:v>492</c:v>
                </c:pt>
                <c:pt idx="8">
                  <c:v>496.66666666666669</c:v>
                </c:pt>
                <c:pt idx="9">
                  <c:v>498.33333333333331</c:v>
                </c:pt>
                <c:pt idx="10">
                  <c:v>496.33333333333331</c:v>
                </c:pt>
                <c:pt idx="11">
                  <c:v>491.66666666666669</c:v>
                </c:pt>
                <c:pt idx="12">
                  <c:v>488.66666666666669</c:v>
                </c:pt>
                <c:pt idx="13">
                  <c:v>474</c:v>
                </c:pt>
                <c:pt idx="14">
                  <c:v>463.66666666666669</c:v>
                </c:pt>
                <c:pt idx="15">
                  <c:v>461</c:v>
                </c:pt>
                <c:pt idx="16">
                  <c:v>458.33333333333331</c:v>
                </c:pt>
                <c:pt idx="17">
                  <c:v>456</c:v>
                </c:pt>
                <c:pt idx="18">
                  <c:v>455.66666666666669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26E7-43DF-BCFB-4610C7303BDE}"/>
            </c:ext>
          </c:extLst>
        </c:ser>
        <c:ser>
          <c:idx val="8"/>
          <c:order val="14"/>
          <c:tx>
            <c:v>Avg.</c:v>
          </c:tx>
          <c:spPr>
            <a:ln w="19050">
              <a:noFill/>
            </a:ln>
          </c:spP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Iron!$F$4:$F$22</c:f>
                <c:numCache>
                  <c:formatCode>General</c:formatCode>
                  <c:ptCount val="19"/>
                  <c:pt idx="0">
                    <c:v>2.8867513459481291</c:v>
                  </c:pt>
                  <c:pt idx="1">
                    <c:v>2.8867513459481291</c:v>
                  </c:pt>
                  <c:pt idx="2">
                    <c:v>2.8867513459481291</c:v>
                  </c:pt>
                  <c:pt idx="3">
                    <c:v>2.8867513459481291</c:v>
                  </c:pt>
                  <c:pt idx="4">
                    <c:v>2.8867513459481291</c:v>
                  </c:pt>
                  <c:pt idx="5">
                    <c:v>2.8867513459481291</c:v>
                  </c:pt>
                  <c:pt idx="6">
                    <c:v>2.8867513459481291</c:v>
                  </c:pt>
                  <c:pt idx="7">
                    <c:v>2.8867513459481291</c:v>
                  </c:pt>
                  <c:pt idx="8">
                    <c:v>2.8867513459481291</c:v>
                  </c:pt>
                  <c:pt idx="9">
                    <c:v>2.8867513459481291</c:v>
                  </c:pt>
                  <c:pt idx="10">
                    <c:v>2.8867513459481291</c:v>
                  </c:pt>
                  <c:pt idx="11">
                    <c:v>2.8867513459481291</c:v>
                  </c:pt>
                  <c:pt idx="12">
                    <c:v>2.8867513459481291</c:v>
                  </c:pt>
                  <c:pt idx="13">
                    <c:v>2.8867513459481291</c:v>
                  </c:pt>
                  <c:pt idx="14">
                    <c:v>2.8867513459481291</c:v>
                  </c:pt>
                  <c:pt idx="15">
                    <c:v>2.8867513459481291</c:v>
                  </c:pt>
                  <c:pt idx="16">
                    <c:v>2.8867513459481291</c:v>
                  </c:pt>
                  <c:pt idx="17">
                    <c:v>2.8867513459481291</c:v>
                  </c:pt>
                  <c:pt idx="18">
                    <c:v>2.8867513459481291</c:v>
                  </c:pt>
                </c:numCache>
              </c:numRef>
            </c:plus>
            <c:minus>
              <c:numRef>
                <c:f>Iron!$F$4:$F$22</c:f>
                <c:numCache>
                  <c:formatCode>General</c:formatCode>
                  <c:ptCount val="19"/>
                  <c:pt idx="0">
                    <c:v>2.8867513459481291</c:v>
                  </c:pt>
                  <c:pt idx="1">
                    <c:v>2.8867513459481291</c:v>
                  </c:pt>
                  <c:pt idx="2">
                    <c:v>2.8867513459481291</c:v>
                  </c:pt>
                  <c:pt idx="3">
                    <c:v>2.8867513459481291</c:v>
                  </c:pt>
                  <c:pt idx="4">
                    <c:v>2.8867513459481291</c:v>
                  </c:pt>
                  <c:pt idx="5">
                    <c:v>2.8867513459481291</c:v>
                  </c:pt>
                  <c:pt idx="6">
                    <c:v>2.8867513459481291</c:v>
                  </c:pt>
                  <c:pt idx="7">
                    <c:v>2.8867513459481291</c:v>
                  </c:pt>
                  <c:pt idx="8">
                    <c:v>2.8867513459481291</c:v>
                  </c:pt>
                  <c:pt idx="9">
                    <c:v>2.8867513459481291</c:v>
                  </c:pt>
                  <c:pt idx="10">
                    <c:v>2.8867513459481291</c:v>
                  </c:pt>
                  <c:pt idx="11">
                    <c:v>2.8867513459481291</c:v>
                  </c:pt>
                  <c:pt idx="12">
                    <c:v>2.8867513459481291</c:v>
                  </c:pt>
                  <c:pt idx="13">
                    <c:v>2.8867513459481291</c:v>
                  </c:pt>
                  <c:pt idx="14">
                    <c:v>2.8867513459481291</c:v>
                  </c:pt>
                  <c:pt idx="15">
                    <c:v>2.8867513459481291</c:v>
                  </c:pt>
                  <c:pt idx="16">
                    <c:v>2.8867513459481291</c:v>
                  </c:pt>
                  <c:pt idx="17">
                    <c:v>2.8867513459481291</c:v>
                  </c:pt>
                  <c:pt idx="18">
                    <c:v>2.8867513459481291</c:v>
                  </c:pt>
                </c:numCache>
              </c:numRef>
            </c:minus>
          </c:errBars>
          <c:xVal>
            <c:numRef>
              <c:f>Iron!$A$4:$A$22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Iron!$E$4:$E$22</c:f>
              <c:numCache>
                <c:formatCode>0</c:formatCode>
                <c:ptCount val="19"/>
                <c:pt idx="0">
                  <c:v>456</c:v>
                </c:pt>
                <c:pt idx="1">
                  <c:v>457</c:v>
                </c:pt>
                <c:pt idx="2">
                  <c:v>459</c:v>
                </c:pt>
                <c:pt idx="3">
                  <c:v>462.66666666666669</c:v>
                </c:pt>
                <c:pt idx="4">
                  <c:v>463</c:v>
                </c:pt>
                <c:pt idx="5">
                  <c:v>486.33333333333331</c:v>
                </c:pt>
                <c:pt idx="6">
                  <c:v>489.33333333333331</c:v>
                </c:pt>
                <c:pt idx="7">
                  <c:v>492</c:v>
                </c:pt>
                <c:pt idx="8">
                  <c:v>496.66666666666669</c:v>
                </c:pt>
                <c:pt idx="9">
                  <c:v>498.33333333333331</c:v>
                </c:pt>
                <c:pt idx="10">
                  <c:v>496.33333333333331</c:v>
                </c:pt>
                <c:pt idx="11">
                  <c:v>491.66666666666669</c:v>
                </c:pt>
                <c:pt idx="12">
                  <c:v>488.66666666666669</c:v>
                </c:pt>
                <c:pt idx="13">
                  <c:v>474</c:v>
                </c:pt>
                <c:pt idx="14">
                  <c:v>463.66666666666669</c:v>
                </c:pt>
                <c:pt idx="15">
                  <c:v>461</c:v>
                </c:pt>
                <c:pt idx="16">
                  <c:v>458.33333333333331</c:v>
                </c:pt>
                <c:pt idx="17">
                  <c:v>456</c:v>
                </c:pt>
                <c:pt idx="18">
                  <c:v>455.66666666666669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26E7-43DF-BCFB-4610C7303BDE}"/>
            </c:ext>
          </c:extLst>
        </c:ser>
        <c:ser>
          <c:idx val="9"/>
          <c:order val="15"/>
          <c:tx>
            <c:v>Avg.</c:v>
          </c:tx>
          <c:spPr>
            <a:ln w="19050" cap="rnd">
              <a:noFill/>
              <a:round/>
            </a:ln>
            <a:effectLst/>
          </c:spP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Iron!$F$4:$F$22</c:f>
                <c:numCache>
                  <c:formatCode>General</c:formatCode>
                  <c:ptCount val="19"/>
                  <c:pt idx="0">
                    <c:v>2.8867513459481291</c:v>
                  </c:pt>
                  <c:pt idx="1">
                    <c:v>2.8867513459481291</c:v>
                  </c:pt>
                  <c:pt idx="2">
                    <c:v>2.8867513459481291</c:v>
                  </c:pt>
                  <c:pt idx="3">
                    <c:v>2.8867513459481291</c:v>
                  </c:pt>
                  <c:pt idx="4">
                    <c:v>2.8867513459481291</c:v>
                  </c:pt>
                  <c:pt idx="5">
                    <c:v>2.8867513459481291</c:v>
                  </c:pt>
                  <c:pt idx="6">
                    <c:v>2.8867513459481291</c:v>
                  </c:pt>
                  <c:pt idx="7">
                    <c:v>2.8867513459481291</c:v>
                  </c:pt>
                  <c:pt idx="8">
                    <c:v>2.8867513459481291</c:v>
                  </c:pt>
                  <c:pt idx="9">
                    <c:v>2.8867513459481291</c:v>
                  </c:pt>
                  <c:pt idx="10">
                    <c:v>2.8867513459481291</c:v>
                  </c:pt>
                  <c:pt idx="11">
                    <c:v>2.8867513459481291</c:v>
                  </c:pt>
                  <c:pt idx="12">
                    <c:v>2.8867513459481291</c:v>
                  </c:pt>
                  <c:pt idx="13">
                    <c:v>2.8867513459481291</c:v>
                  </c:pt>
                  <c:pt idx="14">
                    <c:v>2.8867513459481291</c:v>
                  </c:pt>
                  <c:pt idx="15">
                    <c:v>2.8867513459481291</c:v>
                  </c:pt>
                  <c:pt idx="16">
                    <c:v>2.8867513459481291</c:v>
                  </c:pt>
                  <c:pt idx="17">
                    <c:v>2.8867513459481291</c:v>
                  </c:pt>
                  <c:pt idx="18">
                    <c:v>2.8867513459481291</c:v>
                  </c:pt>
                </c:numCache>
              </c:numRef>
            </c:plus>
            <c:minus>
              <c:numRef>
                <c:f>Iron!$F$4:$F$22</c:f>
                <c:numCache>
                  <c:formatCode>General</c:formatCode>
                  <c:ptCount val="19"/>
                  <c:pt idx="0">
                    <c:v>2.8867513459481291</c:v>
                  </c:pt>
                  <c:pt idx="1">
                    <c:v>2.8867513459481291</c:v>
                  </c:pt>
                  <c:pt idx="2">
                    <c:v>2.8867513459481291</c:v>
                  </c:pt>
                  <c:pt idx="3">
                    <c:v>2.8867513459481291</c:v>
                  </c:pt>
                  <c:pt idx="4">
                    <c:v>2.8867513459481291</c:v>
                  </c:pt>
                  <c:pt idx="5">
                    <c:v>2.8867513459481291</c:v>
                  </c:pt>
                  <c:pt idx="6">
                    <c:v>2.8867513459481291</c:v>
                  </c:pt>
                  <c:pt idx="7">
                    <c:v>2.8867513459481291</c:v>
                  </c:pt>
                  <c:pt idx="8">
                    <c:v>2.8867513459481291</c:v>
                  </c:pt>
                  <c:pt idx="9">
                    <c:v>2.8867513459481291</c:v>
                  </c:pt>
                  <c:pt idx="10">
                    <c:v>2.8867513459481291</c:v>
                  </c:pt>
                  <c:pt idx="11">
                    <c:v>2.8867513459481291</c:v>
                  </c:pt>
                  <c:pt idx="12">
                    <c:v>2.8867513459481291</c:v>
                  </c:pt>
                  <c:pt idx="13">
                    <c:v>2.8867513459481291</c:v>
                  </c:pt>
                  <c:pt idx="14">
                    <c:v>2.8867513459481291</c:v>
                  </c:pt>
                  <c:pt idx="15">
                    <c:v>2.8867513459481291</c:v>
                  </c:pt>
                  <c:pt idx="16">
                    <c:v>2.8867513459481291</c:v>
                  </c:pt>
                  <c:pt idx="17">
                    <c:v>2.8867513459481291</c:v>
                  </c:pt>
                  <c:pt idx="18">
                    <c:v>2.8867513459481291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Iron!$A$4:$A$22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Iron!$E$4:$E$22</c:f>
              <c:numCache>
                <c:formatCode>0</c:formatCode>
                <c:ptCount val="19"/>
                <c:pt idx="0">
                  <c:v>456</c:v>
                </c:pt>
                <c:pt idx="1">
                  <c:v>457</c:v>
                </c:pt>
                <c:pt idx="2">
                  <c:v>459</c:v>
                </c:pt>
                <c:pt idx="3">
                  <c:v>462.66666666666669</c:v>
                </c:pt>
                <c:pt idx="4">
                  <c:v>463</c:v>
                </c:pt>
                <c:pt idx="5">
                  <c:v>486.33333333333331</c:v>
                </c:pt>
                <c:pt idx="6">
                  <c:v>489.33333333333331</c:v>
                </c:pt>
                <c:pt idx="7">
                  <c:v>492</c:v>
                </c:pt>
                <c:pt idx="8">
                  <c:v>496.66666666666669</c:v>
                </c:pt>
                <c:pt idx="9">
                  <c:v>498.33333333333331</c:v>
                </c:pt>
                <c:pt idx="10">
                  <c:v>496.33333333333331</c:v>
                </c:pt>
                <c:pt idx="11">
                  <c:v>491.66666666666669</c:v>
                </c:pt>
                <c:pt idx="12">
                  <c:v>488.66666666666669</c:v>
                </c:pt>
                <c:pt idx="13">
                  <c:v>474</c:v>
                </c:pt>
                <c:pt idx="14">
                  <c:v>463.66666666666669</c:v>
                </c:pt>
                <c:pt idx="15">
                  <c:v>461</c:v>
                </c:pt>
                <c:pt idx="16">
                  <c:v>458.33333333333331</c:v>
                </c:pt>
                <c:pt idx="17">
                  <c:v>456</c:v>
                </c:pt>
                <c:pt idx="18">
                  <c:v>455.66666666666669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26E7-43DF-BCFB-4610C7303BDE}"/>
            </c:ext>
          </c:extLst>
        </c:ser>
        <c:ser>
          <c:idx val="10"/>
          <c:order val="16"/>
          <c:tx>
            <c:v>Avg.</c:v>
          </c:tx>
          <c:spPr>
            <a:ln w="19050">
              <a:noFill/>
            </a:ln>
          </c:spP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Iron!$F$4:$F$22</c:f>
                <c:numCache>
                  <c:formatCode>General</c:formatCode>
                  <c:ptCount val="19"/>
                  <c:pt idx="0">
                    <c:v>2.8867513459481291</c:v>
                  </c:pt>
                  <c:pt idx="1">
                    <c:v>2.8867513459481291</c:v>
                  </c:pt>
                  <c:pt idx="2">
                    <c:v>2.8867513459481291</c:v>
                  </c:pt>
                  <c:pt idx="3">
                    <c:v>2.8867513459481291</c:v>
                  </c:pt>
                  <c:pt idx="4">
                    <c:v>2.8867513459481291</c:v>
                  </c:pt>
                  <c:pt idx="5">
                    <c:v>2.8867513459481291</c:v>
                  </c:pt>
                  <c:pt idx="6">
                    <c:v>2.8867513459481291</c:v>
                  </c:pt>
                  <c:pt idx="7">
                    <c:v>2.8867513459481291</c:v>
                  </c:pt>
                  <c:pt idx="8">
                    <c:v>2.8867513459481291</c:v>
                  </c:pt>
                  <c:pt idx="9">
                    <c:v>2.8867513459481291</c:v>
                  </c:pt>
                  <c:pt idx="10">
                    <c:v>2.8867513459481291</c:v>
                  </c:pt>
                  <c:pt idx="11">
                    <c:v>2.8867513459481291</c:v>
                  </c:pt>
                  <c:pt idx="12">
                    <c:v>2.8867513459481291</c:v>
                  </c:pt>
                  <c:pt idx="13">
                    <c:v>2.8867513459481291</c:v>
                  </c:pt>
                  <c:pt idx="14">
                    <c:v>2.8867513459481291</c:v>
                  </c:pt>
                  <c:pt idx="15">
                    <c:v>2.8867513459481291</c:v>
                  </c:pt>
                  <c:pt idx="16">
                    <c:v>2.8867513459481291</c:v>
                  </c:pt>
                  <c:pt idx="17">
                    <c:v>2.8867513459481291</c:v>
                  </c:pt>
                  <c:pt idx="18">
                    <c:v>2.8867513459481291</c:v>
                  </c:pt>
                </c:numCache>
              </c:numRef>
            </c:plus>
            <c:minus>
              <c:numRef>
                <c:f>Iron!$F$4:$F$22</c:f>
                <c:numCache>
                  <c:formatCode>General</c:formatCode>
                  <c:ptCount val="19"/>
                  <c:pt idx="0">
                    <c:v>2.8867513459481291</c:v>
                  </c:pt>
                  <c:pt idx="1">
                    <c:v>2.8867513459481291</c:v>
                  </c:pt>
                  <c:pt idx="2">
                    <c:v>2.8867513459481291</c:v>
                  </c:pt>
                  <c:pt idx="3">
                    <c:v>2.8867513459481291</c:v>
                  </c:pt>
                  <c:pt idx="4">
                    <c:v>2.8867513459481291</c:v>
                  </c:pt>
                  <c:pt idx="5">
                    <c:v>2.8867513459481291</c:v>
                  </c:pt>
                  <c:pt idx="6">
                    <c:v>2.8867513459481291</c:v>
                  </c:pt>
                  <c:pt idx="7">
                    <c:v>2.8867513459481291</c:v>
                  </c:pt>
                  <c:pt idx="8">
                    <c:v>2.8867513459481291</c:v>
                  </c:pt>
                  <c:pt idx="9">
                    <c:v>2.8867513459481291</c:v>
                  </c:pt>
                  <c:pt idx="10">
                    <c:v>2.8867513459481291</c:v>
                  </c:pt>
                  <c:pt idx="11">
                    <c:v>2.8867513459481291</c:v>
                  </c:pt>
                  <c:pt idx="12">
                    <c:v>2.8867513459481291</c:v>
                  </c:pt>
                  <c:pt idx="13">
                    <c:v>2.8867513459481291</c:v>
                  </c:pt>
                  <c:pt idx="14">
                    <c:v>2.8867513459481291</c:v>
                  </c:pt>
                  <c:pt idx="15">
                    <c:v>2.8867513459481291</c:v>
                  </c:pt>
                  <c:pt idx="16">
                    <c:v>2.8867513459481291</c:v>
                  </c:pt>
                  <c:pt idx="17">
                    <c:v>2.8867513459481291</c:v>
                  </c:pt>
                  <c:pt idx="18">
                    <c:v>2.8867513459481291</c:v>
                  </c:pt>
                </c:numCache>
              </c:numRef>
            </c:minus>
          </c:errBars>
          <c:xVal>
            <c:numRef>
              <c:f>Iron!$A$4:$A$22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Iron!$E$4:$E$22</c:f>
              <c:numCache>
                <c:formatCode>0</c:formatCode>
                <c:ptCount val="19"/>
                <c:pt idx="0">
                  <c:v>456</c:v>
                </c:pt>
                <c:pt idx="1">
                  <c:v>457</c:v>
                </c:pt>
                <c:pt idx="2">
                  <c:v>459</c:v>
                </c:pt>
                <c:pt idx="3">
                  <c:v>462.66666666666669</c:v>
                </c:pt>
                <c:pt idx="4">
                  <c:v>463</c:v>
                </c:pt>
                <c:pt idx="5">
                  <c:v>486.33333333333331</c:v>
                </c:pt>
                <c:pt idx="6">
                  <c:v>489.33333333333331</c:v>
                </c:pt>
                <c:pt idx="7">
                  <c:v>492</c:v>
                </c:pt>
                <c:pt idx="8">
                  <c:v>496.66666666666669</c:v>
                </c:pt>
                <c:pt idx="9">
                  <c:v>498.33333333333331</c:v>
                </c:pt>
                <c:pt idx="10">
                  <c:v>496.33333333333331</c:v>
                </c:pt>
                <c:pt idx="11">
                  <c:v>491.66666666666669</c:v>
                </c:pt>
                <c:pt idx="12">
                  <c:v>488.66666666666669</c:v>
                </c:pt>
                <c:pt idx="13">
                  <c:v>474</c:v>
                </c:pt>
                <c:pt idx="14">
                  <c:v>463.66666666666669</c:v>
                </c:pt>
                <c:pt idx="15">
                  <c:v>461</c:v>
                </c:pt>
                <c:pt idx="16">
                  <c:v>458.33333333333331</c:v>
                </c:pt>
                <c:pt idx="17">
                  <c:v>456</c:v>
                </c:pt>
                <c:pt idx="18">
                  <c:v>455.66666666666669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26E7-43DF-BCFB-4610C7303BDE}"/>
            </c:ext>
          </c:extLst>
        </c:ser>
        <c:ser>
          <c:idx val="11"/>
          <c:order val="17"/>
          <c:tx>
            <c:v>Avg.</c:v>
          </c:tx>
          <c:spPr>
            <a:ln w="19050" cap="rnd">
              <a:noFill/>
              <a:round/>
            </a:ln>
            <a:effectLst/>
          </c:spP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Iron!$F$4:$F$22</c:f>
                <c:numCache>
                  <c:formatCode>General</c:formatCode>
                  <c:ptCount val="19"/>
                  <c:pt idx="0">
                    <c:v>2.8867513459481291</c:v>
                  </c:pt>
                  <c:pt idx="1">
                    <c:v>2.8867513459481291</c:v>
                  </c:pt>
                  <c:pt idx="2">
                    <c:v>2.8867513459481291</c:v>
                  </c:pt>
                  <c:pt idx="3">
                    <c:v>2.8867513459481291</c:v>
                  </c:pt>
                  <c:pt idx="4">
                    <c:v>2.8867513459481291</c:v>
                  </c:pt>
                  <c:pt idx="5">
                    <c:v>2.8867513459481291</c:v>
                  </c:pt>
                  <c:pt idx="6">
                    <c:v>2.8867513459481291</c:v>
                  </c:pt>
                  <c:pt idx="7">
                    <c:v>2.8867513459481291</c:v>
                  </c:pt>
                  <c:pt idx="8">
                    <c:v>2.8867513459481291</c:v>
                  </c:pt>
                  <c:pt idx="9">
                    <c:v>2.8867513459481291</c:v>
                  </c:pt>
                  <c:pt idx="10">
                    <c:v>2.8867513459481291</c:v>
                  </c:pt>
                  <c:pt idx="11">
                    <c:v>2.8867513459481291</c:v>
                  </c:pt>
                  <c:pt idx="12">
                    <c:v>2.8867513459481291</c:v>
                  </c:pt>
                  <c:pt idx="13">
                    <c:v>2.8867513459481291</c:v>
                  </c:pt>
                  <c:pt idx="14">
                    <c:v>2.8867513459481291</c:v>
                  </c:pt>
                  <c:pt idx="15">
                    <c:v>2.8867513459481291</c:v>
                  </c:pt>
                  <c:pt idx="16">
                    <c:v>2.8867513459481291</c:v>
                  </c:pt>
                  <c:pt idx="17">
                    <c:v>2.8867513459481291</c:v>
                  </c:pt>
                  <c:pt idx="18">
                    <c:v>2.8867513459481291</c:v>
                  </c:pt>
                </c:numCache>
              </c:numRef>
            </c:plus>
            <c:minus>
              <c:numRef>
                <c:f>Iron!$F$4:$F$22</c:f>
                <c:numCache>
                  <c:formatCode>General</c:formatCode>
                  <c:ptCount val="19"/>
                  <c:pt idx="0">
                    <c:v>2.8867513459481291</c:v>
                  </c:pt>
                  <c:pt idx="1">
                    <c:v>2.8867513459481291</c:v>
                  </c:pt>
                  <c:pt idx="2">
                    <c:v>2.8867513459481291</c:v>
                  </c:pt>
                  <c:pt idx="3">
                    <c:v>2.8867513459481291</c:v>
                  </c:pt>
                  <c:pt idx="4">
                    <c:v>2.8867513459481291</c:v>
                  </c:pt>
                  <c:pt idx="5">
                    <c:v>2.8867513459481291</c:v>
                  </c:pt>
                  <c:pt idx="6">
                    <c:v>2.8867513459481291</c:v>
                  </c:pt>
                  <c:pt idx="7">
                    <c:v>2.8867513459481291</c:v>
                  </c:pt>
                  <c:pt idx="8">
                    <c:v>2.8867513459481291</c:v>
                  </c:pt>
                  <c:pt idx="9">
                    <c:v>2.8867513459481291</c:v>
                  </c:pt>
                  <c:pt idx="10">
                    <c:v>2.8867513459481291</c:v>
                  </c:pt>
                  <c:pt idx="11">
                    <c:v>2.8867513459481291</c:v>
                  </c:pt>
                  <c:pt idx="12">
                    <c:v>2.8867513459481291</c:v>
                  </c:pt>
                  <c:pt idx="13">
                    <c:v>2.8867513459481291</c:v>
                  </c:pt>
                  <c:pt idx="14">
                    <c:v>2.8867513459481291</c:v>
                  </c:pt>
                  <c:pt idx="15">
                    <c:v>2.8867513459481291</c:v>
                  </c:pt>
                  <c:pt idx="16">
                    <c:v>2.8867513459481291</c:v>
                  </c:pt>
                  <c:pt idx="17">
                    <c:v>2.8867513459481291</c:v>
                  </c:pt>
                  <c:pt idx="18">
                    <c:v>2.8867513459481291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Iron!$A$4:$A$22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Iron!$E$4:$E$22</c:f>
              <c:numCache>
                <c:formatCode>0</c:formatCode>
                <c:ptCount val="19"/>
                <c:pt idx="0">
                  <c:v>456</c:v>
                </c:pt>
                <c:pt idx="1">
                  <c:v>457</c:v>
                </c:pt>
                <c:pt idx="2">
                  <c:v>459</c:v>
                </c:pt>
                <c:pt idx="3">
                  <c:v>462.66666666666669</c:v>
                </c:pt>
                <c:pt idx="4">
                  <c:v>463</c:v>
                </c:pt>
                <c:pt idx="5">
                  <c:v>486.33333333333331</c:v>
                </c:pt>
                <c:pt idx="6">
                  <c:v>489.33333333333331</c:v>
                </c:pt>
                <c:pt idx="7">
                  <c:v>492</c:v>
                </c:pt>
                <c:pt idx="8">
                  <c:v>496.66666666666669</c:v>
                </c:pt>
                <c:pt idx="9">
                  <c:v>498.33333333333331</c:v>
                </c:pt>
                <c:pt idx="10">
                  <c:v>496.33333333333331</c:v>
                </c:pt>
                <c:pt idx="11">
                  <c:v>491.66666666666669</c:v>
                </c:pt>
                <c:pt idx="12">
                  <c:v>488.66666666666669</c:v>
                </c:pt>
                <c:pt idx="13">
                  <c:v>474</c:v>
                </c:pt>
                <c:pt idx="14">
                  <c:v>463.66666666666669</c:v>
                </c:pt>
                <c:pt idx="15">
                  <c:v>461</c:v>
                </c:pt>
                <c:pt idx="16">
                  <c:v>458.33333333333331</c:v>
                </c:pt>
                <c:pt idx="17">
                  <c:v>456</c:v>
                </c:pt>
                <c:pt idx="18">
                  <c:v>455.66666666666669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26E7-43DF-BCFB-4610C7303BDE}"/>
            </c:ext>
          </c:extLst>
        </c:ser>
        <c:ser>
          <c:idx val="2"/>
          <c:order val="18"/>
          <c:tx>
            <c:v>Avg.</c:v>
          </c:tx>
          <c:spPr>
            <a:ln w="19050">
              <a:noFill/>
            </a:ln>
          </c:spP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Iron!$F$4:$F$22</c:f>
                <c:numCache>
                  <c:formatCode>General</c:formatCode>
                  <c:ptCount val="19"/>
                  <c:pt idx="0">
                    <c:v>2.8867513459481291</c:v>
                  </c:pt>
                  <c:pt idx="1">
                    <c:v>2.8867513459481291</c:v>
                  </c:pt>
                  <c:pt idx="2">
                    <c:v>2.8867513459481291</c:v>
                  </c:pt>
                  <c:pt idx="3">
                    <c:v>2.8867513459481291</c:v>
                  </c:pt>
                  <c:pt idx="4">
                    <c:v>2.8867513459481291</c:v>
                  </c:pt>
                  <c:pt idx="5">
                    <c:v>2.8867513459481291</c:v>
                  </c:pt>
                  <c:pt idx="6">
                    <c:v>2.8867513459481291</c:v>
                  </c:pt>
                  <c:pt idx="7">
                    <c:v>2.8867513459481291</c:v>
                  </c:pt>
                  <c:pt idx="8">
                    <c:v>2.8867513459481291</c:v>
                  </c:pt>
                  <c:pt idx="9">
                    <c:v>2.8867513459481291</c:v>
                  </c:pt>
                  <c:pt idx="10">
                    <c:v>2.8867513459481291</c:v>
                  </c:pt>
                  <c:pt idx="11">
                    <c:v>2.8867513459481291</c:v>
                  </c:pt>
                  <c:pt idx="12">
                    <c:v>2.8867513459481291</c:v>
                  </c:pt>
                  <c:pt idx="13">
                    <c:v>2.8867513459481291</c:v>
                  </c:pt>
                  <c:pt idx="14">
                    <c:v>2.8867513459481291</c:v>
                  </c:pt>
                  <c:pt idx="15">
                    <c:v>2.8867513459481291</c:v>
                  </c:pt>
                  <c:pt idx="16">
                    <c:v>2.8867513459481291</c:v>
                  </c:pt>
                  <c:pt idx="17">
                    <c:v>2.8867513459481291</c:v>
                  </c:pt>
                  <c:pt idx="18">
                    <c:v>2.8867513459481291</c:v>
                  </c:pt>
                </c:numCache>
              </c:numRef>
            </c:plus>
            <c:minus>
              <c:numRef>
                <c:f>Iron!$F$4:$F$22</c:f>
                <c:numCache>
                  <c:formatCode>General</c:formatCode>
                  <c:ptCount val="19"/>
                  <c:pt idx="0">
                    <c:v>2.8867513459481291</c:v>
                  </c:pt>
                  <c:pt idx="1">
                    <c:v>2.8867513459481291</c:v>
                  </c:pt>
                  <c:pt idx="2">
                    <c:v>2.8867513459481291</c:v>
                  </c:pt>
                  <c:pt idx="3">
                    <c:v>2.8867513459481291</c:v>
                  </c:pt>
                  <c:pt idx="4">
                    <c:v>2.8867513459481291</c:v>
                  </c:pt>
                  <c:pt idx="5">
                    <c:v>2.8867513459481291</c:v>
                  </c:pt>
                  <c:pt idx="6">
                    <c:v>2.8867513459481291</c:v>
                  </c:pt>
                  <c:pt idx="7">
                    <c:v>2.8867513459481291</c:v>
                  </c:pt>
                  <c:pt idx="8">
                    <c:v>2.8867513459481291</c:v>
                  </c:pt>
                  <c:pt idx="9">
                    <c:v>2.8867513459481291</c:v>
                  </c:pt>
                  <c:pt idx="10">
                    <c:v>2.8867513459481291</c:v>
                  </c:pt>
                  <c:pt idx="11">
                    <c:v>2.8867513459481291</c:v>
                  </c:pt>
                  <c:pt idx="12">
                    <c:v>2.8867513459481291</c:v>
                  </c:pt>
                  <c:pt idx="13">
                    <c:v>2.8867513459481291</c:v>
                  </c:pt>
                  <c:pt idx="14">
                    <c:v>2.8867513459481291</c:v>
                  </c:pt>
                  <c:pt idx="15">
                    <c:v>2.8867513459481291</c:v>
                  </c:pt>
                  <c:pt idx="16">
                    <c:v>2.8867513459481291</c:v>
                  </c:pt>
                  <c:pt idx="17">
                    <c:v>2.8867513459481291</c:v>
                  </c:pt>
                  <c:pt idx="18">
                    <c:v>2.8867513459481291</c:v>
                  </c:pt>
                </c:numCache>
              </c:numRef>
            </c:minus>
          </c:errBars>
          <c:xVal>
            <c:numRef>
              <c:f>Iron!$A$4:$A$22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Iron!$E$4:$E$22</c:f>
              <c:numCache>
                <c:formatCode>0</c:formatCode>
                <c:ptCount val="19"/>
                <c:pt idx="0">
                  <c:v>456</c:v>
                </c:pt>
                <c:pt idx="1">
                  <c:v>457</c:v>
                </c:pt>
                <c:pt idx="2">
                  <c:v>459</c:v>
                </c:pt>
                <c:pt idx="3">
                  <c:v>462.66666666666669</c:v>
                </c:pt>
                <c:pt idx="4">
                  <c:v>463</c:v>
                </c:pt>
                <c:pt idx="5">
                  <c:v>486.33333333333331</c:v>
                </c:pt>
                <c:pt idx="6">
                  <c:v>489.33333333333331</c:v>
                </c:pt>
                <c:pt idx="7">
                  <c:v>492</c:v>
                </c:pt>
                <c:pt idx="8">
                  <c:v>496.66666666666669</c:v>
                </c:pt>
                <c:pt idx="9">
                  <c:v>498.33333333333331</c:v>
                </c:pt>
                <c:pt idx="10">
                  <c:v>496.33333333333331</c:v>
                </c:pt>
                <c:pt idx="11">
                  <c:v>491.66666666666669</c:v>
                </c:pt>
                <c:pt idx="12">
                  <c:v>488.66666666666669</c:v>
                </c:pt>
                <c:pt idx="13">
                  <c:v>474</c:v>
                </c:pt>
                <c:pt idx="14">
                  <c:v>463.66666666666669</c:v>
                </c:pt>
                <c:pt idx="15">
                  <c:v>461</c:v>
                </c:pt>
                <c:pt idx="16">
                  <c:v>458.33333333333331</c:v>
                </c:pt>
                <c:pt idx="17">
                  <c:v>456</c:v>
                </c:pt>
                <c:pt idx="18">
                  <c:v>455.66666666666669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26E7-43DF-BCFB-4610C7303BDE}"/>
            </c:ext>
          </c:extLst>
        </c:ser>
        <c:ser>
          <c:idx val="3"/>
          <c:order val="19"/>
          <c:tx>
            <c:v>Avg.</c:v>
          </c:tx>
          <c:spPr>
            <a:ln w="19050" cap="rnd">
              <a:noFill/>
              <a:round/>
            </a:ln>
            <a:effectLst/>
          </c:spP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Iron!$F$4:$F$22</c:f>
                <c:numCache>
                  <c:formatCode>General</c:formatCode>
                  <c:ptCount val="19"/>
                  <c:pt idx="0">
                    <c:v>2.8867513459481291</c:v>
                  </c:pt>
                  <c:pt idx="1">
                    <c:v>2.8867513459481291</c:v>
                  </c:pt>
                  <c:pt idx="2">
                    <c:v>2.8867513459481291</c:v>
                  </c:pt>
                  <c:pt idx="3">
                    <c:v>2.8867513459481291</c:v>
                  </c:pt>
                  <c:pt idx="4">
                    <c:v>2.8867513459481291</c:v>
                  </c:pt>
                  <c:pt idx="5">
                    <c:v>2.8867513459481291</c:v>
                  </c:pt>
                  <c:pt idx="6">
                    <c:v>2.8867513459481291</c:v>
                  </c:pt>
                  <c:pt idx="7">
                    <c:v>2.8867513459481291</c:v>
                  </c:pt>
                  <c:pt idx="8">
                    <c:v>2.8867513459481291</c:v>
                  </c:pt>
                  <c:pt idx="9">
                    <c:v>2.8867513459481291</c:v>
                  </c:pt>
                  <c:pt idx="10">
                    <c:v>2.8867513459481291</c:v>
                  </c:pt>
                  <c:pt idx="11">
                    <c:v>2.8867513459481291</c:v>
                  </c:pt>
                  <c:pt idx="12">
                    <c:v>2.8867513459481291</c:v>
                  </c:pt>
                  <c:pt idx="13">
                    <c:v>2.8867513459481291</c:v>
                  </c:pt>
                  <c:pt idx="14">
                    <c:v>2.8867513459481291</c:v>
                  </c:pt>
                  <c:pt idx="15">
                    <c:v>2.8867513459481291</c:v>
                  </c:pt>
                  <c:pt idx="16">
                    <c:v>2.8867513459481291</c:v>
                  </c:pt>
                  <c:pt idx="17">
                    <c:v>2.8867513459481291</c:v>
                  </c:pt>
                  <c:pt idx="18">
                    <c:v>2.8867513459481291</c:v>
                  </c:pt>
                </c:numCache>
              </c:numRef>
            </c:plus>
            <c:minus>
              <c:numRef>
                <c:f>Iron!$F$4:$F$22</c:f>
                <c:numCache>
                  <c:formatCode>General</c:formatCode>
                  <c:ptCount val="19"/>
                  <c:pt idx="0">
                    <c:v>2.8867513459481291</c:v>
                  </c:pt>
                  <c:pt idx="1">
                    <c:v>2.8867513459481291</c:v>
                  </c:pt>
                  <c:pt idx="2">
                    <c:v>2.8867513459481291</c:v>
                  </c:pt>
                  <c:pt idx="3">
                    <c:v>2.8867513459481291</c:v>
                  </c:pt>
                  <c:pt idx="4">
                    <c:v>2.8867513459481291</c:v>
                  </c:pt>
                  <c:pt idx="5">
                    <c:v>2.8867513459481291</c:v>
                  </c:pt>
                  <c:pt idx="6">
                    <c:v>2.8867513459481291</c:v>
                  </c:pt>
                  <c:pt idx="7">
                    <c:v>2.8867513459481291</c:v>
                  </c:pt>
                  <c:pt idx="8">
                    <c:v>2.8867513459481291</c:v>
                  </c:pt>
                  <c:pt idx="9">
                    <c:v>2.8867513459481291</c:v>
                  </c:pt>
                  <c:pt idx="10">
                    <c:v>2.8867513459481291</c:v>
                  </c:pt>
                  <c:pt idx="11">
                    <c:v>2.8867513459481291</c:v>
                  </c:pt>
                  <c:pt idx="12">
                    <c:v>2.8867513459481291</c:v>
                  </c:pt>
                  <c:pt idx="13">
                    <c:v>2.8867513459481291</c:v>
                  </c:pt>
                  <c:pt idx="14">
                    <c:v>2.8867513459481291</c:v>
                  </c:pt>
                  <c:pt idx="15">
                    <c:v>2.8867513459481291</c:v>
                  </c:pt>
                  <c:pt idx="16">
                    <c:v>2.8867513459481291</c:v>
                  </c:pt>
                  <c:pt idx="17">
                    <c:v>2.8867513459481291</c:v>
                  </c:pt>
                  <c:pt idx="18">
                    <c:v>2.8867513459481291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Iron!$A$4:$A$22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Iron!$E$4:$E$22</c:f>
              <c:numCache>
                <c:formatCode>0</c:formatCode>
                <c:ptCount val="19"/>
                <c:pt idx="0">
                  <c:v>456</c:v>
                </c:pt>
                <c:pt idx="1">
                  <c:v>457</c:v>
                </c:pt>
                <c:pt idx="2">
                  <c:v>459</c:v>
                </c:pt>
                <c:pt idx="3">
                  <c:v>462.66666666666669</c:v>
                </c:pt>
                <c:pt idx="4">
                  <c:v>463</c:v>
                </c:pt>
                <c:pt idx="5">
                  <c:v>486.33333333333331</c:v>
                </c:pt>
                <c:pt idx="6">
                  <c:v>489.33333333333331</c:v>
                </c:pt>
                <c:pt idx="7">
                  <c:v>492</c:v>
                </c:pt>
                <c:pt idx="8">
                  <c:v>496.66666666666669</c:v>
                </c:pt>
                <c:pt idx="9">
                  <c:v>498.33333333333331</c:v>
                </c:pt>
                <c:pt idx="10">
                  <c:v>496.33333333333331</c:v>
                </c:pt>
                <c:pt idx="11">
                  <c:v>491.66666666666669</c:v>
                </c:pt>
                <c:pt idx="12">
                  <c:v>488.66666666666669</c:v>
                </c:pt>
                <c:pt idx="13">
                  <c:v>474</c:v>
                </c:pt>
                <c:pt idx="14">
                  <c:v>463.66666666666669</c:v>
                </c:pt>
                <c:pt idx="15">
                  <c:v>461</c:v>
                </c:pt>
                <c:pt idx="16">
                  <c:v>458.33333333333331</c:v>
                </c:pt>
                <c:pt idx="17">
                  <c:v>456</c:v>
                </c:pt>
                <c:pt idx="18">
                  <c:v>455.66666666666669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26E7-43DF-BCFB-4610C7303BDE}"/>
            </c:ext>
          </c:extLst>
        </c:ser>
        <c:ser>
          <c:idx val="4"/>
          <c:order val="20"/>
          <c:tx>
            <c:v>Avg.</c:v>
          </c:tx>
          <c:spPr>
            <a:ln w="19050">
              <a:noFill/>
            </a:ln>
          </c:spP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Iron!$F$4:$F$22</c:f>
                <c:numCache>
                  <c:formatCode>General</c:formatCode>
                  <c:ptCount val="19"/>
                  <c:pt idx="0">
                    <c:v>2.8867513459481291</c:v>
                  </c:pt>
                  <c:pt idx="1">
                    <c:v>2.8867513459481291</c:v>
                  </c:pt>
                  <c:pt idx="2">
                    <c:v>2.8867513459481291</c:v>
                  </c:pt>
                  <c:pt idx="3">
                    <c:v>2.8867513459481291</c:v>
                  </c:pt>
                  <c:pt idx="4">
                    <c:v>2.8867513459481291</c:v>
                  </c:pt>
                  <c:pt idx="5">
                    <c:v>2.8867513459481291</c:v>
                  </c:pt>
                  <c:pt idx="6">
                    <c:v>2.8867513459481291</c:v>
                  </c:pt>
                  <c:pt idx="7">
                    <c:v>2.8867513459481291</c:v>
                  </c:pt>
                  <c:pt idx="8">
                    <c:v>2.8867513459481291</c:v>
                  </c:pt>
                  <c:pt idx="9">
                    <c:v>2.8867513459481291</c:v>
                  </c:pt>
                  <c:pt idx="10">
                    <c:v>2.8867513459481291</c:v>
                  </c:pt>
                  <c:pt idx="11">
                    <c:v>2.8867513459481291</c:v>
                  </c:pt>
                  <c:pt idx="12">
                    <c:v>2.8867513459481291</c:v>
                  </c:pt>
                  <c:pt idx="13">
                    <c:v>2.8867513459481291</c:v>
                  </c:pt>
                  <c:pt idx="14">
                    <c:v>2.8867513459481291</c:v>
                  </c:pt>
                  <c:pt idx="15">
                    <c:v>2.8867513459481291</c:v>
                  </c:pt>
                  <c:pt idx="16">
                    <c:v>2.8867513459481291</c:v>
                  </c:pt>
                  <c:pt idx="17">
                    <c:v>2.8867513459481291</c:v>
                  </c:pt>
                  <c:pt idx="18">
                    <c:v>2.8867513459481291</c:v>
                  </c:pt>
                </c:numCache>
              </c:numRef>
            </c:plus>
            <c:minus>
              <c:numRef>
                <c:f>Iron!$F$4:$F$22</c:f>
                <c:numCache>
                  <c:formatCode>General</c:formatCode>
                  <c:ptCount val="19"/>
                  <c:pt idx="0">
                    <c:v>2.8867513459481291</c:v>
                  </c:pt>
                  <c:pt idx="1">
                    <c:v>2.8867513459481291</c:v>
                  </c:pt>
                  <c:pt idx="2">
                    <c:v>2.8867513459481291</c:v>
                  </c:pt>
                  <c:pt idx="3">
                    <c:v>2.8867513459481291</c:v>
                  </c:pt>
                  <c:pt idx="4">
                    <c:v>2.8867513459481291</c:v>
                  </c:pt>
                  <c:pt idx="5">
                    <c:v>2.8867513459481291</c:v>
                  </c:pt>
                  <c:pt idx="6">
                    <c:v>2.8867513459481291</c:v>
                  </c:pt>
                  <c:pt idx="7">
                    <c:v>2.8867513459481291</c:v>
                  </c:pt>
                  <c:pt idx="8">
                    <c:v>2.8867513459481291</c:v>
                  </c:pt>
                  <c:pt idx="9">
                    <c:v>2.8867513459481291</c:v>
                  </c:pt>
                  <c:pt idx="10">
                    <c:v>2.8867513459481291</c:v>
                  </c:pt>
                  <c:pt idx="11">
                    <c:v>2.8867513459481291</c:v>
                  </c:pt>
                  <c:pt idx="12">
                    <c:v>2.8867513459481291</c:v>
                  </c:pt>
                  <c:pt idx="13">
                    <c:v>2.8867513459481291</c:v>
                  </c:pt>
                  <c:pt idx="14">
                    <c:v>2.8867513459481291</c:v>
                  </c:pt>
                  <c:pt idx="15">
                    <c:v>2.8867513459481291</c:v>
                  </c:pt>
                  <c:pt idx="16">
                    <c:v>2.8867513459481291</c:v>
                  </c:pt>
                  <c:pt idx="17">
                    <c:v>2.8867513459481291</c:v>
                  </c:pt>
                  <c:pt idx="18">
                    <c:v>2.8867513459481291</c:v>
                  </c:pt>
                </c:numCache>
              </c:numRef>
            </c:minus>
          </c:errBars>
          <c:xVal>
            <c:numRef>
              <c:f>Iron!$A$4:$A$22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Iron!$E$4:$E$22</c:f>
              <c:numCache>
                <c:formatCode>0</c:formatCode>
                <c:ptCount val="19"/>
                <c:pt idx="0">
                  <c:v>456</c:v>
                </c:pt>
                <c:pt idx="1">
                  <c:v>457</c:v>
                </c:pt>
                <c:pt idx="2">
                  <c:v>459</c:v>
                </c:pt>
                <c:pt idx="3">
                  <c:v>462.66666666666669</c:v>
                </c:pt>
                <c:pt idx="4">
                  <c:v>463</c:v>
                </c:pt>
                <c:pt idx="5">
                  <c:v>486.33333333333331</c:v>
                </c:pt>
                <c:pt idx="6">
                  <c:v>489.33333333333331</c:v>
                </c:pt>
                <c:pt idx="7">
                  <c:v>492</c:v>
                </c:pt>
                <c:pt idx="8">
                  <c:v>496.66666666666669</c:v>
                </c:pt>
                <c:pt idx="9">
                  <c:v>498.33333333333331</c:v>
                </c:pt>
                <c:pt idx="10">
                  <c:v>496.33333333333331</c:v>
                </c:pt>
                <c:pt idx="11">
                  <c:v>491.66666666666669</c:v>
                </c:pt>
                <c:pt idx="12">
                  <c:v>488.66666666666669</c:v>
                </c:pt>
                <c:pt idx="13">
                  <c:v>474</c:v>
                </c:pt>
                <c:pt idx="14">
                  <c:v>463.66666666666669</c:v>
                </c:pt>
                <c:pt idx="15">
                  <c:v>461</c:v>
                </c:pt>
                <c:pt idx="16">
                  <c:v>458.33333333333331</c:v>
                </c:pt>
                <c:pt idx="17">
                  <c:v>456</c:v>
                </c:pt>
                <c:pt idx="18">
                  <c:v>455.66666666666669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26E7-43DF-BCFB-4610C7303BDE}"/>
            </c:ext>
          </c:extLst>
        </c:ser>
        <c:ser>
          <c:idx val="5"/>
          <c:order val="21"/>
          <c:tx>
            <c:v>Avg.</c:v>
          </c:tx>
          <c:spPr>
            <a:ln w="19050" cap="rnd">
              <a:noFill/>
              <a:round/>
            </a:ln>
            <a:effectLst/>
          </c:spP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Iron!$F$4:$F$22</c:f>
                <c:numCache>
                  <c:formatCode>General</c:formatCode>
                  <c:ptCount val="19"/>
                  <c:pt idx="0">
                    <c:v>2.8867513459481291</c:v>
                  </c:pt>
                  <c:pt idx="1">
                    <c:v>2.8867513459481291</c:v>
                  </c:pt>
                  <c:pt idx="2">
                    <c:v>2.8867513459481291</c:v>
                  </c:pt>
                  <c:pt idx="3">
                    <c:v>2.8867513459481291</c:v>
                  </c:pt>
                  <c:pt idx="4">
                    <c:v>2.8867513459481291</c:v>
                  </c:pt>
                  <c:pt idx="5">
                    <c:v>2.8867513459481291</c:v>
                  </c:pt>
                  <c:pt idx="6">
                    <c:v>2.8867513459481291</c:v>
                  </c:pt>
                  <c:pt idx="7">
                    <c:v>2.8867513459481291</c:v>
                  </c:pt>
                  <c:pt idx="8">
                    <c:v>2.8867513459481291</c:v>
                  </c:pt>
                  <c:pt idx="9">
                    <c:v>2.8867513459481291</c:v>
                  </c:pt>
                  <c:pt idx="10">
                    <c:v>2.8867513459481291</c:v>
                  </c:pt>
                  <c:pt idx="11">
                    <c:v>2.8867513459481291</c:v>
                  </c:pt>
                  <c:pt idx="12">
                    <c:v>2.8867513459481291</c:v>
                  </c:pt>
                  <c:pt idx="13">
                    <c:v>2.8867513459481291</c:v>
                  </c:pt>
                  <c:pt idx="14">
                    <c:v>2.8867513459481291</c:v>
                  </c:pt>
                  <c:pt idx="15">
                    <c:v>2.8867513459481291</c:v>
                  </c:pt>
                  <c:pt idx="16">
                    <c:v>2.8867513459481291</c:v>
                  </c:pt>
                  <c:pt idx="17">
                    <c:v>2.8867513459481291</c:v>
                  </c:pt>
                  <c:pt idx="18">
                    <c:v>2.8867513459481291</c:v>
                  </c:pt>
                </c:numCache>
              </c:numRef>
            </c:plus>
            <c:minus>
              <c:numRef>
                <c:f>Iron!$F$4:$F$22</c:f>
                <c:numCache>
                  <c:formatCode>General</c:formatCode>
                  <c:ptCount val="19"/>
                  <c:pt idx="0">
                    <c:v>2.8867513459481291</c:v>
                  </c:pt>
                  <c:pt idx="1">
                    <c:v>2.8867513459481291</c:v>
                  </c:pt>
                  <c:pt idx="2">
                    <c:v>2.8867513459481291</c:v>
                  </c:pt>
                  <c:pt idx="3">
                    <c:v>2.8867513459481291</c:v>
                  </c:pt>
                  <c:pt idx="4">
                    <c:v>2.8867513459481291</c:v>
                  </c:pt>
                  <c:pt idx="5">
                    <c:v>2.8867513459481291</c:v>
                  </c:pt>
                  <c:pt idx="6">
                    <c:v>2.8867513459481291</c:v>
                  </c:pt>
                  <c:pt idx="7">
                    <c:v>2.8867513459481291</c:v>
                  </c:pt>
                  <c:pt idx="8">
                    <c:v>2.8867513459481291</c:v>
                  </c:pt>
                  <c:pt idx="9">
                    <c:v>2.8867513459481291</c:v>
                  </c:pt>
                  <c:pt idx="10">
                    <c:v>2.8867513459481291</c:v>
                  </c:pt>
                  <c:pt idx="11">
                    <c:v>2.8867513459481291</c:v>
                  </c:pt>
                  <c:pt idx="12">
                    <c:v>2.8867513459481291</c:v>
                  </c:pt>
                  <c:pt idx="13">
                    <c:v>2.8867513459481291</c:v>
                  </c:pt>
                  <c:pt idx="14">
                    <c:v>2.8867513459481291</c:v>
                  </c:pt>
                  <c:pt idx="15">
                    <c:v>2.8867513459481291</c:v>
                  </c:pt>
                  <c:pt idx="16">
                    <c:v>2.8867513459481291</c:v>
                  </c:pt>
                  <c:pt idx="17">
                    <c:v>2.8867513459481291</c:v>
                  </c:pt>
                  <c:pt idx="18">
                    <c:v>2.8867513459481291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Iron!$A$4:$A$22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Iron!$E$4:$E$22</c:f>
              <c:numCache>
                <c:formatCode>0</c:formatCode>
                <c:ptCount val="19"/>
                <c:pt idx="0">
                  <c:v>456</c:v>
                </c:pt>
                <c:pt idx="1">
                  <c:v>457</c:v>
                </c:pt>
                <c:pt idx="2">
                  <c:v>459</c:v>
                </c:pt>
                <c:pt idx="3">
                  <c:v>462.66666666666669</c:v>
                </c:pt>
                <c:pt idx="4">
                  <c:v>463</c:v>
                </c:pt>
                <c:pt idx="5">
                  <c:v>486.33333333333331</c:v>
                </c:pt>
                <c:pt idx="6">
                  <c:v>489.33333333333331</c:v>
                </c:pt>
                <c:pt idx="7">
                  <c:v>492</c:v>
                </c:pt>
                <c:pt idx="8">
                  <c:v>496.66666666666669</c:v>
                </c:pt>
                <c:pt idx="9">
                  <c:v>498.33333333333331</c:v>
                </c:pt>
                <c:pt idx="10">
                  <c:v>496.33333333333331</c:v>
                </c:pt>
                <c:pt idx="11">
                  <c:v>491.66666666666669</c:v>
                </c:pt>
                <c:pt idx="12">
                  <c:v>488.66666666666669</c:v>
                </c:pt>
                <c:pt idx="13">
                  <c:v>474</c:v>
                </c:pt>
                <c:pt idx="14">
                  <c:v>463.66666666666669</c:v>
                </c:pt>
                <c:pt idx="15">
                  <c:v>461</c:v>
                </c:pt>
                <c:pt idx="16">
                  <c:v>458.33333333333331</c:v>
                </c:pt>
                <c:pt idx="17">
                  <c:v>456</c:v>
                </c:pt>
                <c:pt idx="18">
                  <c:v>455.66666666666669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26E7-43DF-BCFB-4610C7303BDE}"/>
            </c:ext>
          </c:extLst>
        </c:ser>
        <c:ser>
          <c:idx val="1"/>
          <c:order val="22"/>
          <c:tx>
            <c:v>Avg.</c:v>
          </c:tx>
          <c:spPr>
            <a:ln w="19050">
              <a:noFill/>
            </a:ln>
          </c:spP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Iron!$F$4:$F$22</c:f>
                <c:numCache>
                  <c:formatCode>General</c:formatCode>
                  <c:ptCount val="19"/>
                  <c:pt idx="0">
                    <c:v>2.8867513459481291</c:v>
                  </c:pt>
                  <c:pt idx="1">
                    <c:v>2.8867513459481291</c:v>
                  </c:pt>
                  <c:pt idx="2">
                    <c:v>2.8867513459481291</c:v>
                  </c:pt>
                  <c:pt idx="3">
                    <c:v>2.8867513459481291</c:v>
                  </c:pt>
                  <c:pt idx="4">
                    <c:v>2.8867513459481291</c:v>
                  </c:pt>
                  <c:pt idx="5">
                    <c:v>2.8867513459481291</c:v>
                  </c:pt>
                  <c:pt idx="6">
                    <c:v>2.8867513459481291</c:v>
                  </c:pt>
                  <c:pt idx="7">
                    <c:v>2.8867513459481291</c:v>
                  </c:pt>
                  <c:pt idx="8">
                    <c:v>2.8867513459481291</c:v>
                  </c:pt>
                  <c:pt idx="9">
                    <c:v>2.8867513459481291</c:v>
                  </c:pt>
                  <c:pt idx="10">
                    <c:v>2.8867513459481291</c:v>
                  </c:pt>
                  <c:pt idx="11">
                    <c:v>2.8867513459481291</c:v>
                  </c:pt>
                  <c:pt idx="12">
                    <c:v>2.8867513459481291</c:v>
                  </c:pt>
                  <c:pt idx="13">
                    <c:v>2.8867513459481291</c:v>
                  </c:pt>
                  <c:pt idx="14">
                    <c:v>2.8867513459481291</c:v>
                  </c:pt>
                  <c:pt idx="15">
                    <c:v>2.8867513459481291</c:v>
                  </c:pt>
                  <c:pt idx="16">
                    <c:v>2.8867513459481291</c:v>
                  </c:pt>
                  <c:pt idx="17">
                    <c:v>2.8867513459481291</c:v>
                  </c:pt>
                  <c:pt idx="18">
                    <c:v>2.8867513459481291</c:v>
                  </c:pt>
                </c:numCache>
              </c:numRef>
            </c:plus>
            <c:minus>
              <c:numRef>
                <c:f>Iron!$F$4:$F$22</c:f>
                <c:numCache>
                  <c:formatCode>General</c:formatCode>
                  <c:ptCount val="19"/>
                  <c:pt idx="0">
                    <c:v>2.8867513459481291</c:v>
                  </c:pt>
                  <c:pt idx="1">
                    <c:v>2.8867513459481291</c:v>
                  </c:pt>
                  <c:pt idx="2">
                    <c:v>2.8867513459481291</c:v>
                  </c:pt>
                  <c:pt idx="3">
                    <c:v>2.8867513459481291</c:v>
                  </c:pt>
                  <c:pt idx="4">
                    <c:v>2.8867513459481291</c:v>
                  </c:pt>
                  <c:pt idx="5">
                    <c:v>2.8867513459481291</c:v>
                  </c:pt>
                  <c:pt idx="6">
                    <c:v>2.8867513459481291</c:v>
                  </c:pt>
                  <c:pt idx="7">
                    <c:v>2.8867513459481291</c:v>
                  </c:pt>
                  <c:pt idx="8">
                    <c:v>2.8867513459481291</c:v>
                  </c:pt>
                  <c:pt idx="9">
                    <c:v>2.8867513459481291</c:v>
                  </c:pt>
                  <c:pt idx="10">
                    <c:v>2.8867513459481291</c:v>
                  </c:pt>
                  <c:pt idx="11">
                    <c:v>2.8867513459481291</c:v>
                  </c:pt>
                  <c:pt idx="12">
                    <c:v>2.8867513459481291</c:v>
                  </c:pt>
                  <c:pt idx="13">
                    <c:v>2.8867513459481291</c:v>
                  </c:pt>
                  <c:pt idx="14">
                    <c:v>2.8867513459481291</c:v>
                  </c:pt>
                  <c:pt idx="15">
                    <c:v>2.8867513459481291</c:v>
                  </c:pt>
                  <c:pt idx="16">
                    <c:v>2.8867513459481291</c:v>
                  </c:pt>
                  <c:pt idx="17">
                    <c:v>2.8867513459481291</c:v>
                  </c:pt>
                  <c:pt idx="18">
                    <c:v>2.8867513459481291</c:v>
                  </c:pt>
                </c:numCache>
              </c:numRef>
            </c:minus>
          </c:errBars>
          <c:xVal>
            <c:numRef>
              <c:f>Iron!$A$4:$A$22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Iron!$E$4:$E$22</c:f>
              <c:numCache>
                <c:formatCode>0</c:formatCode>
                <c:ptCount val="19"/>
                <c:pt idx="0">
                  <c:v>456</c:v>
                </c:pt>
                <c:pt idx="1">
                  <c:v>457</c:v>
                </c:pt>
                <c:pt idx="2">
                  <c:v>459</c:v>
                </c:pt>
                <c:pt idx="3">
                  <c:v>462.66666666666669</c:v>
                </c:pt>
                <c:pt idx="4">
                  <c:v>463</c:v>
                </c:pt>
                <c:pt idx="5">
                  <c:v>486.33333333333331</c:v>
                </c:pt>
                <c:pt idx="6">
                  <c:v>489.33333333333331</c:v>
                </c:pt>
                <c:pt idx="7">
                  <c:v>492</c:v>
                </c:pt>
                <c:pt idx="8">
                  <c:v>496.66666666666669</c:v>
                </c:pt>
                <c:pt idx="9">
                  <c:v>498.33333333333331</c:v>
                </c:pt>
                <c:pt idx="10">
                  <c:v>496.33333333333331</c:v>
                </c:pt>
                <c:pt idx="11">
                  <c:v>491.66666666666669</c:v>
                </c:pt>
                <c:pt idx="12">
                  <c:v>488.66666666666669</c:v>
                </c:pt>
                <c:pt idx="13">
                  <c:v>474</c:v>
                </c:pt>
                <c:pt idx="14">
                  <c:v>463.66666666666669</c:v>
                </c:pt>
                <c:pt idx="15">
                  <c:v>461</c:v>
                </c:pt>
                <c:pt idx="16">
                  <c:v>458.33333333333331</c:v>
                </c:pt>
                <c:pt idx="17">
                  <c:v>456</c:v>
                </c:pt>
                <c:pt idx="18">
                  <c:v>455.66666666666669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26E7-43DF-BCFB-4610C7303BDE}"/>
            </c:ext>
          </c:extLst>
        </c:ser>
        <c:ser>
          <c:idx val="0"/>
          <c:order val="23"/>
          <c:tx>
            <c:v>Avg.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Iron!$F$4:$F$22</c:f>
                <c:numCache>
                  <c:formatCode>General</c:formatCode>
                  <c:ptCount val="19"/>
                  <c:pt idx="0">
                    <c:v>2.8867513459481291</c:v>
                  </c:pt>
                  <c:pt idx="1">
                    <c:v>2.8867513459481291</c:v>
                  </c:pt>
                  <c:pt idx="2">
                    <c:v>2.8867513459481291</c:v>
                  </c:pt>
                  <c:pt idx="3">
                    <c:v>2.8867513459481291</c:v>
                  </c:pt>
                  <c:pt idx="4">
                    <c:v>2.8867513459481291</c:v>
                  </c:pt>
                  <c:pt idx="5">
                    <c:v>2.8867513459481291</c:v>
                  </c:pt>
                  <c:pt idx="6">
                    <c:v>2.8867513459481291</c:v>
                  </c:pt>
                  <c:pt idx="7">
                    <c:v>2.8867513459481291</c:v>
                  </c:pt>
                  <c:pt idx="8">
                    <c:v>2.8867513459481291</c:v>
                  </c:pt>
                  <c:pt idx="9">
                    <c:v>2.8867513459481291</c:v>
                  </c:pt>
                  <c:pt idx="10">
                    <c:v>2.8867513459481291</c:v>
                  </c:pt>
                  <c:pt idx="11">
                    <c:v>2.8867513459481291</c:v>
                  </c:pt>
                  <c:pt idx="12">
                    <c:v>2.8867513459481291</c:v>
                  </c:pt>
                  <c:pt idx="13">
                    <c:v>2.8867513459481291</c:v>
                  </c:pt>
                  <c:pt idx="14">
                    <c:v>2.8867513459481291</c:v>
                  </c:pt>
                  <c:pt idx="15">
                    <c:v>2.8867513459481291</c:v>
                  </c:pt>
                  <c:pt idx="16">
                    <c:v>2.8867513459481291</c:v>
                  </c:pt>
                  <c:pt idx="17">
                    <c:v>2.8867513459481291</c:v>
                  </c:pt>
                  <c:pt idx="18">
                    <c:v>2.8867513459481291</c:v>
                  </c:pt>
                </c:numCache>
              </c:numRef>
            </c:plus>
            <c:minus>
              <c:numRef>
                <c:f>Iron!$F$4:$F$22</c:f>
                <c:numCache>
                  <c:formatCode>General</c:formatCode>
                  <c:ptCount val="19"/>
                  <c:pt idx="0">
                    <c:v>2.8867513459481291</c:v>
                  </c:pt>
                  <c:pt idx="1">
                    <c:v>2.8867513459481291</c:v>
                  </c:pt>
                  <c:pt idx="2">
                    <c:v>2.8867513459481291</c:v>
                  </c:pt>
                  <c:pt idx="3">
                    <c:v>2.8867513459481291</c:v>
                  </c:pt>
                  <c:pt idx="4">
                    <c:v>2.8867513459481291</c:v>
                  </c:pt>
                  <c:pt idx="5">
                    <c:v>2.8867513459481291</c:v>
                  </c:pt>
                  <c:pt idx="6">
                    <c:v>2.8867513459481291</c:v>
                  </c:pt>
                  <c:pt idx="7">
                    <c:v>2.8867513459481291</c:v>
                  </c:pt>
                  <c:pt idx="8">
                    <c:v>2.8867513459481291</c:v>
                  </c:pt>
                  <c:pt idx="9">
                    <c:v>2.8867513459481291</c:v>
                  </c:pt>
                  <c:pt idx="10">
                    <c:v>2.8867513459481291</c:v>
                  </c:pt>
                  <c:pt idx="11">
                    <c:v>2.8867513459481291</c:v>
                  </c:pt>
                  <c:pt idx="12">
                    <c:v>2.8867513459481291</c:v>
                  </c:pt>
                  <c:pt idx="13">
                    <c:v>2.8867513459481291</c:v>
                  </c:pt>
                  <c:pt idx="14">
                    <c:v>2.8867513459481291</c:v>
                  </c:pt>
                  <c:pt idx="15">
                    <c:v>2.8867513459481291</c:v>
                  </c:pt>
                  <c:pt idx="16">
                    <c:v>2.8867513459481291</c:v>
                  </c:pt>
                  <c:pt idx="17">
                    <c:v>2.8867513459481291</c:v>
                  </c:pt>
                  <c:pt idx="18">
                    <c:v>2.8867513459481291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Iron!$A$4:$A$22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Iron!$E$4:$E$22</c:f>
              <c:numCache>
                <c:formatCode>0</c:formatCode>
                <c:ptCount val="19"/>
                <c:pt idx="0">
                  <c:v>456</c:v>
                </c:pt>
                <c:pt idx="1">
                  <c:v>457</c:v>
                </c:pt>
                <c:pt idx="2">
                  <c:v>459</c:v>
                </c:pt>
                <c:pt idx="3">
                  <c:v>462.66666666666669</c:v>
                </c:pt>
                <c:pt idx="4">
                  <c:v>463</c:v>
                </c:pt>
                <c:pt idx="5">
                  <c:v>486.33333333333331</c:v>
                </c:pt>
                <c:pt idx="6">
                  <c:v>489.33333333333331</c:v>
                </c:pt>
                <c:pt idx="7">
                  <c:v>492</c:v>
                </c:pt>
                <c:pt idx="8">
                  <c:v>496.66666666666669</c:v>
                </c:pt>
                <c:pt idx="9">
                  <c:v>498.33333333333331</c:v>
                </c:pt>
                <c:pt idx="10">
                  <c:v>496.33333333333331</c:v>
                </c:pt>
                <c:pt idx="11">
                  <c:v>491.66666666666669</c:v>
                </c:pt>
                <c:pt idx="12">
                  <c:v>488.66666666666669</c:v>
                </c:pt>
                <c:pt idx="13">
                  <c:v>474</c:v>
                </c:pt>
                <c:pt idx="14">
                  <c:v>463.66666666666669</c:v>
                </c:pt>
                <c:pt idx="15">
                  <c:v>461</c:v>
                </c:pt>
                <c:pt idx="16">
                  <c:v>458.33333333333331</c:v>
                </c:pt>
                <c:pt idx="17">
                  <c:v>456</c:v>
                </c:pt>
                <c:pt idx="18">
                  <c:v>455.66666666666669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26E7-43DF-BCFB-4610C7303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212488"/>
        <c:axId val="399212816"/>
      </c:scatterChart>
      <c:valAx>
        <c:axId val="399212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 orientation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212816"/>
        <c:crosses val="autoZero"/>
        <c:crossBetween val="midCat"/>
      </c:valAx>
      <c:valAx>
        <c:axId val="39921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FFT Peak Frequency [MHz]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21248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 SAW speed </a:t>
            </a:r>
            <a:r>
              <a:rPr lang="en-US" baseline="0"/>
              <a:t>vs. sample orientation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Speed of sound</c:v>
          </c:tx>
          <c:spPr>
            <a:ln w="19050">
              <a:noFill/>
            </a:ln>
          </c:spPr>
          <c:marker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1"/>
          </c:errBars>
          <c:errBars>
            <c:errDir val="y"/>
            <c:errBarType val="both"/>
            <c:errValType val="cust"/>
            <c:noEndCap val="0"/>
            <c:plus>
              <c:numRef>
                <c:f>Iron!$K$4:$K$22</c:f>
                <c:numCache>
                  <c:formatCode>General</c:formatCode>
                  <c:ptCount val="19"/>
                  <c:pt idx="0">
                    <c:v>0</c:v>
                  </c:pt>
                  <c:pt idx="1">
                    <c:v>0</c:v>
                  </c:pt>
                  <c:pt idx="2">
                    <c:v>6.4003109984512321</c:v>
                  </c:pt>
                  <c:pt idx="3">
                    <c:v>3.2001554992257297</c:v>
                  </c:pt>
                  <c:pt idx="4">
                    <c:v>6.4003109984512321</c:v>
                  </c:pt>
                  <c:pt idx="5">
                    <c:v>25.601243993804928</c:v>
                  </c:pt>
                  <c:pt idx="6">
                    <c:v>3.2001554992257297</c:v>
                  </c:pt>
                  <c:pt idx="7">
                    <c:v>0</c:v>
                  </c:pt>
                  <c:pt idx="8">
                    <c:v>3.2001554992255024</c:v>
                  </c:pt>
                  <c:pt idx="9">
                    <c:v>3.2001554992255024</c:v>
                  </c:pt>
                  <c:pt idx="10">
                    <c:v>9.6004664976769618</c:v>
                  </c:pt>
                  <c:pt idx="11">
                    <c:v>6.4003109984512321</c:v>
                  </c:pt>
                  <c:pt idx="12">
                    <c:v>6.4003109984512321</c:v>
                  </c:pt>
                  <c:pt idx="13">
                    <c:v>32.00155499225616</c:v>
                  </c:pt>
                  <c:pt idx="14">
                    <c:v>3.2001554992255024</c:v>
                  </c:pt>
                  <c:pt idx="15">
                    <c:v>6.4003109984512321</c:v>
                  </c:pt>
                  <c:pt idx="16">
                    <c:v>3.2001554992255024</c:v>
                  </c:pt>
                  <c:pt idx="17">
                    <c:v>0</c:v>
                  </c:pt>
                  <c:pt idx="18">
                    <c:v>3.2001554992257297</c:v>
                  </c:pt>
                </c:numCache>
              </c:numRef>
            </c:plus>
            <c:minus>
              <c:numRef>
                <c:f>Iron!$K$4:$K$22</c:f>
                <c:numCache>
                  <c:formatCode>General</c:formatCode>
                  <c:ptCount val="19"/>
                  <c:pt idx="0">
                    <c:v>0</c:v>
                  </c:pt>
                  <c:pt idx="1">
                    <c:v>0</c:v>
                  </c:pt>
                  <c:pt idx="2">
                    <c:v>6.4003109984512321</c:v>
                  </c:pt>
                  <c:pt idx="3">
                    <c:v>3.2001554992257297</c:v>
                  </c:pt>
                  <c:pt idx="4">
                    <c:v>6.4003109984512321</c:v>
                  </c:pt>
                  <c:pt idx="5">
                    <c:v>25.601243993804928</c:v>
                  </c:pt>
                  <c:pt idx="6">
                    <c:v>3.2001554992257297</c:v>
                  </c:pt>
                  <c:pt idx="7">
                    <c:v>0</c:v>
                  </c:pt>
                  <c:pt idx="8">
                    <c:v>3.2001554992255024</c:v>
                  </c:pt>
                  <c:pt idx="9">
                    <c:v>3.2001554992255024</c:v>
                  </c:pt>
                  <c:pt idx="10">
                    <c:v>9.6004664976769618</c:v>
                  </c:pt>
                  <c:pt idx="11">
                    <c:v>6.4003109984512321</c:v>
                  </c:pt>
                  <c:pt idx="12">
                    <c:v>6.4003109984512321</c:v>
                  </c:pt>
                  <c:pt idx="13">
                    <c:v>32.00155499225616</c:v>
                  </c:pt>
                  <c:pt idx="14">
                    <c:v>3.2001554992255024</c:v>
                  </c:pt>
                  <c:pt idx="15">
                    <c:v>6.4003109984512321</c:v>
                  </c:pt>
                  <c:pt idx="16">
                    <c:v>3.2001554992255024</c:v>
                  </c:pt>
                  <c:pt idx="17">
                    <c:v>0</c:v>
                  </c:pt>
                  <c:pt idx="18">
                    <c:v>3.2001554992257297</c:v>
                  </c:pt>
                </c:numCache>
              </c:numRef>
            </c:minus>
          </c:errBars>
          <c:xVal>
            <c:numRef>
              <c:f>Iron!$A$4:$A$22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Iron!$G$4:$G$22</c:f>
              <c:numCache>
                <c:formatCode>0</c:formatCode>
                <c:ptCount val="19"/>
                <c:pt idx="0">
                  <c:v>2918.5418152937673</c:v>
                </c:pt>
                <c:pt idx="1">
                  <c:v>2924.9421262922183</c:v>
                </c:pt>
                <c:pt idx="2">
                  <c:v>2944.1430592875722</c:v>
                </c:pt>
                <c:pt idx="3">
                  <c:v>2963.3439922829261</c:v>
                </c:pt>
                <c:pt idx="4">
                  <c:v>2956.9436812844747</c:v>
                </c:pt>
                <c:pt idx="5">
                  <c:v>3136.1523892411096</c:v>
                </c:pt>
                <c:pt idx="6">
                  <c:v>3129.7520782426582</c:v>
                </c:pt>
                <c:pt idx="7">
                  <c:v>3148.9530112380121</c:v>
                </c:pt>
                <c:pt idx="8">
                  <c:v>3180.954566230268</c:v>
                </c:pt>
                <c:pt idx="9">
                  <c:v>3187.3548772287195</c:v>
                </c:pt>
                <c:pt idx="10">
                  <c:v>3168.1539442333656</c:v>
                </c:pt>
                <c:pt idx="11">
                  <c:v>3142.5527002395606</c:v>
                </c:pt>
                <c:pt idx="12">
                  <c:v>3123.3517672442072</c:v>
                </c:pt>
                <c:pt idx="13">
                  <c:v>2995.3455472751821</c:v>
                </c:pt>
                <c:pt idx="14">
                  <c:v>2963.3439922829261</c:v>
                </c:pt>
                <c:pt idx="15">
                  <c:v>2944.1430592875722</c:v>
                </c:pt>
                <c:pt idx="16">
                  <c:v>2931.3424372906697</c:v>
                </c:pt>
                <c:pt idx="17">
                  <c:v>2918.5418152937673</c:v>
                </c:pt>
                <c:pt idx="18">
                  <c:v>2918.5418152937673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DC47-4FE3-BBAE-B83F224C6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212488"/>
        <c:axId val="399212816"/>
      </c:scatterChart>
      <c:valAx>
        <c:axId val="399212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 orientation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212816"/>
        <c:crosses val="autoZero"/>
        <c:crossBetween val="midCat"/>
      </c:valAx>
      <c:valAx>
        <c:axId val="399212816"/>
        <c:scaling>
          <c:orientation val="minMax"/>
          <c:min val="2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SAW</a:t>
                </a:r>
                <a:r>
                  <a:rPr lang="en-GB" baseline="0"/>
                  <a:t> speed </a:t>
                </a:r>
                <a:r>
                  <a:rPr lang="en-GB"/>
                  <a:t>[ms</a:t>
                </a:r>
                <a:r>
                  <a:rPr lang="en-GB" baseline="30000"/>
                  <a:t>-1</a:t>
                </a:r>
                <a:r>
                  <a:rPr lang="en-GB" baseline="0"/>
                  <a:t>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21248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 acoustic</a:t>
            </a:r>
            <a:r>
              <a:rPr lang="en-US" baseline="0"/>
              <a:t> slowness</a:t>
            </a:r>
            <a:r>
              <a:rPr lang="en-US"/>
              <a:t> s_2 vs s_1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s_1 vs s_2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numRef>
              <c:f>Iron!$L$4:$L$22</c:f>
              <c:numCache>
                <c:formatCode>General</c:formatCode>
                <c:ptCount val="19"/>
                <c:pt idx="0">
                  <c:v>0</c:v>
                </c:pt>
                <c:pt idx="1">
                  <c:v>-3.278438455391635E-4</c:v>
                </c:pt>
                <c:pt idx="2">
                  <c:v>-1.8478080036675009E-4</c:v>
                </c:pt>
                <c:pt idx="3">
                  <c:v>2.1944392613567032E-4</c:v>
                </c:pt>
                <c:pt idx="4">
                  <c:v>3.0874624244823319E-4</c:v>
                </c:pt>
                <c:pt idx="5">
                  <c:v>-4.2201951203589213E-5</c:v>
                </c:pt>
                <c:pt idx="6">
                  <c:v>-3.1569006087141482E-4</c:v>
                </c:pt>
                <c:pt idx="7">
                  <c:v>-1.3597620160353262E-4</c:v>
                </c:pt>
                <c:pt idx="8">
                  <c:v>2.3424200030696397E-4</c:v>
                </c:pt>
                <c:pt idx="9">
                  <c:v>2.6696227979293782E-4</c:v>
                </c:pt>
                <c:pt idx="10">
                  <c:v>-8.2816320899273287E-5</c:v>
                </c:pt>
                <c:pt idx="11">
                  <c:v>-3.1813473590511541E-4</c:v>
                </c:pt>
                <c:pt idx="12">
                  <c:v>-9.7590871543475524E-5</c:v>
                </c:pt>
                <c:pt idx="13">
                  <c:v>2.7603782817052817E-4</c:v>
                </c:pt>
                <c:pt idx="14">
                  <c:v>2.6115452123453702E-4</c:v>
                </c:pt>
                <c:pt idx="15">
                  <c:v>-1.317129051138114E-4</c:v>
                </c:pt>
                <c:pt idx="16">
                  <c:v>-3.3905579958170613E-4</c:v>
                </c:pt>
                <c:pt idx="17">
                  <c:v>-6.0329997338367448E-5</c:v>
                </c:pt>
                <c:pt idx="18">
                  <c:v>3.0631620863399284E-4</c:v>
                </c:pt>
              </c:numCache>
            </c:numRef>
          </c:xVal>
          <c:yVal>
            <c:numRef>
              <c:f>Iron!$N$4:$N$22</c:f>
              <c:numCache>
                <c:formatCode>General</c:formatCode>
                <c:ptCount val="19"/>
                <c:pt idx="0">
                  <c:v>3.4263685884498607E-4</c:v>
                </c:pt>
                <c:pt idx="1">
                  <c:v>9.6980443788407047E-5</c:v>
                </c:pt>
                <c:pt idx="2">
                  <c:v>-2.8499686060754539E-4</c:v>
                </c:pt>
                <c:pt idx="3">
                  <c:v>-2.563617031425253E-4</c:v>
                </c:pt>
                <c:pt idx="4">
                  <c:v>1.3800806028071665E-4</c:v>
                </c:pt>
                <c:pt idx="5">
                  <c:v>3.160569668948154E-4</c:v>
                </c:pt>
                <c:pt idx="6">
                  <c:v>4.928551720115657E-5</c:v>
                </c:pt>
                <c:pt idx="7">
                  <c:v>-2.8698180057511234E-4</c:v>
                </c:pt>
                <c:pt idx="8">
                  <c:v>-2.0966601306809815E-4</c:v>
                </c:pt>
                <c:pt idx="9">
                  <c:v>1.6481440224016619E-4</c:v>
                </c:pt>
                <c:pt idx="10">
                  <c:v>3.0458306176962531E-4</c:v>
                </c:pt>
                <c:pt idx="11">
                  <c:v>7.0410135875426951E-6</c:v>
                </c:pt>
                <c:pt idx="12">
                  <c:v>-3.0493298590427055E-4</c:v>
                </c:pt>
                <c:pt idx="13">
                  <c:v>-1.8777594850444794E-4</c:v>
                </c:pt>
                <c:pt idx="14">
                  <c:v>2.1371774749592875E-4</c:v>
                </c:pt>
                <c:pt idx="15">
                  <c:v>3.1307964700186681E-4</c:v>
                </c:pt>
                <c:pt idx="16">
                  <c:v>-3.7657573688686598E-5</c:v>
                </c:pt>
                <c:pt idx="17">
                  <c:v>-3.3728372101290554E-4</c:v>
                </c:pt>
                <c:pt idx="18">
                  <c:v>-1.5352653636181295E-4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19-4454-B664-604187CAD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869656"/>
        <c:axId val="573868672"/>
      </c:scatterChart>
      <c:valAx>
        <c:axId val="573869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s_1 [sm</a:t>
                </a:r>
                <a:r>
                  <a:rPr lang="en-GB" baseline="30000"/>
                  <a:t>-1</a:t>
                </a:r>
                <a:r>
                  <a:rPr lang="en-GB" baseline="0"/>
                  <a:t>]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4827178030303028"/>
              <c:y val="0.923170147209859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868672"/>
        <c:crosses val="autoZero"/>
        <c:crossBetween val="midCat"/>
      </c:valAx>
      <c:valAx>
        <c:axId val="57386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s2</a:t>
                </a:r>
                <a:r>
                  <a:rPr lang="en-GB" baseline="0"/>
                  <a:t> [sm</a:t>
                </a:r>
                <a:r>
                  <a:rPr lang="en-GB" baseline="30000"/>
                  <a:t>-1</a:t>
                </a:r>
                <a:r>
                  <a:rPr lang="en-GB" baseline="0"/>
                  <a:t>]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893939393939394E-2"/>
              <c:y val="0.31977347940203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869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 avg. SAW frequency vs. sample orientation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Cr avg. FFT peak vs. sample orientation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Chromium!$F$4:$F$22</c:f>
                <c:numCache>
                  <c:formatCode>General</c:formatCode>
                  <c:ptCount val="19"/>
                  <c:pt idx="0">
                    <c:v>2.8867513459481291</c:v>
                  </c:pt>
                  <c:pt idx="1">
                    <c:v>2.8867513459481291</c:v>
                  </c:pt>
                  <c:pt idx="2">
                    <c:v>2.8867513459481291</c:v>
                  </c:pt>
                  <c:pt idx="3">
                    <c:v>2.8867513459481291</c:v>
                  </c:pt>
                  <c:pt idx="4">
                    <c:v>2.8867513459481291</c:v>
                  </c:pt>
                  <c:pt idx="5">
                    <c:v>2.8867513459481291</c:v>
                  </c:pt>
                  <c:pt idx="6">
                    <c:v>2.8867513459481291</c:v>
                  </c:pt>
                  <c:pt idx="7">
                    <c:v>2.8867513459481291</c:v>
                  </c:pt>
                  <c:pt idx="8">
                    <c:v>2.8867513459481291</c:v>
                  </c:pt>
                  <c:pt idx="9">
                    <c:v>2.8867513459481291</c:v>
                  </c:pt>
                  <c:pt idx="10">
                    <c:v>2.8867513459481291</c:v>
                  </c:pt>
                  <c:pt idx="11">
                    <c:v>2.8867513459481291</c:v>
                  </c:pt>
                  <c:pt idx="12">
                    <c:v>2.8867513459481291</c:v>
                  </c:pt>
                  <c:pt idx="13">
                    <c:v>2.8867513459481291</c:v>
                  </c:pt>
                  <c:pt idx="14">
                    <c:v>2.8867513459481291</c:v>
                  </c:pt>
                  <c:pt idx="15">
                    <c:v>2.8867513459481291</c:v>
                  </c:pt>
                  <c:pt idx="16">
                    <c:v>2.8867513459481291</c:v>
                  </c:pt>
                  <c:pt idx="17">
                    <c:v>2.8867513459481291</c:v>
                  </c:pt>
                  <c:pt idx="18">
                    <c:v>2.8867513459481291</c:v>
                  </c:pt>
                </c:numCache>
              </c:numRef>
            </c:plus>
            <c:minus>
              <c:numRef>
                <c:f>Chromium!$F$4:$F$22</c:f>
                <c:numCache>
                  <c:formatCode>General</c:formatCode>
                  <c:ptCount val="19"/>
                  <c:pt idx="0">
                    <c:v>2.8867513459481291</c:v>
                  </c:pt>
                  <c:pt idx="1">
                    <c:v>2.8867513459481291</c:v>
                  </c:pt>
                  <c:pt idx="2">
                    <c:v>2.8867513459481291</c:v>
                  </c:pt>
                  <c:pt idx="3">
                    <c:v>2.8867513459481291</c:v>
                  </c:pt>
                  <c:pt idx="4">
                    <c:v>2.8867513459481291</c:v>
                  </c:pt>
                  <c:pt idx="5">
                    <c:v>2.8867513459481291</c:v>
                  </c:pt>
                  <c:pt idx="6">
                    <c:v>2.8867513459481291</c:v>
                  </c:pt>
                  <c:pt idx="7">
                    <c:v>2.8867513459481291</c:v>
                  </c:pt>
                  <c:pt idx="8">
                    <c:v>2.8867513459481291</c:v>
                  </c:pt>
                  <c:pt idx="9">
                    <c:v>2.8867513459481291</c:v>
                  </c:pt>
                  <c:pt idx="10">
                    <c:v>2.8867513459481291</c:v>
                  </c:pt>
                  <c:pt idx="11">
                    <c:v>2.8867513459481291</c:v>
                  </c:pt>
                  <c:pt idx="12">
                    <c:v>2.8867513459481291</c:v>
                  </c:pt>
                  <c:pt idx="13">
                    <c:v>2.8867513459481291</c:v>
                  </c:pt>
                  <c:pt idx="14">
                    <c:v>2.8867513459481291</c:v>
                  </c:pt>
                  <c:pt idx="15">
                    <c:v>2.8867513459481291</c:v>
                  </c:pt>
                  <c:pt idx="16">
                    <c:v>2.8867513459481291</c:v>
                  </c:pt>
                  <c:pt idx="17">
                    <c:v>2.8867513459481291</c:v>
                  </c:pt>
                  <c:pt idx="18">
                    <c:v>2.8867513459481291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Iron!$A$4:$A$22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Chromium!$E$4:$E$22</c:f>
              <c:numCache>
                <c:formatCode>0</c:formatCode>
                <c:ptCount val="19"/>
                <c:pt idx="0">
                  <c:v>549.33333333333337</c:v>
                </c:pt>
                <c:pt idx="1">
                  <c:v>548.33333333333337</c:v>
                </c:pt>
                <c:pt idx="2">
                  <c:v>549.33333333333337</c:v>
                </c:pt>
                <c:pt idx="3">
                  <c:v>548.66666666666663</c:v>
                </c:pt>
                <c:pt idx="4">
                  <c:v>548.33333333333337</c:v>
                </c:pt>
                <c:pt idx="5">
                  <c:v>548</c:v>
                </c:pt>
                <c:pt idx="6">
                  <c:v>548</c:v>
                </c:pt>
                <c:pt idx="7">
                  <c:v>547.66666666666663</c:v>
                </c:pt>
                <c:pt idx="8">
                  <c:v>547.33333333333337</c:v>
                </c:pt>
                <c:pt idx="9">
                  <c:v>548</c:v>
                </c:pt>
                <c:pt idx="10">
                  <c:v>548.33333333333337</c:v>
                </c:pt>
                <c:pt idx="11">
                  <c:v>548.66666666666663</c:v>
                </c:pt>
                <c:pt idx="12">
                  <c:v>550.33333333333337</c:v>
                </c:pt>
                <c:pt idx="13">
                  <c:v>550.66666666666663</c:v>
                </c:pt>
                <c:pt idx="14">
                  <c:v>551.33333333333337</c:v>
                </c:pt>
                <c:pt idx="15">
                  <c:v>551.33333333333337</c:v>
                </c:pt>
                <c:pt idx="16">
                  <c:v>551</c:v>
                </c:pt>
                <c:pt idx="17">
                  <c:v>551</c:v>
                </c:pt>
                <c:pt idx="18">
                  <c:v>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F5-46D0-8E94-7911AA562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052848"/>
        <c:axId val="340053504"/>
      </c:scatterChart>
      <c:valAx>
        <c:axId val="34005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</a:t>
                </a:r>
                <a:r>
                  <a:rPr lang="en-GB" baseline="0"/>
                  <a:t> orientation [°]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53504"/>
        <c:crosses val="autoZero"/>
        <c:crossBetween val="midCat"/>
      </c:valAx>
      <c:valAx>
        <c:axId val="34005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FFT peak frequency [MHz]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5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Cr SAW speed vs. sample orientation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Cr avg. FFT peak vs. sample orientation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Chromium!$K$4:$K$22</c:f>
                <c:numCache>
                  <c:formatCode>General</c:formatCode>
                  <c:ptCount val="19"/>
                  <c:pt idx="0">
                    <c:v>16.000777496128194</c:v>
                  </c:pt>
                  <c:pt idx="1">
                    <c:v>16.000777496127967</c:v>
                  </c:pt>
                  <c:pt idx="2">
                    <c:v>6.4003109984512321</c:v>
                  </c:pt>
                  <c:pt idx="3">
                    <c:v>3.2001554992257297</c:v>
                  </c:pt>
                  <c:pt idx="4">
                    <c:v>3.2001554992257297</c:v>
                  </c:pt>
                  <c:pt idx="5">
                    <c:v>0</c:v>
                  </c:pt>
                  <c:pt idx="6">
                    <c:v>0</c:v>
                  </c:pt>
                  <c:pt idx="7">
                    <c:v>3.2001554992255024</c:v>
                  </c:pt>
                  <c:pt idx="8">
                    <c:v>3.2001554992255024</c:v>
                  </c:pt>
                  <c:pt idx="9">
                    <c:v>0</c:v>
                  </c:pt>
                  <c:pt idx="10">
                    <c:v>3.2001554992257297</c:v>
                  </c:pt>
                  <c:pt idx="11">
                    <c:v>6.4003109984512321</c:v>
                  </c:pt>
                  <c:pt idx="12">
                    <c:v>3.2001554992257297</c:v>
                  </c:pt>
                  <c:pt idx="13">
                    <c:v>6.4003109984512321</c:v>
                  </c:pt>
                  <c:pt idx="14">
                    <c:v>3.2001554992255024</c:v>
                  </c:pt>
                  <c:pt idx="15">
                    <c:v>6.4003109984512321</c:v>
                  </c:pt>
                  <c:pt idx="16">
                    <c:v>6.4003109984512321</c:v>
                  </c:pt>
                  <c:pt idx="17">
                    <c:v>6.4003109984512321</c:v>
                  </c:pt>
                  <c:pt idx="18">
                    <c:v>6.4003109984512321</c:v>
                  </c:pt>
                </c:numCache>
              </c:numRef>
            </c:plus>
            <c:minus>
              <c:numRef>
                <c:f>Chromium!$K$4:$K$22</c:f>
                <c:numCache>
                  <c:formatCode>General</c:formatCode>
                  <c:ptCount val="19"/>
                  <c:pt idx="0">
                    <c:v>16.000777496128194</c:v>
                  </c:pt>
                  <c:pt idx="1">
                    <c:v>16.000777496127967</c:v>
                  </c:pt>
                  <c:pt idx="2">
                    <c:v>6.4003109984512321</c:v>
                  </c:pt>
                  <c:pt idx="3">
                    <c:v>3.2001554992257297</c:v>
                  </c:pt>
                  <c:pt idx="4">
                    <c:v>3.2001554992257297</c:v>
                  </c:pt>
                  <c:pt idx="5">
                    <c:v>0</c:v>
                  </c:pt>
                  <c:pt idx="6">
                    <c:v>0</c:v>
                  </c:pt>
                  <c:pt idx="7">
                    <c:v>3.2001554992255024</c:v>
                  </c:pt>
                  <c:pt idx="8">
                    <c:v>3.2001554992255024</c:v>
                  </c:pt>
                  <c:pt idx="9">
                    <c:v>0</c:v>
                  </c:pt>
                  <c:pt idx="10">
                    <c:v>3.2001554992257297</c:v>
                  </c:pt>
                  <c:pt idx="11">
                    <c:v>6.4003109984512321</c:v>
                  </c:pt>
                  <c:pt idx="12">
                    <c:v>3.2001554992257297</c:v>
                  </c:pt>
                  <c:pt idx="13">
                    <c:v>6.4003109984512321</c:v>
                  </c:pt>
                  <c:pt idx="14">
                    <c:v>3.2001554992255024</c:v>
                  </c:pt>
                  <c:pt idx="15">
                    <c:v>6.4003109984512321</c:v>
                  </c:pt>
                  <c:pt idx="16">
                    <c:v>6.4003109984512321</c:v>
                  </c:pt>
                  <c:pt idx="17">
                    <c:v>6.4003109984512321</c:v>
                  </c:pt>
                  <c:pt idx="18">
                    <c:v>6.4003109984512321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Iron!$A$4:$A$22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Chromium!$G$4:$G$22</c:f>
              <c:numCache>
                <c:formatCode>0</c:formatCode>
                <c:ptCount val="19"/>
                <c:pt idx="0">
                  <c:v>3526.5713601466355</c:v>
                </c:pt>
                <c:pt idx="1">
                  <c:v>3520.171049148184</c:v>
                </c:pt>
                <c:pt idx="2">
                  <c:v>3520.171049148184</c:v>
                </c:pt>
                <c:pt idx="3">
                  <c:v>3513.770738149733</c:v>
                </c:pt>
                <c:pt idx="4">
                  <c:v>3513.770738149733</c:v>
                </c:pt>
                <c:pt idx="5">
                  <c:v>3507.3704271512815</c:v>
                </c:pt>
                <c:pt idx="6">
                  <c:v>3507.3704271512815</c:v>
                </c:pt>
                <c:pt idx="7">
                  <c:v>3507.3704271512815</c:v>
                </c:pt>
                <c:pt idx="8">
                  <c:v>3500.9701161528305</c:v>
                </c:pt>
                <c:pt idx="9">
                  <c:v>3507.3704271512815</c:v>
                </c:pt>
                <c:pt idx="10">
                  <c:v>3507.3704271512815</c:v>
                </c:pt>
                <c:pt idx="11">
                  <c:v>3507.3704271512815</c:v>
                </c:pt>
                <c:pt idx="12">
                  <c:v>3526.5713601466355</c:v>
                </c:pt>
                <c:pt idx="13">
                  <c:v>3532.9716711450865</c:v>
                </c:pt>
                <c:pt idx="14">
                  <c:v>3532.9716711450865</c:v>
                </c:pt>
                <c:pt idx="15">
                  <c:v>3532.9716711450865</c:v>
                </c:pt>
                <c:pt idx="16">
                  <c:v>3532.9716711450865</c:v>
                </c:pt>
                <c:pt idx="17">
                  <c:v>3532.9716711450865</c:v>
                </c:pt>
                <c:pt idx="18">
                  <c:v>3526.5713601466355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1-4D13-B166-97671105D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052848"/>
        <c:axId val="340053504"/>
      </c:scatterChart>
      <c:valAx>
        <c:axId val="34005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</a:t>
                </a:r>
                <a:r>
                  <a:rPr lang="en-GB" baseline="0"/>
                  <a:t> orientation [°]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53504"/>
        <c:crosses val="autoZero"/>
        <c:crossBetween val="midCat"/>
      </c:valAx>
      <c:valAx>
        <c:axId val="34005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SAW</a:t>
                </a:r>
                <a:r>
                  <a:rPr lang="en-GB" baseline="0"/>
                  <a:t> speed [ms</a:t>
                </a:r>
                <a:r>
                  <a:rPr lang="en-GB" baseline="30000"/>
                  <a:t>-1</a:t>
                </a:r>
                <a:r>
                  <a:rPr lang="en-GB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5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 acoustic</a:t>
            </a:r>
            <a:r>
              <a:rPr lang="en-US" baseline="0"/>
              <a:t> slowness </a:t>
            </a:r>
            <a:r>
              <a:rPr lang="en-US"/>
              <a:t>s_2 vs s_1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s_1 vs s_2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Chromium!$L$4:$L$22</c:f>
              <c:numCache>
                <c:formatCode>General</c:formatCode>
                <c:ptCount val="19"/>
                <c:pt idx="0">
                  <c:v>0</c:v>
                </c:pt>
                <c:pt idx="1">
                  <c:v>-2.7240843165708673E-4</c:v>
                </c:pt>
                <c:pt idx="2">
                  <c:v>-1.5454394212491827E-4</c:v>
                </c:pt>
                <c:pt idx="3">
                  <c:v>1.8506837486487315E-4</c:v>
                </c:pt>
                <c:pt idx="4">
                  <c:v>2.5981924227884103E-4</c:v>
                </c:pt>
                <c:pt idx="5">
                  <c:v>-3.7735321331676488E-5</c:v>
                </c:pt>
                <c:pt idx="6">
                  <c:v>-2.8170153241993039E-4</c:v>
                </c:pt>
                <c:pt idx="7">
                  <c:v>-1.2208082333747819E-4</c:v>
                </c:pt>
                <c:pt idx="8">
                  <c:v>2.1283048291144622E-4</c:v>
                </c:pt>
                <c:pt idx="9">
                  <c:v>2.4260440754905665E-4</c:v>
                </c:pt>
                <c:pt idx="10">
                  <c:v>-7.4806713221058901E-5</c:v>
                </c:pt>
                <c:pt idx="11">
                  <c:v>-2.8504407906826943E-4</c:v>
                </c:pt>
                <c:pt idx="12">
                  <c:v>-8.6432568626526414E-5</c:v>
                </c:pt>
                <c:pt idx="13">
                  <c:v>2.3403207170979564E-4</c:v>
                </c:pt>
                <c:pt idx="14">
                  <c:v>2.1904808574563524E-4</c:v>
                </c:pt>
                <c:pt idx="15">
                  <c:v>-1.0976075426150951E-4</c:v>
                </c:pt>
                <c:pt idx="16">
                  <c:v>-2.8131803660945908E-4</c:v>
                </c:pt>
                <c:pt idx="17">
                  <c:v>-4.9837823888216592E-5</c:v>
                </c:pt>
                <c:pt idx="18">
                  <c:v>2.5350306921433893E-4</c:v>
                </c:pt>
              </c:numCache>
            </c:numRef>
          </c:xVal>
          <c:yVal>
            <c:numRef>
              <c:f>Chromium!$N$4:$N$22</c:f>
              <c:numCache>
                <c:formatCode>General</c:formatCode>
                <c:ptCount val="19"/>
                <c:pt idx="0">
                  <c:v>2.8356153835447124E-4</c:v>
                </c:pt>
                <c:pt idx="1">
                  <c:v>8.0581932384185491E-5</c:v>
                </c:pt>
                <c:pt idx="2">
                  <c:v>-2.3836101068994706E-4</c:v>
                </c:pt>
                <c:pt idx="3">
                  <c:v>-2.1620303926227544E-4</c:v>
                </c:pt>
                <c:pt idx="4">
                  <c:v>1.1613793050945553E-4</c:v>
                </c:pt>
                <c:pt idx="5">
                  <c:v>2.8260568207748093E-4</c:v>
                </c:pt>
                <c:pt idx="6">
                  <c:v>4.3979229765265625E-5</c:v>
                </c:pt>
                <c:pt idx="7">
                  <c:v>-2.5765519321707171E-4</c:v>
                </c:pt>
                <c:pt idx="8">
                  <c:v>-1.9050092960666321E-4</c:v>
                </c:pt>
                <c:pt idx="9">
                  <c:v>1.4977659181679339E-4</c:v>
                </c:pt>
                <c:pt idx="10">
                  <c:v>2.7512521090504476E-4</c:v>
                </c:pt>
                <c:pt idx="11">
                  <c:v>6.3086453859187282E-6</c:v>
                </c:pt>
                <c:pt idx="12">
                  <c:v>-2.700676898752886E-4</c:v>
                </c:pt>
                <c:pt idx="13">
                  <c:v>-1.5920134764507544E-4</c:v>
                </c:pt>
                <c:pt idx="14">
                  <c:v>1.7925963241053448E-4</c:v>
                </c:pt>
                <c:pt idx="15">
                  <c:v>2.60899705834889E-4</c:v>
                </c:pt>
                <c:pt idx="16">
                  <c:v>-3.1244870922859534E-5</c:v>
                </c:pt>
                <c:pt idx="17">
                  <c:v>-2.7862568257587848E-4</c:v>
                </c:pt>
                <c:pt idx="18">
                  <c:v>-1.270564438856383E-4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0D-4A8B-95B9-5DC65670A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869656"/>
        <c:axId val="573868672"/>
      </c:scatterChart>
      <c:valAx>
        <c:axId val="573869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s_1 [sm</a:t>
                </a:r>
                <a:r>
                  <a:rPr lang="en-GB" baseline="30000"/>
                  <a:t>-1</a:t>
                </a:r>
                <a:r>
                  <a:rPr lang="en-GB" baseline="0"/>
                  <a:t>]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4827178030303028"/>
              <c:y val="0.923170147209859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868672"/>
        <c:crosses val="autoZero"/>
        <c:crossBetween val="midCat"/>
      </c:valAx>
      <c:valAx>
        <c:axId val="57386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s2</a:t>
                </a:r>
                <a:r>
                  <a:rPr lang="en-GB" baseline="0"/>
                  <a:t> [sm</a:t>
                </a:r>
                <a:r>
                  <a:rPr lang="en-GB" baseline="30000"/>
                  <a:t>-1</a:t>
                </a:r>
                <a:r>
                  <a:rPr lang="en-GB" baseline="0"/>
                  <a:t>]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893939393939394E-2"/>
              <c:y val="0.31977347940203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869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 avg. SAW frequency vs. sample orientation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 avg. FFT peak vs. sample orientation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AD47">
                  <a:lumMod val="60000"/>
                  <a:lumOff val="40000"/>
                </a:srgbClr>
              </a:solidFill>
              <a:ln w="9525">
                <a:solidFill>
                  <a:srgbClr val="70AD47">
                    <a:lumMod val="60000"/>
                    <a:lumOff val="40000"/>
                  </a:srgbClr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Vanadium!$F$4:$F$22</c:f>
                <c:numCache>
                  <c:formatCode>General</c:formatCode>
                  <c:ptCount val="19"/>
                  <c:pt idx="0">
                    <c:v>2.8867513459481291</c:v>
                  </c:pt>
                  <c:pt idx="1">
                    <c:v>2.8867513459481291</c:v>
                  </c:pt>
                  <c:pt idx="2">
                    <c:v>2.8867513459481291</c:v>
                  </c:pt>
                  <c:pt idx="3">
                    <c:v>2.8867513459481291</c:v>
                  </c:pt>
                  <c:pt idx="4">
                    <c:v>2.8867513459481291</c:v>
                  </c:pt>
                  <c:pt idx="5">
                    <c:v>2.8867513459481291</c:v>
                  </c:pt>
                  <c:pt idx="6">
                    <c:v>2.8867513459481291</c:v>
                  </c:pt>
                  <c:pt idx="7">
                    <c:v>2.8867513459481291</c:v>
                  </c:pt>
                  <c:pt idx="8">
                    <c:v>2.8867513459481291</c:v>
                  </c:pt>
                  <c:pt idx="9">
                    <c:v>2.8867513459481291</c:v>
                  </c:pt>
                  <c:pt idx="10">
                    <c:v>2.8867513459481291</c:v>
                  </c:pt>
                  <c:pt idx="11">
                    <c:v>2.8867513459481291</c:v>
                  </c:pt>
                  <c:pt idx="12">
                    <c:v>2.8867513459481291</c:v>
                  </c:pt>
                  <c:pt idx="13">
                    <c:v>2.8867513459481291</c:v>
                  </c:pt>
                  <c:pt idx="14">
                    <c:v>2.8867513459481291</c:v>
                  </c:pt>
                  <c:pt idx="15">
                    <c:v>2.8867513459481291</c:v>
                  </c:pt>
                  <c:pt idx="16">
                    <c:v>2.8867513459481291</c:v>
                  </c:pt>
                  <c:pt idx="17">
                    <c:v>2.8867513459481291</c:v>
                  </c:pt>
                  <c:pt idx="18">
                    <c:v>2.8867513459481291</c:v>
                  </c:pt>
                </c:numCache>
              </c:numRef>
            </c:plus>
            <c:minus>
              <c:numRef>
                <c:f>Vanadium!$F$4:$F$22</c:f>
                <c:numCache>
                  <c:formatCode>General</c:formatCode>
                  <c:ptCount val="19"/>
                  <c:pt idx="0">
                    <c:v>2.8867513459481291</c:v>
                  </c:pt>
                  <c:pt idx="1">
                    <c:v>2.8867513459481291</c:v>
                  </c:pt>
                  <c:pt idx="2">
                    <c:v>2.8867513459481291</c:v>
                  </c:pt>
                  <c:pt idx="3">
                    <c:v>2.8867513459481291</c:v>
                  </c:pt>
                  <c:pt idx="4">
                    <c:v>2.8867513459481291</c:v>
                  </c:pt>
                  <c:pt idx="5">
                    <c:v>2.8867513459481291</c:v>
                  </c:pt>
                  <c:pt idx="6">
                    <c:v>2.8867513459481291</c:v>
                  </c:pt>
                  <c:pt idx="7">
                    <c:v>2.8867513459481291</c:v>
                  </c:pt>
                  <c:pt idx="8">
                    <c:v>2.8867513459481291</c:v>
                  </c:pt>
                  <c:pt idx="9">
                    <c:v>2.8867513459481291</c:v>
                  </c:pt>
                  <c:pt idx="10">
                    <c:v>2.8867513459481291</c:v>
                  </c:pt>
                  <c:pt idx="11">
                    <c:v>2.8867513459481291</c:v>
                  </c:pt>
                  <c:pt idx="12">
                    <c:v>2.8867513459481291</c:v>
                  </c:pt>
                  <c:pt idx="13">
                    <c:v>2.8867513459481291</c:v>
                  </c:pt>
                  <c:pt idx="14">
                    <c:v>2.8867513459481291</c:v>
                  </c:pt>
                  <c:pt idx="15">
                    <c:v>2.8867513459481291</c:v>
                  </c:pt>
                  <c:pt idx="16">
                    <c:v>2.8867513459481291</c:v>
                  </c:pt>
                  <c:pt idx="17">
                    <c:v>2.8867513459481291</c:v>
                  </c:pt>
                  <c:pt idx="18">
                    <c:v>2.8867513459481291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Iron!$A$4:$A$22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Vanadium!$E$4:$E$22</c:f>
              <c:numCache>
                <c:formatCode>General</c:formatCode>
                <c:ptCount val="19"/>
                <c:pt idx="0">
                  <c:v>397.33333333333331</c:v>
                </c:pt>
                <c:pt idx="1">
                  <c:v>397</c:v>
                </c:pt>
                <c:pt idx="2">
                  <c:v>398.33333333333331</c:v>
                </c:pt>
                <c:pt idx="3">
                  <c:v>396.66666666666669</c:v>
                </c:pt>
                <c:pt idx="4">
                  <c:v>396.66666666666669</c:v>
                </c:pt>
                <c:pt idx="5">
                  <c:v>396</c:v>
                </c:pt>
                <c:pt idx="6">
                  <c:v>395.66666666666669</c:v>
                </c:pt>
                <c:pt idx="7">
                  <c:v>395.33333333333331</c:v>
                </c:pt>
                <c:pt idx="8">
                  <c:v>395</c:v>
                </c:pt>
                <c:pt idx="9">
                  <c:v>395</c:v>
                </c:pt>
                <c:pt idx="10">
                  <c:v>395</c:v>
                </c:pt>
                <c:pt idx="11">
                  <c:v>395</c:v>
                </c:pt>
                <c:pt idx="12">
                  <c:v>394.66666666666669</c:v>
                </c:pt>
                <c:pt idx="13">
                  <c:v>395</c:v>
                </c:pt>
                <c:pt idx="14">
                  <c:v>395.33333333333331</c:v>
                </c:pt>
                <c:pt idx="15">
                  <c:v>395.33333333333331</c:v>
                </c:pt>
                <c:pt idx="16">
                  <c:v>396</c:v>
                </c:pt>
                <c:pt idx="17">
                  <c:v>396.33333333333331</c:v>
                </c:pt>
                <c:pt idx="18">
                  <c:v>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FB-407C-B62D-E3421AEAD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052848"/>
        <c:axId val="340053504"/>
      </c:scatterChart>
      <c:valAx>
        <c:axId val="34005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</a:t>
                </a:r>
                <a:r>
                  <a:rPr lang="en-GB" baseline="0"/>
                  <a:t> orientation [°]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53504"/>
        <c:crosses val="autoZero"/>
        <c:crossBetween val="midCat"/>
      </c:valAx>
      <c:valAx>
        <c:axId val="34005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FFT peak frequency [MHz]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5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 SAW speed vs. sample orientation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 avg. FFT peak vs. sample orientation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AD47">
                  <a:lumMod val="60000"/>
                  <a:lumOff val="40000"/>
                </a:srgbClr>
              </a:solidFill>
              <a:ln w="9525">
                <a:solidFill>
                  <a:srgbClr val="70AD47">
                    <a:lumMod val="60000"/>
                    <a:lumOff val="40000"/>
                  </a:srgbClr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Vanadium!$K$4:$K$22</c:f>
                <c:numCache>
                  <c:formatCode>General</c:formatCode>
                  <c:ptCount val="19"/>
                  <c:pt idx="0">
                    <c:v>3.2001554992255024</c:v>
                  </c:pt>
                  <c:pt idx="1">
                    <c:v>0</c:v>
                  </c:pt>
                  <c:pt idx="2">
                    <c:v>3.2001554992257297</c:v>
                  </c:pt>
                  <c:pt idx="3">
                    <c:v>3.2001554992257297</c:v>
                  </c:pt>
                  <c:pt idx="4">
                    <c:v>3.2001554992257297</c:v>
                  </c:pt>
                  <c:pt idx="5">
                    <c:v>6.4003109984512321</c:v>
                  </c:pt>
                  <c:pt idx="6">
                    <c:v>3.2001554992255024</c:v>
                  </c:pt>
                  <c:pt idx="7">
                    <c:v>6.4003109984512321</c:v>
                  </c:pt>
                  <c:pt idx="8">
                    <c:v>6.4003109984512321</c:v>
                  </c:pt>
                  <c:pt idx="9">
                    <c:v>6.4003109984512321</c:v>
                  </c:pt>
                  <c:pt idx="10">
                    <c:v>6.4003109984512321</c:v>
                  </c:pt>
                  <c:pt idx="11">
                    <c:v>6.4003109984512321</c:v>
                  </c:pt>
                  <c:pt idx="12">
                    <c:v>3.2001554992257297</c:v>
                  </c:pt>
                  <c:pt idx="13">
                    <c:v>0</c:v>
                  </c:pt>
                  <c:pt idx="14">
                    <c:v>3.2001554992255024</c:v>
                  </c:pt>
                  <c:pt idx="15">
                    <c:v>3.2001554992255024</c:v>
                  </c:pt>
                  <c:pt idx="16">
                    <c:v>6.4003109984512321</c:v>
                  </c:pt>
                  <c:pt idx="17">
                    <c:v>3.2001554992257297</c:v>
                  </c:pt>
                  <c:pt idx="18">
                    <c:v>0</c:v>
                  </c:pt>
                </c:numCache>
              </c:numRef>
            </c:plus>
            <c:minus>
              <c:numRef>
                <c:f>Vanadium!$K$4:$K$22</c:f>
                <c:numCache>
                  <c:formatCode>General</c:formatCode>
                  <c:ptCount val="19"/>
                  <c:pt idx="0">
                    <c:v>3.2001554992255024</c:v>
                  </c:pt>
                  <c:pt idx="1">
                    <c:v>0</c:v>
                  </c:pt>
                  <c:pt idx="2">
                    <c:v>3.2001554992257297</c:v>
                  </c:pt>
                  <c:pt idx="3">
                    <c:v>3.2001554992257297</c:v>
                  </c:pt>
                  <c:pt idx="4">
                    <c:v>3.2001554992257297</c:v>
                  </c:pt>
                  <c:pt idx="5">
                    <c:v>6.4003109984512321</c:v>
                  </c:pt>
                  <c:pt idx="6">
                    <c:v>3.2001554992255024</c:v>
                  </c:pt>
                  <c:pt idx="7">
                    <c:v>6.4003109984512321</c:v>
                  </c:pt>
                  <c:pt idx="8">
                    <c:v>6.4003109984512321</c:v>
                  </c:pt>
                  <c:pt idx="9">
                    <c:v>6.4003109984512321</c:v>
                  </c:pt>
                  <c:pt idx="10">
                    <c:v>6.4003109984512321</c:v>
                  </c:pt>
                  <c:pt idx="11">
                    <c:v>6.4003109984512321</c:v>
                  </c:pt>
                  <c:pt idx="12">
                    <c:v>3.2001554992257297</c:v>
                  </c:pt>
                  <c:pt idx="13">
                    <c:v>0</c:v>
                  </c:pt>
                  <c:pt idx="14">
                    <c:v>3.2001554992255024</c:v>
                  </c:pt>
                  <c:pt idx="15">
                    <c:v>3.2001554992255024</c:v>
                  </c:pt>
                  <c:pt idx="16">
                    <c:v>6.4003109984512321</c:v>
                  </c:pt>
                  <c:pt idx="17">
                    <c:v>3.2001554992257297</c:v>
                  </c:pt>
                  <c:pt idx="1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Iron!$A$4:$A$22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Vanadium!$G$4:$G$22</c:f>
              <c:numCache>
                <c:formatCode>0</c:formatCode>
                <c:ptCount val="19"/>
                <c:pt idx="0">
                  <c:v>2540.9234663851439</c:v>
                </c:pt>
                <c:pt idx="1">
                  <c:v>2540.9234663851439</c:v>
                </c:pt>
                <c:pt idx="2">
                  <c:v>2547.3237773835949</c:v>
                </c:pt>
                <c:pt idx="3">
                  <c:v>2540.9234663851439</c:v>
                </c:pt>
                <c:pt idx="4">
                  <c:v>2540.9234663851439</c:v>
                </c:pt>
                <c:pt idx="5">
                  <c:v>2534.5231553866925</c:v>
                </c:pt>
                <c:pt idx="6">
                  <c:v>2534.5231553866925</c:v>
                </c:pt>
                <c:pt idx="7">
                  <c:v>2534.5231553866925</c:v>
                </c:pt>
                <c:pt idx="8">
                  <c:v>2528.1228443882414</c:v>
                </c:pt>
                <c:pt idx="9">
                  <c:v>2528.1228443882414</c:v>
                </c:pt>
                <c:pt idx="10">
                  <c:v>2528.1228443882414</c:v>
                </c:pt>
                <c:pt idx="11">
                  <c:v>2528.1228443882414</c:v>
                </c:pt>
                <c:pt idx="12">
                  <c:v>2528.1228443882414</c:v>
                </c:pt>
                <c:pt idx="13">
                  <c:v>2528.1228443882414</c:v>
                </c:pt>
                <c:pt idx="14">
                  <c:v>2528.1228443882414</c:v>
                </c:pt>
                <c:pt idx="15">
                  <c:v>2528.1228443882414</c:v>
                </c:pt>
                <c:pt idx="16">
                  <c:v>2528.1228443882414</c:v>
                </c:pt>
                <c:pt idx="17">
                  <c:v>2540.9234663851439</c:v>
                </c:pt>
                <c:pt idx="18">
                  <c:v>2540.9234663851439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DE-44D5-B411-AE6E2896F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052848"/>
        <c:axId val="340053504"/>
      </c:scatterChart>
      <c:valAx>
        <c:axId val="34005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</a:t>
                </a:r>
                <a:r>
                  <a:rPr lang="en-GB" baseline="0"/>
                  <a:t> orientation [°]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53504"/>
        <c:crosses val="autoZero"/>
        <c:crossBetween val="midCat"/>
      </c:valAx>
      <c:valAx>
        <c:axId val="34005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SAW</a:t>
                </a:r>
                <a:r>
                  <a:rPr lang="en-GB" baseline="0"/>
                  <a:t> speed [ms</a:t>
                </a:r>
                <a:r>
                  <a:rPr lang="en-GB" baseline="30000"/>
                  <a:t>-1</a:t>
                </a:r>
                <a:r>
                  <a:rPr lang="en-GB" baseline="0"/>
                  <a:t>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5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 acousti</a:t>
            </a:r>
            <a:r>
              <a:rPr lang="en-US" baseline="0"/>
              <a:t>c slowness</a:t>
            </a:r>
            <a:r>
              <a:rPr lang="en-US"/>
              <a:t> s_2 vs s_1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s_1 vs s_2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Vanadium!$L$4:$L$22</c:f>
              <c:numCache>
                <c:formatCode>General</c:formatCode>
                <c:ptCount val="19"/>
                <c:pt idx="0">
                  <c:v>0</c:v>
                </c:pt>
                <c:pt idx="1">
                  <c:v>-3.7739203378185822E-4</c:v>
                </c:pt>
                <c:pt idx="2">
                  <c:v>-2.1356574916760063E-4</c:v>
                </c:pt>
                <c:pt idx="3">
                  <c:v>2.5592578791137368E-4</c:v>
                </c:pt>
                <c:pt idx="4">
                  <c:v>3.5929663478862401E-4</c:v>
                </c:pt>
                <c:pt idx="5">
                  <c:v>-5.2219586085249284E-5</c:v>
                </c:pt>
                <c:pt idx="6">
                  <c:v>-3.8982939334879257E-4</c:v>
                </c:pt>
                <c:pt idx="7">
                  <c:v>-1.6894012926499508E-4</c:v>
                </c:pt>
                <c:pt idx="8">
                  <c:v>2.947298079811673E-4</c:v>
                </c:pt>
                <c:pt idx="9">
                  <c:v>3.3657522870096971E-4</c:v>
                </c:pt>
                <c:pt idx="10">
                  <c:v>-1.0378247808896272E-4</c:v>
                </c:pt>
                <c:pt idx="11">
                  <c:v>-3.9545355779597882E-4</c:v>
                </c:pt>
                <c:pt idx="12">
                  <c:v>-1.205679628182685E-4</c:v>
                </c:pt>
                <c:pt idx="13">
                  <c:v>3.2705241413622069E-4</c:v>
                </c:pt>
                <c:pt idx="14">
                  <c:v>3.0611276792807756E-4</c:v>
                </c:pt>
                <c:pt idx="15">
                  <c:v>-1.5338718063886899E-4</c:v>
                </c:pt>
                <c:pt idx="16">
                  <c:v>-3.9313305369220605E-4</c:v>
                </c:pt>
                <c:pt idx="17">
                  <c:v>-6.9295916338275962E-5</c:v>
                </c:pt>
                <c:pt idx="18">
                  <c:v>3.5183927238564415E-4</c:v>
                </c:pt>
              </c:numCache>
            </c:numRef>
          </c:xVal>
          <c:yVal>
            <c:numRef>
              <c:f>Vanadium!$N$4:$N$22</c:f>
              <c:numCache>
                <c:formatCode>General</c:formatCode>
                <c:ptCount val="19"/>
                <c:pt idx="0">
                  <c:v>3.9355770184713764E-4</c:v>
                </c:pt>
                <c:pt idx="1">
                  <c:v>1.1163743781184387E-4</c:v>
                </c:pt>
                <c:pt idx="2">
                  <c:v>-3.2939335648108264E-4</c:v>
                </c:pt>
                <c:pt idx="3">
                  <c:v>-2.9898102910576628E-4</c:v>
                </c:pt>
                <c:pt idx="4">
                  <c:v>1.6060383841232011E-4</c:v>
                </c:pt>
                <c:pt idx="5">
                  <c:v>3.9108059034964534E-4</c:v>
                </c:pt>
                <c:pt idx="6">
                  <c:v>6.0860146240822129E-5</c:v>
                </c:pt>
                <c:pt idx="7">
                  <c:v>-3.5655314616907902E-4</c:v>
                </c:pt>
                <c:pt idx="8">
                  <c:v>-2.6380761644264499E-4</c:v>
                </c:pt>
                <c:pt idx="9">
                  <c:v>2.0779132231798169E-4</c:v>
                </c:pt>
                <c:pt idx="10">
                  <c:v>3.8169269766066968E-4</c:v>
                </c:pt>
                <c:pt idx="11">
                  <c:v>8.7522472695783872E-6</c:v>
                </c:pt>
                <c:pt idx="12">
                  <c:v>-3.7672733448426335E-4</c:v>
                </c:pt>
                <c:pt idx="13">
                  <c:v>-2.2247884531666236E-4</c:v>
                </c:pt>
                <c:pt idx="14">
                  <c:v>2.5050966352054433E-4</c:v>
                </c:pt>
                <c:pt idx="15">
                  <c:v>3.6459908258445247E-4</c:v>
                </c:pt>
                <c:pt idx="16">
                  <c:v>-4.366371835295813E-5</c:v>
                </c:pt>
                <c:pt idx="17">
                  <c:v>-3.8740900952615847E-4</c:v>
                </c:pt>
                <c:pt idx="18">
                  <c:v>-1.7634282262213275E-4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38-47C3-8C75-685D724DF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869656"/>
        <c:axId val="573868672"/>
      </c:scatterChart>
      <c:valAx>
        <c:axId val="573869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s_1 [sm</a:t>
                </a:r>
                <a:r>
                  <a:rPr lang="en-GB" baseline="30000"/>
                  <a:t>-1</a:t>
                </a:r>
                <a:r>
                  <a:rPr lang="en-GB" baseline="0"/>
                  <a:t>]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4827178030303028"/>
              <c:y val="0.923170147209859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868672"/>
        <c:crosses val="autoZero"/>
        <c:crossBetween val="midCat"/>
      </c:valAx>
      <c:valAx>
        <c:axId val="57386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s2</a:t>
                </a:r>
                <a:r>
                  <a:rPr lang="en-GB" baseline="0"/>
                  <a:t> [sm</a:t>
                </a:r>
                <a:r>
                  <a:rPr lang="en-GB" baseline="30000"/>
                  <a:t>-1</a:t>
                </a:r>
                <a:r>
                  <a:rPr lang="en-GB" baseline="0"/>
                  <a:t>]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893939393939394E-2"/>
              <c:y val="0.31977347940203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869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59728</xdr:colOff>
      <xdr:row>27</xdr:row>
      <xdr:rowOff>42749</xdr:rowOff>
    </xdr:from>
    <xdr:to>
      <xdr:col>6</xdr:col>
      <xdr:colOff>433108</xdr:colOff>
      <xdr:row>45</xdr:row>
      <xdr:rowOff>79897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1229E4-A0E9-4610-A823-23D557839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461346</xdr:colOff>
      <xdr:row>27</xdr:row>
      <xdr:rowOff>43703</xdr:rowOff>
    </xdr:from>
    <xdr:to>
      <xdr:col>15</xdr:col>
      <xdr:colOff>37764</xdr:colOff>
      <xdr:row>45</xdr:row>
      <xdr:rowOff>80851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DD1A76F-97A0-468E-9ECB-E85FE79DE6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22860</xdr:colOff>
      <xdr:row>0</xdr:row>
      <xdr:rowOff>137160</xdr:rowOff>
    </xdr:from>
    <xdr:to>
      <xdr:col>23</xdr:col>
      <xdr:colOff>510540</xdr:colOff>
      <xdr:row>19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2528B9-05CC-4C76-BF08-3717493927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</xdr:colOff>
      <xdr:row>26</xdr:row>
      <xdr:rowOff>41910</xdr:rowOff>
    </xdr:from>
    <xdr:to>
      <xdr:col>6</xdr:col>
      <xdr:colOff>461963</xdr:colOff>
      <xdr:row>44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1D4B3C-8AAD-4B47-9A1C-F2E27BEF71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26</xdr:row>
      <xdr:rowOff>38100</xdr:rowOff>
    </xdr:from>
    <xdr:to>
      <xdr:col>16</xdr:col>
      <xdr:colOff>134303</xdr:colOff>
      <xdr:row>44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D941EA-46DD-43D8-9C85-C657143AAF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30480</xdr:colOff>
      <xdr:row>0</xdr:row>
      <xdr:rowOff>152400</xdr:rowOff>
    </xdr:from>
    <xdr:to>
      <xdr:col>23</xdr:col>
      <xdr:colOff>518160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3D542C-3BDF-4445-AE6C-BF060C15D8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89535</xdr:colOff>
      <xdr:row>26</xdr:row>
      <xdr:rowOff>22860</xdr:rowOff>
    </xdr:from>
    <xdr:to>
      <xdr:col>6</xdr:col>
      <xdr:colOff>482918</xdr:colOff>
      <xdr:row>44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FD77C3-BEF4-4B45-9546-AA41A255E6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510540</xdr:colOff>
      <xdr:row>26</xdr:row>
      <xdr:rowOff>7620</xdr:rowOff>
    </xdr:from>
    <xdr:to>
      <xdr:col>16</xdr:col>
      <xdr:colOff>134303</xdr:colOff>
      <xdr:row>44</xdr:row>
      <xdr:rowOff>32385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56BB37-16D2-4816-BCAA-3792643643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15240</xdr:colOff>
      <xdr:row>0</xdr:row>
      <xdr:rowOff>175260</xdr:rowOff>
    </xdr:from>
    <xdr:to>
      <xdr:col>23</xdr:col>
      <xdr:colOff>502920</xdr:colOff>
      <xdr:row>20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F421A8-1483-4FDB-818F-135764A44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5"/>
  <sheetViews>
    <sheetView topLeftCell="A7" zoomScaleNormal="100" workbookViewId="0">
      <selection activeCell="Y16" sqref="Y16"/>
    </sheetView>
  </sheetViews>
  <sheetFormatPr defaultRowHeight="14.4" x14ac:dyDescent="0.3"/>
  <cols>
    <col min="1" max="1" width="17.88671875" bestFit="1" customWidth="1"/>
    <col min="5" max="5" width="9.33203125" customWidth="1"/>
    <col min="7" max="7" width="5.88671875" customWidth="1"/>
    <col min="8" max="8" width="5.33203125" customWidth="1"/>
    <col min="9" max="9" width="4.88671875" customWidth="1"/>
    <col min="10" max="10" width="7.77734375" customWidth="1"/>
    <col min="11" max="11" width="12.109375" bestFit="1" customWidth="1"/>
    <col min="12" max="12" width="14.21875" customWidth="1"/>
    <col min="14" max="14" width="14.44140625" customWidth="1"/>
    <col min="15" max="15" width="12" bestFit="1" customWidth="1"/>
    <col min="17" max="17" width="10.6640625" customWidth="1"/>
    <col min="18" max="18" width="14.88671875" bestFit="1" customWidth="1"/>
  </cols>
  <sheetData>
    <row r="1" spans="1:16" x14ac:dyDescent="0.3">
      <c r="B1" s="19" t="s">
        <v>1</v>
      </c>
      <c r="C1" s="20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30"/>
      <c r="P1" s="18"/>
    </row>
    <row r="2" spans="1:16" x14ac:dyDescent="0.3">
      <c r="B2" s="22" t="s">
        <v>18</v>
      </c>
      <c r="C2" s="19"/>
      <c r="D2" s="23"/>
      <c r="E2" s="23"/>
      <c r="F2" s="23"/>
      <c r="G2" s="41" t="s">
        <v>22</v>
      </c>
      <c r="H2" s="71"/>
      <c r="I2" s="71"/>
      <c r="J2" s="71"/>
      <c r="K2" s="24"/>
      <c r="L2" s="41" t="s">
        <v>19</v>
      </c>
      <c r="M2" s="23"/>
      <c r="N2" s="23"/>
      <c r="O2" s="24"/>
    </row>
    <row r="3" spans="1:16" x14ac:dyDescent="0.3">
      <c r="A3" t="s">
        <v>11</v>
      </c>
      <c r="B3" s="7" t="s">
        <v>14</v>
      </c>
      <c r="C3" s="7" t="s">
        <v>17</v>
      </c>
      <c r="D3" s="22" t="s">
        <v>16</v>
      </c>
      <c r="E3" s="14" t="s">
        <v>0</v>
      </c>
      <c r="F3" s="22" t="s">
        <v>4</v>
      </c>
      <c r="G3" s="7" t="s">
        <v>41</v>
      </c>
      <c r="H3" s="7" t="s">
        <v>42</v>
      </c>
      <c r="I3" s="7" t="s">
        <v>43</v>
      </c>
      <c r="J3" s="7" t="s">
        <v>0</v>
      </c>
      <c r="K3" s="25" t="s">
        <v>9</v>
      </c>
      <c r="L3" s="7" t="s">
        <v>20</v>
      </c>
      <c r="M3" s="7" t="s">
        <v>4</v>
      </c>
      <c r="N3" s="7" t="s">
        <v>21</v>
      </c>
      <c r="O3" s="7" t="s">
        <v>4</v>
      </c>
    </row>
    <row r="4" spans="1:16" x14ac:dyDescent="0.3">
      <c r="A4">
        <v>0</v>
      </c>
      <c r="B4" s="1">
        <v>456</v>
      </c>
      <c r="C4" s="1">
        <v>456</v>
      </c>
      <c r="D4" s="1">
        <v>456</v>
      </c>
      <c r="E4" s="4">
        <f>(B4+C4+D4)/3</f>
        <v>456</v>
      </c>
      <c r="F4" s="66">
        <f>5/SQRT(3)</f>
        <v>2.8867513459481291</v>
      </c>
      <c r="G4" s="4">
        <f>B4*1000000*$E$27</f>
        <v>2918.5418152937673</v>
      </c>
      <c r="H4" s="4">
        <f t="shared" ref="H4:I19" si="0">C4*1000000*$E$27</f>
        <v>2918.5418152937673</v>
      </c>
      <c r="I4" s="4">
        <f t="shared" si="0"/>
        <v>2918.5418152937673</v>
      </c>
      <c r="J4" s="4">
        <f>AVERAGE(G4:I4)</f>
        <v>2918.5418152937673</v>
      </c>
      <c r="K4" s="31">
        <f>(MAX(G4:I4)-MIN(G4:I4))/2</f>
        <v>0</v>
      </c>
      <c r="L4" s="7">
        <f>SIN(A4)/G4</f>
        <v>0</v>
      </c>
      <c r="M4" s="1">
        <f>SQRT((SIN(A4)/(G4*G4))^2*K4*K4+(COS(A4)/G4)^2)</f>
        <v>3.4263685884498607E-4</v>
      </c>
      <c r="N4" s="1">
        <f>COS(A4)/G4</f>
        <v>3.4263685884498607E-4</v>
      </c>
      <c r="O4" s="1">
        <f>SQRT((COS(A4)/(G4*G4))^2*K4*K4+(SIN(A4)/G4)^2)</f>
        <v>0</v>
      </c>
    </row>
    <row r="5" spans="1:16" x14ac:dyDescent="0.3">
      <c r="A5">
        <v>5</v>
      </c>
      <c r="B5" s="1">
        <v>457</v>
      </c>
      <c r="C5" s="1">
        <v>457</v>
      </c>
      <c r="D5" s="1">
        <v>457</v>
      </c>
      <c r="E5" s="4">
        <f t="shared" ref="E5:E22" si="1">(B5+C5+D5)/3</f>
        <v>457</v>
      </c>
      <c r="F5" s="66">
        <f t="shared" ref="F5:F22" si="2">5/SQRT(3)</f>
        <v>2.8867513459481291</v>
      </c>
      <c r="G5" s="4">
        <f t="shared" ref="G5:G22" si="3">B5*1000000*$E$27</f>
        <v>2924.9421262922183</v>
      </c>
      <c r="H5" s="4">
        <f t="shared" si="0"/>
        <v>2924.9421262922183</v>
      </c>
      <c r="I5" s="4">
        <f t="shared" si="0"/>
        <v>2924.9421262922183</v>
      </c>
      <c r="J5" s="4">
        <f t="shared" ref="J5:J22" si="4">AVERAGE(G5:I5)</f>
        <v>2924.9421262922183</v>
      </c>
      <c r="K5" s="31">
        <f t="shared" ref="K5:K22" si="5">(MAX(G5:I5)-MIN(G5:I5))/2</f>
        <v>0</v>
      </c>
      <c r="L5" s="7">
        <f t="shared" ref="L5:L22" si="6">SIN(A5)/G5</f>
        <v>-3.278438455391635E-4</v>
      </c>
      <c r="M5" s="1">
        <f t="shared" ref="M5:M22" si="7">SQRT((SIN(A5)/(G5*G5))^2*K5*K5+(COS(A5)/G5)^2)</f>
        <v>9.6980443788407047E-5</v>
      </c>
      <c r="N5" s="1">
        <f t="shared" ref="N5:N22" si="8">COS(A5)/G5</f>
        <v>9.6980443788407047E-5</v>
      </c>
      <c r="O5" s="1">
        <f t="shared" ref="O5:O22" si="9">SQRT((COS(A5)/(G5*G5))^2*K5*K5+(SIN(A5)/G5)^2)</f>
        <v>3.278438455391635E-4</v>
      </c>
    </row>
    <row r="6" spans="1:16" x14ac:dyDescent="0.3">
      <c r="A6">
        <v>10</v>
      </c>
      <c r="B6" s="1">
        <v>460</v>
      </c>
      <c r="C6" s="1">
        <v>458</v>
      </c>
      <c r="D6" s="1">
        <v>459</v>
      </c>
      <c r="E6" s="4">
        <f t="shared" si="1"/>
        <v>459</v>
      </c>
      <c r="F6" s="66">
        <f t="shared" si="2"/>
        <v>2.8867513459481291</v>
      </c>
      <c r="G6" s="4">
        <f t="shared" si="3"/>
        <v>2944.1430592875722</v>
      </c>
      <c r="H6" s="4">
        <f t="shared" si="0"/>
        <v>2931.3424372906697</v>
      </c>
      <c r="I6" s="4">
        <f t="shared" si="0"/>
        <v>2937.7427482891208</v>
      </c>
      <c r="J6" s="4">
        <f t="shared" si="4"/>
        <v>2937.7427482891203</v>
      </c>
      <c r="K6" s="31">
        <f t="shared" si="5"/>
        <v>6.4003109984512321</v>
      </c>
      <c r="L6" s="7">
        <f t="shared" si="6"/>
        <v>-1.8478080036675009E-4</v>
      </c>
      <c r="M6" s="1">
        <f t="shared" si="7"/>
        <v>2.8499714369963687E-4</v>
      </c>
      <c r="N6" s="1">
        <f t="shared" si="8"/>
        <v>-2.8499686060754539E-4</v>
      </c>
      <c r="O6" s="1">
        <f t="shared" si="9"/>
        <v>1.8478183903397711E-4</v>
      </c>
    </row>
    <row r="7" spans="1:16" x14ac:dyDescent="0.3">
      <c r="A7">
        <v>15</v>
      </c>
      <c r="B7" s="1">
        <v>463</v>
      </c>
      <c r="C7" s="1">
        <v>462</v>
      </c>
      <c r="D7" s="1">
        <v>463</v>
      </c>
      <c r="E7" s="4">
        <f t="shared" si="1"/>
        <v>462.66666666666669</v>
      </c>
      <c r="F7" s="66">
        <f t="shared" si="2"/>
        <v>2.8867513459481291</v>
      </c>
      <c r="G7" s="4">
        <f t="shared" si="3"/>
        <v>2963.3439922829261</v>
      </c>
      <c r="H7" s="4">
        <f t="shared" si="0"/>
        <v>2956.9436812844747</v>
      </c>
      <c r="I7" s="4">
        <f t="shared" si="0"/>
        <v>2963.3439922829261</v>
      </c>
      <c r="J7" s="4">
        <f t="shared" si="4"/>
        <v>2961.2105552834423</v>
      </c>
      <c r="K7" s="31">
        <f t="shared" si="5"/>
        <v>3.2001554992257297</v>
      </c>
      <c r="L7" s="7">
        <f t="shared" si="6"/>
        <v>2.1944392613567032E-4</v>
      </c>
      <c r="M7" s="1">
        <f t="shared" si="7"/>
        <v>2.5636181267475278E-4</v>
      </c>
      <c r="N7" s="1">
        <f t="shared" si="8"/>
        <v>-2.563617031425253E-4</v>
      </c>
      <c r="O7" s="1">
        <f t="shared" si="9"/>
        <v>2.1944410077038933E-4</v>
      </c>
    </row>
    <row r="8" spans="1:16" x14ac:dyDescent="0.3">
      <c r="A8">
        <v>20</v>
      </c>
      <c r="B8" s="1">
        <v>462</v>
      </c>
      <c r="C8" s="1">
        <v>463</v>
      </c>
      <c r="D8" s="1">
        <v>464</v>
      </c>
      <c r="E8" s="4">
        <f t="shared" si="1"/>
        <v>463</v>
      </c>
      <c r="F8" s="66">
        <f t="shared" si="2"/>
        <v>2.8867513459481291</v>
      </c>
      <c r="G8" s="4">
        <f t="shared" si="3"/>
        <v>2956.9436812844747</v>
      </c>
      <c r="H8" s="4">
        <f t="shared" si="0"/>
        <v>2963.3439922829261</v>
      </c>
      <c r="I8" s="4">
        <f t="shared" si="0"/>
        <v>2969.7443032813771</v>
      </c>
      <c r="J8" s="4">
        <f t="shared" si="4"/>
        <v>2963.3439922829261</v>
      </c>
      <c r="K8" s="31">
        <f t="shared" si="5"/>
        <v>6.4003109984512321</v>
      </c>
      <c r="L8" s="7">
        <f t="shared" si="6"/>
        <v>3.0874624244823319E-4</v>
      </c>
      <c r="M8" s="1">
        <f t="shared" si="7"/>
        <v>1.3800967829524579E-4</v>
      </c>
      <c r="N8" s="1">
        <f t="shared" si="8"/>
        <v>1.3800806028071665E-4</v>
      </c>
      <c r="O8" s="1">
        <f t="shared" si="9"/>
        <v>3.087463869566605E-4</v>
      </c>
    </row>
    <row r="9" spans="1:16" x14ac:dyDescent="0.3">
      <c r="A9">
        <v>25</v>
      </c>
      <c r="B9" s="1">
        <v>490</v>
      </c>
      <c r="C9" s="5">
        <v>482</v>
      </c>
      <c r="D9" s="5">
        <v>487</v>
      </c>
      <c r="E9" s="4">
        <f t="shared" si="1"/>
        <v>486.33333333333331</v>
      </c>
      <c r="F9" s="66">
        <f t="shared" si="2"/>
        <v>2.8867513459481291</v>
      </c>
      <c r="G9" s="4">
        <f t="shared" si="3"/>
        <v>3136.1523892411096</v>
      </c>
      <c r="H9" s="4">
        <f t="shared" si="0"/>
        <v>3084.9499012534998</v>
      </c>
      <c r="I9" s="4">
        <f t="shared" si="0"/>
        <v>3116.9514562457557</v>
      </c>
      <c r="J9" s="4">
        <f t="shared" si="4"/>
        <v>3112.6845822467881</v>
      </c>
      <c r="K9" s="31">
        <f t="shared" si="5"/>
        <v>25.601243993804928</v>
      </c>
      <c r="L9" s="7">
        <f t="shared" si="6"/>
        <v>-4.2201951203589213E-5</v>
      </c>
      <c r="M9" s="1">
        <f t="shared" si="7"/>
        <v>3.1605715465235777E-4</v>
      </c>
      <c r="N9" s="1">
        <f t="shared" si="8"/>
        <v>3.160569668948154E-4</v>
      </c>
      <c r="O9" s="1">
        <f t="shared" si="9"/>
        <v>4.2280744776505898E-5</v>
      </c>
    </row>
    <row r="10" spans="1:16" x14ac:dyDescent="0.3">
      <c r="A10">
        <v>30</v>
      </c>
      <c r="B10" s="1">
        <v>489</v>
      </c>
      <c r="C10" s="1">
        <v>489</v>
      </c>
      <c r="D10" s="1">
        <v>490</v>
      </c>
      <c r="E10" s="4">
        <f t="shared" si="1"/>
        <v>489.33333333333331</v>
      </c>
      <c r="F10" s="66">
        <f t="shared" si="2"/>
        <v>2.8867513459481291</v>
      </c>
      <c r="G10" s="4">
        <f t="shared" si="3"/>
        <v>3129.7520782426582</v>
      </c>
      <c r="H10" s="4">
        <f t="shared" si="0"/>
        <v>3129.7520782426582</v>
      </c>
      <c r="I10" s="4">
        <f t="shared" si="0"/>
        <v>3136.1523892411096</v>
      </c>
      <c r="J10" s="4">
        <f t="shared" si="4"/>
        <v>3131.885515242142</v>
      </c>
      <c r="K10" s="31">
        <f t="shared" si="5"/>
        <v>3.2001554992257297</v>
      </c>
      <c r="L10" s="7">
        <f t="shared" si="6"/>
        <v>-3.1569006087141482E-4</v>
      </c>
      <c r="M10" s="1">
        <f t="shared" si="7"/>
        <v>4.9286574238028807E-5</v>
      </c>
      <c r="N10" s="1">
        <f t="shared" si="8"/>
        <v>4.928551720115657E-5</v>
      </c>
      <c r="O10" s="1">
        <f t="shared" si="9"/>
        <v>3.1569006489367375E-4</v>
      </c>
    </row>
    <row r="11" spans="1:16" x14ac:dyDescent="0.3">
      <c r="A11">
        <v>35</v>
      </c>
      <c r="B11" s="1">
        <v>492</v>
      </c>
      <c r="C11" s="1">
        <v>492</v>
      </c>
      <c r="D11" s="1">
        <v>492</v>
      </c>
      <c r="E11" s="4">
        <f t="shared" si="1"/>
        <v>492</v>
      </c>
      <c r="F11" s="66">
        <f t="shared" si="2"/>
        <v>2.8867513459481291</v>
      </c>
      <c r="G11" s="4">
        <f t="shared" si="3"/>
        <v>3148.9530112380121</v>
      </c>
      <c r="H11" s="4">
        <f t="shared" si="0"/>
        <v>3148.9530112380121</v>
      </c>
      <c r="I11" s="4">
        <f t="shared" si="0"/>
        <v>3148.9530112380121</v>
      </c>
      <c r="J11" s="4">
        <f t="shared" si="4"/>
        <v>3148.9530112380121</v>
      </c>
      <c r="K11" s="31">
        <f t="shared" si="5"/>
        <v>0</v>
      </c>
      <c r="L11" s="7">
        <f t="shared" si="6"/>
        <v>-1.3597620160353262E-4</v>
      </c>
      <c r="M11" s="1">
        <f t="shared" si="7"/>
        <v>2.8698180057511234E-4</v>
      </c>
      <c r="N11" s="1">
        <f t="shared" si="8"/>
        <v>-2.8698180057511234E-4</v>
      </c>
      <c r="O11" s="1">
        <f t="shared" si="9"/>
        <v>1.3597620160353262E-4</v>
      </c>
    </row>
    <row r="12" spans="1:16" x14ac:dyDescent="0.3">
      <c r="A12">
        <v>40</v>
      </c>
      <c r="B12" s="1">
        <v>497</v>
      </c>
      <c r="C12" s="1">
        <v>496</v>
      </c>
      <c r="D12" s="1">
        <v>497</v>
      </c>
      <c r="E12" s="4">
        <f t="shared" si="1"/>
        <v>496.66666666666669</v>
      </c>
      <c r="F12" s="66">
        <f t="shared" si="2"/>
        <v>2.8867513459481291</v>
      </c>
      <c r="G12" s="4">
        <f t="shared" si="3"/>
        <v>3180.954566230268</v>
      </c>
      <c r="H12" s="4">
        <f t="shared" si="0"/>
        <v>3174.554255231817</v>
      </c>
      <c r="I12" s="4">
        <f t="shared" si="0"/>
        <v>3180.954566230268</v>
      </c>
      <c r="J12" s="4">
        <f t="shared" si="4"/>
        <v>3178.8211292307842</v>
      </c>
      <c r="K12" s="31">
        <f t="shared" si="5"/>
        <v>3.2001554992255024</v>
      </c>
      <c r="L12" s="7">
        <f t="shared" si="6"/>
        <v>2.3424200030696397E-4</v>
      </c>
      <c r="M12" s="1">
        <f t="shared" si="7"/>
        <v>2.0966614550182403E-4</v>
      </c>
      <c r="N12" s="1">
        <f t="shared" si="8"/>
        <v>-2.0966601306809815E-4</v>
      </c>
      <c r="O12" s="1">
        <f t="shared" si="9"/>
        <v>2.3424209527740466E-4</v>
      </c>
    </row>
    <row r="13" spans="1:16" x14ac:dyDescent="0.3">
      <c r="A13">
        <v>45</v>
      </c>
      <c r="B13" s="1">
        <v>498</v>
      </c>
      <c r="C13" s="1">
        <v>498</v>
      </c>
      <c r="D13" s="1">
        <v>499</v>
      </c>
      <c r="E13" s="4">
        <f t="shared" si="1"/>
        <v>498.33333333333331</v>
      </c>
      <c r="F13" s="66">
        <f t="shared" si="2"/>
        <v>2.8867513459481291</v>
      </c>
      <c r="G13" s="4">
        <f t="shared" si="3"/>
        <v>3187.3548772287195</v>
      </c>
      <c r="H13" s="4">
        <f t="shared" si="0"/>
        <v>3187.3548772287195</v>
      </c>
      <c r="I13" s="4">
        <f t="shared" si="0"/>
        <v>3193.7551882271705</v>
      </c>
      <c r="J13" s="4">
        <f t="shared" si="4"/>
        <v>3189.4883142282033</v>
      </c>
      <c r="K13" s="31">
        <f t="shared" si="5"/>
        <v>3.2001554992255024</v>
      </c>
      <c r="L13" s="7">
        <f t="shared" si="6"/>
        <v>2.6696227979293782E-4</v>
      </c>
      <c r="M13" s="1">
        <f t="shared" si="7"/>
        <v>1.6481462018957008E-4</v>
      </c>
      <c r="N13" s="1">
        <f t="shared" si="8"/>
        <v>1.6481440224016619E-4</v>
      </c>
      <c r="O13" s="1">
        <f t="shared" si="9"/>
        <v>2.669623310780964E-4</v>
      </c>
    </row>
    <row r="14" spans="1:16" x14ac:dyDescent="0.3">
      <c r="A14">
        <v>50</v>
      </c>
      <c r="B14" s="1">
        <v>495</v>
      </c>
      <c r="C14" s="1">
        <v>496</v>
      </c>
      <c r="D14" s="1">
        <v>498</v>
      </c>
      <c r="E14" s="4">
        <f t="shared" si="1"/>
        <v>496.33333333333331</v>
      </c>
      <c r="F14" s="66">
        <f t="shared" si="2"/>
        <v>2.8867513459481291</v>
      </c>
      <c r="G14" s="4">
        <f t="shared" si="3"/>
        <v>3168.1539442333656</v>
      </c>
      <c r="H14" s="4">
        <f t="shared" si="0"/>
        <v>3174.554255231817</v>
      </c>
      <c r="I14" s="4">
        <f t="shared" si="0"/>
        <v>3187.3548772287195</v>
      </c>
      <c r="J14" s="4">
        <f t="shared" si="4"/>
        <v>3176.6876922313008</v>
      </c>
      <c r="K14" s="31">
        <f t="shared" si="5"/>
        <v>9.6004664976769618</v>
      </c>
      <c r="L14" s="7">
        <f t="shared" si="6"/>
        <v>-8.2816320899273287E-5</v>
      </c>
      <c r="M14" s="1">
        <f t="shared" si="7"/>
        <v>3.0458316515715752E-4</v>
      </c>
      <c r="N14" s="1">
        <f t="shared" si="8"/>
        <v>3.0458306176962531E-4</v>
      </c>
      <c r="O14" s="1">
        <f t="shared" si="9"/>
        <v>8.2821463990198895E-5</v>
      </c>
    </row>
    <row r="15" spans="1:16" x14ac:dyDescent="0.3">
      <c r="A15">
        <v>55</v>
      </c>
      <c r="B15" s="1">
        <v>491</v>
      </c>
      <c r="C15" s="1">
        <v>491</v>
      </c>
      <c r="D15" s="1">
        <v>493</v>
      </c>
      <c r="E15" s="4">
        <f t="shared" si="1"/>
        <v>491.66666666666669</v>
      </c>
      <c r="F15" s="66">
        <f t="shared" si="2"/>
        <v>2.8867513459481291</v>
      </c>
      <c r="G15" s="4">
        <f t="shared" si="3"/>
        <v>3142.5527002395606</v>
      </c>
      <c r="H15" s="4">
        <f t="shared" si="0"/>
        <v>3142.5527002395606</v>
      </c>
      <c r="I15" s="4">
        <f t="shared" si="0"/>
        <v>3155.3533222364631</v>
      </c>
      <c r="J15" s="4">
        <f t="shared" si="4"/>
        <v>3146.8195742385283</v>
      </c>
      <c r="K15" s="31">
        <f t="shared" si="5"/>
        <v>6.4003109984512321</v>
      </c>
      <c r="L15" s="7">
        <f t="shared" si="6"/>
        <v>-3.1813473590511541E-4</v>
      </c>
      <c r="M15" s="1">
        <f t="shared" si="7"/>
        <v>7.0707629392873539E-6</v>
      </c>
      <c r="N15" s="1">
        <f t="shared" si="8"/>
        <v>7.0410135875426951E-6</v>
      </c>
      <c r="O15" s="1">
        <f t="shared" si="9"/>
        <v>3.1813473622831163E-4</v>
      </c>
    </row>
    <row r="16" spans="1:16" x14ac:dyDescent="0.3">
      <c r="A16">
        <v>60</v>
      </c>
      <c r="B16" s="1">
        <v>488</v>
      </c>
      <c r="C16" s="1">
        <v>488</v>
      </c>
      <c r="D16" s="1">
        <v>490</v>
      </c>
      <c r="E16" s="4">
        <f t="shared" si="1"/>
        <v>488.66666666666669</v>
      </c>
      <c r="F16" s="66">
        <f t="shared" si="2"/>
        <v>2.8867513459481291</v>
      </c>
      <c r="G16" s="4">
        <f t="shared" si="3"/>
        <v>3123.3517672442072</v>
      </c>
      <c r="H16" s="4">
        <f t="shared" si="0"/>
        <v>3123.3517672442072</v>
      </c>
      <c r="I16" s="4">
        <f t="shared" si="0"/>
        <v>3136.1523892411096</v>
      </c>
      <c r="J16" s="4">
        <f t="shared" si="4"/>
        <v>3127.6186412431744</v>
      </c>
      <c r="K16" s="31">
        <f t="shared" si="5"/>
        <v>6.4003109984512321</v>
      </c>
      <c r="L16" s="7">
        <f t="shared" si="6"/>
        <v>-9.7590871543475524E-5</v>
      </c>
      <c r="M16" s="1">
        <f t="shared" si="7"/>
        <v>3.0493305148017669E-4</v>
      </c>
      <c r="N16" s="1">
        <f t="shared" si="8"/>
        <v>-3.0493298590427055E-4</v>
      </c>
      <c r="O16" s="1">
        <f t="shared" si="9"/>
        <v>9.7592871983455016E-5</v>
      </c>
    </row>
    <row r="17" spans="1:23" x14ac:dyDescent="0.3">
      <c r="A17">
        <v>65</v>
      </c>
      <c r="B17" s="5">
        <v>468</v>
      </c>
      <c r="C17" s="5">
        <v>476</v>
      </c>
      <c r="D17" s="5">
        <v>478</v>
      </c>
      <c r="E17" s="4">
        <f t="shared" si="1"/>
        <v>474</v>
      </c>
      <c r="F17" s="66">
        <f t="shared" si="2"/>
        <v>2.8867513459481291</v>
      </c>
      <c r="G17" s="4">
        <f t="shared" si="3"/>
        <v>2995.3455472751821</v>
      </c>
      <c r="H17" s="4">
        <f t="shared" si="0"/>
        <v>3046.5480352627919</v>
      </c>
      <c r="I17" s="4">
        <f t="shared" si="0"/>
        <v>3059.3486572596944</v>
      </c>
      <c r="J17" s="4">
        <f t="shared" si="4"/>
        <v>3033.7474132658895</v>
      </c>
      <c r="K17" s="31">
        <f t="shared" si="5"/>
        <v>32.00155499225616</v>
      </c>
      <c r="L17" s="7">
        <f t="shared" si="6"/>
        <v>2.7603782817052817E-4</v>
      </c>
      <c r="M17" s="1">
        <f t="shared" si="7"/>
        <v>1.8779910584952543E-4</v>
      </c>
      <c r="N17" s="1">
        <f t="shared" si="8"/>
        <v>-1.8777594850444794E-4</v>
      </c>
      <c r="O17" s="1">
        <f t="shared" si="9"/>
        <v>2.7604511810961089E-4</v>
      </c>
    </row>
    <row r="18" spans="1:23" x14ac:dyDescent="0.3">
      <c r="A18">
        <v>70</v>
      </c>
      <c r="B18" s="1">
        <v>463</v>
      </c>
      <c r="C18" s="1">
        <v>464</v>
      </c>
      <c r="D18" s="1">
        <v>464</v>
      </c>
      <c r="E18" s="4">
        <f t="shared" si="1"/>
        <v>463.66666666666669</v>
      </c>
      <c r="F18" s="66">
        <f t="shared" si="2"/>
        <v>2.8867513459481291</v>
      </c>
      <c r="G18" s="4">
        <f t="shared" si="3"/>
        <v>2963.3439922829261</v>
      </c>
      <c r="H18" s="4">
        <f t="shared" si="0"/>
        <v>2969.7443032813771</v>
      </c>
      <c r="I18" s="4">
        <f t="shared" si="0"/>
        <v>2969.7443032813771</v>
      </c>
      <c r="J18" s="4">
        <f t="shared" si="4"/>
        <v>2967.6108662818933</v>
      </c>
      <c r="K18" s="31">
        <f t="shared" si="5"/>
        <v>3.2001554992255024</v>
      </c>
      <c r="L18" s="7">
        <f t="shared" si="6"/>
        <v>2.6115452123453702E-4</v>
      </c>
      <c r="M18" s="1">
        <f t="shared" si="7"/>
        <v>2.1371793357706598E-4</v>
      </c>
      <c r="N18" s="1">
        <f t="shared" si="8"/>
        <v>2.1371774749592875E-4</v>
      </c>
      <c r="O18" s="1">
        <f t="shared" si="9"/>
        <v>2.611546232184271E-4</v>
      </c>
    </row>
    <row r="19" spans="1:23" x14ac:dyDescent="0.3">
      <c r="A19">
        <v>75</v>
      </c>
      <c r="B19" s="1">
        <v>460</v>
      </c>
      <c r="C19" s="1">
        <v>461</v>
      </c>
      <c r="D19" s="1">
        <v>462</v>
      </c>
      <c r="E19" s="4">
        <f t="shared" si="1"/>
        <v>461</v>
      </c>
      <c r="F19" s="66">
        <f t="shared" si="2"/>
        <v>2.8867513459481291</v>
      </c>
      <c r="G19" s="4">
        <f t="shared" si="3"/>
        <v>2944.1430592875722</v>
      </c>
      <c r="H19" s="4">
        <f t="shared" si="0"/>
        <v>2950.5433702860232</v>
      </c>
      <c r="I19" s="4">
        <f t="shared" si="0"/>
        <v>2956.9436812844747</v>
      </c>
      <c r="J19" s="4">
        <f t="shared" si="4"/>
        <v>2950.5433702860232</v>
      </c>
      <c r="K19" s="31">
        <f t="shared" si="5"/>
        <v>6.4003109984512321</v>
      </c>
      <c r="L19" s="7">
        <f t="shared" si="6"/>
        <v>-1.317129051138114E-4</v>
      </c>
      <c r="M19" s="1">
        <f t="shared" si="7"/>
        <v>3.1307977793696324E-4</v>
      </c>
      <c r="N19" s="1">
        <f t="shared" si="8"/>
        <v>3.1307964700186681E-4</v>
      </c>
      <c r="O19" s="1">
        <f t="shared" si="9"/>
        <v>1.3171466357498661E-4</v>
      </c>
    </row>
    <row r="20" spans="1:23" x14ac:dyDescent="0.3">
      <c r="A20">
        <v>80</v>
      </c>
      <c r="B20" s="1">
        <v>458</v>
      </c>
      <c r="C20" s="1">
        <v>458</v>
      </c>
      <c r="D20" s="1">
        <v>459</v>
      </c>
      <c r="E20" s="4">
        <f t="shared" si="1"/>
        <v>458.33333333333331</v>
      </c>
      <c r="F20" s="66">
        <f t="shared" si="2"/>
        <v>2.8867513459481291</v>
      </c>
      <c r="G20" s="4">
        <f t="shared" si="3"/>
        <v>2931.3424372906697</v>
      </c>
      <c r="H20" s="4">
        <f t="shared" ref="H20:H22" si="10">C20*1000000*$E$27</f>
        <v>2931.3424372906697</v>
      </c>
      <c r="I20" s="4">
        <f t="shared" ref="I20:I22" si="11">D20*1000000*$E$27</f>
        <v>2937.7427482891208</v>
      </c>
      <c r="J20" s="4">
        <f t="shared" si="4"/>
        <v>2933.4758742901536</v>
      </c>
      <c r="K20" s="31">
        <f t="shared" si="5"/>
        <v>3.2001554992255024</v>
      </c>
      <c r="L20" s="7">
        <f t="shared" si="6"/>
        <v>-3.3905579958170613E-4</v>
      </c>
      <c r="M20" s="1">
        <f t="shared" si="7"/>
        <v>3.7659392797122017E-5</v>
      </c>
      <c r="N20" s="1">
        <f t="shared" si="8"/>
        <v>-3.7657573688686598E-5</v>
      </c>
      <c r="O20" s="1">
        <f t="shared" si="9"/>
        <v>3.3905580207407632E-4</v>
      </c>
    </row>
    <row r="21" spans="1:23" x14ac:dyDescent="0.3">
      <c r="A21">
        <v>85</v>
      </c>
      <c r="B21" s="1">
        <v>456</v>
      </c>
      <c r="C21" s="1">
        <v>456</v>
      </c>
      <c r="D21" s="1">
        <v>456</v>
      </c>
      <c r="E21" s="4">
        <f t="shared" si="1"/>
        <v>456</v>
      </c>
      <c r="F21" s="66">
        <f t="shared" si="2"/>
        <v>2.8867513459481291</v>
      </c>
      <c r="G21" s="4">
        <f t="shared" si="3"/>
        <v>2918.5418152937673</v>
      </c>
      <c r="H21" s="4">
        <f t="shared" si="10"/>
        <v>2918.5418152937673</v>
      </c>
      <c r="I21" s="4">
        <f t="shared" si="11"/>
        <v>2918.5418152937673</v>
      </c>
      <c r="J21" s="4">
        <f t="shared" si="4"/>
        <v>2918.5418152937673</v>
      </c>
      <c r="K21" s="31">
        <f t="shared" si="5"/>
        <v>0</v>
      </c>
      <c r="L21" s="7">
        <f t="shared" si="6"/>
        <v>-6.0329997338367448E-5</v>
      </c>
      <c r="M21" s="1">
        <f t="shared" si="7"/>
        <v>3.3728372101290554E-4</v>
      </c>
      <c r="N21" s="1">
        <f t="shared" si="8"/>
        <v>-3.3728372101290554E-4</v>
      </c>
      <c r="O21" s="1">
        <f t="shared" si="9"/>
        <v>6.0329997338367448E-5</v>
      </c>
      <c r="S21" t="s">
        <v>26</v>
      </c>
    </row>
    <row r="22" spans="1:23" x14ac:dyDescent="0.3">
      <c r="A22">
        <v>90</v>
      </c>
      <c r="B22" s="1">
        <v>456</v>
      </c>
      <c r="C22" s="1">
        <v>456</v>
      </c>
      <c r="D22" s="1">
        <v>455</v>
      </c>
      <c r="E22" s="4">
        <f t="shared" si="1"/>
        <v>455.66666666666669</v>
      </c>
      <c r="F22" s="66">
        <f t="shared" si="2"/>
        <v>2.8867513459481291</v>
      </c>
      <c r="G22" s="4">
        <f t="shared" si="3"/>
        <v>2918.5418152937673</v>
      </c>
      <c r="H22" s="4">
        <f t="shared" si="10"/>
        <v>2918.5418152937673</v>
      </c>
      <c r="I22" s="4">
        <f t="shared" si="11"/>
        <v>2912.1415042953158</v>
      </c>
      <c r="J22" s="4">
        <f t="shared" si="4"/>
        <v>2916.4083782942835</v>
      </c>
      <c r="K22" s="31">
        <f t="shared" si="5"/>
        <v>3.2001554992257297</v>
      </c>
      <c r="L22" s="7">
        <f t="shared" si="6"/>
        <v>3.0631620863399284E-4</v>
      </c>
      <c r="M22" s="1">
        <f t="shared" si="7"/>
        <v>1.5352690375941032E-4</v>
      </c>
      <c r="N22" s="1">
        <f t="shared" si="8"/>
        <v>-1.5352653636181295E-4</v>
      </c>
      <c r="O22" s="1">
        <f t="shared" si="9"/>
        <v>3.0631625489096706E-4</v>
      </c>
    </row>
    <row r="23" spans="1:23" x14ac:dyDescent="0.3">
      <c r="G23" t="s">
        <v>23</v>
      </c>
    </row>
    <row r="24" spans="1:23" x14ac:dyDescent="0.3">
      <c r="B24" s="6"/>
      <c r="C24" t="s">
        <v>10</v>
      </c>
      <c r="O24" t="s">
        <v>27</v>
      </c>
    </row>
    <row r="25" spans="1:23" x14ac:dyDescent="0.3">
      <c r="Q25" t="s">
        <v>36</v>
      </c>
      <c r="T25" t="s">
        <v>31</v>
      </c>
    </row>
    <row r="26" spans="1:23" x14ac:dyDescent="0.3">
      <c r="B26" t="s">
        <v>5</v>
      </c>
      <c r="E26" s="26">
        <v>981700</v>
      </c>
      <c r="F26" t="s">
        <v>39</v>
      </c>
      <c r="G26" s="29"/>
      <c r="H26" s="29"/>
      <c r="I26" s="29"/>
      <c r="J26" s="29"/>
      <c r="Q26" s="20" t="s">
        <v>28</v>
      </c>
      <c r="R26" s="20" t="s">
        <v>29</v>
      </c>
      <c r="S26" s="20" t="s">
        <v>30</v>
      </c>
      <c r="T26" s="20" t="s">
        <v>32</v>
      </c>
      <c r="U26" s="20" t="s">
        <v>33</v>
      </c>
      <c r="V26" s="20" t="s">
        <v>34</v>
      </c>
      <c r="W26" s="20" t="s">
        <v>35</v>
      </c>
    </row>
    <row r="27" spans="1:23" x14ac:dyDescent="0.3">
      <c r="A27" s="27" t="s">
        <v>6</v>
      </c>
      <c r="B27" t="s">
        <v>7</v>
      </c>
      <c r="D27" s="28" t="s">
        <v>8</v>
      </c>
      <c r="E27">
        <f>2*PI()/981700</f>
        <v>6.4003109984512439E-6</v>
      </c>
      <c r="F27" t="s">
        <v>40</v>
      </c>
      <c r="G27" s="29"/>
      <c r="H27" s="29"/>
      <c r="I27" s="29"/>
      <c r="J27" s="29"/>
      <c r="Q27" s="49">
        <v>10627</v>
      </c>
      <c r="R27" s="50">
        <v>7.86</v>
      </c>
      <c r="S27" s="52" t="s">
        <v>37</v>
      </c>
      <c r="T27" s="50">
        <v>2.2808999999999999</v>
      </c>
      <c r="U27" s="50">
        <v>1.3348</v>
      </c>
      <c r="V27" s="50">
        <v>1.1086</v>
      </c>
      <c r="W27" s="50">
        <f>2*V27/(T27+U27)</f>
        <v>0.6132145919185773</v>
      </c>
    </row>
    <row r="28" spans="1:23" x14ac:dyDescent="0.3">
      <c r="Q28" s="49">
        <v>10628</v>
      </c>
      <c r="R28" s="50">
        <v>7.86</v>
      </c>
      <c r="S28" s="52" t="s">
        <v>37</v>
      </c>
      <c r="T28" s="50">
        <v>2.0863</v>
      </c>
      <c r="U28" s="50">
        <v>1.1366000000000001</v>
      </c>
      <c r="V28" s="50">
        <v>1.1135999999999999</v>
      </c>
      <c r="W28" s="50">
        <f t="shared" ref="W28:W35" si="12">2*V28/(T28+U28)</f>
        <v>0.69105464023084795</v>
      </c>
    </row>
    <row r="29" spans="1:23" x14ac:dyDescent="0.3">
      <c r="Q29" s="49">
        <v>10629</v>
      </c>
      <c r="R29" s="50">
        <v>7.86</v>
      </c>
      <c r="S29" s="52" t="s">
        <v>37</v>
      </c>
      <c r="T29" s="50">
        <v>2.3687999999999998</v>
      </c>
      <c r="U29" s="50">
        <v>1.4063000000000001</v>
      </c>
      <c r="V29" s="50">
        <v>1.1600999999999999</v>
      </c>
      <c r="W29" s="50">
        <f t="shared" si="12"/>
        <v>0.61460623559640792</v>
      </c>
    </row>
    <row r="30" spans="1:23" x14ac:dyDescent="0.3">
      <c r="Q30" s="49">
        <v>10630</v>
      </c>
      <c r="R30" s="50">
        <v>7.86</v>
      </c>
      <c r="S30" s="52" t="s">
        <v>37</v>
      </c>
      <c r="T30" s="50">
        <v>2.42</v>
      </c>
      <c r="U30" s="50">
        <v>1.4650000000000001</v>
      </c>
      <c r="V30" s="50">
        <v>1.1200000000000001</v>
      </c>
      <c r="W30" s="50">
        <f t="shared" si="12"/>
        <v>0.57657657657657668</v>
      </c>
    </row>
    <row r="31" spans="1:23" x14ac:dyDescent="0.3">
      <c r="Q31" s="49">
        <v>10631</v>
      </c>
      <c r="R31" s="50">
        <v>7.86</v>
      </c>
      <c r="S31" s="52" t="s">
        <v>37</v>
      </c>
      <c r="T31" s="50">
        <v>2.37</v>
      </c>
      <c r="U31" s="50">
        <v>1.41</v>
      </c>
      <c r="V31" s="50">
        <v>1.1599999999999999</v>
      </c>
      <c r="W31" s="50">
        <f t="shared" si="12"/>
        <v>0.61375661375661372</v>
      </c>
    </row>
    <row r="32" spans="1:23" x14ac:dyDescent="0.3">
      <c r="Q32" s="49">
        <v>10647</v>
      </c>
      <c r="R32" s="50">
        <v>7.8739999999999997</v>
      </c>
      <c r="S32" s="51">
        <v>300</v>
      </c>
      <c r="T32" s="50">
        <v>2.331</v>
      </c>
      <c r="U32" s="50">
        <v>1.3544</v>
      </c>
      <c r="V32" s="50">
        <v>1.1782999999999999</v>
      </c>
      <c r="W32" s="50">
        <f t="shared" si="12"/>
        <v>0.6394421229717262</v>
      </c>
    </row>
    <row r="33" spans="17:23" x14ac:dyDescent="0.3">
      <c r="Q33" s="49">
        <v>10649</v>
      </c>
      <c r="R33" s="50">
        <v>7.8672000000000004</v>
      </c>
      <c r="S33" s="51">
        <v>300</v>
      </c>
      <c r="T33" s="50">
        <v>2.2799999999999998</v>
      </c>
      <c r="U33" s="50">
        <v>1.32</v>
      </c>
      <c r="V33" s="50">
        <v>1.165</v>
      </c>
      <c r="W33" s="50">
        <f t="shared" si="12"/>
        <v>0.64722222222222225</v>
      </c>
    </row>
    <row r="34" spans="17:23" x14ac:dyDescent="0.3">
      <c r="Q34" s="49">
        <v>10659</v>
      </c>
      <c r="R34" s="50">
        <v>7.8672000000000004</v>
      </c>
      <c r="S34" s="51">
        <v>298</v>
      </c>
      <c r="T34" s="50">
        <v>2.2599999999999998</v>
      </c>
      <c r="U34" s="50">
        <v>1.4</v>
      </c>
      <c r="V34" s="50">
        <v>1.1599999999999999</v>
      </c>
      <c r="W34" s="50">
        <f t="shared" si="12"/>
        <v>0.63387978142076506</v>
      </c>
    </row>
    <row r="35" spans="17:23" x14ac:dyDescent="0.3">
      <c r="Q35" s="49"/>
      <c r="R35" s="49"/>
      <c r="S35" s="61" t="s">
        <v>0</v>
      </c>
      <c r="T35" s="50">
        <f>AVERAGE(T27:T34)</f>
        <v>2.2996249999999998</v>
      </c>
      <c r="U35" s="50">
        <f t="shared" ref="U35:V35" si="13">AVERAGE(U27:U34)</f>
        <v>1.3533875</v>
      </c>
      <c r="V35" s="50">
        <f t="shared" si="13"/>
        <v>1.1457000000000002</v>
      </c>
      <c r="W35" s="50">
        <f t="shared" si="12"/>
        <v>0.62726311503177179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02034-5857-4BBD-A71B-A89E74CF30D3}">
  <dimension ref="A1:X34"/>
  <sheetViews>
    <sheetView tabSelected="1" workbookViewId="0">
      <selection activeCell="F12" sqref="F12"/>
    </sheetView>
  </sheetViews>
  <sheetFormatPr defaultRowHeight="14.4" x14ac:dyDescent="0.3"/>
  <cols>
    <col min="1" max="1" width="17.88671875" bestFit="1" customWidth="1"/>
    <col min="7" max="9" width="5" customWidth="1"/>
    <col min="10" max="10" width="7.88671875" customWidth="1"/>
    <col min="11" max="11" width="11.77734375" customWidth="1"/>
    <col min="12" max="12" width="13.44140625" customWidth="1"/>
    <col min="14" max="14" width="13.5546875" customWidth="1"/>
    <col min="18" max="18" width="10.77734375" customWidth="1"/>
    <col min="19" max="19" width="15" customWidth="1"/>
  </cols>
  <sheetData>
    <row r="1" spans="1:15" x14ac:dyDescent="0.3">
      <c r="B1" s="15" t="s">
        <v>2</v>
      </c>
      <c r="C1" s="10"/>
      <c r="D1" s="10"/>
      <c r="E1" s="10"/>
      <c r="F1" s="10"/>
      <c r="G1" s="32"/>
      <c r="H1" s="32"/>
      <c r="I1" s="32"/>
      <c r="J1" s="32"/>
      <c r="K1" s="32"/>
      <c r="L1" s="10"/>
      <c r="M1" s="44"/>
      <c r="N1" s="44"/>
      <c r="O1" s="45"/>
    </row>
    <row r="2" spans="1:15" x14ac:dyDescent="0.3">
      <c r="B2" s="11" t="s">
        <v>12</v>
      </c>
      <c r="C2" s="9"/>
      <c r="D2" s="15"/>
      <c r="E2" s="10"/>
      <c r="F2" s="46"/>
      <c r="G2" s="68" t="s">
        <v>22</v>
      </c>
      <c r="H2" s="69"/>
      <c r="I2" s="69"/>
      <c r="J2" s="69"/>
      <c r="K2" s="70"/>
      <c r="L2" s="10" t="s">
        <v>19</v>
      </c>
      <c r="M2" s="46"/>
      <c r="N2" s="46"/>
      <c r="O2" s="33"/>
    </row>
    <row r="3" spans="1:15" x14ac:dyDescent="0.3">
      <c r="A3" t="s">
        <v>11</v>
      </c>
      <c r="B3" s="40" t="s">
        <v>14</v>
      </c>
      <c r="C3" s="40" t="s">
        <v>15</v>
      </c>
      <c r="D3" s="40" t="s">
        <v>16</v>
      </c>
      <c r="E3" s="9" t="s">
        <v>0</v>
      </c>
      <c r="F3" s="11" t="s">
        <v>4</v>
      </c>
      <c r="G3" s="65" t="s">
        <v>41</v>
      </c>
      <c r="H3" s="11" t="s">
        <v>42</v>
      </c>
      <c r="I3" s="11" t="s">
        <v>43</v>
      </c>
      <c r="J3" s="11" t="s">
        <v>0</v>
      </c>
      <c r="K3" s="11" t="s">
        <v>4</v>
      </c>
      <c r="L3" s="2" t="s">
        <v>20</v>
      </c>
      <c r="M3" s="2" t="s">
        <v>4</v>
      </c>
      <c r="N3" s="2" t="s">
        <v>21</v>
      </c>
      <c r="O3" s="2" t="s">
        <v>4</v>
      </c>
    </row>
    <row r="4" spans="1:15" x14ac:dyDescent="0.3">
      <c r="A4">
        <v>0</v>
      </c>
      <c r="B4" s="2">
        <v>551</v>
      </c>
      <c r="C4" s="2">
        <v>546</v>
      </c>
      <c r="D4" s="2">
        <v>551</v>
      </c>
      <c r="E4" s="8">
        <f t="shared" ref="E4:E22" si="0">(B4+C4+D4)/3</f>
        <v>549.33333333333337</v>
      </c>
      <c r="F4" s="67">
        <f>5/SQRT(3)</f>
        <v>2.8867513459481291</v>
      </c>
      <c r="G4" s="8">
        <f>B4*1000000*$E$26</f>
        <v>3526.5713601466355</v>
      </c>
      <c r="H4" s="8">
        <f t="shared" ref="H4:I19" si="1">C4*1000000*$E$26</f>
        <v>3494.5698051543791</v>
      </c>
      <c r="I4" s="8">
        <f t="shared" si="1"/>
        <v>3526.5713601466355</v>
      </c>
      <c r="J4" s="8">
        <f>AVERAGE(G4:I4)</f>
        <v>3515.9041751492168</v>
      </c>
      <c r="K4" s="34">
        <f>(MAX(G4:I4)-MIN(G4:I4))/2</f>
        <v>16.000777496128194</v>
      </c>
      <c r="L4" s="2">
        <f>SIN(A4)/G4</f>
        <v>0</v>
      </c>
      <c r="M4" s="2">
        <f>SQRT((SIN(A4)/(G4*G4))^2*K4*K4+(COS(A4)/G4)^2)</f>
        <v>2.8356153835447124E-4</v>
      </c>
      <c r="N4" s="2">
        <f>COS(A4)/G4</f>
        <v>2.8356153835447124E-4</v>
      </c>
      <c r="O4" s="2">
        <f>SQRT((COS(A4)/(G4*G4))^2*K4*K4+(SIN(A4)/G4)^2)</f>
        <v>1.2865768527879888E-6</v>
      </c>
    </row>
    <row r="5" spans="1:15" x14ac:dyDescent="0.3">
      <c r="A5">
        <v>5</v>
      </c>
      <c r="B5" s="2">
        <v>550</v>
      </c>
      <c r="C5" s="2">
        <v>545</v>
      </c>
      <c r="D5" s="2">
        <v>550</v>
      </c>
      <c r="E5" s="8">
        <f t="shared" si="0"/>
        <v>548.33333333333337</v>
      </c>
      <c r="F5" s="67">
        <f t="shared" ref="F5:F22" si="2">5/SQRT(3)</f>
        <v>2.8867513459481291</v>
      </c>
      <c r="G5" s="8">
        <f t="shared" ref="G5:G22" si="3">B5*1000000*$E$26</f>
        <v>3520.171049148184</v>
      </c>
      <c r="H5" s="8">
        <f t="shared" si="1"/>
        <v>3488.1694941559281</v>
      </c>
      <c r="I5" s="8">
        <f t="shared" si="1"/>
        <v>3520.171049148184</v>
      </c>
      <c r="J5" s="8">
        <f t="shared" ref="J5:J22" si="4">AVERAGE(G5:I5)</f>
        <v>3509.5038641507654</v>
      </c>
      <c r="K5" s="34">
        <f t="shared" ref="K5:K22" si="5">(MAX(G5:I5)-MIN(G5:I5))/2</f>
        <v>16.000777496127967</v>
      </c>
      <c r="L5" s="2">
        <f t="shared" ref="L5:L22" si="6">SIN(A5)/G5</f>
        <v>-2.7240843165708673E-4</v>
      </c>
      <c r="M5" s="2">
        <f t="shared" ref="M5:M22" si="7">SQRT((SIN(A5)/(G5*G5))^2*K5*K5+(COS(A5)/G5)^2)</f>
        <v>8.0591445054014219E-5</v>
      </c>
      <c r="N5" s="2">
        <f t="shared" ref="N5:N22" si="8">COS(A5)/G5</f>
        <v>8.0581932384185491E-5</v>
      </c>
      <c r="O5" s="2">
        <f t="shared" ref="O5:O22" si="9">SQRT((COS(A5)/(G5*G5))^2*K5*K5+(SIN(A5)/G5)^2)</f>
        <v>2.7240867790879732E-4</v>
      </c>
    </row>
    <row r="6" spans="1:15" x14ac:dyDescent="0.3">
      <c r="A6">
        <v>10</v>
      </c>
      <c r="B6" s="2">
        <v>550</v>
      </c>
      <c r="C6" s="2">
        <v>548</v>
      </c>
      <c r="D6" s="2">
        <v>550</v>
      </c>
      <c r="E6" s="8">
        <f t="shared" si="0"/>
        <v>549.33333333333337</v>
      </c>
      <c r="F6" s="67">
        <f t="shared" si="2"/>
        <v>2.8867513459481291</v>
      </c>
      <c r="G6" s="8">
        <f t="shared" si="3"/>
        <v>3520.171049148184</v>
      </c>
      <c r="H6" s="8">
        <f t="shared" si="1"/>
        <v>3507.3704271512815</v>
      </c>
      <c r="I6" s="8">
        <f t="shared" si="1"/>
        <v>3520.171049148184</v>
      </c>
      <c r="J6" s="8">
        <f t="shared" si="4"/>
        <v>3515.9041751492168</v>
      </c>
      <c r="K6" s="34">
        <f t="shared" si="5"/>
        <v>6.4003109984512321</v>
      </c>
      <c r="L6" s="2">
        <f t="shared" si="6"/>
        <v>-1.5454394212491827E-4</v>
      </c>
      <c r="M6" s="2">
        <f t="shared" si="7"/>
        <v>2.3836117631011796E-4</v>
      </c>
      <c r="N6" s="2">
        <f t="shared" si="8"/>
        <v>-2.3836101068994706E-4</v>
      </c>
      <c r="O6" s="2">
        <f t="shared" si="9"/>
        <v>1.5454454978711867E-4</v>
      </c>
    </row>
    <row r="7" spans="1:15" x14ac:dyDescent="0.3">
      <c r="A7">
        <v>15</v>
      </c>
      <c r="B7" s="2">
        <v>549</v>
      </c>
      <c r="C7" s="2">
        <v>548</v>
      </c>
      <c r="D7" s="2">
        <v>549</v>
      </c>
      <c r="E7" s="8">
        <f t="shared" si="0"/>
        <v>548.66666666666663</v>
      </c>
      <c r="F7" s="67">
        <f t="shared" si="2"/>
        <v>2.8867513459481291</v>
      </c>
      <c r="G7" s="8">
        <f t="shared" si="3"/>
        <v>3513.770738149733</v>
      </c>
      <c r="H7" s="8">
        <f t="shared" si="1"/>
        <v>3507.3704271512815</v>
      </c>
      <c r="I7" s="8">
        <f t="shared" si="1"/>
        <v>3513.770738149733</v>
      </c>
      <c r="J7" s="8">
        <f t="shared" si="4"/>
        <v>3511.6373011502492</v>
      </c>
      <c r="K7" s="34">
        <f t="shared" si="5"/>
        <v>3.2001554992257297</v>
      </c>
      <c r="L7" s="2">
        <f t="shared" si="6"/>
        <v>1.8506837486487315E-4</v>
      </c>
      <c r="M7" s="2">
        <f t="shared" si="7"/>
        <v>2.1620310496265612E-4</v>
      </c>
      <c r="N7" s="2">
        <f t="shared" si="8"/>
        <v>-2.1620303926227544E-4</v>
      </c>
      <c r="O7" s="2">
        <f t="shared" si="9"/>
        <v>1.8506847961548764E-4</v>
      </c>
    </row>
    <row r="8" spans="1:15" x14ac:dyDescent="0.3">
      <c r="A8">
        <v>20</v>
      </c>
      <c r="B8" s="2">
        <v>549</v>
      </c>
      <c r="C8" s="2">
        <v>548</v>
      </c>
      <c r="D8" s="2">
        <v>548</v>
      </c>
      <c r="E8" s="8">
        <f t="shared" si="0"/>
        <v>548.33333333333337</v>
      </c>
      <c r="F8" s="67">
        <f t="shared" si="2"/>
        <v>2.8867513459481291</v>
      </c>
      <c r="G8" s="8">
        <f t="shared" si="3"/>
        <v>3513.770738149733</v>
      </c>
      <c r="H8" s="8">
        <f t="shared" si="1"/>
        <v>3507.3704271512815</v>
      </c>
      <c r="I8" s="8">
        <f t="shared" si="1"/>
        <v>3507.3704271512815</v>
      </c>
      <c r="J8" s="8">
        <f t="shared" si="4"/>
        <v>3509.5038641507654</v>
      </c>
      <c r="K8" s="34">
        <f t="shared" si="5"/>
        <v>3.2001554992257297</v>
      </c>
      <c r="L8" s="2">
        <f t="shared" si="6"/>
        <v>2.5981924227884103E-4</v>
      </c>
      <c r="M8" s="2">
        <f t="shared" si="7"/>
        <v>1.1613817157404146E-4</v>
      </c>
      <c r="N8" s="2">
        <f t="shared" si="8"/>
        <v>1.1613793050945553E-4</v>
      </c>
      <c r="O8" s="2">
        <f t="shared" si="9"/>
        <v>2.5981926380874834E-4</v>
      </c>
    </row>
    <row r="9" spans="1:15" x14ac:dyDescent="0.3">
      <c r="A9">
        <v>25</v>
      </c>
      <c r="B9" s="2">
        <v>548</v>
      </c>
      <c r="C9" s="2">
        <v>548</v>
      </c>
      <c r="D9" s="2">
        <v>548</v>
      </c>
      <c r="E9" s="8">
        <f t="shared" si="0"/>
        <v>548</v>
      </c>
      <c r="F9" s="67">
        <f t="shared" si="2"/>
        <v>2.8867513459481291</v>
      </c>
      <c r="G9" s="8">
        <f t="shared" si="3"/>
        <v>3507.3704271512815</v>
      </c>
      <c r="H9" s="8">
        <f t="shared" si="1"/>
        <v>3507.3704271512815</v>
      </c>
      <c r="I9" s="8">
        <f t="shared" si="1"/>
        <v>3507.3704271512815</v>
      </c>
      <c r="J9" s="8">
        <f t="shared" si="4"/>
        <v>3507.3704271512815</v>
      </c>
      <c r="K9" s="34">
        <f t="shared" si="5"/>
        <v>0</v>
      </c>
      <c r="L9" s="2">
        <f t="shared" si="6"/>
        <v>-3.7735321331676488E-5</v>
      </c>
      <c r="M9" s="2">
        <f t="shared" si="7"/>
        <v>2.8260568207748093E-4</v>
      </c>
      <c r="N9" s="2">
        <f t="shared" si="8"/>
        <v>2.8260568207748093E-4</v>
      </c>
      <c r="O9" s="2">
        <f t="shared" si="9"/>
        <v>3.7735321331676488E-5</v>
      </c>
    </row>
    <row r="10" spans="1:15" x14ac:dyDescent="0.3">
      <c r="A10">
        <v>30</v>
      </c>
      <c r="B10" s="2">
        <v>548</v>
      </c>
      <c r="C10" s="2">
        <v>548</v>
      </c>
      <c r="D10" s="2">
        <v>548</v>
      </c>
      <c r="E10" s="8">
        <f t="shared" si="0"/>
        <v>548</v>
      </c>
      <c r="F10" s="67">
        <f t="shared" si="2"/>
        <v>2.8867513459481291</v>
      </c>
      <c r="G10" s="8">
        <f t="shared" si="3"/>
        <v>3507.3704271512815</v>
      </c>
      <c r="H10" s="8">
        <f t="shared" si="1"/>
        <v>3507.3704271512815</v>
      </c>
      <c r="I10" s="8">
        <f t="shared" si="1"/>
        <v>3507.3704271512815</v>
      </c>
      <c r="J10" s="8">
        <f t="shared" si="4"/>
        <v>3507.3704271512815</v>
      </c>
      <c r="K10" s="34">
        <f t="shared" si="5"/>
        <v>0</v>
      </c>
      <c r="L10" s="2">
        <f t="shared" si="6"/>
        <v>-2.8170153241993039E-4</v>
      </c>
      <c r="M10" s="2">
        <f t="shared" si="7"/>
        <v>4.3979229765265625E-5</v>
      </c>
      <c r="N10" s="2">
        <f t="shared" si="8"/>
        <v>4.3979229765265625E-5</v>
      </c>
      <c r="O10" s="2">
        <f t="shared" si="9"/>
        <v>2.8170153241993039E-4</v>
      </c>
    </row>
    <row r="11" spans="1:15" x14ac:dyDescent="0.3">
      <c r="A11">
        <v>35</v>
      </c>
      <c r="B11" s="2">
        <v>548</v>
      </c>
      <c r="C11" s="2">
        <v>548</v>
      </c>
      <c r="D11" s="2">
        <v>547</v>
      </c>
      <c r="E11" s="8">
        <f t="shared" si="0"/>
        <v>547.66666666666663</v>
      </c>
      <c r="F11" s="67">
        <f t="shared" si="2"/>
        <v>2.8867513459481291</v>
      </c>
      <c r="G11" s="8">
        <f t="shared" si="3"/>
        <v>3507.3704271512815</v>
      </c>
      <c r="H11" s="8">
        <f t="shared" si="1"/>
        <v>3507.3704271512815</v>
      </c>
      <c r="I11" s="8">
        <f t="shared" si="1"/>
        <v>3500.9701161528305</v>
      </c>
      <c r="J11" s="8">
        <f t="shared" si="4"/>
        <v>3505.2369901517977</v>
      </c>
      <c r="K11" s="34">
        <f t="shared" si="5"/>
        <v>3.2001554992255024</v>
      </c>
      <c r="L11" s="2">
        <f t="shared" si="6"/>
        <v>-1.2208082333747819E-4</v>
      </c>
      <c r="M11" s="2">
        <f t="shared" si="7"/>
        <v>2.5765521729421037E-4</v>
      </c>
      <c r="N11" s="2">
        <f t="shared" si="8"/>
        <v>-2.5765519321707171E-4</v>
      </c>
      <c r="O11" s="2">
        <f t="shared" si="9"/>
        <v>1.2208104968661603E-4</v>
      </c>
    </row>
    <row r="12" spans="1:15" x14ac:dyDescent="0.3">
      <c r="A12">
        <v>40</v>
      </c>
      <c r="B12" s="2">
        <v>547</v>
      </c>
      <c r="C12" s="2">
        <v>548</v>
      </c>
      <c r="D12" s="2">
        <v>547</v>
      </c>
      <c r="E12" s="8">
        <f t="shared" si="0"/>
        <v>547.33333333333337</v>
      </c>
      <c r="F12" s="67">
        <f t="shared" si="2"/>
        <v>2.8867513459481291</v>
      </c>
      <c r="G12" s="8">
        <f t="shared" si="3"/>
        <v>3500.9701161528305</v>
      </c>
      <c r="H12" s="8">
        <f t="shared" si="1"/>
        <v>3507.3704271512815</v>
      </c>
      <c r="I12" s="8">
        <f t="shared" si="1"/>
        <v>3500.9701161528305</v>
      </c>
      <c r="J12" s="8">
        <f t="shared" si="4"/>
        <v>3503.1035531523139</v>
      </c>
      <c r="K12" s="34">
        <f t="shared" si="5"/>
        <v>3.2001554992255024</v>
      </c>
      <c r="L12" s="2">
        <f t="shared" si="6"/>
        <v>2.1283048291144622E-4</v>
      </c>
      <c r="M12" s="2">
        <f t="shared" si="7"/>
        <v>1.9050102894246663E-4</v>
      </c>
      <c r="N12" s="2">
        <f t="shared" si="8"/>
        <v>-1.9050092960666321E-4</v>
      </c>
      <c r="O12" s="2">
        <f t="shared" si="9"/>
        <v>2.1283055414681153E-4</v>
      </c>
    </row>
    <row r="13" spans="1:15" x14ac:dyDescent="0.3">
      <c r="A13">
        <v>45</v>
      </c>
      <c r="B13" s="2">
        <v>548</v>
      </c>
      <c r="C13" s="2">
        <v>548</v>
      </c>
      <c r="D13" s="2">
        <v>548</v>
      </c>
      <c r="E13" s="8">
        <f t="shared" si="0"/>
        <v>548</v>
      </c>
      <c r="F13" s="67">
        <f t="shared" si="2"/>
        <v>2.8867513459481291</v>
      </c>
      <c r="G13" s="8">
        <f t="shared" si="3"/>
        <v>3507.3704271512815</v>
      </c>
      <c r="H13" s="8">
        <f t="shared" si="1"/>
        <v>3507.3704271512815</v>
      </c>
      <c r="I13" s="8">
        <f t="shared" si="1"/>
        <v>3507.3704271512815</v>
      </c>
      <c r="J13" s="8">
        <f t="shared" si="4"/>
        <v>3507.3704271512815</v>
      </c>
      <c r="K13" s="34">
        <f t="shared" si="5"/>
        <v>0</v>
      </c>
      <c r="L13" s="2">
        <f t="shared" si="6"/>
        <v>2.4260440754905665E-4</v>
      </c>
      <c r="M13" s="2">
        <f t="shared" si="7"/>
        <v>1.4977659181679339E-4</v>
      </c>
      <c r="N13" s="2">
        <f t="shared" si="8"/>
        <v>1.4977659181679339E-4</v>
      </c>
      <c r="O13" s="2">
        <f t="shared" si="9"/>
        <v>2.4260440754905665E-4</v>
      </c>
    </row>
    <row r="14" spans="1:15" x14ac:dyDescent="0.3">
      <c r="A14">
        <v>50</v>
      </c>
      <c r="B14" s="2">
        <v>548</v>
      </c>
      <c r="C14" s="2">
        <v>548</v>
      </c>
      <c r="D14" s="2">
        <v>549</v>
      </c>
      <c r="E14" s="8">
        <f t="shared" si="0"/>
        <v>548.33333333333337</v>
      </c>
      <c r="F14" s="67">
        <f t="shared" si="2"/>
        <v>2.8867513459481291</v>
      </c>
      <c r="G14" s="8">
        <f t="shared" si="3"/>
        <v>3507.3704271512815</v>
      </c>
      <c r="H14" s="8">
        <f t="shared" si="1"/>
        <v>3507.3704271512815</v>
      </c>
      <c r="I14" s="8">
        <f t="shared" si="1"/>
        <v>3513.770738149733</v>
      </c>
      <c r="J14" s="8">
        <f t="shared" si="4"/>
        <v>3509.5038641507654</v>
      </c>
      <c r="K14" s="34">
        <f t="shared" si="5"/>
        <v>3.2001554992257297</v>
      </c>
      <c r="L14" s="2">
        <f t="shared" si="6"/>
        <v>-7.4806713221058901E-5</v>
      </c>
      <c r="M14" s="2">
        <f t="shared" si="7"/>
        <v>2.7512521937146162E-4</v>
      </c>
      <c r="N14" s="2">
        <f t="shared" si="8"/>
        <v>2.7512521090504476E-4</v>
      </c>
      <c r="O14" s="2">
        <f t="shared" si="9"/>
        <v>7.4807134401191352E-5</v>
      </c>
    </row>
    <row r="15" spans="1:15" x14ac:dyDescent="0.3">
      <c r="A15">
        <v>55</v>
      </c>
      <c r="B15" s="2">
        <v>548</v>
      </c>
      <c r="C15" s="2">
        <v>548</v>
      </c>
      <c r="D15" s="2">
        <v>550</v>
      </c>
      <c r="E15" s="8">
        <f t="shared" si="0"/>
        <v>548.66666666666663</v>
      </c>
      <c r="F15" s="67">
        <f t="shared" si="2"/>
        <v>2.8867513459481291</v>
      </c>
      <c r="G15" s="8">
        <f t="shared" si="3"/>
        <v>3507.3704271512815</v>
      </c>
      <c r="H15" s="8">
        <f t="shared" si="1"/>
        <v>3507.3704271512815</v>
      </c>
      <c r="I15" s="8">
        <f t="shared" si="1"/>
        <v>3520.171049148184</v>
      </c>
      <c r="J15" s="8">
        <f t="shared" si="4"/>
        <v>3511.6373011502492</v>
      </c>
      <c r="K15" s="34">
        <f t="shared" si="5"/>
        <v>6.4003109984512321</v>
      </c>
      <c r="L15" s="2">
        <f t="shared" si="6"/>
        <v>-2.8504407906826943E-4</v>
      </c>
      <c r="M15" s="2">
        <f t="shared" si="7"/>
        <v>6.3300526218135867E-6</v>
      </c>
      <c r="N15" s="2">
        <f t="shared" si="8"/>
        <v>6.3086453859187282E-6</v>
      </c>
      <c r="O15" s="2">
        <f t="shared" si="9"/>
        <v>2.8504407930074059E-4</v>
      </c>
    </row>
    <row r="16" spans="1:15" x14ac:dyDescent="0.3">
      <c r="A16">
        <v>60</v>
      </c>
      <c r="B16" s="2">
        <v>551</v>
      </c>
      <c r="C16" s="2">
        <v>550</v>
      </c>
      <c r="D16" s="2">
        <v>550</v>
      </c>
      <c r="E16" s="8">
        <f t="shared" si="0"/>
        <v>550.33333333333337</v>
      </c>
      <c r="F16" s="67">
        <f t="shared" si="2"/>
        <v>2.8867513459481291</v>
      </c>
      <c r="G16" s="8">
        <f t="shared" si="3"/>
        <v>3526.5713601466355</v>
      </c>
      <c r="H16" s="8">
        <f t="shared" si="1"/>
        <v>3520.171049148184</v>
      </c>
      <c r="I16" s="8">
        <f t="shared" si="1"/>
        <v>3520.171049148184</v>
      </c>
      <c r="J16" s="8">
        <f t="shared" si="4"/>
        <v>3522.3044861476678</v>
      </c>
      <c r="K16" s="34">
        <f t="shared" si="5"/>
        <v>3.2001554992257297</v>
      </c>
      <c r="L16" s="2">
        <f t="shared" si="6"/>
        <v>-8.6432568626526414E-5</v>
      </c>
      <c r="M16" s="2">
        <f t="shared" si="7"/>
        <v>2.7006770126437836E-4</v>
      </c>
      <c r="N16" s="2">
        <f t="shared" si="8"/>
        <v>-2.700676898752886E-4</v>
      </c>
      <c r="O16" s="2">
        <f t="shared" si="9"/>
        <v>8.6432916061698789E-5</v>
      </c>
    </row>
    <row r="17" spans="1:24" x14ac:dyDescent="0.3">
      <c r="A17">
        <v>65</v>
      </c>
      <c r="B17" s="2">
        <v>552</v>
      </c>
      <c r="C17" s="2">
        <v>550</v>
      </c>
      <c r="D17" s="2">
        <v>550</v>
      </c>
      <c r="E17" s="8">
        <f t="shared" si="0"/>
        <v>550.66666666666663</v>
      </c>
      <c r="F17" s="67">
        <f t="shared" si="2"/>
        <v>2.8867513459481291</v>
      </c>
      <c r="G17" s="8">
        <f t="shared" si="3"/>
        <v>3532.9716711450865</v>
      </c>
      <c r="H17" s="8">
        <f t="shared" si="1"/>
        <v>3520.171049148184</v>
      </c>
      <c r="I17" s="8">
        <f t="shared" si="1"/>
        <v>3520.171049148184</v>
      </c>
      <c r="J17" s="8">
        <f t="shared" si="4"/>
        <v>3524.4379231471517</v>
      </c>
      <c r="K17" s="34">
        <f t="shared" si="5"/>
        <v>6.4003109984512321</v>
      </c>
      <c r="L17" s="2">
        <f t="shared" si="6"/>
        <v>2.3403207170979564E-4</v>
      </c>
      <c r="M17" s="2">
        <f t="shared" si="7"/>
        <v>1.592019121855622E-4</v>
      </c>
      <c r="N17" s="2">
        <f t="shared" si="8"/>
        <v>-1.5920134764507544E-4</v>
      </c>
      <c r="O17" s="2">
        <f t="shared" si="9"/>
        <v>2.340322494189443E-4</v>
      </c>
    </row>
    <row r="18" spans="1:24" x14ac:dyDescent="0.3">
      <c r="A18">
        <v>70</v>
      </c>
      <c r="B18" s="2">
        <v>552</v>
      </c>
      <c r="C18" s="2">
        <v>551</v>
      </c>
      <c r="D18" s="2">
        <v>551</v>
      </c>
      <c r="E18" s="8">
        <f t="shared" si="0"/>
        <v>551.33333333333337</v>
      </c>
      <c r="F18" s="67">
        <f t="shared" si="2"/>
        <v>2.8867513459481291</v>
      </c>
      <c r="G18" s="8">
        <f t="shared" si="3"/>
        <v>3532.9716711450865</v>
      </c>
      <c r="H18" s="8">
        <f t="shared" si="1"/>
        <v>3526.5713601466355</v>
      </c>
      <c r="I18" s="8">
        <f t="shared" si="1"/>
        <v>3526.5713601466355</v>
      </c>
      <c r="J18" s="8">
        <f t="shared" si="4"/>
        <v>3528.7047971461193</v>
      </c>
      <c r="K18" s="34">
        <f t="shared" si="5"/>
        <v>3.2001554992255024</v>
      </c>
      <c r="L18" s="2">
        <f t="shared" si="6"/>
        <v>2.1904808574563524E-4</v>
      </c>
      <c r="M18" s="2">
        <f t="shared" si="7"/>
        <v>1.7925974221705938E-4</v>
      </c>
      <c r="N18" s="2">
        <f t="shared" si="8"/>
        <v>1.7925963241053448E-4</v>
      </c>
      <c r="O18" s="2">
        <f t="shared" si="9"/>
        <v>2.1904814592634962E-4</v>
      </c>
    </row>
    <row r="19" spans="1:24" x14ac:dyDescent="0.3">
      <c r="A19">
        <v>75</v>
      </c>
      <c r="B19" s="2">
        <v>552</v>
      </c>
      <c r="C19" s="2">
        <v>550</v>
      </c>
      <c r="D19" s="2">
        <v>552</v>
      </c>
      <c r="E19" s="8">
        <f t="shared" si="0"/>
        <v>551.33333333333337</v>
      </c>
      <c r="F19" s="67">
        <f t="shared" si="2"/>
        <v>2.8867513459481291</v>
      </c>
      <c r="G19" s="8">
        <f t="shared" si="3"/>
        <v>3532.9716711450865</v>
      </c>
      <c r="H19" s="8">
        <f t="shared" si="1"/>
        <v>3520.171049148184</v>
      </c>
      <c r="I19" s="8">
        <f t="shared" si="1"/>
        <v>3532.9716711450865</v>
      </c>
      <c r="J19" s="8">
        <f t="shared" si="4"/>
        <v>3528.7047971461193</v>
      </c>
      <c r="K19" s="34">
        <f t="shared" si="5"/>
        <v>6.4003109984512321</v>
      </c>
      <c r="L19" s="2">
        <f t="shared" si="6"/>
        <v>-1.0976075426150951E-4</v>
      </c>
      <c r="M19" s="2">
        <f t="shared" si="7"/>
        <v>2.6089978160751909E-4</v>
      </c>
      <c r="N19" s="2">
        <f t="shared" si="8"/>
        <v>2.60899705834889E-4</v>
      </c>
      <c r="O19" s="2">
        <f t="shared" si="9"/>
        <v>1.0976177189158005E-4</v>
      </c>
    </row>
    <row r="20" spans="1:24" x14ac:dyDescent="0.3">
      <c r="A20">
        <v>80</v>
      </c>
      <c r="B20" s="2">
        <v>552</v>
      </c>
      <c r="C20" s="2">
        <v>550</v>
      </c>
      <c r="D20" s="2">
        <v>551</v>
      </c>
      <c r="E20" s="8">
        <f t="shared" si="0"/>
        <v>551</v>
      </c>
      <c r="F20" s="67">
        <f t="shared" si="2"/>
        <v>2.8867513459481291</v>
      </c>
      <c r="G20" s="8">
        <f t="shared" si="3"/>
        <v>3532.9716711450865</v>
      </c>
      <c r="H20" s="8">
        <f t="shared" ref="H20:H22" si="10">C20*1000000*$E$26</f>
        <v>3520.171049148184</v>
      </c>
      <c r="I20" s="8">
        <f t="shared" ref="I20:I22" si="11">D20*1000000*$E$26</f>
        <v>3526.5713601466355</v>
      </c>
      <c r="J20" s="8">
        <f t="shared" si="4"/>
        <v>3526.5713601466355</v>
      </c>
      <c r="K20" s="34">
        <f t="shared" si="5"/>
        <v>6.4003109984512321</v>
      </c>
      <c r="L20" s="2">
        <f t="shared" si="6"/>
        <v>-2.8131803660945908E-4</v>
      </c>
      <c r="M20" s="2">
        <f t="shared" si="7"/>
        <v>3.1249026959679828E-5</v>
      </c>
      <c r="N20" s="2">
        <f t="shared" si="8"/>
        <v>-3.1244870922859534E-5</v>
      </c>
      <c r="O20" s="2">
        <f t="shared" si="9"/>
        <v>2.8131804230390844E-4</v>
      </c>
    </row>
    <row r="21" spans="1:24" x14ac:dyDescent="0.3">
      <c r="A21">
        <v>85</v>
      </c>
      <c r="B21" s="2">
        <v>552</v>
      </c>
      <c r="C21" s="2">
        <v>550</v>
      </c>
      <c r="D21" s="2">
        <v>551</v>
      </c>
      <c r="E21" s="8">
        <f t="shared" si="0"/>
        <v>551</v>
      </c>
      <c r="F21" s="67">
        <f t="shared" si="2"/>
        <v>2.8867513459481291</v>
      </c>
      <c r="G21" s="8">
        <f t="shared" si="3"/>
        <v>3532.9716711450865</v>
      </c>
      <c r="H21" s="8">
        <f t="shared" si="10"/>
        <v>3520.171049148184</v>
      </c>
      <c r="I21" s="8">
        <f t="shared" si="11"/>
        <v>3526.5713601466355</v>
      </c>
      <c r="J21" s="8">
        <f t="shared" si="4"/>
        <v>3526.5713601466355</v>
      </c>
      <c r="K21" s="34">
        <f t="shared" si="5"/>
        <v>6.4003109984512321</v>
      </c>
      <c r="L21" s="2">
        <f t="shared" si="6"/>
        <v>-4.9837823888216592E-5</v>
      </c>
      <c r="M21" s="2">
        <f t="shared" si="7"/>
        <v>2.7862569720400927E-4</v>
      </c>
      <c r="N21" s="2">
        <f t="shared" si="8"/>
        <v>-2.7862568257587848E-4</v>
      </c>
      <c r="O21" s="2">
        <f t="shared" si="9"/>
        <v>4.9840379906358539E-5</v>
      </c>
      <c r="S21" t="s">
        <v>26</v>
      </c>
    </row>
    <row r="22" spans="1:24" x14ac:dyDescent="0.3">
      <c r="A22">
        <v>90</v>
      </c>
      <c r="B22" s="2">
        <v>551</v>
      </c>
      <c r="C22" s="2">
        <v>549</v>
      </c>
      <c r="D22" s="2">
        <v>550</v>
      </c>
      <c r="E22" s="8">
        <f t="shared" si="0"/>
        <v>550</v>
      </c>
      <c r="F22" s="67">
        <f t="shared" si="2"/>
        <v>2.8867513459481291</v>
      </c>
      <c r="G22" s="8">
        <f t="shared" si="3"/>
        <v>3526.5713601466355</v>
      </c>
      <c r="H22" s="8">
        <f t="shared" si="10"/>
        <v>3513.770738149733</v>
      </c>
      <c r="I22" s="8">
        <f t="shared" si="11"/>
        <v>3520.171049148184</v>
      </c>
      <c r="J22" s="8">
        <f t="shared" si="4"/>
        <v>3520.1710491481845</v>
      </c>
      <c r="K22" s="34">
        <f t="shared" si="5"/>
        <v>6.4003109984512321</v>
      </c>
      <c r="L22" s="2">
        <f t="shared" si="6"/>
        <v>2.5350306921433893E-4</v>
      </c>
      <c r="M22" s="2">
        <f t="shared" si="7"/>
        <v>1.2705727686670591E-4</v>
      </c>
      <c r="N22" s="2">
        <f t="shared" si="8"/>
        <v>-1.270564438856383E-4</v>
      </c>
      <c r="O22" s="2">
        <f t="shared" si="9"/>
        <v>2.5350317409052534E-4</v>
      </c>
    </row>
    <row r="23" spans="1:24" x14ac:dyDescent="0.3">
      <c r="G23" t="s">
        <v>24</v>
      </c>
    </row>
    <row r="24" spans="1:24" x14ac:dyDescent="0.3">
      <c r="P24" t="s">
        <v>27</v>
      </c>
    </row>
    <row r="25" spans="1:24" x14ac:dyDescent="0.3">
      <c r="B25" t="s">
        <v>5</v>
      </c>
      <c r="E25" s="26">
        <v>981700</v>
      </c>
      <c r="F25" t="s">
        <v>39</v>
      </c>
      <c r="G25" s="29"/>
      <c r="H25" s="29"/>
      <c r="I25" s="29"/>
      <c r="J25" s="29"/>
      <c r="R25" t="s">
        <v>36</v>
      </c>
      <c r="U25" t="s">
        <v>31</v>
      </c>
    </row>
    <row r="26" spans="1:24" x14ac:dyDescent="0.3">
      <c r="B26" t="s">
        <v>7</v>
      </c>
      <c r="D26" s="28" t="s">
        <v>8</v>
      </c>
      <c r="E26">
        <f>2*PI()/981700</f>
        <v>6.4003109984512439E-6</v>
      </c>
      <c r="F26" t="s">
        <v>40</v>
      </c>
      <c r="G26" s="29"/>
      <c r="H26" s="29"/>
      <c r="I26" s="29"/>
      <c r="J26" s="29"/>
      <c r="R26" s="10" t="s">
        <v>28</v>
      </c>
      <c r="S26" s="10" t="s">
        <v>29</v>
      </c>
      <c r="T26" s="10" t="s">
        <v>30</v>
      </c>
      <c r="U26" s="10" t="s">
        <v>32</v>
      </c>
      <c r="V26" s="10" t="s">
        <v>33</v>
      </c>
      <c r="W26" s="10" t="s">
        <v>34</v>
      </c>
      <c r="X26" s="10" t="s">
        <v>35</v>
      </c>
    </row>
    <row r="27" spans="1:24" x14ac:dyDescent="0.3">
      <c r="R27" s="57">
        <v>10359</v>
      </c>
      <c r="S27" s="58">
        <v>7.2</v>
      </c>
      <c r="T27" s="59">
        <v>298</v>
      </c>
      <c r="U27" s="58">
        <v>3.5</v>
      </c>
      <c r="V27" s="58">
        <v>0.67800000000000005</v>
      </c>
      <c r="W27" s="58">
        <v>1.008</v>
      </c>
      <c r="X27" s="58">
        <f>2*W27/(U27+V27)</f>
        <v>0.48252752513164193</v>
      </c>
    </row>
    <row r="28" spans="1:24" x14ac:dyDescent="0.3">
      <c r="R28" s="57">
        <v>10361</v>
      </c>
      <c r="S28" s="58">
        <v>7.2</v>
      </c>
      <c r="T28" s="59">
        <v>298</v>
      </c>
      <c r="U28" s="58">
        <v>3.3980000000000001</v>
      </c>
      <c r="V28" s="58">
        <v>0.58599999999999997</v>
      </c>
      <c r="W28" s="58">
        <v>0.99</v>
      </c>
      <c r="X28" s="58">
        <f t="shared" ref="X28" si="12">2*W28/(U28+V28)</f>
        <v>0.49698795180722893</v>
      </c>
    </row>
    <row r="29" spans="1:24" x14ac:dyDescent="0.3">
      <c r="R29" s="57"/>
      <c r="S29" s="58"/>
      <c r="T29" s="60" t="s">
        <v>0</v>
      </c>
      <c r="U29" s="58">
        <f>AVERAGE(U27:U28)</f>
        <v>3.4489999999999998</v>
      </c>
      <c r="V29" s="58">
        <f t="shared" ref="V29:W29" si="13">AVERAGE(V27:V28)</f>
        <v>0.63200000000000001</v>
      </c>
      <c r="W29" s="58">
        <f t="shared" si="13"/>
        <v>0.999</v>
      </c>
      <c r="X29" s="58">
        <f>2*W29/(U29+V29)</f>
        <v>0.48958588581230095</v>
      </c>
    </row>
    <row r="30" spans="1:24" x14ac:dyDescent="0.3">
      <c r="S30" s="47"/>
      <c r="T30" s="48"/>
      <c r="U30" s="47"/>
      <c r="V30" s="47"/>
      <c r="W30" s="47"/>
      <c r="X30" s="47"/>
    </row>
    <row r="31" spans="1:24" x14ac:dyDescent="0.3">
      <c r="S31" s="47"/>
      <c r="T31" s="48"/>
      <c r="U31" s="47"/>
      <c r="V31" s="47"/>
      <c r="W31" s="47"/>
      <c r="X31" s="47"/>
    </row>
    <row r="32" spans="1:24" x14ac:dyDescent="0.3">
      <c r="S32" s="47"/>
      <c r="T32" s="48"/>
      <c r="U32" s="47"/>
      <c r="V32" s="47"/>
      <c r="W32" s="47"/>
      <c r="X32" s="47"/>
    </row>
    <row r="33" spans="19:24" x14ac:dyDescent="0.3">
      <c r="S33" s="47"/>
      <c r="T33" s="48"/>
      <c r="U33" s="47"/>
      <c r="V33" s="47"/>
      <c r="W33" s="47"/>
      <c r="X33" s="47"/>
    </row>
    <row r="34" spans="19:24" x14ac:dyDescent="0.3">
      <c r="S34" s="47"/>
      <c r="T34" s="48"/>
      <c r="U34" s="47"/>
      <c r="V34" s="47"/>
      <c r="W34" s="47"/>
      <c r="X34" s="4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68B93-3D5C-49FC-87C3-08C0B32C976B}">
  <dimension ref="A1:X30"/>
  <sheetViews>
    <sheetView workbookViewId="0">
      <selection activeCell="K25" sqref="K25"/>
    </sheetView>
  </sheetViews>
  <sheetFormatPr defaultRowHeight="14.4" x14ac:dyDescent="0.3"/>
  <cols>
    <col min="1" max="1" width="17.88671875" bestFit="1" customWidth="1"/>
    <col min="7" max="7" width="5.88671875" customWidth="1"/>
    <col min="8" max="8" width="5.33203125" customWidth="1"/>
    <col min="9" max="9" width="6.109375" customWidth="1"/>
    <col min="10" max="10" width="7.88671875" customWidth="1"/>
    <col min="11" max="11" width="11.33203125" customWidth="1"/>
    <col min="12" max="12" width="13.6640625" customWidth="1"/>
    <col min="14" max="14" width="12.88671875" customWidth="1"/>
    <col min="18" max="18" width="9.88671875" customWidth="1"/>
    <col min="19" max="19" width="14.6640625" customWidth="1"/>
  </cols>
  <sheetData>
    <row r="1" spans="1:15" x14ac:dyDescent="0.3">
      <c r="B1" s="16" t="s">
        <v>3</v>
      </c>
      <c r="C1" s="13"/>
      <c r="D1" s="13"/>
      <c r="E1" s="13"/>
      <c r="F1" s="13"/>
      <c r="G1" s="35"/>
      <c r="H1" s="35"/>
      <c r="I1" s="35"/>
      <c r="J1" s="35"/>
      <c r="K1" s="35"/>
      <c r="L1" s="13"/>
      <c r="M1" s="35"/>
      <c r="N1" s="35"/>
      <c r="O1" s="36"/>
    </row>
    <row r="2" spans="1:15" x14ac:dyDescent="0.3">
      <c r="B2" s="21" t="s">
        <v>13</v>
      </c>
      <c r="C2" s="12"/>
      <c r="D2" s="16"/>
      <c r="E2" s="13"/>
      <c r="F2" s="13"/>
      <c r="G2" s="63" t="s">
        <v>22</v>
      </c>
      <c r="H2" s="64"/>
      <c r="I2" s="64"/>
      <c r="J2" s="64"/>
      <c r="K2" s="43"/>
      <c r="L2" s="13" t="s">
        <v>19</v>
      </c>
      <c r="M2" s="42"/>
      <c r="N2" s="42"/>
      <c r="O2" s="43"/>
    </row>
    <row r="3" spans="1:15" x14ac:dyDescent="0.3">
      <c r="A3" t="s">
        <v>11</v>
      </c>
      <c r="B3" s="39" t="s">
        <v>14</v>
      </c>
      <c r="C3" s="39" t="s">
        <v>15</v>
      </c>
      <c r="D3" s="39" t="s">
        <v>16</v>
      </c>
      <c r="E3" s="12" t="s">
        <v>0</v>
      </c>
      <c r="F3" s="21" t="s">
        <v>4</v>
      </c>
      <c r="G3" s="39" t="s">
        <v>41</v>
      </c>
      <c r="H3" s="39" t="s">
        <v>42</v>
      </c>
      <c r="I3" s="39" t="s">
        <v>43</v>
      </c>
      <c r="J3" s="21" t="s">
        <v>0</v>
      </c>
      <c r="K3" s="21" t="s">
        <v>38</v>
      </c>
      <c r="L3" s="3" t="s">
        <v>20</v>
      </c>
      <c r="M3" s="3" t="s">
        <v>4</v>
      </c>
      <c r="N3" s="3" t="s">
        <v>21</v>
      </c>
      <c r="O3" s="3" t="s">
        <v>4</v>
      </c>
    </row>
    <row r="4" spans="1:15" x14ac:dyDescent="0.3">
      <c r="A4">
        <v>0</v>
      </c>
      <c r="B4" s="3">
        <v>397</v>
      </c>
      <c r="C4" s="3">
        <v>398</v>
      </c>
      <c r="D4" s="3">
        <v>397</v>
      </c>
      <c r="E4" s="3">
        <f t="shared" ref="E4:E22" si="0">(B4+C4+D4)/3</f>
        <v>397.33333333333331</v>
      </c>
      <c r="F4" s="3">
        <f>5/SQRT(3)</f>
        <v>2.8867513459481291</v>
      </c>
      <c r="G4" s="37">
        <f>B4*1000000*$E$26</f>
        <v>2540.9234663851439</v>
      </c>
      <c r="H4" s="37">
        <f t="shared" ref="H4:I19" si="1">C4*1000000*$E$26</f>
        <v>2547.3237773835949</v>
      </c>
      <c r="I4" s="37">
        <f t="shared" si="1"/>
        <v>2540.9234663851439</v>
      </c>
      <c r="J4" s="37">
        <f>AVERAGE(G4:I4)</f>
        <v>2543.0569033846277</v>
      </c>
      <c r="K4" s="38">
        <f>(MAX(G4:I4)-MIN(G4:I4))/2</f>
        <v>3.2001554992255024</v>
      </c>
      <c r="L4" s="3">
        <f>SIN(A4)/G4</f>
        <v>0</v>
      </c>
      <c r="M4" s="3">
        <f>SQRT((SIN(A4)/(G4*G4))^2*K4*K4+(COS(A4)/G4)^2)</f>
        <v>3.9355770184713764E-4</v>
      </c>
      <c r="N4" s="3">
        <f>COS(A4)/G4</f>
        <v>3.9355770184713764E-4</v>
      </c>
      <c r="O4" s="3">
        <f>SQRT((COS(A4)/(G4*G4))^2*K4*K4+(SIN(A4)/G4)^2)</f>
        <v>4.9566461189813977E-7</v>
      </c>
    </row>
    <row r="5" spans="1:15" x14ac:dyDescent="0.3">
      <c r="A5">
        <v>5</v>
      </c>
      <c r="B5" s="3">
        <v>397</v>
      </c>
      <c r="C5" s="3">
        <v>397</v>
      </c>
      <c r="D5" s="3">
        <v>397</v>
      </c>
      <c r="E5" s="3">
        <f t="shared" si="0"/>
        <v>397</v>
      </c>
      <c r="F5" s="3">
        <f t="shared" ref="F5:F22" si="2">5/SQRT(3)</f>
        <v>2.8867513459481291</v>
      </c>
      <c r="G5" s="37">
        <f t="shared" ref="G5:G22" si="3">B5*1000000*$E$26</f>
        <v>2540.9234663851439</v>
      </c>
      <c r="H5" s="37">
        <f t="shared" si="1"/>
        <v>2540.9234663851439</v>
      </c>
      <c r="I5" s="37">
        <f t="shared" si="1"/>
        <v>2540.9234663851439</v>
      </c>
      <c r="J5" s="37">
        <f t="shared" ref="J5:J22" si="4">AVERAGE(G5:I5)</f>
        <v>2540.9234663851439</v>
      </c>
      <c r="K5" s="38">
        <f t="shared" ref="K5:K22" si="5">(MAX(G5:I5)-MIN(G5:I5))/2</f>
        <v>0</v>
      </c>
      <c r="L5" s="3">
        <f t="shared" ref="L5:L22" si="6">SIN(A5)/G5</f>
        <v>-3.7739203378185822E-4</v>
      </c>
      <c r="M5" s="3">
        <f t="shared" ref="M5:M22" si="7">SQRT((SIN(A5)/(G5*G5))^2*K5*K5+(COS(A5)/G5)^2)</f>
        <v>1.1163743781184387E-4</v>
      </c>
      <c r="N5" s="3">
        <f t="shared" ref="N5:N22" si="8">COS(A5)/G5</f>
        <v>1.1163743781184387E-4</v>
      </c>
      <c r="O5" s="3">
        <f t="shared" ref="O5:O22" si="9">SQRT((COS(A5)/(G5*G5))^2*K5*K5+(SIN(A5)/G5)^2)</f>
        <v>3.7739203378185822E-4</v>
      </c>
    </row>
    <row r="6" spans="1:15" x14ac:dyDescent="0.3">
      <c r="A6">
        <v>10</v>
      </c>
      <c r="B6" s="3">
        <v>398</v>
      </c>
      <c r="C6" s="3">
        <v>399</v>
      </c>
      <c r="D6" s="3">
        <v>398</v>
      </c>
      <c r="E6" s="3">
        <f t="shared" si="0"/>
        <v>398.33333333333331</v>
      </c>
      <c r="F6" s="3">
        <f t="shared" si="2"/>
        <v>2.8867513459481291</v>
      </c>
      <c r="G6" s="37">
        <f t="shared" si="3"/>
        <v>2547.3237773835949</v>
      </c>
      <c r="H6" s="37">
        <f t="shared" si="1"/>
        <v>2553.7240883820464</v>
      </c>
      <c r="I6" s="37">
        <f t="shared" si="1"/>
        <v>2547.3237773835949</v>
      </c>
      <c r="J6" s="37">
        <f t="shared" si="4"/>
        <v>2549.4572143830787</v>
      </c>
      <c r="K6" s="38">
        <f t="shared" si="5"/>
        <v>3.2001554992257297</v>
      </c>
      <c r="L6" s="3">
        <f t="shared" si="6"/>
        <v>-2.1356574916760063E-4</v>
      </c>
      <c r="M6" s="3">
        <f t="shared" si="7"/>
        <v>3.2939346574887489E-4</v>
      </c>
      <c r="N6" s="3">
        <f t="shared" si="8"/>
        <v>-3.2939335648108264E-4</v>
      </c>
      <c r="O6" s="3">
        <f t="shared" si="9"/>
        <v>2.1356615007265262E-4</v>
      </c>
    </row>
    <row r="7" spans="1:15" x14ac:dyDescent="0.3">
      <c r="A7">
        <v>15</v>
      </c>
      <c r="B7" s="3">
        <v>397</v>
      </c>
      <c r="C7" s="3">
        <v>396</v>
      </c>
      <c r="D7" s="3">
        <v>397</v>
      </c>
      <c r="E7" s="3">
        <f t="shared" si="0"/>
        <v>396.66666666666669</v>
      </c>
      <c r="F7" s="3">
        <f t="shared" si="2"/>
        <v>2.8867513459481291</v>
      </c>
      <c r="G7" s="37">
        <f t="shared" si="3"/>
        <v>2540.9234663851439</v>
      </c>
      <c r="H7" s="37">
        <f t="shared" si="1"/>
        <v>2534.5231553866925</v>
      </c>
      <c r="I7" s="37">
        <f t="shared" si="1"/>
        <v>2540.9234663851439</v>
      </c>
      <c r="J7" s="37">
        <f t="shared" si="4"/>
        <v>2538.7900293856601</v>
      </c>
      <c r="K7" s="38">
        <f t="shared" si="5"/>
        <v>3.2001554992257297</v>
      </c>
      <c r="L7" s="3">
        <f t="shared" si="6"/>
        <v>2.5592578791137368E-4</v>
      </c>
      <c r="M7" s="3">
        <f t="shared" si="7"/>
        <v>2.9898120285117572E-4</v>
      </c>
      <c r="N7" s="3">
        <f t="shared" si="8"/>
        <v>-2.9898102910576628E-4</v>
      </c>
      <c r="O7" s="3">
        <f t="shared" si="9"/>
        <v>2.5592606492554071E-4</v>
      </c>
    </row>
    <row r="8" spans="1:15" x14ac:dyDescent="0.3">
      <c r="A8">
        <v>20</v>
      </c>
      <c r="B8" s="3">
        <v>397</v>
      </c>
      <c r="C8" s="3">
        <v>396</v>
      </c>
      <c r="D8" s="3">
        <v>397</v>
      </c>
      <c r="E8" s="3">
        <f t="shared" si="0"/>
        <v>396.66666666666669</v>
      </c>
      <c r="F8" s="3">
        <f t="shared" si="2"/>
        <v>2.8867513459481291</v>
      </c>
      <c r="G8" s="37">
        <f t="shared" si="3"/>
        <v>2540.9234663851439</v>
      </c>
      <c r="H8" s="37">
        <f t="shared" si="1"/>
        <v>2534.5231553866925</v>
      </c>
      <c r="I8" s="37">
        <f t="shared" si="1"/>
        <v>2540.9234663851439</v>
      </c>
      <c r="J8" s="37">
        <f t="shared" si="4"/>
        <v>2538.7900293856601</v>
      </c>
      <c r="K8" s="38">
        <f t="shared" si="5"/>
        <v>3.2001554992257297</v>
      </c>
      <c r="L8" s="3">
        <f t="shared" si="6"/>
        <v>3.5929663478862401E-4</v>
      </c>
      <c r="M8" s="3">
        <f t="shared" si="7"/>
        <v>1.6060447590986423E-4</v>
      </c>
      <c r="N8" s="3">
        <f t="shared" si="8"/>
        <v>1.6060383841232011E-4</v>
      </c>
      <c r="O8" s="3">
        <f t="shared" si="9"/>
        <v>3.5929669172471629E-4</v>
      </c>
    </row>
    <row r="9" spans="1:15" x14ac:dyDescent="0.3">
      <c r="A9">
        <v>25</v>
      </c>
      <c r="B9" s="3">
        <v>396</v>
      </c>
      <c r="C9" s="3">
        <v>395</v>
      </c>
      <c r="D9" s="3">
        <v>397</v>
      </c>
      <c r="E9" s="3">
        <f t="shared" si="0"/>
        <v>396</v>
      </c>
      <c r="F9" s="3">
        <f t="shared" si="2"/>
        <v>2.8867513459481291</v>
      </c>
      <c r="G9" s="37">
        <f t="shared" si="3"/>
        <v>2534.5231553866925</v>
      </c>
      <c r="H9" s="37">
        <f t="shared" si="1"/>
        <v>2528.1228443882414</v>
      </c>
      <c r="I9" s="37">
        <f t="shared" si="1"/>
        <v>2540.9234663851439</v>
      </c>
      <c r="J9" s="37">
        <f t="shared" si="4"/>
        <v>2534.5231553866925</v>
      </c>
      <c r="K9" s="38">
        <f t="shared" si="5"/>
        <v>6.4003109984512321</v>
      </c>
      <c r="L9" s="3">
        <f t="shared" si="6"/>
        <v>-5.2219586085249284E-5</v>
      </c>
      <c r="M9" s="3">
        <f t="shared" si="7"/>
        <v>3.9108061258173103E-4</v>
      </c>
      <c r="N9" s="3">
        <f t="shared" si="8"/>
        <v>3.9108059034964534E-4</v>
      </c>
      <c r="O9" s="3">
        <f t="shared" si="9"/>
        <v>5.2228923784970281E-5</v>
      </c>
    </row>
    <row r="10" spans="1:15" x14ac:dyDescent="0.3">
      <c r="A10">
        <v>30</v>
      </c>
      <c r="B10" s="3">
        <v>396</v>
      </c>
      <c r="C10" s="3">
        <v>395</v>
      </c>
      <c r="D10" s="3">
        <v>396</v>
      </c>
      <c r="E10" s="3">
        <f t="shared" si="0"/>
        <v>395.66666666666669</v>
      </c>
      <c r="F10" s="3">
        <f t="shared" si="2"/>
        <v>2.8867513459481291</v>
      </c>
      <c r="G10" s="37">
        <f t="shared" si="3"/>
        <v>2534.5231553866925</v>
      </c>
      <c r="H10" s="37">
        <f t="shared" si="1"/>
        <v>2528.1228443882414</v>
      </c>
      <c r="I10" s="37">
        <f t="shared" si="1"/>
        <v>2534.5231553866925</v>
      </c>
      <c r="J10" s="37">
        <f t="shared" si="4"/>
        <v>2532.3897183872086</v>
      </c>
      <c r="K10" s="38">
        <f t="shared" si="5"/>
        <v>3.2001554992255024</v>
      </c>
      <c r="L10" s="3">
        <f t="shared" si="6"/>
        <v>-3.8982939334879257E-4</v>
      </c>
      <c r="M10" s="3">
        <f t="shared" si="7"/>
        <v>6.0862136587426605E-5</v>
      </c>
      <c r="N10" s="3">
        <f t="shared" si="8"/>
        <v>6.0860146240822129E-5</v>
      </c>
      <c r="O10" s="3">
        <f t="shared" si="9"/>
        <v>3.8982940092254382E-4</v>
      </c>
    </row>
    <row r="11" spans="1:15" x14ac:dyDescent="0.3">
      <c r="A11">
        <v>35</v>
      </c>
      <c r="B11" s="3">
        <v>396</v>
      </c>
      <c r="C11" s="3">
        <v>394</v>
      </c>
      <c r="D11" s="3">
        <v>396</v>
      </c>
      <c r="E11" s="3">
        <f t="shared" si="0"/>
        <v>395.33333333333331</v>
      </c>
      <c r="F11" s="3">
        <f t="shared" si="2"/>
        <v>2.8867513459481291</v>
      </c>
      <c r="G11" s="37">
        <f t="shared" si="3"/>
        <v>2534.5231553866925</v>
      </c>
      <c r="H11" s="37">
        <f t="shared" si="1"/>
        <v>2521.72253338979</v>
      </c>
      <c r="I11" s="37">
        <f t="shared" si="1"/>
        <v>2534.5231553866925</v>
      </c>
      <c r="J11" s="37">
        <f t="shared" si="4"/>
        <v>2530.2562813877248</v>
      </c>
      <c r="K11" s="38">
        <f t="shared" si="5"/>
        <v>6.4003109984512321</v>
      </c>
      <c r="L11" s="3">
        <f t="shared" si="6"/>
        <v>-1.6894012926499508E-4</v>
      </c>
      <c r="M11" s="3">
        <f t="shared" si="7"/>
        <v>3.5655340139268972E-4</v>
      </c>
      <c r="N11" s="3">
        <f t="shared" si="8"/>
        <v>-3.5655314616907902E-4</v>
      </c>
      <c r="O11" s="3">
        <f t="shared" si="9"/>
        <v>1.6894252860763555E-4</v>
      </c>
    </row>
    <row r="12" spans="1:15" x14ac:dyDescent="0.3">
      <c r="A12">
        <v>40</v>
      </c>
      <c r="B12" s="3">
        <v>395</v>
      </c>
      <c r="C12" s="3">
        <v>394</v>
      </c>
      <c r="D12" s="3">
        <v>396</v>
      </c>
      <c r="E12" s="3">
        <f t="shared" si="0"/>
        <v>395</v>
      </c>
      <c r="F12" s="3">
        <f t="shared" si="2"/>
        <v>2.8867513459481291</v>
      </c>
      <c r="G12" s="37">
        <f t="shared" si="3"/>
        <v>2528.1228443882414</v>
      </c>
      <c r="H12" s="37">
        <f t="shared" si="1"/>
        <v>2521.72253338979</v>
      </c>
      <c r="I12" s="37">
        <f t="shared" si="1"/>
        <v>2534.5231553866925</v>
      </c>
      <c r="J12" s="37">
        <f t="shared" si="4"/>
        <v>2528.1228443882414</v>
      </c>
      <c r="K12" s="38">
        <f t="shared" si="5"/>
        <v>6.4003109984512321</v>
      </c>
      <c r="L12" s="3">
        <f t="shared" si="6"/>
        <v>2.947298079811673E-4</v>
      </c>
      <c r="M12" s="3">
        <f t="shared" si="7"/>
        <v>2.6380867164496364E-4</v>
      </c>
      <c r="N12" s="3">
        <f t="shared" si="8"/>
        <v>-2.6380761644264499E-4</v>
      </c>
      <c r="O12" s="3">
        <f t="shared" si="9"/>
        <v>2.947305646848619E-4</v>
      </c>
    </row>
    <row r="13" spans="1:15" x14ac:dyDescent="0.3">
      <c r="A13">
        <v>45</v>
      </c>
      <c r="B13" s="3">
        <v>395</v>
      </c>
      <c r="C13" s="3">
        <v>394</v>
      </c>
      <c r="D13" s="3">
        <v>396</v>
      </c>
      <c r="E13" s="3">
        <f t="shared" si="0"/>
        <v>395</v>
      </c>
      <c r="F13" s="3">
        <f t="shared" si="2"/>
        <v>2.8867513459481291</v>
      </c>
      <c r="G13" s="37">
        <f t="shared" si="3"/>
        <v>2528.1228443882414</v>
      </c>
      <c r="H13" s="37">
        <f t="shared" si="1"/>
        <v>2521.72253338979</v>
      </c>
      <c r="I13" s="37">
        <f t="shared" si="1"/>
        <v>2534.5231553866925</v>
      </c>
      <c r="J13" s="37">
        <f t="shared" si="4"/>
        <v>2528.1228443882414</v>
      </c>
      <c r="K13" s="38">
        <f t="shared" si="5"/>
        <v>6.4003109984512321</v>
      </c>
      <c r="L13" s="3">
        <f t="shared" si="6"/>
        <v>3.3657522870096971E-4</v>
      </c>
      <c r="M13" s="3">
        <f t="shared" si="7"/>
        <v>2.077930693902885E-4</v>
      </c>
      <c r="N13" s="3">
        <f t="shared" si="8"/>
        <v>2.0779132231798169E-4</v>
      </c>
      <c r="O13" s="3">
        <f t="shared" si="9"/>
        <v>3.3657563980166557E-4</v>
      </c>
    </row>
    <row r="14" spans="1:15" x14ac:dyDescent="0.3">
      <c r="A14">
        <v>50</v>
      </c>
      <c r="B14" s="3">
        <v>395</v>
      </c>
      <c r="C14" s="3">
        <v>394</v>
      </c>
      <c r="D14" s="3">
        <v>396</v>
      </c>
      <c r="E14" s="3">
        <f t="shared" si="0"/>
        <v>395</v>
      </c>
      <c r="F14" s="3">
        <f t="shared" si="2"/>
        <v>2.8867513459481291</v>
      </c>
      <c r="G14" s="37">
        <f t="shared" si="3"/>
        <v>2528.1228443882414</v>
      </c>
      <c r="H14" s="37">
        <f t="shared" si="1"/>
        <v>2521.72253338979</v>
      </c>
      <c r="I14" s="37">
        <f t="shared" si="1"/>
        <v>2534.5231553866925</v>
      </c>
      <c r="J14" s="37">
        <f t="shared" si="4"/>
        <v>2528.1228443882414</v>
      </c>
      <c r="K14" s="38">
        <f t="shared" si="5"/>
        <v>6.4003109984512321</v>
      </c>
      <c r="L14" s="3">
        <f t="shared" si="6"/>
        <v>-1.0378247808896272E-4</v>
      </c>
      <c r="M14" s="3">
        <f t="shared" si="7"/>
        <v>3.816927880901392E-4</v>
      </c>
      <c r="N14" s="3">
        <f t="shared" si="8"/>
        <v>3.8169269766066968E-4</v>
      </c>
      <c r="O14" s="3">
        <f t="shared" si="9"/>
        <v>1.0378697661322377E-4</v>
      </c>
    </row>
    <row r="15" spans="1:15" x14ac:dyDescent="0.3">
      <c r="A15">
        <v>55</v>
      </c>
      <c r="B15" s="3">
        <v>395</v>
      </c>
      <c r="C15" s="3">
        <v>394</v>
      </c>
      <c r="D15" s="3">
        <v>396</v>
      </c>
      <c r="E15" s="3">
        <f t="shared" si="0"/>
        <v>395</v>
      </c>
      <c r="F15" s="3">
        <f t="shared" si="2"/>
        <v>2.8867513459481291</v>
      </c>
      <c r="G15" s="37">
        <f t="shared" si="3"/>
        <v>2528.1228443882414</v>
      </c>
      <c r="H15" s="37">
        <f t="shared" si="1"/>
        <v>2521.72253338979</v>
      </c>
      <c r="I15" s="37">
        <f t="shared" si="1"/>
        <v>2534.5231553866925</v>
      </c>
      <c r="J15" s="37">
        <f t="shared" si="4"/>
        <v>2528.1228443882414</v>
      </c>
      <c r="K15" s="38">
        <f t="shared" si="5"/>
        <v>6.4003109984512321</v>
      </c>
      <c r="L15" s="3">
        <f t="shared" si="6"/>
        <v>-3.9545355779597882E-4</v>
      </c>
      <c r="M15" s="3">
        <f t="shared" si="7"/>
        <v>8.8093206367735507E-6</v>
      </c>
      <c r="N15" s="3">
        <f t="shared" si="8"/>
        <v>8.7522472695783872E-6</v>
      </c>
      <c r="O15" s="3">
        <f t="shared" si="9"/>
        <v>3.9545355841673276E-4</v>
      </c>
    </row>
    <row r="16" spans="1:15" x14ac:dyDescent="0.3">
      <c r="A16">
        <v>60</v>
      </c>
      <c r="B16" s="3">
        <v>395</v>
      </c>
      <c r="C16" s="3">
        <v>394</v>
      </c>
      <c r="D16" s="3">
        <v>395</v>
      </c>
      <c r="E16" s="3">
        <f t="shared" si="0"/>
        <v>394.66666666666669</v>
      </c>
      <c r="F16" s="3">
        <f t="shared" si="2"/>
        <v>2.8867513459481291</v>
      </c>
      <c r="G16" s="37">
        <f t="shared" si="3"/>
        <v>2528.1228443882414</v>
      </c>
      <c r="H16" s="37">
        <f t="shared" si="1"/>
        <v>2521.72253338979</v>
      </c>
      <c r="I16" s="37">
        <f t="shared" si="1"/>
        <v>2528.1228443882414</v>
      </c>
      <c r="J16" s="37">
        <f t="shared" si="4"/>
        <v>2525.9894073887576</v>
      </c>
      <c r="K16" s="38">
        <f t="shared" si="5"/>
        <v>3.2001554992257297</v>
      </c>
      <c r="L16" s="3">
        <f t="shared" si="6"/>
        <v>-1.205679628182685E-4</v>
      </c>
      <c r="M16" s="3">
        <f t="shared" si="7"/>
        <v>3.7672736539807219E-4</v>
      </c>
      <c r="N16" s="3">
        <f t="shared" si="8"/>
        <v>-3.7672733448426335E-4</v>
      </c>
      <c r="O16" s="3">
        <f t="shared" si="9"/>
        <v>1.20568905872061E-4</v>
      </c>
    </row>
    <row r="17" spans="1:24" x14ac:dyDescent="0.3">
      <c r="A17">
        <v>65</v>
      </c>
      <c r="B17" s="3">
        <v>395</v>
      </c>
      <c r="C17" s="3">
        <v>395</v>
      </c>
      <c r="D17" s="3">
        <v>395</v>
      </c>
      <c r="E17" s="3">
        <f t="shared" si="0"/>
        <v>395</v>
      </c>
      <c r="F17" s="3">
        <f t="shared" si="2"/>
        <v>2.8867513459481291</v>
      </c>
      <c r="G17" s="37">
        <f t="shared" si="3"/>
        <v>2528.1228443882414</v>
      </c>
      <c r="H17" s="37">
        <f t="shared" si="1"/>
        <v>2528.1228443882414</v>
      </c>
      <c r="I17" s="37">
        <f t="shared" si="1"/>
        <v>2528.1228443882414</v>
      </c>
      <c r="J17" s="37">
        <f t="shared" si="4"/>
        <v>2528.1228443882414</v>
      </c>
      <c r="K17" s="38">
        <f t="shared" si="5"/>
        <v>0</v>
      </c>
      <c r="L17" s="3">
        <f t="shared" si="6"/>
        <v>3.2705241413622069E-4</v>
      </c>
      <c r="M17" s="3">
        <f t="shared" si="7"/>
        <v>2.2247884531666236E-4</v>
      </c>
      <c r="N17" s="3">
        <f t="shared" si="8"/>
        <v>-2.2247884531666236E-4</v>
      </c>
      <c r="O17" s="3">
        <f t="shared" si="9"/>
        <v>3.2705241413622069E-4</v>
      </c>
    </row>
    <row r="18" spans="1:24" x14ac:dyDescent="0.3">
      <c r="A18">
        <v>70</v>
      </c>
      <c r="B18" s="3">
        <v>395</v>
      </c>
      <c r="C18" s="3">
        <v>395</v>
      </c>
      <c r="D18" s="3">
        <v>396</v>
      </c>
      <c r="E18" s="3">
        <f t="shared" si="0"/>
        <v>395.33333333333331</v>
      </c>
      <c r="F18" s="3">
        <f t="shared" si="2"/>
        <v>2.8867513459481291</v>
      </c>
      <c r="G18" s="37">
        <f t="shared" si="3"/>
        <v>2528.1228443882414</v>
      </c>
      <c r="H18" s="37">
        <f t="shared" si="1"/>
        <v>2528.1228443882414</v>
      </c>
      <c r="I18" s="37">
        <f t="shared" si="1"/>
        <v>2534.5231553866925</v>
      </c>
      <c r="J18" s="37">
        <f t="shared" si="4"/>
        <v>2530.2562813877253</v>
      </c>
      <c r="K18" s="38">
        <f t="shared" si="5"/>
        <v>3.2001554992255024</v>
      </c>
      <c r="L18" s="3">
        <f t="shared" si="6"/>
        <v>3.0611276792807756E-4</v>
      </c>
      <c r="M18" s="3">
        <f t="shared" si="7"/>
        <v>2.5050996319792707E-4</v>
      </c>
      <c r="N18" s="3">
        <f t="shared" si="8"/>
        <v>2.5050966352054433E-4</v>
      </c>
      <c r="O18" s="3">
        <f t="shared" si="9"/>
        <v>3.0611293216970063E-4</v>
      </c>
    </row>
    <row r="19" spans="1:24" x14ac:dyDescent="0.3">
      <c r="A19">
        <v>75</v>
      </c>
      <c r="B19" s="3">
        <v>395</v>
      </c>
      <c r="C19" s="3">
        <v>395</v>
      </c>
      <c r="D19" s="3">
        <v>396</v>
      </c>
      <c r="E19" s="3">
        <f t="shared" si="0"/>
        <v>395.33333333333331</v>
      </c>
      <c r="F19" s="3">
        <f t="shared" si="2"/>
        <v>2.8867513459481291</v>
      </c>
      <c r="G19" s="37">
        <f t="shared" si="3"/>
        <v>2528.1228443882414</v>
      </c>
      <c r="H19" s="37">
        <f t="shared" si="1"/>
        <v>2528.1228443882414</v>
      </c>
      <c r="I19" s="37">
        <f t="shared" si="1"/>
        <v>2534.5231553866925</v>
      </c>
      <c r="J19" s="37">
        <f t="shared" si="4"/>
        <v>2530.2562813877253</v>
      </c>
      <c r="K19" s="38">
        <f t="shared" si="5"/>
        <v>3.2001554992255024</v>
      </c>
      <c r="L19" s="3">
        <f t="shared" si="6"/>
        <v>-1.5338718063886899E-4</v>
      </c>
      <c r="M19" s="3">
        <f t="shared" si="7"/>
        <v>3.6459913428300091E-4</v>
      </c>
      <c r="N19" s="3">
        <f t="shared" si="8"/>
        <v>3.6459908258445247E-4</v>
      </c>
      <c r="O19" s="3">
        <f t="shared" si="9"/>
        <v>1.5338787495445915E-4</v>
      </c>
    </row>
    <row r="20" spans="1:24" x14ac:dyDescent="0.3">
      <c r="A20">
        <v>80</v>
      </c>
      <c r="B20" s="3">
        <v>395</v>
      </c>
      <c r="C20" s="3">
        <v>396</v>
      </c>
      <c r="D20" s="3">
        <v>397</v>
      </c>
      <c r="E20" s="3">
        <f t="shared" si="0"/>
        <v>396</v>
      </c>
      <c r="F20" s="3">
        <f t="shared" si="2"/>
        <v>2.8867513459481291</v>
      </c>
      <c r="G20" s="37">
        <f t="shared" si="3"/>
        <v>2528.1228443882414</v>
      </c>
      <c r="H20" s="37">
        <f t="shared" ref="H20:H22" si="10">C20*1000000*$E$26</f>
        <v>2534.5231553866925</v>
      </c>
      <c r="I20" s="37">
        <f t="shared" ref="I20:I22" si="11">D20*1000000*$E$26</f>
        <v>2540.9234663851439</v>
      </c>
      <c r="J20" s="37">
        <f t="shared" si="4"/>
        <v>2534.5231553866925</v>
      </c>
      <c r="K20" s="38">
        <f t="shared" si="5"/>
        <v>6.4003109984512321</v>
      </c>
      <c r="L20" s="3">
        <f t="shared" si="6"/>
        <v>-3.9313305369220605E-4</v>
      </c>
      <c r="M20" s="3">
        <f t="shared" si="7"/>
        <v>4.3675060044069202E-5</v>
      </c>
      <c r="N20" s="3">
        <f t="shared" si="8"/>
        <v>-4.366371835295813E-5</v>
      </c>
      <c r="O20" s="3">
        <f t="shared" si="9"/>
        <v>3.9313306923316016E-4</v>
      </c>
    </row>
    <row r="21" spans="1:24" x14ac:dyDescent="0.3">
      <c r="A21">
        <v>85</v>
      </c>
      <c r="B21" s="3">
        <v>397</v>
      </c>
      <c r="C21" s="3">
        <v>396</v>
      </c>
      <c r="D21" s="3">
        <v>396</v>
      </c>
      <c r="E21" s="3">
        <f t="shared" si="0"/>
        <v>396.33333333333331</v>
      </c>
      <c r="F21" s="3">
        <f t="shared" si="2"/>
        <v>2.8867513459481291</v>
      </c>
      <c r="G21" s="37">
        <f t="shared" si="3"/>
        <v>2540.9234663851439</v>
      </c>
      <c r="H21" s="37">
        <f t="shared" si="10"/>
        <v>2534.5231553866925</v>
      </c>
      <c r="I21" s="37">
        <f t="shared" si="11"/>
        <v>2534.5231553866925</v>
      </c>
      <c r="J21" s="37">
        <f t="shared" si="4"/>
        <v>2536.6565923861763</v>
      </c>
      <c r="K21" s="38">
        <f t="shared" si="5"/>
        <v>3.2001554992257297</v>
      </c>
      <c r="L21" s="3">
        <f t="shared" si="6"/>
        <v>-6.9295916338275962E-5</v>
      </c>
      <c r="M21" s="3">
        <f t="shared" si="7"/>
        <v>3.874090193566348E-4</v>
      </c>
      <c r="N21" s="3">
        <f t="shared" si="8"/>
        <v>-3.8740900952615847E-4</v>
      </c>
      <c r="O21" s="3">
        <f t="shared" si="9"/>
        <v>6.9297634070280775E-5</v>
      </c>
      <c r="S21" t="s">
        <v>26</v>
      </c>
    </row>
    <row r="22" spans="1:24" x14ac:dyDescent="0.3">
      <c r="A22">
        <v>90</v>
      </c>
      <c r="B22" s="3">
        <v>397</v>
      </c>
      <c r="C22" s="3">
        <v>397</v>
      </c>
      <c r="D22" s="3">
        <v>397</v>
      </c>
      <c r="E22" s="3">
        <f t="shared" si="0"/>
        <v>397</v>
      </c>
      <c r="F22" s="3">
        <f t="shared" si="2"/>
        <v>2.8867513459481291</v>
      </c>
      <c r="G22" s="37">
        <f t="shared" si="3"/>
        <v>2540.9234663851439</v>
      </c>
      <c r="H22" s="37">
        <f t="shared" si="10"/>
        <v>2540.9234663851439</v>
      </c>
      <c r="I22" s="37">
        <f t="shared" si="11"/>
        <v>2540.9234663851439</v>
      </c>
      <c r="J22" s="37">
        <f t="shared" si="4"/>
        <v>2540.9234663851439</v>
      </c>
      <c r="K22" s="38">
        <f t="shared" si="5"/>
        <v>0</v>
      </c>
      <c r="L22" s="3">
        <f t="shared" si="6"/>
        <v>3.5183927238564415E-4</v>
      </c>
      <c r="M22" s="3">
        <f t="shared" si="7"/>
        <v>1.7634282262213275E-4</v>
      </c>
      <c r="N22" s="3">
        <f t="shared" si="8"/>
        <v>-1.7634282262213275E-4</v>
      </c>
      <c r="O22" s="3">
        <f t="shared" si="9"/>
        <v>3.5183927238564415E-4</v>
      </c>
    </row>
    <row r="23" spans="1:24" x14ac:dyDescent="0.3">
      <c r="G23" t="s">
        <v>25</v>
      </c>
    </row>
    <row r="24" spans="1:24" x14ac:dyDescent="0.3">
      <c r="P24" t="s">
        <v>27</v>
      </c>
    </row>
    <row r="25" spans="1:24" x14ac:dyDescent="0.3">
      <c r="B25" t="s">
        <v>5</v>
      </c>
      <c r="E25" s="26">
        <v>981700</v>
      </c>
      <c r="F25" t="s">
        <v>39</v>
      </c>
      <c r="G25" s="29"/>
      <c r="H25" s="29"/>
      <c r="I25" s="29"/>
      <c r="J25" s="29"/>
      <c r="R25" t="s">
        <v>36</v>
      </c>
      <c r="U25" t="s">
        <v>31</v>
      </c>
    </row>
    <row r="26" spans="1:24" x14ac:dyDescent="0.3">
      <c r="B26" t="s">
        <v>7</v>
      </c>
      <c r="D26" s="28" t="s">
        <v>8</v>
      </c>
      <c r="E26">
        <f>2*PI()/981700</f>
        <v>6.4003109984512439E-6</v>
      </c>
      <c r="F26" t="s">
        <v>40</v>
      </c>
      <c r="G26" s="29"/>
      <c r="H26" s="29"/>
      <c r="I26" s="29"/>
      <c r="J26" s="29"/>
      <c r="R26" s="13" t="s">
        <v>28</v>
      </c>
      <c r="S26" s="13" t="s">
        <v>29</v>
      </c>
      <c r="T26" s="13" t="s">
        <v>30</v>
      </c>
      <c r="U26" s="13" t="s">
        <v>32</v>
      </c>
      <c r="V26" s="13" t="s">
        <v>33</v>
      </c>
      <c r="W26" s="13" t="s">
        <v>34</v>
      </c>
      <c r="X26" s="13" t="s">
        <v>35</v>
      </c>
    </row>
    <row r="27" spans="1:24" x14ac:dyDescent="0.3">
      <c r="R27" s="53">
        <v>12078</v>
      </c>
      <c r="S27" s="54">
        <v>5.96</v>
      </c>
      <c r="T27" s="55" t="s">
        <v>37</v>
      </c>
      <c r="U27" s="54">
        <v>1.96</v>
      </c>
      <c r="V27" s="54">
        <v>1.33</v>
      </c>
      <c r="W27" s="54">
        <v>0.67</v>
      </c>
      <c r="X27" s="54">
        <f>2*W27/(U27+V27)</f>
        <v>0.40729483282674772</v>
      </c>
    </row>
    <row r="28" spans="1:24" x14ac:dyDescent="0.3">
      <c r="R28" s="53">
        <v>12091</v>
      </c>
      <c r="S28" s="54">
        <v>6.0220000000000002</v>
      </c>
      <c r="T28" s="56">
        <v>300</v>
      </c>
      <c r="U28" s="54">
        <v>2.2795000000000001</v>
      </c>
      <c r="V28" s="54">
        <v>1.1870000000000001</v>
      </c>
      <c r="W28" s="54">
        <v>0.42549999999999999</v>
      </c>
      <c r="X28" s="54">
        <f t="shared" ref="X28:X29" si="12">2*W28/(U28+V28)</f>
        <v>0.24549257175825762</v>
      </c>
    </row>
    <row r="29" spans="1:24" x14ac:dyDescent="0.3">
      <c r="R29" s="53">
        <v>12092</v>
      </c>
      <c r="S29" s="54">
        <v>6.0220000000000002</v>
      </c>
      <c r="T29" s="56">
        <v>300</v>
      </c>
      <c r="U29" s="54">
        <v>2.2869999999999999</v>
      </c>
      <c r="V29" s="54">
        <v>1.19</v>
      </c>
      <c r="W29" s="54">
        <v>0.43149999999999999</v>
      </c>
      <c r="X29" s="54">
        <f t="shared" si="12"/>
        <v>0.24820247339660628</v>
      </c>
    </row>
    <row r="30" spans="1:24" x14ac:dyDescent="0.3">
      <c r="R30" s="53"/>
      <c r="S30" s="53"/>
      <c r="T30" s="62" t="s">
        <v>0</v>
      </c>
      <c r="U30" s="54">
        <f>AVERAGE(U27:U29)</f>
        <v>2.1755</v>
      </c>
      <c r="V30" s="54">
        <f t="shared" ref="V30:W30" si="13">AVERAGE(V27:V29)</f>
        <v>1.2356666666666667</v>
      </c>
      <c r="W30" s="54">
        <f t="shared" si="13"/>
        <v>0.50900000000000001</v>
      </c>
      <c r="X30" s="54">
        <f>2*W30/(U30+V30)</f>
        <v>0.29843162163482684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Iron</vt:lpstr>
      <vt:lpstr>Chromium</vt:lpstr>
      <vt:lpstr>Vanadium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2019-07-03T19:20:42Z</dcterms:modified>
</cp:coreProperties>
</file>