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cwy\Dropbox (The University of Manchester)\Physics PhD\Collaboratory\TGS Lab\Cr_single_crystal\CrIrradiationFirstHalfExtended\"/>
    </mc:Choice>
  </mc:AlternateContent>
  <xr:revisionPtr revIDLastSave="0" documentId="13_ncr:1_{1BE3BABD-D581-4436-A112-748484328B63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CrFirstHalfExtendedCompiled-A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1" l="1"/>
  <c r="P16" i="1"/>
  <c r="P17" i="1"/>
  <c r="P18" i="1"/>
  <c r="P14" i="1"/>
  <c r="O15" i="1"/>
  <c r="O16" i="1"/>
  <c r="O17" i="1"/>
  <c r="O18" i="1"/>
  <c r="O14" i="1"/>
  <c r="BQ5" i="1"/>
  <c r="BR5" i="1" s="1"/>
  <c r="BP5" i="1"/>
  <c r="BO5" i="1"/>
  <c r="BN5" i="1"/>
  <c r="BL9" i="1"/>
  <c r="BM9" i="1" s="1"/>
  <c r="BK9" i="1"/>
  <c r="BK8" i="1"/>
  <c r="BK7" i="1"/>
  <c r="BK6" i="1"/>
  <c r="BK5" i="1"/>
  <c r="BJ9" i="1"/>
  <c r="BJ8" i="1"/>
  <c r="BL8" i="1" s="1"/>
  <c r="BM8" i="1" s="1"/>
  <c r="BJ7" i="1"/>
  <c r="BL7" i="1" s="1"/>
  <c r="BM7" i="1" s="1"/>
  <c r="BJ6" i="1"/>
  <c r="BL6" i="1" s="1"/>
  <c r="BM6" i="1" s="1"/>
  <c r="BJ5" i="1"/>
  <c r="BL5" i="1" s="1"/>
  <c r="BM5" i="1" s="1"/>
  <c r="BI9" i="1"/>
  <c r="BI7" i="1"/>
  <c r="BI6" i="1"/>
  <c r="BI8" i="1"/>
  <c r="BI5" i="1"/>
</calcChain>
</file>

<file path=xl/sharedStrings.xml><?xml version="1.0" encoding="utf-8"?>
<sst xmlns="http://schemas.openxmlformats.org/spreadsheetml/2006/main" count="134" uniqueCount="102">
  <si>
    <t>File Name</t>
  </si>
  <si>
    <t xml:space="preserve"> Peak Frequency (Hz)</t>
  </si>
  <si>
    <t xml:space="preserve"> Frequency Error</t>
  </si>
  <si>
    <t xml:space="preserve"> Thermal Diffusivity (m2/s)</t>
  </si>
  <si>
    <t xml:space="preserve"> Thermal Error</t>
  </si>
  <si>
    <t xml:space="preserve"> Tau\n</t>
  </si>
  <si>
    <t>Analysis/Cr-single-crystal-2019-08-06-06.40um-5.581e-875degspot01-POS-1.txt</t>
  </si>
  <si>
    <t>Analysis/Cr-single-crystal-2019-08-06-06.40um-5.581e-875degspot02-POS-1.txt</t>
  </si>
  <si>
    <t>Analysis/Cr-single-crystal-2019-08-06-06.40um-5.581e-875degspot03-POS-1.txt</t>
  </si>
  <si>
    <t>Analysis/Cr-single-crystal-2019-08-06-06.40um-5.581e-875degspot04-POS-1.txt</t>
  </si>
  <si>
    <t>Analysis/Cr-single-crystal-2019-08-06-06.40um-5.581e-875degspot05-POS-1.txt</t>
  </si>
  <si>
    <t>Analysis/Cr-single-crystal-2019-08-06-06.40um-5.581e-8C15degspot01-POS-1.txt</t>
  </si>
  <si>
    <t>Analysis/Cr-single-crystal-2019-08-06-06.40um-5.581e-8C15degspot02-POS-1.txt</t>
  </si>
  <si>
    <t>Analysis/Cr-single-crystal-2019-08-06-06.40um-5.581e-8C15degspot03-POS-1.txt</t>
  </si>
  <si>
    <t>Analysis/Cr-single-crystal-2019-08-06-06.40um-5.581e-8C15degspot04-POS-1.txt</t>
  </si>
  <si>
    <t>Analysis/Cr-single-crystal-2019-08-06-06.40um-5.581e-8C15degspot05-POS-1.txt</t>
  </si>
  <si>
    <t>Analysis/Cr-single-crystal-2019-08-06-06.40um-5.581e-8C40degspot01-POS-1.txt</t>
  </si>
  <si>
    <t>Analysis/Cr-single-crystal-2019-08-06-06.40um-5.581e-8C40degspot02-POS-1.txt</t>
  </si>
  <si>
    <t>Analysis/Cr-single-crystal-2019-08-06-06.40um-5.581e-8C40degspot03-POS-1.txt</t>
  </si>
  <si>
    <t>Analysis/Cr-single-crystal-2019-08-06-06.40um-5.581e-8C40degspot04-POS-1.txt</t>
  </si>
  <si>
    <t>Analysis/Cr-single-crystal-2019-08-06-06.40um-5.581e-8C40degspot05-POS-1.txt</t>
  </si>
  <si>
    <t>Analysis/Cr-single-crystal-2019-08-06-06.40um-7.15e-9C15degspot01-POS-1.txt</t>
  </si>
  <si>
    <t>Analysis/Cr-single-crystal-2019-08-06-06.40um-7.15e-9C15degspot02-POS-1.txt</t>
  </si>
  <si>
    <t>Analysis/Cr-single-crystal-2019-08-06-06.40um-7.15e-9C15degspot03-POS-1.txt</t>
  </si>
  <si>
    <t>Analysis/Cr-single-crystal-2019-08-06-06.40um-7.15e-9C15degspot04-POS-1.txt</t>
  </si>
  <si>
    <t>Analysis/Cr-single-crystal-2019-08-06-06.40um-7.15e-9C15degspot05-POS-1.txt</t>
  </si>
  <si>
    <t>Analysis/Cr-single-crystal-2019-08-06-06.40um-7.15e-9C40degspot01-POS-1.txt</t>
  </si>
  <si>
    <t>Analysis/Cr-single-crystal-2019-08-06-06.40um-7.15e-9C40degspot02-POS-1.txt</t>
  </si>
  <si>
    <t>Analysis/Cr-single-crystal-2019-08-06-06.40um-7.15e-9C40degspot03-POS-1.txt</t>
  </si>
  <si>
    <t>Analysis/Cr-single-crystal-2019-08-06-06.40um-7.15e-9C40degspot04-POS-1.txt</t>
  </si>
  <si>
    <t>Analysis/Cr-single-crystal-2019-08-06-06.40um-7.15e-9C40degspot05-POS-1.txt</t>
  </si>
  <si>
    <t>Analysis/Cr-single-crystal-2019-08-06-06.40um-7.15e-9C75degspot02-POS-1.txt</t>
  </si>
  <si>
    <t>Analysis/Cr-single-crystal-2019-08-06-06.40um-7.15e-9C75degspot03-POS-1.txt</t>
  </si>
  <si>
    <t>Analysis/Cr-single-crystal-2019-08-06-06.40um-7.15e-9C75degspot04-POS-1.txt</t>
  </si>
  <si>
    <t>Analysis/Cr-single-crystal-2019-08-06-06.40um-7.15e-9C75degspot05-POS-1.txt</t>
  </si>
  <si>
    <t>Analysis/Cr-single-crystal-2019-08-06-06.40um-9.00828e-7.14e-9C75degspot01-POS-1.txt</t>
  </si>
  <si>
    <t>Analysis/Cr-single-crystal-2019-08-07-06.40um-5.4809e-7C40degspot01-POS-1.txt</t>
  </si>
  <si>
    <t>Analysis/Cr-single-crystal-2019-08-07-06.40um-5.4809e-7C40degspot02-POS-1.txt</t>
  </si>
  <si>
    <t>Analysis/Cr-single-crystal-2019-08-07-06.40um-5.4809e-7C40degspot03-POS-1.txt</t>
  </si>
  <si>
    <t>Analysis/Cr-single-crystal-2019-08-07-06.40um-5.4809e-7C40degspot05-POS-1.txt</t>
  </si>
  <si>
    <t>Analysis/Cr-single-crystal-2019-08-07-06.40um-5.4809e-7C75degspot01-POS-1.txt</t>
  </si>
  <si>
    <t>Analysis/Cr-single-crystal-2019-08-07-06.40um-5.4809e-7C75degspot02-POS-1.txt</t>
  </si>
  <si>
    <t>Analysis/Cr-single-crystal-2019-08-07-06.40um-5.4809e-7C75degspot03-POS-1.txt</t>
  </si>
  <si>
    <t>Analysis/Cr-single-crystal-2019-08-07-06.40um-5.4809e-7C75degspot04-POS-1.txt</t>
  </si>
  <si>
    <t>Analysis/Cr-single-crystal-2019-08-07-06.40um-5.4809e-7C75degspot05-POS-1.txt</t>
  </si>
  <si>
    <t>Analysis/Cr-single-crystal-2019-08-15-06.40um-5.4809e-7C15degspot01-POS-1.txt</t>
  </si>
  <si>
    <t>Analysis/Cr-single-crystal-2019-08-15-06.40um-5.4809e-7C15degspot02-POS-1.txt</t>
  </si>
  <si>
    <t>Analysis/Cr-single-crystal-2019-08-15-06.40um-5.4809e-7C15degspot03-POS-1.txt</t>
  </si>
  <si>
    <t>Analysis/Cr-single-crystal-2019-08-15-06.40um-5.4809e-7C15degspot04-POS-1.txt</t>
  </si>
  <si>
    <t>Analysis/Cr-single-crystal-2019-08-15-06.40um-5.4809e-7C15degspot05-POS-1.txt</t>
  </si>
  <si>
    <t>Analysis/Cr-single-crystal-2019-08-18-06.40um-0dpaOuterRegion40degSpot06-POS-1.txt</t>
  </si>
  <si>
    <t>Analysis/Cr-single-crystal-2019-08-18-06.40um-0dpaOuterRegion40degSpot07-POS-1.txt</t>
  </si>
  <si>
    <t>Analysis/Cr-single-crystal-2019-08-18-06.40um-0dpaOuterRegion40degSpot08-POS-1.txt</t>
  </si>
  <si>
    <t>Analysis/Cr-single-crystal-2019-08-18-06.40um-0dpaOuterRegion40degSpot09-POS-1.txt</t>
  </si>
  <si>
    <t>Analysis/Cr-single-crystal-2019-08-18-06.40um-0dpaOuterRegion40degSpot10-POS-1.txt</t>
  </si>
  <si>
    <t>Analysis/Cr-single-crystal-2019-08-18-06.40um-0dpaOuterRegion40degSpot11-POS-1.txt</t>
  </si>
  <si>
    <t>NaN</t>
  </si>
  <si>
    <t>Analysis/Cr-single-crystal-2019-08-18-06.40um-0dpaOuterRegion40degSpot12-POS-1.txt</t>
  </si>
  <si>
    <t>Analysis/Cr-single-crystal-2019-08-18-06.40um-0dpaOuterRegion40degSpot13-POS-1.txt</t>
  </si>
  <si>
    <t>Analysis/Cr-single-crystal-2019-08-18-06.40um-0dpaOuterRegion40degSpot14-POS-1.txt</t>
  </si>
  <si>
    <t>Analysis/Cr-single-crystal-2019-08-18-06.40um-0dpaOuterRegion40degSpot15-POS-1.txt</t>
  </si>
  <si>
    <t>Analysis/Cr-single-crystal-2019-08-18-06.40um-0dpaOuterRegion40degSpot16-POS-1.txt</t>
  </si>
  <si>
    <t>Analysis/Cr-single-crystal-2019-08-18-06.40um-0dpaOuterRegion40degSpot17-POS-1.txt</t>
  </si>
  <si>
    <t>Analysis/Cr-single-crystal-2019-08-18-06.40um-0dpaOuterRegion40degSpot18-POS-1.txt</t>
  </si>
  <si>
    <t>Analysis/Cr-single-crystal-2019-08-18-06.40um-0dpaOuterRegion40degSpot19-POS-1.txt</t>
  </si>
  <si>
    <t>Analysis/Cr-single-crystal-2019-08-18-06.40um-0dpaOuterRegion40degSpot20-POS-1.txt</t>
  </si>
  <si>
    <t>Analysis/Cr-single-crystal-2019-08-18-06.40um-0dpaOuterRegion40degSpot21-POS-1.txt</t>
  </si>
  <si>
    <t>Analysis/Cr-single-crystal-2019-08-18-06.40um-0dpaOuterRegion40degSpot22-POS-1.txt</t>
  </si>
  <si>
    <t>Analysis/Cr-single-crystal-2019-08-18-06.40um-0dpaOuterRegion40degSpot23-POS-1.txt</t>
  </si>
  <si>
    <t>Analysis/Cr-single-crystal-2019-08-18-06.40um-0dpaOuterRegion40degSpot24-POS-1.txt</t>
  </si>
  <si>
    <t>Analysis/Cr-single-crystal-2019-08-18-06.40um-0dpaOuterRegion40degSpot25-POS-1.txt</t>
  </si>
  <si>
    <t>Analysis/Cr-single-crystal-2019-08-18-06.40um-5.4809C40degSpot06-POS-1.txt</t>
  </si>
  <si>
    <t>Analysis/Cr-single-crystal-2019-08-18-06.40um-5.4809C40degSpot07-POS-1.txt</t>
  </si>
  <si>
    <t>Analysis/Cr-single-crystal-2019-08-18-06.40um-5.4809C40degSpot08-POS-1.txt</t>
  </si>
  <si>
    <t>Analysis/Cr-single-crystal-2019-08-18-06.40um-5.4809C40degSpot09-POS-1.txt</t>
  </si>
  <si>
    <t>Analysis/Cr-single-crystal-2019-08-18-06.40um-5.4809C40degSpot10-POS-1.txt</t>
  </si>
  <si>
    <t>Analysis/Cr-single-crystal-2019-08-18-06.40um-5.4809C40degSpot11-POS-1.txt</t>
  </si>
  <si>
    <t>Analysis/Cr-single-crystal-2019-08-18-06.40um-5.4809C40degSpot12-POS-1.txt</t>
  </si>
  <si>
    <t>Analysis/Cr-single-crystal-2019-08-18-06.40um-5.4809C40degSpot13-POS-1.txt</t>
  </si>
  <si>
    <t>Analysis/Cr-single-crystal-2019-08-18-06.40um-5.4809C40degSpot14-POS-1.txt</t>
  </si>
  <si>
    <t>Analysis/Cr-single-crystal-2019-08-18-06.40um-5.4809C40degSpot15-POS-1.txt</t>
  </si>
  <si>
    <t>Analysis/Cr-single-crystal-2019-08-18-06.40um-5.4809C40degSpot16-POS-1.txt</t>
  </si>
  <si>
    <t>Analysis/Cr-single-crystal-2019-08-18-06.40um-5.4809C40degSpot17-POS-1.txt</t>
  </si>
  <si>
    <t>Analysis/Cr-single-crystal-2019-08-18-06.40um-5.4809C40degSpot18-POS-1.txt</t>
  </si>
  <si>
    <t>Analysis/Cr-single-crystal-2019-08-18-06.40um-5.4809C40degSpot19-POS-1.txt</t>
  </si>
  <si>
    <t>Analysis/Cr-single-crystal-2019-08-18-06.40um-5.4809C40degSpot20-POS-1.txt</t>
  </si>
  <si>
    <t>Analysis/Cr-single-crystal-2019-08-18-06.40um-5.4809C40degSpot21-POS-1.txt</t>
  </si>
  <si>
    <t>Analysis/Cr-single-crystal-2019-08-18-06.40um-5.4809C40degSpot22-POS-1.txt</t>
  </si>
  <si>
    <t>Analysis/Cr-single-crystal-2019-08-18-06.40um-5.4809C40degSpot23-POS-1.txt</t>
  </si>
  <si>
    <t>Analysis/Cr-single-crystal-2019-08-18-06.40um-5.4809C40degSpot24-POS-1.txt</t>
  </si>
  <si>
    <t>Analysis/Cr-single-crystal-2019-08-18-06.40um-5.4809C40degSpot25-POS-1.txt</t>
  </si>
  <si>
    <t>?</t>
  </si>
  <si>
    <t>err</t>
  </si>
  <si>
    <t>Ave</t>
  </si>
  <si>
    <t>stat err</t>
  </si>
  <si>
    <t>experr</t>
  </si>
  <si>
    <t>quaderr</t>
  </si>
  <si>
    <t>%err</t>
  </si>
  <si>
    <t>Without bonus runs:</t>
  </si>
  <si>
    <t>Dose</t>
  </si>
  <si>
    <t>Thermal Diff/m2s-1</t>
  </si>
  <si>
    <t>TD/cm2s-1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</si>
</sst>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7" fillId="3" borderId="0" xfId="7"/>
    <xf numFmtId="11" fontId="7" fillId="3" borderId="0" xfId="7" applyNumberFormat="1"/>
    <xf numFmtId="11" fontId="0" fillId="0" borderId="0" xfId="0" applyNumberFormat="1" applyBorder="1"/>
    <xf numFmtId="11" fontId="0" fillId="0" borderId="10" xfId="0" applyNumberForma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85"/>
  <sheetViews>
    <sheetView tabSelected="1" topLeftCell="B1" workbookViewId="0">
      <selection activeCell="J10" sqref="J10"/>
    </sheetView>
  </sheetViews>
  <sheetFormatPr defaultRowHeight="14.4" x14ac:dyDescent="0.3"/>
  <cols>
    <col min="1" max="1" width="69.77734375" customWidth="1"/>
    <col min="10" max="10" width="12" bestFit="1" customWidth="1"/>
    <col min="61" max="61" width="13.6640625" customWidth="1"/>
    <col min="62" max="64" width="12" bestFit="1" customWidth="1"/>
    <col min="67" max="67" width="12" bestFit="1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0" x14ac:dyDescent="0.3">
      <c r="A2" s="2" t="s">
        <v>6</v>
      </c>
      <c r="B2" s="3">
        <v>554244800</v>
      </c>
      <c r="C2" s="3">
        <v>3251.8670000000002</v>
      </c>
      <c r="D2" s="3">
        <v>3.3131930000000002E-5</v>
      </c>
      <c r="E2" s="3">
        <v>8.3496979999999998E-7</v>
      </c>
      <c r="F2" s="3">
        <v>2.001178E-8</v>
      </c>
      <c r="G2" s="3">
        <v>1.9734059999999999E-8</v>
      </c>
      <c r="H2" s="3">
        <v>2.469639E-8</v>
      </c>
    </row>
    <row r="3" spans="1:70" x14ac:dyDescent="0.3">
      <c r="A3" s="2" t="s">
        <v>7</v>
      </c>
      <c r="B3" s="3">
        <v>553243000</v>
      </c>
      <c r="C3" s="3">
        <v>3367.5059999999999</v>
      </c>
      <c r="D3" s="3">
        <v>3.4341429999999998E-5</v>
      </c>
      <c r="E3" s="3">
        <v>8.4768319999999999E-7</v>
      </c>
      <c r="F3" s="3">
        <v>1.9274320000000001E-8</v>
      </c>
      <c r="G3" s="3">
        <v>1.976979E-8</v>
      </c>
      <c r="H3" s="3">
        <v>2.3645129999999999E-8</v>
      </c>
      <c r="K3" t="s">
        <v>100</v>
      </c>
      <c r="BN3" t="s">
        <v>98</v>
      </c>
    </row>
    <row r="4" spans="1:70" x14ac:dyDescent="0.3">
      <c r="A4" s="2" t="s">
        <v>8</v>
      </c>
      <c r="B4" s="3">
        <v>553089500</v>
      </c>
      <c r="C4" s="3">
        <v>3035.7539999999999</v>
      </c>
      <c r="D4" s="3">
        <v>3.731193E-5</v>
      </c>
      <c r="E4" s="3">
        <v>8.5971440000000004E-7</v>
      </c>
      <c r="F4" s="3">
        <v>1.9666350000000001E-8</v>
      </c>
      <c r="G4" s="3">
        <v>1.977528E-8</v>
      </c>
      <c r="H4" s="3">
        <v>2.412932E-8</v>
      </c>
      <c r="K4">
        <v>1</v>
      </c>
      <c r="L4" t="s">
        <v>92</v>
      </c>
      <c r="M4">
        <v>2</v>
      </c>
      <c r="N4" t="s">
        <v>92</v>
      </c>
      <c r="O4">
        <v>3</v>
      </c>
      <c r="P4" t="s">
        <v>92</v>
      </c>
      <c r="Q4">
        <v>4</v>
      </c>
      <c r="R4" t="s">
        <v>92</v>
      </c>
      <c r="S4">
        <v>5</v>
      </c>
      <c r="T4" t="s">
        <v>92</v>
      </c>
      <c r="U4">
        <v>6</v>
      </c>
      <c r="V4" t="s">
        <v>92</v>
      </c>
      <c r="W4">
        <v>7</v>
      </c>
      <c r="X4" t="s">
        <v>92</v>
      </c>
      <c r="Y4">
        <v>8</v>
      </c>
      <c r="Z4" t="s">
        <v>92</v>
      </c>
      <c r="AA4">
        <v>9</v>
      </c>
      <c r="AB4" t="s">
        <v>92</v>
      </c>
      <c r="AC4">
        <v>10</v>
      </c>
      <c r="AD4" t="s">
        <v>92</v>
      </c>
      <c r="AE4">
        <v>11</v>
      </c>
      <c r="AF4" t="s">
        <v>92</v>
      </c>
      <c r="AG4">
        <v>12</v>
      </c>
      <c r="AH4" t="s">
        <v>92</v>
      </c>
      <c r="AI4">
        <v>13</v>
      </c>
      <c r="AJ4" t="s">
        <v>92</v>
      </c>
      <c r="AK4">
        <v>14</v>
      </c>
      <c r="AL4" t="s">
        <v>92</v>
      </c>
      <c r="AM4">
        <v>15</v>
      </c>
      <c r="AN4" t="s">
        <v>92</v>
      </c>
      <c r="AO4">
        <v>16</v>
      </c>
      <c r="AP4" t="s">
        <v>92</v>
      </c>
      <c r="AQ4">
        <v>17</v>
      </c>
      <c r="AR4" t="s">
        <v>92</v>
      </c>
      <c r="AS4">
        <v>18</v>
      </c>
      <c r="AT4" t="s">
        <v>92</v>
      </c>
      <c r="AU4">
        <v>19</v>
      </c>
      <c r="AV4" t="s">
        <v>92</v>
      </c>
      <c r="AW4">
        <v>20</v>
      </c>
      <c r="AX4" t="s">
        <v>92</v>
      </c>
      <c r="AY4">
        <v>21</v>
      </c>
      <c r="AZ4" t="s">
        <v>92</v>
      </c>
      <c r="BA4">
        <v>22</v>
      </c>
      <c r="BB4" t="s">
        <v>92</v>
      </c>
      <c r="BC4">
        <v>23</v>
      </c>
      <c r="BD4" t="s">
        <v>92</v>
      </c>
      <c r="BE4">
        <v>24</v>
      </c>
      <c r="BF4" t="s">
        <v>92</v>
      </c>
      <c r="BG4">
        <v>25</v>
      </c>
      <c r="BH4" t="s">
        <v>92</v>
      </c>
      <c r="BI4" t="s">
        <v>93</v>
      </c>
      <c r="BJ4" t="s">
        <v>94</v>
      </c>
      <c r="BK4" t="s">
        <v>95</v>
      </c>
      <c r="BL4" t="s">
        <v>96</v>
      </c>
      <c r="BM4" t="s">
        <v>97</v>
      </c>
      <c r="BN4" t="s">
        <v>93</v>
      </c>
      <c r="BO4" t="s">
        <v>94</v>
      </c>
      <c r="BP4" t="s">
        <v>95</v>
      </c>
      <c r="BQ4" t="s">
        <v>96</v>
      </c>
      <c r="BR4" t="s">
        <v>97</v>
      </c>
    </row>
    <row r="5" spans="1:70" x14ac:dyDescent="0.3">
      <c r="A5" s="2" t="s">
        <v>9</v>
      </c>
      <c r="B5" s="3">
        <v>553855400</v>
      </c>
      <c r="C5" s="3">
        <v>3649.9560000000001</v>
      </c>
      <c r="D5" s="3">
        <v>3.5089529999999999E-5</v>
      </c>
      <c r="E5" s="3">
        <v>9.2570469999999999E-7</v>
      </c>
      <c r="F5" s="3">
        <v>1.9252309999999999E-8</v>
      </c>
      <c r="G5" s="3">
        <v>1.974794E-8</v>
      </c>
      <c r="H5" s="3">
        <v>2.4049650000000001E-8</v>
      </c>
      <c r="J5">
        <v>0</v>
      </c>
      <c r="K5" s="1">
        <v>3.6699999999999998E-5</v>
      </c>
      <c r="L5" s="1">
        <v>9.3399999999999997E-7</v>
      </c>
      <c r="M5" s="1">
        <v>3.79E-5</v>
      </c>
      <c r="N5" s="1">
        <v>5.0900000000000002E-7</v>
      </c>
      <c r="O5" s="1">
        <v>4.0500000000000002E-5</v>
      </c>
      <c r="P5" s="1">
        <v>4.7899999999999999E-7</v>
      </c>
      <c r="Q5" s="1">
        <v>3.6900000000000002E-5</v>
      </c>
      <c r="R5" s="1">
        <v>9.33E-7</v>
      </c>
      <c r="S5" s="1">
        <v>4.0500000000000002E-5</v>
      </c>
      <c r="T5" s="5">
        <v>9.5199999999999995E-7</v>
      </c>
      <c r="U5" s="4">
        <v>3.6109229999999999E-5</v>
      </c>
      <c r="V5" s="1">
        <v>6.4695000000000001E-7</v>
      </c>
      <c r="W5" s="1">
        <v>4.0085379999999999E-5</v>
      </c>
      <c r="X5" s="1">
        <v>1.036824E-6</v>
      </c>
      <c r="Y5" s="1">
        <v>3.9447419999999999E-5</v>
      </c>
      <c r="Z5" s="1">
        <v>1.0174730000000001E-6</v>
      </c>
      <c r="AA5" s="1">
        <v>3.6697189999999998E-5</v>
      </c>
      <c r="AB5" s="1">
        <v>1.047857E-6</v>
      </c>
      <c r="AC5" s="1">
        <v>2.733953E-5</v>
      </c>
      <c r="AD5" s="1">
        <v>5.0758620000000004E-7</v>
      </c>
      <c r="AE5" s="1">
        <v>2.6527439999999999E-5</v>
      </c>
      <c r="AF5" s="1">
        <v>5.4697569999999996E-7</v>
      </c>
      <c r="AG5" s="1">
        <v>3.277679E-5</v>
      </c>
      <c r="AH5" s="1">
        <v>5.2621640000000003E-7</v>
      </c>
      <c r="AI5" s="1">
        <v>3.2650210000000002E-5</v>
      </c>
      <c r="AJ5" s="1">
        <v>5.1120250000000004E-7</v>
      </c>
      <c r="AK5" s="1">
        <v>2.843164E-5</v>
      </c>
      <c r="AL5" s="1">
        <v>9.9416460000000007E-7</v>
      </c>
      <c r="AM5" s="1">
        <v>2.4019489999999999E-5</v>
      </c>
      <c r="AN5" s="1">
        <v>1.075786E-6</v>
      </c>
      <c r="AO5" s="1">
        <v>3.3234139999999997E-5</v>
      </c>
      <c r="AP5" s="1">
        <v>5.1505029999999997E-7</v>
      </c>
      <c r="AQ5" s="1">
        <v>2.7375159999999999E-5</v>
      </c>
      <c r="AR5" s="1">
        <v>9.7012559999999994E-7</v>
      </c>
      <c r="AS5" s="1">
        <v>2.2079410000000001E-5</v>
      </c>
      <c r="AT5" s="1">
        <v>1.0054219999999999E-6</v>
      </c>
      <c r="AU5" s="1">
        <v>2.3182579999999999E-5</v>
      </c>
      <c r="AV5" s="1">
        <v>1.0067780000000001E-6</v>
      </c>
      <c r="AW5" s="1">
        <v>3.138367E-5</v>
      </c>
      <c r="AX5" s="1">
        <v>6.1825379999999999E-7</v>
      </c>
      <c r="AY5" s="1">
        <v>2.9295060000000001E-5</v>
      </c>
      <c r="AZ5" s="1">
        <v>6.4173649999999998E-7</v>
      </c>
      <c r="BA5" s="1">
        <v>3.0414269999999999E-5</v>
      </c>
      <c r="BB5" s="1">
        <v>1.1086470000000001E-6</v>
      </c>
      <c r="BC5" s="1">
        <v>4.1230009999999997E-5</v>
      </c>
      <c r="BD5" s="1">
        <v>5.3305689999999996E-7</v>
      </c>
      <c r="BE5" s="1">
        <v>4.090971E-5</v>
      </c>
      <c r="BF5" s="1">
        <v>9.8003810000000008E-7</v>
      </c>
      <c r="BG5" s="1">
        <v>4.1914630000000002E-5</v>
      </c>
      <c r="BH5" s="1">
        <v>1.0215680000000001E-6</v>
      </c>
      <c r="BI5" s="1">
        <f>AVERAGE(K5,M5,O5,Q5,S5,U5,W5,Y5,AA5,AC5,AE5,AG5,AI5,AK5,AM5,AO5,AQ5,AS5,AU5,AW5,AY5,BA5,BC5,BE5,BG5)</f>
        <v>3.3504118399999999E-5</v>
      </c>
      <c r="BJ5">
        <f>_xlfn.STDEV.P(K5,M5,O5,Q5,S5,U5,W5,Y5,AA5,AC5,AE5,AG5,AI5,AK5,AM5,AO5,AQ5,AS5,AU5,AW5,AY5,BA5,BC5,BE5,BG5)</f>
        <v>6.0989131927842227E-6</v>
      </c>
      <c r="BK5">
        <f>(1/25)*SQRT(SUMSQ(L5,N5,P5,R5,T5,V5,X5,Z5,AB5,AD5,AF5,AH5,AJ5,AL5,AN5,AP5,AR5,AT5,AV5,AX5,AZ5,BB5,BD5,BF5,BH5))</f>
        <v>1.6755891884321361E-7</v>
      </c>
      <c r="BL5">
        <f>SQRT(SUMSQ(BJ5:BK5))</f>
        <v>6.1012144794623756E-6</v>
      </c>
      <c r="BM5" s="1">
        <f>BL5/BI5</f>
        <v>0.18210341805210359</v>
      </c>
      <c r="BN5" s="1">
        <f>AVERAGE(K5,M5,O5,Q5,S5)</f>
        <v>3.8500000000000001E-5</v>
      </c>
      <c r="BO5">
        <f>_xlfn.STDEV.P(K5,M5,O5,Q5,S5)</f>
        <v>1.6828547174370114E-6</v>
      </c>
      <c r="BP5" s="1">
        <f>0.2*SQRT(SUMSQ(L5,N5,P5,R5,T5))</f>
        <v>3.5426944547900259E-7</v>
      </c>
      <c r="BQ5">
        <f>SQRT(SUMSQ(BO5:BP5))</f>
        <v>1.7197403408654468E-6</v>
      </c>
      <c r="BR5" s="1">
        <f>BQ5/BN5</f>
        <v>4.46685802822194E-2</v>
      </c>
    </row>
    <row r="6" spans="1:70" x14ac:dyDescent="0.3">
      <c r="A6" s="2" t="s">
        <v>10</v>
      </c>
      <c r="B6" s="3">
        <v>552642500</v>
      </c>
      <c r="C6" s="3">
        <v>4293.1629999999996</v>
      </c>
      <c r="D6" s="3">
        <v>3.9667640000000002E-5</v>
      </c>
      <c r="E6" s="3">
        <v>1.0021670000000001E-6</v>
      </c>
      <c r="F6" s="3">
        <v>1.8249059999999999E-8</v>
      </c>
      <c r="G6" s="3">
        <v>1.9791280000000002E-8</v>
      </c>
      <c r="H6" s="3">
        <v>2.2707150000000001E-8</v>
      </c>
      <c r="J6">
        <v>4.1251000000000002E-5</v>
      </c>
      <c r="K6" s="1">
        <v>4.4825289999999999E-5</v>
      </c>
      <c r="L6" s="1">
        <v>4.4165110000000001E-7</v>
      </c>
      <c r="M6" s="1">
        <v>4.4191760000000003E-5</v>
      </c>
      <c r="N6" s="1">
        <v>4.3664490000000001E-7</v>
      </c>
      <c r="O6" s="1">
        <v>4.1929699999999999E-5</v>
      </c>
      <c r="P6" s="1">
        <v>4.5359319999999999E-7</v>
      </c>
      <c r="Q6" s="1">
        <v>3.962886E-5</v>
      </c>
      <c r="R6" s="1">
        <v>8.5924979999999998E-7</v>
      </c>
      <c r="S6" s="1">
        <v>3.789622E-5</v>
      </c>
      <c r="T6" s="1">
        <v>8.9778799999999999E-7</v>
      </c>
      <c r="BI6" s="1">
        <f>AVERAGE(K6,M6,O6,Q6,S6)</f>
        <v>4.1694366000000006E-5</v>
      </c>
      <c r="BJ6">
        <f>_xlfn.STDEV.P(K6,M6,O6,Q6,S6)</f>
        <v>2.6376986958301365E-6</v>
      </c>
      <c r="BK6" s="1">
        <f>(1/5)*SQRT(SUMSQ(L6,N6,P6,R6,T6))</f>
        <v>2.9228717150484041E-7</v>
      </c>
      <c r="BL6">
        <f t="shared" ref="BL6:BL9" si="0">SQRT(SUMSQ(BJ6:BK6))</f>
        <v>2.6538436654426918E-6</v>
      </c>
      <c r="BM6" s="1">
        <f t="shared" ref="BM6:BM9" si="1">BL6/BI6</f>
        <v>6.3649934512559597E-2</v>
      </c>
    </row>
    <row r="7" spans="1:70" x14ac:dyDescent="0.3">
      <c r="A7" s="2" t="s">
        <v>11</v>
      </c>
      <c r="B7" s="3">
        <v>551953500</v>
      </c>
      <c r="C7" s="3">
        <v>3177.3119999999999</v>
      </c>
      <c r="D7" s="3">
        <v>3.7247699999999999E-5</v>
      </c>
      <c r="E7" s="3">
        <v>9.569514E-7</v>
      </c>
      <c r="F7" s="3">
        <v>2.0770109999999999E-8</v>
      </c>
      <c r="G7" s="3">
        <v>1.981598E-8</v>
      </c>
      <c r="H7" s="3">
        <v>2.6346059999999999E-8</v>
      </c>
      <c r="J7">
        <v>3.2199000000000003E-4</v>
      </c>
      <c r="K7" s="1">
        <v>4.4825289999999999E-5</v>
      </c>
      <c r="L7" s="1">
        <v>4.4165110000000001E-7</v>
      </c>
      <c r="M7" s="1">
        <v>4.4191760000000003E-5</v>
      </c>
      <c r="N7" s="1">
        <v>4.3664490000000001E-7</v>
      </c>
      <c r="O7" s="1">
        <v>4.1929699999999999E-5</v>
      </c>
      <c r="P7" s="1">
        <v>4.5359319999999999E-7</v>
      </c>
      <c r="Q7" s="1">
        <v>3.962886E-5</v>
      </c>
      <c r="R7" s="1">
        <v>8.5924979999999998E-7</v>
      </c>
      <c r="S7" s="1">
        <v>3.789622E-5</v>
      </c>
      <c r="T7" s="1">
        <v>8.9778799999999999E-7</v>
      </c>
      <c r="BI7" s="1">
        <f>AVERAGE(K7,M7,O7,Q7,S7)</f>
        <v>4.1694366000000006E-5</v>
      </c>
      <c r="BJ7">
        <f>_xlfn.STDEV.P(K7,M7,O7,Q7,S7)</f>
        <v>2.6376986958301365E-6</v>
      </c>
      <c r="BK7" s="1">
        <f>(1/5)*SQRT(SUMSQ(L7,N7,P7,R7,T7))</f>
        <v>2.9228717150484041E-7</v>
      </c>
      <c r="BL7">
        <f t="shared" si="0"/>
        <v>2.6538436654426918E-6</v>
      </c>
      <c r="BM7" s="1">
        <f t="shared" si="1"/>
        <v>6.3649934512559597E-2</v>
      </c>
    </row>
    <row r="8" spans="1:70" x14ac:dyDescent="0.3">
      <c r="A8" s="2" t="s">
        <v>12</v>
      </c>
      <c r="B8" s="3">
        <v>551340200</v>
      </c>
      <c r="C8" s="3">
        <v>3042.422</v>
      </c>
      <c r="D8" s="3">
        <v>3.9144080000000002E-5</v>
      </c>
      <c r="E8" s="3">
        <v>8.4471199999999995E-7</v>
      </c>
      <c r="F8" s="3">
        <v>2.0190020000000001E-8</v>
      </c>
      <c r="G8" s="3">
        <v>1.9838019999999998E-8</v>
      </c>
      <c r="H8" s="3">
        <v>2.4879139999999999E-8</v>
      </c>
      <c r="J8">
        <v>3.2000000000000002E-3</v>
      </c>
      <c r="K8" s="1">
        <v>4.2342560000000001E-5</v>
      </c>
      <c r="L8" s="1">
        <v>8.0105619999999998E-7</v>
      </c>
      <c r="M8" s="1">
        <v>4.1736909999999997E-5</v>
      </c>
      <c r="N8" s="1">
        <v>7.2294709999999996E-7</v>
      </c>
      <c r="O8" s="1">
        <v>4.4357400000000003E-5</v>
      </c>
      <c r="P8" s="1">
        <v>7.3820250000000005E-7</v>
      </c>
      <c r="Q8" s="1">
        <v>4.8450150000000002E-5</v>
      </c>
      <c r="R8" s="1">
        <v>4.5828100000000003E-7</v>
      </c>
      <c r="U8" s="1">
        <v>4.53941E-5</v>
      </c>
      <c r="V8" s="1">
        <v>6.1945840000000004E-7</v>
      </c>
      <c r="W8" s="1">
        <v>4.6302109999999999E-5</v>
      </c>
      <c r="X8" s="1">
        <v>1.2090439999999999E-6</v>
      </c>
      <c r="Y8" s="1">
        <v>4.339897E-5</v>
      </c>
      <c r="Z8" s="1">
        <v>1.5198470000000001E-6</v>
      </c>
      <c r="AA8" s="1">
        <v>3.9666780000000003E-5</v>
      </c>
      <c r="AB8" s="1">
        <v>1.4750840000000001E-6</v>
      </c>
      <c r="AC8" s="1">
        <v>4.347713E-5</v>
      </c>
      <c r="AD8" s="1">
        <v>1.18699E-6</v>
      </c>
      <c r="AE8" s="1">
        <v>4.4402120000000001E-5</v>
      </c>
      <c r="AF8" s="1">
        <v>1.1275729999999999E-6</v>
      </c>
      <c r="AG8" s="1">
        <v>4.5556860000000001E-5</v>
      </c>
      <c r="AH8" s="1">
        <v>1.3348820000000001E-6</v>
      </c>
      <c r="AI8" s="1">
        <v>5.0835760000000003E-5</v>
      </c>
      <c r="AJ8" s="1">
        <v>6.9160819999999997E-7</v>
      </c>
      <c r="AK8" s="1">
        <v>4.504772E-5</v>
      </c>
      <c r="AL8" s="1">
        <v>1.6084820000000001E-6</v>
      </c>
      <c r="AM8" s="1">
        <v>4.4653480000000001E-5</v>
      </c>
      <c r="AN8" s="1">
        <v>8.3860269999999995E-7</v>
      </c>
      <c r="AO8" s="1">
        <v>4.2057500000000002E-5</v>
      </c>
      <c r="AP8" s="1">
        <v>1.2891489999999999E-6</v>
      </c>
      <c r="AQ8" s="1">
        <v>4.1245090000000002E-5</v>
      </c>
      <c r="AR8" s="1">
        <v>1.2057459999999999E-6</v>
      </c>
      <c r="AS8" s="1">
        <v>3.3963939999999998E-5</v>
      </c>
      <c r="AT8" s="1">
        <v>1.1763540000000001E-6</v>
      </c>
      <c r="AU8" s="1">
        <v>4.0747609999999997E-5</v>
      </c>
      <c r="AV8" s="1">
        <v>1.2187920000000001E-6</v>
      </c>
      <c r="AW8" s="1">
        <v>4.4350629999999997E-5</v>
      </c>
      <c r="AX8" s="1">
        <v>1.247512E-6</v>
      </c>
      <c r="AY8" s="1">
        <v>4.6114900000000001E-5</v>
      </c>
      <c r="AZ8" s="1">
        <v>1.4056679999999999E-6</v>
      </c>
      <c r="BA8" s="1">
        <v>4.6214039999999998E-5</v>
      </c>
      <c r="BB8" s="1">
        <v>1.269866E-6</v>
      </c>
      <c r="BC8" s="1">
        <v>3.9526000000000001E-5</v>
      </c>
      <c r="BD8" s="1">
        <v>1.2619740000000001E-6</v>
      </c>
      <c r="BE8" s="1">
        <v>3.8990640000000002E-5</v>
      </c>
      <c r="BF8" s="1">
        <v>6.7225170000000003E-7</v>
      </c>
      <c r="BG8" s="1">
        <v>3.9059839999999998E-5</v>
      </c>
      <c r="BH8" s="1">
        <v>1.1614819999999999E-6</v>
      </c>
      <c r="BI8" s="1">
        <f t="shared" ref="BI8" si="2">AVERAGE(K8,M8,O8,Q8,S8,U8,W8,Y8,AA8,AC8,AE8,AG8,AI8,AK8,AM8,AO8,AQ8,AS8,AU8,AW8,AY8,BA8,BC8,BE8,BG8)</f>
        <v>4.3245510000000012E-5</v>
      </c>
      <c r="BJ8">
        <f>_xlfn.STDEV.P(K8,M8,O8,Q8,S8,U8,W8,Y8,AA8,AC8,AE8,AG8,AI8,AK8,AM8,AO8,AQ8,AS8,AU8,AW8,AY8,BA8,BC8,BE8,BG8)</f>
        <v>3.4958743515750114E-6</v>
      </c>
      <c r="BK8">
        <f>(1/24)*SQRT(SUMSQ(L8,N8,P8,R8,V8,X8,Z8,AB8,AD8,AF8,AH8,AJ8,AL8,AN8,AP8,AR8,AT8,AV8,AX8,AZ8,BB8,BD8,BF8,BH8))</f>
        <v>2.3200881266510698E-7</v>
      </c>
      <c r="BL8">
        <f t="shared" si="0"/>
        <v>3.5035646948721071E-6</v>
      </c>
      <c r="BM8" s="1">
        <f t="shared" si="1"/>
        <v>8.1015686827883543E-2</v>
      </c>
    </row>
    <row r="9" spans="1:70" x14ac:dyDescent="0.3">
      <c r="A9" s="2" t="s">
        <v>13</v>
      </c>
      <c r="B9" s="3">
        <v>550891000</v>
      </c>
      <c r="C9" s="3">
        <v>3423.4609999999998</v>
      </c>
      <c r="D9" s="3">
        <v>3.8202050000000001E-5</v>
      </c>
      <c r="E9" s="3">
        <v>9.0645829999999995E-7</v>
      </c>
      <c r="F9" s="3">
        <v>1.982665E-8</v>
      </c>
      <c r="G9" s="3">
        <v>1.9854200000000001E-8</v>
      </c>
      <c r="H9" s="3">
        <v>2.4648109999999999E-8</v>
      </c>
      <c r="J9" s="1">
        <v>3.1699999999999999E-2</v>
      </c>
      <c r="K9" s="1">
        <v>2.944868E-5</v>
      </c>
      <c r="L9" s="1">
        <v>1.0163830000000001E-6</v>
      </c>
      <c r="M9" s="1">
        <v>3.1498100000000003E-5</v>
      </c>
      <c r="N9" s="1">
        <v>1.124577E-6</v>
      </c>
      <c r="O9" s="1">
        <v>2.9402839999999999E-5</v>
      </c>
      <c r="P9" s="1">
        <v>1.0525760000000001E-6</v>
      </c>
      <c r="Q9" s="1">
        <v>2.9277979999999998E-5</v>
      </c>
      <c r="R9" s="1">
        <v>1.168834E-6</v>
      </c>
      <c r="S9" s="1">
        <v>2.9020740000000001E-5</v>
      </c>
      <c r="T9" s="1">
        <v>1.0363970000000001E-6</v>
      </c>
      <c r="U9" s="1">
        <v>2.7664330000000001E-5</v>
      </c>
      <c r="V9" s="1">
        <v>1.00989E-6</v>
      </c>
      <c r="W9" s="1">
        <v>2.8125859999999998E-5</v>
      </c>
      <c r="X9" s="1">
        <v>9.6400319999999996E-7</v>
      </c>
      <c r="Y9" s="1">
        <v>2.7497209999999999E-5</v>
      </c>
      <c r="Z9" s="1">
        <v>1.1422240000000001E-6</v>
      </c>
      <c r="AA9" s="1">
        <v>3.367124E-5</v>
      </c>
      <c r="AB9" s="1">
        <v>1.1962409999999999E-6</v>
      </c>
      <c r="BI9" s="1">
        <f>AVERAGE(K9,M9,O9,Q9,S9,U9,W9,Y9,AA9)</f>
        <v>2.9511886666666669E-5</v>
      </c>
      <c r="BJ9">
        <f>_xlfn.STDEV.P(K9,M9,O9,Q9,S9,U9,W9,Y9,AA9)</f>
        <v>1.8544404613012283E-6</v>
      </c>
      <c r="BK9" s="1">
        <f>(1/9)*SQRT(SUMSQ(L9,N9,P9,R9,T9,V9,X9,Z9,AB9))</f>
        <v>3.6056820567649663E-7</v>
      </c>
      <c r="BL9">
        <f t="shared" si="0"/>
        <v>1.8891688266155253E-6</v>
      </c>
      <c r="BM9" s="1">
        <f t="shared" si="1"/>
        <v>6.4013827646923011E-2</v>
      </c>
    </row>
    <row r="10" spans="1:70" x14ac:dyDescent="0.3">
      <c r="A10" s="2" t="s">
        <v>14</v>
      </c>
      <c r="B10" s="3">
        <v>551209300</v>
      </c>
      <c r="C10" s="3">
        <v>3455.674</v>
      </c>
      <c r="D10" s="3">
        <v>3.9157630000000001E-5</v>
      </c>
      <c r="E10" s="3">
        <v>8.7658480000000003E-7</v>
      </c>
      <c r="F10" s="3">
        <v>2.016871E-8</v>
      </c>
      <c r="G10" s="3">
        <v>1.9842730000000001E-8</v>
      </c>
      <c r="H10" s="3">
        <v>2.5295660000000001E-8</v>
      </c>
      <c r="J10" t="s">
        <v>91</v>
      </c>
      <c r="Z10" s="1"/>
      <c r="AA10" s="1"/>
    </row>
    <row r="11" spans="1:70" x14ac:dyDescent="0.3">
      <c r="A11" s="2" t="s">
        <v>15</v>
      </c>
      <c r="B11" s="3">
        <v>550895800</v>
      </c>
      <c r="C11" s="3">
        <v>3265.0239999999999</v>
      </c>
      <c r="D11" s="3">
        <v>3.825133E-5</v>
      </c>
      <c r="E11" s="3">
        <v>8.408698E-7</v>
      </c>
      <c r="F11" s="3">
        <v>1.9932059999999999E-8</v>
      </c>
      <c r="G11" s="3">
        <v>1.985403E-8</v>
      </c>
      <c r="H11" s="3">
        <v>2.4698379999999999E-8</v>
      </c>
      <c r="Z11" s="1"/>
      <c r="AA11" s="1"/>
    </row>
    <row r="12" spans="1:70" x14ac:dyDescent="0.3">
      <c r="A12" t="s">
        <v>16</v>
      </c>
      <c r="B12" s="1">
        <v>547601900</v>
      </c>
      <c r="C12" s="1">
        <v>3669.375</v>
      </c>
      <c r="D12" s="1">
        <v>4.4825289999999999E-5</v>
      </c>
      <c r="E12" s="1">
        <v>4.4165110000000001E-7</v>
      </c>
      <c r="F12" s="1">
        <v>1.891559E-8</v>
      </c>
      <c r="G12" s="1">
        <v>1.9973450000000001E-8</v>
      </c>
      <c r="H12" s="1">
        <v>2.2995610000000001E-8</v>
      </c>
      <c r="N12" s="1"/>
      <c r="O12" s="1"/>
      <c r="Z12" s="1"/>
      <c r="AA12" s="1"/>
    </row>
    <row r="13" spans="1:70" x14ac:dyDescent="0.3">
      <c r="A13" t="s">
        <v>17</v>
      </c>
      <c r="B13" s="1">
        <v>547084700</v>
      </c>
      <c r="C13" s="1">
        <v>3960.0329999999999</v>
      </c>
      <c r="D13" s="1">
        <v>4.4191760000000003E-5</v>
      </c>
      <c r="E13" s="1">
        <v>4.3664490000000001E-7</v>
      </c>
      <c r="F13" s="1">
        <v>1.8685789999999999E-8</v>
      </c>
      <c r="G13" s="1">
        <v>1.9992330000000001E-8</v>
      </c>
      <c r="H13" s="1">
        <v>2.2988E-8</v>
      </c>
      <c r="N13" s="1" t="s">
        <v>99</v>
      </c>
      <c r="O13" s="1" t="s">
        <v>101</v>
      </c>
      <c r="P13" t="s">
        <v>92</v>
      </c>
      <c r="Z13" s="1"/>
      <c r="AA13" s="1"/>
      <c r="AT13" s="1"/>
      <c r="AU13" s="1"/>
    </row>
    <row r="14" spans="1:70" x14ac:dyDescent="0.3">
      <c r="A14" t="s">
        <v>18</v>
      </c>
      <c r="B14" s="1">
        <v>548083400</v>
      </c>
      <c r="C14" s="1">
        <v>3461.6660000000002</v>
      </c>
      <c r="D14" s="1">
        <v>4.1929699999999999E-5</v>
      </c>
      <c r="E14" s="1">
        <v>4.5359319999999999E-7</v>
      </c>
      <c r="F14" s="1">
        <v>1.9869659999999999E-8</v>
      </c>
      <c r="G14" s="1">
        <v>1.9955900000000001E-8</v>
      </c>
      <c r="H14" s="1">
        <v>2.4584089999999999E-8</v>
      </c>
      <c r="L14">
        <v>3.8500000000000001E-5</v>
      </c>
      <c r="M14">
        <v>1.7197403408654468E-6</v>
      </c>
      <c r="N14">
        <v>9.9999999999999995E-7</v>
      </c>
      <c r="O14" s="1">
        <f>L14*10000</f>
        <v>0.38500000000000001</v>
      </c>
      <c r="P14">
        <f>M14*10000</f>
        <v>1.7197403408654468E-2</v>
      </c>
      <c r="Z14" s="1"/>
      <c r="AA14" s="1"/>
    </row>
    <row r="15" spans="1:70" x14ac:dyDescent="0.3">
      <c r="A15" t="s">
        <v>19</v>
      </c>
      <c r="B15" s="1">
        <v>549039100</v>
      </c>
      <c r="C15" s="1">
        <v>3571.5140000000001</v>
      </c>
      <c r="D15" s="1">
        <v>3.962886E-5</v>
      </c>
      <c r="E15" s="1">
        <v>8.5924979999999998E-7</v>
      </c>
      <c r="F15" s="1">
        <v>1.9617440000000001E-8</v>
      </c>
      <c r="G15" s="1">
        <v>1.9921170000000001E-8</v>
      </c>
      <c r="H15" s="1">
        <v>2.4449849999999999E-8</v>
      </c>
      <c r="L15">
        <v>4.1694366000000006E-5</v>
      </c>
      <c r="M15">
        <v>2.6538436654426918E-6</v>
      </c>
      <c r="N15" s="1">
        <v>4.1251000000000002E-5</v>
      </c>
      <c r="O15" s="1">
        <f t="shared" ref="O15:O18" si="3">L15*10000</f>
        <v>0.41694366000000005</v>
      </c>
      <c r="P15">
        <f t="shared" ref="P15:P18" si="4">M15*10000</f>
        <v>2.6538436654426917E-2</v>
      </c>
      <c r="Z15" s="1"/>
      <c r="AA15" s="1"/>
    </row>
    <row r="16" spans="1:70" x14ac:dyDescent="0.3">
      <c r="A16" t="s">
        <v>20</v>
      </c>
      <c r="B16" s="1">
        <v>549286900</v>
      </c>
      <c r="C16" s="1">
        <v>3510.5889999999999</v>
      </c>
      <c r="D16" s="1">
        <v>3.789622E-5</v>
      </c>
      <c r="E16" s="1">
        <v>8.9778799999999999E-7</v>
      </c>
      <c r="F16" s="1">
        <v>1.988626E-8</v>
      </c>
      <c r="G16" s="1">
        <v>1.9912180000000001E-8</v>
      </c>
      <c r="H16" s="1">
        <v>2.4872170000000001E-8</v>
      </c>
      <c r="L16">
        <v>4.1694366000000006E-5</v>
      </c>
      <c r="M16">
        <v>2.6538436654426918E-6</v>
      </c>
      <c r="N16" s="1">
        <v>3.2199000000000003E-4</v>
      </c>
      <c r="O16" s="1">
        <f t="shared" si="3"/>
        <v>0.41694366000000005</v>
      </c>
      <c r="P16">
        <f t="shared" si="4"/>
        <v>2.6538436654426917E-2</v>
      </c>
      <c r="Q16" s="1"/>
      <c r="Z16" s="1"/>
      <c r="AA16" s="1"/>
    </row>
    <row r="17" spans="1:27" x14ac:dyDescent="0.3">
      <c r="A17" s="2" t="s">
        <v>21</v>
      </c>
      <c r="B17" s="3">
        <v>549951500</v>
      </c>
      <c r="C17" s="3">
        <v>3383.0010000000002</v>
      </c>
      <c r="D17" s="3">
        <v>3.7319639999999997E-5</v>
      </c>
      <c r="E17" s="3">
        <v>7.8674930000000003E-7</v>
      </c>
      <c r="F17" s="3">
        <v>1.9786599999999999E-8</v>
      </c>
      <c r="G17" s="3">
        <v>1.9888120000000001E-8</v>
      </c>
      <c r="H17" s="3">
        <v>2.4388619999999999E-8</v>
      </c>
      <c r="L17">
        <v>4.3245510000000012E-5</v>
      </c>
      <c r="M17">
        <v>3.5035646948721071E-6</v>
      </c>
      <c r="N17" s="1">
        <v>3.2000000000000002E-3</v>
      </c>
      <c r="O17" s="1">
        <f t="shared" si="3"/>
        <v>0.43245510000000015</v>
      </c>
      <c r="P17">
        <f t="shared" si="4"/>
        <v>3.5035646948721071E-2</v>
      </c>
      <c r="Z17" s="1"/>
      <c r="AA17" s="1"/>
    </row>
    <row r="18" spans="1:27" x14ac:dyDescent="0.3">
      <c r="A18" s="2" t="s">
        <v>22</v>
      </c>
      <c r="B18" s="3">
        <v>548596800</v>
      </c>
      <c r="C18" s="3">
        <v>3336.41</v>
      </c>
      <c r="D18" s="3">
        <v>4.2627609999999999E-5</v>
      </c>
      <c r="E18" s="3">
        <v>7.768544E-7</v>
      </c>
      <c r="F18" s="3">
        <v>1.975043E-8</v>
      </c>
      <c r="G18" s="3">
        <v>1.9937229999999999E-8</v>
      </c>
      <c r="H18" s="3">
        <v>2.3685430000000001E-8</v>
      </c>
      <c r="L18">
        <v>2.9511886666666669E-5</v>
      </c>
      <c r="M18">
        <v>1.8891688266155253E-6</v>
      </c>
      <c r="N18" s="1">
        <v>3.1699999999999999E-2</v>
      </c>
      <c r="O18" s="1">
        <f t="shared" si="3"/>
        <v>0.2951188666666667</v>
      </c>
      <c r="P18">
        <f t="shared" si="4"/>
        <v>1.8891688266155254E-2</v>
      </c>
      <c r="Z18" s="1"/>
      <c r="AA18" s="1"/>
    </row>
    <row r="19" spans="1:27" x14ac:dyDescent="0.3">
      <c r="A19" s="2" t="s">
        <v>23</v>
      </c>
      <c r="B19" s="3">
        <v>549712300</v>
      </c>
      <c r="C19" s="3">
        <v>3156.942</v>
      </c>
      <c r="D19" s="3">
        <v>3.9827550000000001E-5</v>
      </c>
      <c r="E19" s="3">
        <v>7.5496359999999996E-7</v>
      </c>
      <c r="F19" s="3">
        <v>2.0342550000000001E-8</v>
      </c>
      <c r="G19" s="3">
        <v>1.9896769999999999E-8</v>
      </c>
      <c r="H19" s="3">
        <v>2.497068E-8</v>
      </c>
      <c r="N19" s="1"/>
      <c r="O19" s="1"/>
      <c r="R19" s="6"/>
      <c r="S19" s="6"/>
      <c r="T19" s="6"/>
      <c r="Z19" s="1"/>
      <c r="AA19" s="1"/>
    </row>
    <row r="20" spans="1:27" x14ac:dyDescent="0.3">
      <c r="A20" s="2" t="s">
        <v>24</v>
      </c>
      <c r="B20" s="3">
        <v>549241700</v>
      </c>
      <c r="C20" s="3">
        <v>3866.1280000000002</v>
      </c>
      <c r="D20" s="3">
        <v>3.8065809999999998E-5</v>
      </c>
      <c r="E20" s="3">
        <v>8.5563749999999999E-7</v>
      </c>
      <c r="F20" s="3">
        <v>1.8354909999999999E-8</v>
      </c>
      <c r="G20" s="3">
        <v>1.9913820000000001E-8</v>
      </c>
      <c r="H20" s="3">
        <v>2.2536989999999999E-8</v>
      </c>
      <c r="N20" s="1"/>
      <c r="O20" s="1"/>
      <c r="R20" s="6"/>
      <c r="S20" s="6"/>
      <c r="T20" s="6"/>
      <c r="Z20" s="1"/>
      <c r="AA20" s="1"/>
    </row>
    <row r="21" spans="1:27" x14ac:dyDescent="0.3">
      <c r="A21" s="2" t="s">
        <v>25</v>
      </c>
      <c r="B21" s="3">
        <v>549881900</v>
      </c>
      <c r="C21" s="3">
        <v>3700.1770000000001</v>
      </c>
      <c r="D21" s="3">
        <v>3.5177089999999998E-5</v>
      </c>
      <c r="E21" s="3">
        <v>8.4642729999999999E-7</v>
      </c>
      <c r="F21" s="3">
        <v>1.855857E-8</v>
      </c>
      <c r="G21" s="3">
        <v>1.989064E-8</v>
      </c>
      <c r="H21" s="3">
        <v>2.259131E-8</v>
      </c>
      <c r="N21" s="1"/>
      <c r="O21" s="1"/>
      <c r="R21" s="6"/>
      <c r="S21" s="6"/>
      <c r="T21" s="6"/>
      <c r="Z21" s="1"/>
      <c r="AA21" s="1"/>
    </row>
    <row r="22" spans="1:27" x14ac:dyDescent="0.3">
      <c r="A22" t="s">
        <v>26</v>
      </c>
      <c r="B22" s="1">
        <v>547638200</v>
      </c>
      <c r="C22" s="1">
        <v>3797.8130000000001</v>
      </c>
      <c r="D22" s="1">
        <v>3.3844389999999997E-5</v>
      </c>
      <c r="E22" s="1">
        <v>9.0155589999999998E-7</v>
      </c>
      <c r="F22" s="1">
        <v>1.9105250000000002E-8</v>
      </c>
      <c r="G22" s="1">
        <v>1.997213E-8</v>
      </c>
      <c r="H22" s="1">
        <v>2.3446220000000001E-8</v>
      </c>
      <c r="N22" s="1"/>
      <c r="O22" s="1"/>
      <c r="R22" s="6"/>
      <c r="S22" s="6"/>
      <c r="T22" s="6"/>
      <c r="Z22" s="1"/>
      <c r="AA22" s="1"/>
    </row>
    <row r="23" spans="1:27" x14ac:dyDescent="0.3">
      <c r="A23" t="s">
        <v>27</v>
      </c>
      <c r="B23" s="1">
        <v>547882400</v>
      </c>
      <c r="C23" s="1">
        <v>3602.0250000000001</v>
      </c>
      <c r="D23" s="1">
        <v>3.3604040000000002E-5</v>
      </c>
      <c r="E23" s="1">
        <v>8.8217759999999995E-7</v>
      </c>
      <c r="F23" s="1">
        <v>1.9284259999999999E-8</v>
      </c>
      <c r="G23" s="1">
        <v>1.9963229999999999E-8</v>
      </c>
      <c r="H23" s="1">
        <v>2.3847600000000001E-8</v>
      </c>
      <c r="N23" s="1"/>
      <c r="O23" s="1"/>
      <c r="R23" s="6"/>
      <c r="S23" s="6"/>
      <c r="T23" s="6"/>
      <c r="Z23" s="1"/>
      <c r="AA23" s="1"/>
    </row>
    <row r="24" spans="1:27" x14ac:dyDescent="0.3">
      <c r="A24" t="s">
        <v>28</v>
      </c>
      <c r="B24" s="1">
        <v>548122100</v>
      </c>
      <c r="C24" s="1">
        <v>3587.3789999999999</v>
      </c>
      <c r="D24" s="1">
        <v>3.1117300000000001E-5</v>
      </c>
      <c r="E24" s="1">
        <v>9.1142170000000002E-7</v>
      </c>
      <c r="F24" s="1">
        <v>1.9797080000000001E-8</v>
      </c>
      <c r="G24" s="1">
        <v>1.9954489999999999E-8</v>
      </c>
      <c r="H24" s="1">
        <v>2.454571E-8</v>
      </c>
      <c r="N24" s="1"/>
      <c r="R24" s="6"/>
      <c r="S24" s="6"/>
      <c r="T24" s="6"/>
      <c r="Z24" s="1"/>
      <c r="AA24" s="1"/>
    </row>
    <row r="25" spans="1:27" x14ac:dyDescent="0.3">
      <c r="A25" t="s">
        <v>29</v>
      </c>
      <c r="B25" s="1">
        <v>547755200</v>
      </c>
      <c r="C25" s="1">
        <v>3561.3449999999998</v>
      </c>
      <c r="D25" s="1">
        <v>3.3667020000000003E-5</v>
      </c>
      <c r="E25" s="1">
        <v>8.8140960000000003E-7</v>
      </c>
      <c r="F25" s="1">
        <v>1.9288780000000001E-8</v>
      </c>
      <c r="G25" s="1">
        <v>1.9967859999999999E-8</v>
      </c>
      <c r="H25" s="1">
        <v>2.3776409999999999E-8</v>
      </c>
      <c r="N25" s="1"/>
      <c r="O25" s="1"/>
      <c r="R25" s="6"/>
      <c r="S25" s="6"/>
      <c r="T25" s="6"/>
    </row>
    <row r="26" spans="1:27" x14ac:dyDescent="0.3">
      <c r="A26" t="s">
        <v>30</v>
      </c>
      <c r="B26" s="1">
        <v>548636600</v>
      </c>
      <c r="C26" s="1">
        <v>3179.6550000000002</v>
      </c>
      <c r="D26" s="1">
        <v>3.293139E-5</v>
      </c>
      <c r="E26" s="1">
        <v>8.6104059999999999E-7</v>
      </c>
      <c r="F26" s="1">
        <v>2.0424469999999999E-8</v>
      </c>
      <c r="G26" s="1">
        <v>1.993578E-8</v>
      </c>
      <c r="H26" s="1">
        <v>2.553498E-8</v>
      </c>
      <c r="N26" s="1"/>
      <c r="O26" s="1"/>
    </row>
    <row r="27" spans="1:27" x14ac:dyDescent="0.3">
      <c r="A27" s="2" t="s">
        <v>31</v>
      </c>
      <c r="B27" s="3">
        <v>552289800</v>
      </c>
      <c r="C27" s="3">
        <v>3252.8389999999999</v>
      </c>
      <c r="D27" s="3">
        <v>3.1910009999999998E-5</v>
      </c>
      <c r="E27" s="3">
        <v>9.0384519999999999E-7</v>
      </c>
      <c r="F27" s="3">
        <v>2.003529E-8</v>
      </c>
      <c r="G27" s="3">
        <v>1.9803910000000001E-8</v>
      </c>
      <c r="H27" s="3">
        <v>2.4808579999999999E-8</v>
      </c>
      <c r="N27" s="1"/>
      <c r="O27" s="1"/>
    </row>
    <row r="28" spans="1:27" x14ac:dyDescent="0.3">
      <c r="A28" s="2" t="s">
        <v>32</v>
      </c>
      <c r="B28" s="3">
        <v>552608700</v>
      </c>
      <c r="C28" s="3">
        <v>3154.116</v>
      </c>
      <c r="D28" s="3">
        <v>3.2575930000000003E-5</v>
      </c>
      <c r="E28" s="3">
        <v>8.5809669999999998E-7</v>
      </c>
      <c r="F28" s="3">
        <v>2.0249010000000001E-8</v>
      </c>
      <c r="G28" s="3">
        <v>1.979248E-8</v>
      </c>
      <c r="H28" s="3">
        <v>2.5004879999999999E-8</v>
      </c>
      <c r="N28" s="1"/>
      <c r="O28" s="1"/>
    </row>
    <row r="29" spans="1:27" x14ac:dyDescent="0.3">
      <c r="A29" s="2" t="s">
        <v>33</v>
      </c>
      <c r="B29" s="3">
        <v>552558200</v>
      </c>
      <c r="C29" s="3">
        <v>3254.27</v>
      </c>
      <c r="D29" s="3">
        <v>3.3158570000000003E-5</v>
      </c>
      <c r="E29" s="3">
        <v>4.5525310000000003E-7</v>
      </c>
      <c r="F29" s="3">
        <v>1.901595E-8</v>
      </c>
      <c r="G29" s="3">
        <v>1.9794290000000002E-8</v>
      </c>
      <c r="H29" s="3">
        <v>2.3160720000000001E-8</v>
      </c>
      <c r="N29" s="1"/>
      <c r="O29" s="1"/>
    </row>
    <row r="30" spans="1:27" x14ac:dyDescent="0.3">
      <c r="A30" s="2" t="s">
        <v>34</v>
      </c>
      <c r="B30" s="3">
        <v>552855900</v>
      </c>
      <c r="C30" s="3">
        <v>3598.51</v>
      </c>
      <c r="D30" s="3">
        <v>3.4673379999999998E-5</v>
      </c>
      <c r="E30" s="3">
        <v>8.5120319999999996E-7</v>
      </c>
      <c r="F30" s="3">
        <v>1.9256109999999999E-8</v>
      </c>
      <c r="G30" s="3">
        <v>1.9783640000000001E-8</v>
      </c>
      <c r="H30" s="3">
        <v>2.3702990000000001E-8</v>
      </c>
      <c r="N30" s="1"/>
      <c r="O30" s="1"/>
    </row>
    <row r="31" spans="1:27" x14ac:dyDescent="0.3">
      <c r="A31" s="2" t="s">
        <v>35</v>
      </c>
      <c r="B31" s="3">
        <v>553372700</v>
      </c>
      <c r="C31" s="3">
        <v>3192.3760000000002</v>
      </c>
      <c r="D31" s="3">
        <v>3.3557609999999999E-5</v>
      </c>
      <c r="E31" s="3">
        <v>8.7890209999999996E-7</v>
      </c>
      <c r="F31" s="3">
        <v>2.0077189999999999E-8</v>
      </c>
      <c r="G31" s="3">
        <v>1.976516E-8</v>
      </c>
      <c r="H31" s="3">
        <v>2.479322E-8</v>
      </c>
      <c r="N31" s="1"/>
      <c r="O31" s="1"/>
    </row>
    <row r="32" spans="1:27" x14ac:dyDescent="0.3">
      <c r="A32" t="s">
        <v>36</v>
      </c>
      <c r="B32" s="1">
        <v>548087600</v>
      </c>
      <c r="C32" s="1">
        <v>3504.53</v>
      </c>
      <c r="D32" s="1">
        <v>4.2342560000000001E-5</v>
      </c>
      <c r="E32" s="1">
        <v>8.0105619999999998E-7</v>
      </c>
      <c r="F32" s="1">
        <v>1.9723929999999999E-8</v>
      </c>
      <c r="G32" s="1">
        <v>1.995575E-8</v>
      </c>
      <c r="H32" s="1">
        <v>2.448808E-8</v>
      </c>
    </row>
    <row r="33" spans="1:8" x14ac:dyDescent="0.3">
      <c r="A33" t="s">
        <v>37</v>
      </c>
      <c r="B33" s="1">
        <v>547569500</v>
      </c>
      <c r="C33" s="1">
        <v>3278.953</v>
      </c>
      <c r="D33" s="1">
        <v>4.1736909999999997E-5</v>
      </c>
      <c r="E33" s="1">
        <v>7.2294709999999996E-7</v>
      </c>
      <c r="F33" s="1">
        <v>1.933342E-8</v>
      </c>
      <c r="G33" s="1">
        <v>1.997463E-8</v>
      </c>
      <c r="H33" s="1">
        <v>2.3625860000000001E-8</v>
      </c>
    </row>
    <row r="34" spans="1:8" x14ac:dyDescent="0.3">
      <c r="A34" t="s">
        <v>38</v>
      </c>
      <c r="B34" s="1">
        <v>547191900</v>
      </c>
      <c r="C34" s="1">
        <v>3573.07</v>
      </c>
      <c r="D34" s="1">
        <v>4.4357400000000003E-5</v>
      </c>
      <c r="E34" s="1">
        <v>7.3820250000000005E-7</v>
      </c>
      <c r="F34" s="1">
        <v>1.953604E-8</v>
      </c>
      <c r="G34" s="1">
        <v>1.9988420000000002E-8</v>
      </c>
      <c r="H34" s="1">
        <v>2.3603960000000001E-8</v>
      </c>
    </row>
    <row r="35" spans="1:8" x14ac:dyDescent="0.3">
      <c r="A35" t="s">
        <v>39</v>
      </c>
      <c r="B35" s="1">
        <v>546093400</v>
      </c>
      <c r="C35" s="1">
        <v>3941.8090000000002</v>
      </c>
      <c r="D35" s="1">
        <v>4.8450150000000002E-5</v>
      </c>
      <c r="E35" s="1">
        <v>4.5828100000000003E-7</v>
      </c>
      <c r="F35" s="1">
        <v>1.8334959999999999E-8</v>
      </c>
      <c r="G35" s="1">
        <v>2.0028630000000001E-8</v>
      </c>
      <c r="H35" s="1">
        <v>2.2093429999999999E-8</v>
      </c>
    </row>
    <row r="36" spans="1:8" x14ac:dyDescent="0.3">
      <c r="A36" s="2" t="s">
        <v>40</v>
      </c>
      <c r="B36" s="3">
        <v>552828800</v>
      </c>
      <c r="C36" s="3">
        <v>3258.194</v>
      </c>
      <c r="D36" s="3">
        <v>3.200786E-5</v>
      </c>
      <c r="E36" s="3">
        <v>8.0898489999999997E-7</v>
      </c>
      <c r="F36" s="3">
        <v>2.043066E-8</v>
      </c>
      <c r="G36" s="3">
        <v>1.978461E-8</v>
      </c>
      <c r="H36" s="3">
        <v>2.531848E-8</v>
      </c>
    </row>
    <row r="37" spans="1:8" x14ac:dyDescent="0.3">
      <c r="A37" s="2" t="s">
        <v>41</v>
      </c>
      <c r="B37" s="3">
        <v>552783400</v>
      </c>
      <c r="C37" s="3">
        <v>3305.1669999999999</v>
      </c>
      <c r="D37" s="3">
        <v>3.2397619999999998E-5</v>
      </c>
      <c r="E37" s="3">
        <v>7.7585429999999998E-7</v>
      </c>
      <c r="F37" s="3">
        <v>1.9923549999999999E-8</v>
      </c>
      <c r="G37" s="3">
        <v>1.978623E-8</v>
      </c>
      <c r="H37" s="3">
        <v>2.4547179999999999E-8</v>
      </c>
    </row>
    <row r="38" spans="1:8" x14ac:dyDescent="0.3">
      <c r="A38" s="2" t="s">
        <v>42</v>
      </c>
      <c r="B38" s="3">
        <v>552788600</v>
      </c>
      <c r="C38" s="3">
        <v>3014.2269999999999</v>
      </c>
      <c r="D38" s="3">
        <v>3.3818E-5</v>
      </c>
      <c r="E38" s="3">
        <v>4.633592E-7</v>
      </c>
      <c r="F38" s="3">
        <v>2.0562839999999999E-8</v>
      </c>
      <c r="G38" s="3">
        <v>1.9786049999999999E-8</v>
      </c>
      <c r="H38" s="3">
        <v>2.4990419999999999E-8</v>
      </c>
    </row>
    <row r="39" spans="1:8" x14ac:dyDescent="0.3">
      <c r="A39" s="2" t="s">
        <v>43</v>
      </c>
      <c r="B39" s="3">
        <v>552639700</v>
      </c>
      <c r="C39" s="3">
        <v>2871.5419999999999</v>
      </c>
      <c r="D39" s="3">
        <v>3.7664650000000002E-5</v>
      </c>
      <c r="E39" s="3">
        <v>6.9153289999999998E-7</v>
      </c>
      <c r="F39" s="3">
        <v>2.034321E-8</v>
      </c>
      <c r="G39" s="3">
        <v>1.979138E-8</v>
      </c>
      <c r="H39" s="3">
        <v>2.4453979999999999E-8</v>
      </c>
    </row>
    <row r="40" spans="1:8" x14ac:dyDescent="0.3">
      <c r="A40" s="2" t="s">
        <v>44</v>
      </c>
      <c r="B40" s="3">
        <v>552537000</v>
      </c>
      <c r="C40" s="3">
        <v>3263.538</v>
      </c>
      <c r="D40" s="3">
        <v>3.6569739999999999E-5</v>
      </c>
      <c r="E40" s="3">
        <v>7.1537410000000003E-7</v>
      </c>
      <c r="F40" s="3">
        <v>2.0148619999999999E-8</v>
      </c>
      <c r="G40" s="3">
        <v>1.9795049999999999E-8</v>
      </c>
      <c r="H40" s="3">
        <v>2.4761410000000001E-8</v>
      </c>
    </row>
    <row r="41" spans="1:8" x14ac:dyDescent="0.3">
      <c r="A41" s="2" t="s">
        <v>45</v>
      </c>
      <c r="B41" s="3">
        <v>552810400</v>
      </c>
      <c r="C41" s="3">
        <v>3584.7280000000001</v>
      </c>
      <c r="D41" s="3">
        <v>3.4087239999999997E-5</v>
      </c>
      <c r="E41" s="3">
        <v>1.029591E-6</v>
      </c>
      <c r="F41" s="3">
        <v>2.1231089999999999E-8</v>
      </c>
      <c r="G41" s="3">
        <v>1.9785260000000002E-8</v>
      </c>
      <c r="H41" s="3">
        <v>2.7166589999999999E-8</v>
      </c>
    </row>
    <row r="42" spans="1:8" x14ac:dyDescent="0.3">
      <c r="A42" s="2" t="s">
        <v>46</v>
      </c>
      <c r="B42" s="3">
        <v>553369300</v>
      </c>
      <c r="C42" s="3">
        <v>3615.0619999999999</v>
      </c>
      <c r="D42" s="3">
        <v>3.4552540000000001E-5</v>
      </c>
      <c r="E42" s="3">
        <v>1.0261410000000001E-6</v>
      </c>
      <c r="F42" s="3">
        <v>1.9654920000000001E-8</v>
      </c>
      <c r="G42" s="3">
        <v>1.9765279999999999E-8</v>
      </c>
      <c r="H42" s="3">
        <v>2.4316210000000002E-8</v>
      </c>
    </row>
    <row r="43" spans="1:8" x14ac:dyDescent="0.3">
      <c r="A43" s="2" t="s">
        <v>47</v>
      </c>
      <c r="B43" s="3">
        <v>553574000</v>
      </c>
      <c r="C43" s="3">
        <v>4021.1469999999999</v>
      </c>
      <c r="D43" s="3">
        <v>3.6468209999999998E-5</v>
      </c>
      <c r="E43" s="3">
        <v>9.7641349999999993E-7</v>
      </c>
      <c r="F43" s="3">
        <v>1.9721739999999999E-8</v>
      </c>
      <c r="G43" s="3">
        <v>1.9757970000000001E-8</v>
      </c>
      <c r="H43" s="3">
        <v>2.4675139999999999E-8</v>
      </c>
    </row>
    <row r="44" spans="1:8" x14ac:dyDescent="0.3">
      <c r="A44" s="2" t="s">
        <v>48</v>
      </c>
      <c r="B44" s="3">
        <v>553316900</v>
      </c>
      <c r="C44" s="3">
        <v>3555.6289999999999</v>
      </c>
      <c r="D44" s="3">
        <v>3.7745749999999997E-5</v>
      </c>
      <c r="E44" s="3">
        <v>9.2196049999999999E-7</v>
      </c>
      <c r="F44" s="3">
        <v>2.02874E-8</v>
      </c>
      <c r="G44" s="3">
        <v>1.9767149999999999E-8</v>
      </c>
      <c r="H44" s="3">
        <v>2.5339390000000001E-8</v>
      </c>
    </row>
    <row r="45" spans="1:8" x14ac:dyDescent="0.3">
      <c r="A45" s="2" t="s">
        <v>49</v>
      </c>
      <c r="B45" s="3">
        <v>553530600</v>
      </c>
      <c r="C45" s="3">
        <v>3527.8919999999998</v>
      </c>
      <c r="D45" s="3">
        <v>3.4689220000000001E-5</v>
      </c>
      <c r="E45" s="3">
        <v>9.3657589999999999E-7</v>
      </c>
      <c r="F45" s="3">
        <v>1.9645809999999998E-8</v>
      </c>
      <c r="G45" s="3">
        <v>1.9759519999999999E-8</v>
      </c>
      <c r="H45" s="3">
        <v>2.4855399999999998E-8</v>
      </c>
    </row>
    <row r="46" spans="1:8" x14ac:dyDescent="0.3">
      <c r="A46" s="2" t="s">
        <v>50</v>
      </c>
      <c r="B46" s="3">
        <v>550311300</v>
      </c>
      <c r="C46" s="3">
        <v>11423.24</v>
      </c>
      <c r="D46" s="3">
        <v>1.819818E-5</v>
      </c>
      <c r="E46" s="3">
        <v>1.8924870000000001E-4</v>
      </c>
      <c r="F46" s="3">
        <v>2.1471500000000001E-8</v>
      </c>
      <c r="G46" s="3">
        <v>1.987511E-8</v>
      </c>
      <c r="H46" s="3">
        <v>2.6777600000000001E-8</v>
      </c>
    </row>
    <row r="47" spans="1:8" x14ac:dyDescent="0.3">
      <c r="A47" s="2" t="s">
        <v>51</v>
      </c>
      <c r="B47" s="3">
        <v>550320900</v>
      </c>
      <c r="C47" s="3">
        <v>15529.92</v>
      </c>
      <c r="D47" s="3">
        <v>1.9058139999999999E-5</v>
      </c>
      <c r="E47" s="3">
        <v>1.4152770000000001E-4</v>
      </c>
      <c r="F47" s="3">
        <v>2.0556269999999999E-8</v>
      </c>
      <c r="G47" s="3">
        <v>1.987477E-8</v>
      </c>
      <c r="H47" s="3">
        <v>2.5304059999999999E-8</v>
      </c>
    </row>
    <row r="48" spans="1:8" x14ac:dyDescent="0.3">
      <c r="A48" s="2" t="s">
        <v>52</v>
      </c>
      <c r="B48" s="3">
        <v>550166600</v>
      </c>
      <c r="C48" s="3">
        <v>15182.53</v>
      </c>
      <c r="D48" s="3">
        <v>1.935713E-5</v>
      </c>
      <c r="E48" s="3">
        <v>2.9837709999999999E-4</v>
      </c>
      <c r="F48" s="3">
        <v>2.089549E-8</v>
      </c>
      <c r="G48" s="3">
        <v>1.9880339999999999E-8</v>
      </c>
      <c r="H48" s="3">
        <v>2.555467E-8</v>
      </c>
    </row>
    <row r="49" spans="1:8" x14ac:dyDescent="0.3">
      <c r="A49" s="2" t="s">
        <v>53</v>
      </c>
      <c r="B49" s="3">
        <v>550424400</v>
      </c>
      <c r="C49" s="3">
        <v>14693.15</v>
      </c>
      <c r="D49" s="3">
        <v>1.4816329999999999E-5</v>
      </c>
      <c r="E49" s="3">
        <v>1.521836E-4</v>
      </c>
      <c r="F49" s="3">
        <v>2.036424E-8</v>
      </c>
      <c r="G49" s="3">
        <v>1.9871029999999999E-8</v>
      </c>
      <c r="H49" s="3">
        <v>2.5264369999999999E-8</v>
      </c>
    </row>
    <row r="50" spans="1:8" x14ac:dyDescent="0.3">
      <c r="A50" s="2" t="s">
        <v>54</v>
      </c>
      <c r="B50" s="3">
        <v>550432900</v>
      </c>
      <c r="C50" s="3">
        <v>14762.38</v>
      </c>
      <c r="D50" s="3">
        <v>2.2254390000000001E-5</v>
      </c>
      <c r="E50" s="3">
        <v>8.0526749999999994E-2</v>
      </c>
      <c r="F50" s="3">
        <v>2.1440759999999999E-8</v>
      </c>
      <c r="G50" s="3">
        <v>1.987073E-8</v>
      </c>
      <c r="H50" s="3">
        <v>2.65571E-8</v>
      </c>
    </row>
    <row r="51" spans="1:8" x14ac:dyDescent="0.3">
      <c r="A51" s="2" t="s">
        <v>55</v>
      </c>
      <c r="B51" s="3">
        <v>550231400</v>
      </c>
      <c r="C51" s="3">
        <v>16017.77</v>
      </c>
      <c r="D51" s="3">
        <v>1.0484569999999999E-8</v>
      </c>
      <c r="E51" s="2" t="s">
        <v>56</v>
      </c>
      <c r="F51" s="3">
        <v>2.1484630000000001E-8</v>
      </c>
      <c r="G51" s="3">
        <v>1.9878000000000001E-8</v>
      </c>
      <c r="H51" s="3">
        <v>2.6888620000000001E-8</v>
      </c>
    </row>
    <row r="52" spans="1:8" x14ac:dyDescent="0.3">
      <c r="A52" s="2" t="s">
        <v>57</v>
      </c>
      <c r="B52" s="3">
        <v>29624200</v>
      </c>
      <c r="C52" s="3">
        <v>83180.02</v>
      </c>
      <c r="D52" s="3">
        <v>4.6009050000000003E-5</v>
      </c>
      <c r="E52" s="3">
        <v>5.5761879999999997E-5</v>
      </c>
      <c r="F52" s="3">
        <v>1.169524E-8</v>
      </c>
      <c r="G52" s="3">
        <v>3.6920829999999998E-7</v>
      </c>
      <c r="H52" s="3">
        <v>5.0628510000000001E-9</v>
      </c>
    </row>
    <row r="53" spans="1:8" x14ac:dyDescent="0.3">
      <c r="A53" s="2" t="s">
        <v>58</v>
      </c>
      <c r="B53" s="3">
        <v>549317900</v>
      </c>
      <c r="C53" s="3">
        <v>24090.31</v>
      </c>
      <c r="D53" s="3">
        <v>1.8306540000000001E-5</v>
      </c>
      <c r="E53" s="3">
        <v>9.2721599999999997E-5</v>
      </c>
      <c r="F53" s="3">
        <v>2.0186E-8</v>
      </c>
      <c r="G53" s="3">
        <v>1.9911060000000001E-8</v>
      </c>
      <c r="H53" s="3">
        <v>2.4512759999999999E-8</v>
      </c>
    </row>
    <row r="54" spans="1:8" x14ac:dyDescent="0.3">
      <c r="A54" s="2" t="s">
        <v>59</v>
      </c>
      <c r="B54" s="3">
        <v>550317900</v>
      </c>
      <c r="C54" s="3">
        <v>14683</v>
      </c>
      <c r="D54" s="3">
        <v>2.120644E-5</v>
      </c>
      <c r="E54" s="3">
        <v>3.591488E-4</v>
      </c>
      <c r="F54" s="3">
        <v>2.112734E-8</v>
      </c>
      <c r="G54" s="3">
        <v>1.9874879999999999E-8</v>
      </c>
      <c r="H54" s="3">
        <v>2.6149280000000001E-8</v>
      </c>
    </row>
    <row r="55" spans="1:8" x14ac:dyDescent="0.3">
      <c r="A55" s="2" t="s">
        <v>60</v>
      </c>
      <c r="B55" s="3">
        <v>548163100</v>
      </c>
      <c r="C55" s="3">
        <v>10567.47</v>
      </c>
      <c r="D55" s="3">
        <v>1.9012940000000002E-5</v>
      </c>
      <c r="E55" s="3">
        <v>5.6734899999999998E-4</v>
      </c>
      <c r="F55" s="3">
        <v>2.0362240000000001E-8</v>
      </c>
      <c r="G55" s="3">
        <v>1.9953E-8</v>
      </c>
      <c r="H55" s="3">
        <v>2.5278180000000001E-8</v>
      </c>
    </row>
    <row r="56" spans="1:8" x14ac:dyDescent="0.3">
      <c r="A56" s="2" t="s">
        <v>61</v>
      </c>
      <c r="B56" s="3">
        <v>550325200</v>
      </c>
      <c r="C56" s="3">
        <v>21467.05</v>
      </c>
      <c r="D56" s="3">
        <v>1.7726510000000001E-5</v>
      </c>
      <c r="E56" s="3">
        <v>1.133092E-4</v>
      </c>
      <c r="F56" s="3">
        <v>1.9664639999999999E-8</v>
      </c>
      <c r="G56" s="3">
        <v>1.9874609999999999E-8</v>
      </c>
      <c r="H56" s="3">
        <v>2.3937979999999999E-8</v>
      </c>
    </row>
    <row r="57" spans="1:8" x14ac:dyDescent="0.3">
      <c r="A57" s="2" t="s">
        <v>62</v>
      </c>
      <c r="B57" s="3">
        <v>551085300</v>
      </c>
      <c r="C57" s="3">
        <v>15675.65</v>
      </c>
      <c r="D57" s="3">
        <v>2.022654E-5</v>
      </c>
      <c r="E57" s="3">
        <v>2.6148540000000002E-4</v>
      </c>
      <c r="F57" s="3">
        <v>2.1012E-8</v>
      </c>
      <c r="G57" s="3">
        <v>1.98472E-8</v>
      </c>
      <c r="H57" s="3">
        <v>2.6466119999999999E-8</v>
      </c>
    </row>
    <row r="58" spans="1:8" x14ac:dyDescent="0.3">
      <c r="A58" s="2" t="s">
        <v>63</v>
      </c>
      <c r="B58" s="3">
        <v>550153000</v>
      </c>
      <c r="C58" s="3">
        <v>11949.96</v>
      </c>
      <c r="D58" s="3">
        <v>1.078147E-8</v>
      </c>
      <c r="E58" s="2" t="s">
        <v>56</v>
      </c>
      <c r="F58" s="3">
        <v>2.1429849999999999E-8</v>
      </c>
      <c r="G58" s="3">
        <v>1.988083E-8</v>
      </c>
      <c r="H58" s="3">
        <v>2.6902789999999999E-8</v>
      </c>
    </row>
    <row r="59" spans="1:8" x14ac:dyDescent="0.3">
      <c r="A59" s="2" t="s">
        <v>64</v>
      </c>
      <c r="B59" s="3">
        <v>550402100</v>
      </c>
      <c r="C59" s="3">
        <v>11657.5</v>
      </c>
      <c r="D59" s="3">
        <v>2.2252999999999999E-5</v>
      </c>
      <c r="E59" s="3">
        <v>2.9635859999999998E-3</v>
      </c>
      <c r="F59" s="3">
        <v>2.0510990000000001E-8</v>
      </c>
      <c r="G59" s="3">
        <v>1.9871839999999999E-8</v>
      </c>
      <c r="H59" s="3">
        <v>2.493453E-8</v>
      </c>
    </row>
    <row r="60" spans="1:8" x14ac:dyDescent="0.3">
      <c r="A60" s="2" t="s">
        <v>65</v>
      </c>
      <c r="B60" s="3">
        <v>550030600</v>
      </c>
      <c r="C60" s="3">
        <v>17045.830000000002</v>
      </c>
      <c r="D60" s="3">
        <v>2.3826239999999998E-5</v>
      </c>
      <c r="E60" s="3">
        <v>2.5814149999999999E-4</v>
      </c>
      <c r="F60" s="3">
        <v>2.111865E-8</v>
      </c>
      <c r="G60" s="3">
        <v>1.9885259999999999E-8</v>
      </c>
      <c r="H60" s="3">
        <v>2.5964210000000001E-8</v>
      </c>
    </row>
    <row r="61" spans="1:8" x14ac:dyDescent="0.3">
      <c r="A61" s="2" t="s">
        <v>66</v>
      </c>
      <c r="B61" s="3">
        <v>549635600</v>
      </c>
      <c r="C61" s="3">
        <v>21054.77</v>
      </c>
      <c r="D61" s="3">
        <v>1.7282280000000001E-5</v>
      </c>
      <c r="E61" s="3">
        <v>2.1019610000000001E-4</v>
      </c>
      <c r="F61" s="3">
        <v>1.8942870000000001E-8</v>
      </c>
      <c r="G61" s="3">
        <v>1.9899549999999998E-8</v>
      </c>
      <c r="H61" s="3">
        <v>2.433465E-8</v>
      </c>
    </row>
    <row r="62" spans="1:8" x14ac:dyDescent="0.3">
      <c r="A62" s="2" t="s">
        <v>67</v>
      </c>
      <c r="B62" s="3">
        <v>548410000</v>
      </c>
      <c r="C62" s="3">
        <v>11776.85</v>
      </c>
      <c r="D62" s="3">
        <v>2.5277080000000001E-5</v>
      </c>
      <c r="E62" s="3">
        <v>1.5122869999999999E-4</v>
      </c>
      <c r="F62" s="3">
        <v>2.0234500000000002E-8</v>
      </c>
      <c r="G62" s="3">
        <v>1.994402E-8</v>
      </c>
      <c r="H62" s="3">
        <v>2.5288469999999999E-8</v>
      </c>
    </row>
    <row r="63" spans="1:8" x14ac:dyDescent="0.3">
      <c r="A63" s="2" t="s">
        <v>68</v>
      </c>
      <c r="B63" s="3">
        <v>23507380</v>
      </c>
      <c r="C63" s="3">
        <v>19287.150000000001</v>
      </c>
      <c r="D63" s="3">
        <v>1.5732929999999998E-5</v>
      </c>
      <c r="E63" s="3">
        <v>4.7491190000000003E-5</v>
      </c>
      <c r="F63" s="3">
        <v>4.8387109999999997E-8</v>
      </c>
      <c r="G63" s="3">
        <v>4.652793E-7</v>
      </c>
      <c r="H63" s="3">
        <v>5.0107289999999998E-9</v>
      </c>
    </row>
    <row r="64" spans="1:8" x14ac:dyDescent="0.3">
      <c r="A64" s="2" t="s">
        <v>69</v>
      </c>
      <c r="B64" s="3">
        <v>23841670</v>
      </c>
      <c r="C64" s="3">
        <v>15949.95</v>
      </c>
      <c r="D64" s="3">
        <v>2.755965E-5</v>
      </c>
      <c r="E64" s="3">
        <v>1.56472E-4</v>
      </c>
      <c r="F64" s="3">
        <v>4.6873389999999998E-8</v>
      </c>
      <c r="G64" s="3">
        <v>4.5875549999999999E-7</v>
      </c>
      <c r="H64" s="3">
        <v>5.2056470000000004E-9</v>
      </c>
    </row>
    <row r="65" spans="1:8" x14ac:dyDescent="0.3">
      <c r="A65" s="2" t="s">
        <v>70</v>
      </c>
      <c r="B65" s="3">
        <v>550325400</v>
      </c>
      <c r="C65" s="3">
        <v>21565.95</v>
      </c>
      <c r="D65" s="3">
        <v>2.3114700000000001E-5</v>
      </c>
      <c r="E65" s="3">
        <v>2.471032E-4</v>
      </c>
      <c r="F65" s="3">
        <v>1.356274E-8</v>
      </c>
      <c r="G65" s="3">
        <v>1.9874599999999999E-8</v>
      </c>
      <c r="H65" s="3">
        <v>2.3446490000000001E-8</v>
      </c>
    </row>
    <row r="66" spans="1:8" x14ac:dyDescent="0.3">
      <c r="A66" s="2" t="s">
        <v>71</v>
      </c>
      <c r="B66" s="3">
        <v>548999100</v>
      </c>
      <c r="C66" s="3">
        <v>24386.94</v>
      </c>
      <c r="D66" s="3">
        <v>1.9773979999999999E-5</v>
      </c>
      <c r="E66" s="3">
        <v>4.2697919999999998E-5</v>
      </c>
      <c r="F66" s="3">
        <v>1.9435070000000001E-8</v>
      </c>
      <c r="G66" s="3">
        <v>1.992262E-8</v>
      </c>
      <c r="H66" s="3">
        <v>2.4122650000000001E-8</v>
      </c>
    </row>
    <row r="67" spans="1:8" x14ac:dyDescent="0.3">
      <c r="A67" s="2" t="s">
        <v>72</v>
      </c>
      <c r="B67" s="3">
        <v>548760400</v>
      </c>
      <c r="C67" s="3">
        <v>25415.74</v>
      </c>
      <c r="D67" s="3">
        <v>2.1701430000000001E-5</v>
      </c>
      <c r="E67" s="3">
        <v>7.3489749999999998E-3</v>
      </c>
      <c r="F67" s="3">
        <v>1.915216E-8</v>
      </c>
      <c r="G67" s="3">
        <v>1.9931290000000001E-8</v>
      </c>
      <c r="H67" s="3">
        <v>2.38332E-8</v>
      </c>
    </row>
    <row r="68" spans="1:8" x14ac:dyDescent="0.3">
      <c r="A68" s="2" t="s">
        <v>73</v>
      </c>
      <c r="B68" s="3">
        <v>548378500</v>
      </c>
      <c r="C68" s="3">
        <v>10845.23</v>
      </c>
      <c r="D68" s="3">
        <v>2.770442E-5</v>
      </c>
      <c r="E68" s="3">
        <v>6.9427379999999997E-4</v>
      </c>
      <c r="F68" s="3">
        <v>2.0458089999999999E-8</v>
      </c>
      <c r="G68" s="3">
        <v>1.9945159999999999E-8</v>
      </c>
      <c r="H68" s="3">
        <v>2.5249220000000001E-8</v>
      </c>
    </row>
    <row r="69" spans="1:8" x14ac:dyDescent="0.3">
      <c r="A69" s="2" t="s">
        <v>74</v>
      </c>
      <c r="B69" s="3">
        <v>548998100</v>
      </c>
      <c r="C69" s="3">
        <v>9839.0439999999999</v>
      </c>
      <c r="D69" s="3">
        <v>2.1571580000000001E-5</v>
      </c>
      <c r="E69" s="3">
        <v>1.3622649999999999E-4</v>
      </c>
      <c r="F69" s="3">
        <v>2.0910760000000001E-8</v>
      </c>
      <c r="G69" s="3">
        <v>1.992265E-8</v>
      </c>
      <c r="H69" s="3">
        <v>2.6058429999999999E-8</v>
      </c>
    </row>
    <row r="70" spans="1:8" x14ac:dyDescent="0.3">
      <c r="A70" s="2" t="s">
        <v>75</v>
      </c>
      <c r="B70" s="3">
        <v>550592000</v>
      </c>
      <c r="C70" s="3">
        <v>17443.169999999998</v>
      </c>
      <c r="D70" s="3">
        <v>2.4595409999999999E-5</v>
      </c>
      <c r="E70" s="3">
        <v>1.2783900000000001E-2</v>
      </c>
      <c r="F70" s="3">
        <v>1.358862E-8</v>
      </c>
      <c r="G70" s="3">
        <v>1.986498E-8</v>
      </c>
      <c r="H70" s="3">
        <v>2.3365310000000001E-8</v>
      </c>
    </row>
    <row r="71" spans="1:8" x14ac:dyDescent="0.3">
      <c r="A71" s="2" t="s">
        <v>76</v>
      </c>
      <c r="B71" s="3">
        <v>550430800</v>
      </c>
      <c r="C71" s="3">
        <v>15302.35</v>
      </c>
      <c r="D71" s="3">
        <v>1.713135E-5</v>
      </c>
      <c r="E71" s="3">
        <v>7.2499359999999996E-5</v>
      </c>
      <c r="F71" s="3">
        <v>2.0414359999999999E-8</v>
      </c>
      <c r="G71" s="3">
        <v>1.9870799999999999E-8</v>
      </c>
      <c r="H71" s="3">
        <v>2.4827290000000001E-8</v>
      </c>
    </row>
    <row r="72" spans="1:8" x14ac:dyDescent="0.3">
      <c r="A72" s="2" t="s">
        <v>77</v>
      </c>
      <c r="B72" s="3">
        <v>550078000</v>
      </c>
      <c r="C72" s="3">
        <v>13418.03</v>
      </c>
      <c r="D72" s="3">
        <v>2.2376970000000001E-5</v>
      </c>
      <c r="E72" s="3">
        <v>2.4416920000000002E-2</v>
      </c>
      <c r="F72" s="3">
        <v>2.0033509999999999E-8</v>
      </c>
      <c r="G72" s="3">
        <v>1.988354E-8</v>
      </c>
      <c r="H72" s="3">
        <v>2.4606090000000001E-8</v>
      </c>
    </row>
    <row r="73" spans="1:8" x14ac:dyDescent="0.3">
      <c r="A73" s="2" t="s">
        <v>78</v>
      </c>
      <c r="B73" s="3">
        <v>550439600</v>
      </c>
      <c r="C73" s="3">
        <v>25767.5</v>
      </c>
      <c r="D73" s="3">
        <v>1.905495E-5</v>
      </c>
      <c r="E73" s="3">
        <v>4.3208180000000001E-4</v>
      </c>
      <c r="F73" s="3">
        <v>1.1400170000000001E-8</v>
      </c>
      <c r="G73" s="3">
        <v>1.9870479999999999E-8</v>
      </c>
      <c r="H73" s="3">
        <v>2.311105E-8</v>
      </c>
    </row>
    <row r="74" spans="1:8" x14ac:dyDescent="0.3">
      <c r="A74" s="2" t="s">
        <v>79</v>
      </c>
      <c r="B74" s="3">
        <v>548928200</v>
      </c>
      <c r="C74" s="3">
        <v>12766.81</v>
      </c>
      <c r="D74" s="3">
        <v>2.6962029999999999E-5</v>
      </c>
      <c r="E74" s="3">
        <v>1.123208E-4</v>
      </c>
      <c r="F74" s="3">
        <v>2.1090940000000001E-8</v>
      </c>
      <c r="G74" s="3">
        <v>1.9925189999999999E-8</v>
      </c>
      <c r="H74" s="3">
        <v>2.6409040000000001E-8</v>
      </c>
    </row>
    <row r="75" spans="1:8" x14ac:dyDescent="0.3">
      <c r="A75" s="2" t="s">
        <v>80</v>
      </c>
      <c r="B75" s="3">
        <v>547920100</v>
      </c>
      <c r="C75" s="3">
        <v>13468.27</v>
      </c>
      <c r="D75" s="3">
        <v>2.8494090000000001E-5</v>
      </c>
      <c r="E75" s="3">
        <v>1.061422E-4</v>
      </c>
      <c r="F75" s="3">
        <v>2.0761329999999999E-8</v>
      </c>
      <c r="G75" s="3">
        <v>1.9961849999999999E-8</v>
      </c>
      <c r="H75" s="3">
        <v>2.6318959999999999E-8</v>
      </c>
    </row>
    <row r="76" spans="1:8" x14ac:dyDescent="0.3">
      <c r="A76" s="2" t="s">
        <v>81</v>
      </c>
      <c r="B76" s="3">
        <v>547959200</v>
      </c>
      <c r="C76" s="3">
        <v>13827.23</v>
      </c>
      <c r="D76" s="3">
        <v>1.998274E-5</v>
      </c>
      <c r="E76" s="3">
        <v>2.8987750000000002E-4</v>
      </c>
      <c r="F76" s="3">
        <v>1.9868390000000002E-8</v>
      </c>
      <c r="G76" s="3">
        <v>1.9960429999999999E-8</v>
      </c>
      <c r="H76" s="3">
        <v>2.439704E-8</v>
      </c>
    </row>
    <row r="77" spans="1:8" x14ac:dyDescent="0.3">
      <c r="A77" s="2" t="s">
        <v>82</v>
      </c>
      <c r="B77" s="3">
        <v>548008700</v>
      </c>
      <c r="C77" s="3">
        <v>12302.72</v>
      </c>
      <c r="D77" s="3">
        <v>2.0274719999999999E-5</v>
      </c>
      <c r="E77" s="3">
        <v>5.4498679999999999E-5</v>
      </c>
      <c r="F77" s="3">
        <v>2.0681779999999999E-8</v>
      </c>
      <c r="G77" s="3">
        <v>1.9958620000000002E-8</v>
      </c>
      <c r="H77" s="3">
        <v>2.537204E-8</v>
      </c>
    </row>
    <row r="78" spans="1:8" x14ac:dyDescent="0.3">
      <c r="A78" s="2" t="s">
        <v>83</v>
      </c>
      <c r="B78" s="3">
        <v>548758800</v>
      </c>
      <c r="C78" s="3">
        <v>10459.51</v>
      </c>
      <c r="D78" s="3">
        <v>1.9633600000000001E-5</v>
      </c>
      <c r="E78" s="3">
        <v>4.9322150000000002E-3</v>
      </c>
      <c r="F78" s="3">
        <v>2.0875440000000001E-8</v>
      </c>
      <c r="G78" s="3">
        <v>1.9931340000000001E-8</v>
      </c>
      <c r="H78" s="3">
        <v>2.5677950000000001E-8</v>
      </c>
    </row>
    <row r="79" spans="1:8" x14ac:dyDescent="0.3">
      <c r="A79" s="2" t="s">
        <v>84</v>
      </c>
      <c r="B79" s="3">
        <v>548861400</v>
      </c>
      <c r="C79" s="3">
        <v>10208.879999999999</v>
      </c>
      <c r="D79" s="3">
        <v>1.8205629999999999E-5</v>
      </c>
      <c r="E79" s="3">
        <v>4.7360730000000001E-4</v>
      </c>
      <c r="F79" s="3">
        <v>2.070602E-8</v>
      </c>
      <c r="G79" s="3">
        <v>1.9927619999999999E-8</v>
      </c>
      <c r="H79" s="3">
        <v>2.5555029999999999E-8</v>
      </c>
    </row>
    <row r="80" spans="1:8" x14ac:dyDescent="0.3">
      <c r="A80" s="2" t="s">
        <v>85</v>
      </c>
      <c r="B80" s="3">
        <v>548001500</v>
      </c>
      <c r="C80" s="3">
        <v>14593.21</v>
      </c>
      <c r="D80" s="3">
        <v>2.1820149999999999E-9</v>
      </c>
      <c r="E80" s="2" t="s">
        <v>56</v>
      </c>
      <c r="F80" s="3">
        <v>1.9878769999999998E-8</v>
      </c>
      <c r="G80" s="3">
        <v>1.9958890000000002E-8</v>
      </c>
      <c r="H80" s="3">
        <v>2.4761150000000001E-8</v>
      </c>
    </row>
    <row r="81" spans="1:8" x14ac:dyDescent="0.3">
      <c r="A81" s="2" t="s">
        <v>86</v>
      </c>
      <c r="B81" s="3">
        <v>547213900</v>
      </c>
      <c r="C81" s="3">
        <v>15738.55</v>
      </c>
      <c r="D81" s="3">
        <v>2.495635E-5</v>
      </c>
      <c r="E81" s="3">
        <v>1.7790929999999999E-4</v>
      </c>
      <c r="F81" s="3">
        <v>2.058873E-8</v>
      </c>
      <c r="G81" s="3">
        <v>1.9987610000000001E-8</v>
      </c>
      <c r="H81" s="3">
        <v>2.602719E-8</v>
      </c>
    </row>
    <row r="82" spans="1:8" x14ac:dyDescent="0.3">
      <c r="A82" s="2" t="s">
        <v>87</v>
      </c>
      <c r="B82" s="3">
        <v>547951800</v>
      </c>
      <c r="C82" s="3">
        <v>14718.89</v>
      </c>
      <c r="D82" s="3">
        <v>2.1147859999999998E-5</v>
      </c>
      <c r="E82" s="3">
        <v>1.9872679999999999E-3</v>
      </c>
      <c r="F82" s="3">
        <v>2.0333679999999999E-8</v>
      </c>
      <c r="G82" s="3">
        <v>1.99607E-8</v>
      </c>
      <c r="H82" s="3">
        <v>2.4954899999999999E-8</v>
      </c>
    </row>
    <row r="83" spans="1:8" x14ac:dyDescent="0.3">
      <c r="A83" s="2" t="s">
        <v>88</v>
      </c>
      <c r="B83" s="3">
        <v>548355000</v>
      </c>
      <c r="C83" s="3">
        <v>14500.12</v>
      </c>
      <c r="D83" s="3">
        <v>2.078871E-5</v>
      </c>
      <c r="E83" s="3">
        <v>5.8996370000000001E-4</v>
      </c>
      <c r="F83" s="3">
        <v>2.0007499999999999E-8</v>
      </c>
      <c r="G83" s="3">
        <v>1.9946019999999999E-8</v>
      </c>
      <c r="H83" s="3">
        <v>2.4712359999999999E-8</v>
      </c>
    </row>
    <row r="84" spans="1:8" x14ac:dyDescent="0.3">
      <c r="A84" s="2" t="s">
        <v>89</v>
      </c>
      <c r="B84" s="3">
        <v>548133700</v>
      </c>
      <c r="C84" s="3">
        <v>13815.89</v>
      </c>
      <c r="D84" s="3">
        <v>1.9034590000000002E-5</v>
      </c>
      <c r="E84" s="3">
        <v>1.6916199999999999E-4</v>
      </c>
      <c r="F84" s="3">
        <v>1.9970819999999999E-8</v>
      </c>
      <c r="G84" s="3">
        <v>1.995407E-8</v>
      </c>
      <c r="H84" s="3">
        <v>2.486782E-8</v>
      </c>
    </row>
    <row r="85" spans="1:8" x14ac:dyDescent="0.3">
      <c r="A85" s="2" t="s">
        <v>90</v>
      </c>
      <c r="B85" s="3">
        <v>548656000</v>
      </c>
      <c r="C85" s="3">
        <v>12107.34</v>
      </c>
      <c r="D85" s="3">
        <v>2.1756369999999999E-5</v>
      </c>
      <c r="E85" s="3">
        <v>3.1961799999999997E-4</v>
      </c>
      <c r="F85" s="3">
        <v>2.053927E-8</v>
      </c>
      <c r="G85" s="3">
        <v>1.9935079999999999E-8</v>
      </c>
      <c r="H85" s="3">
        <v>2.4748510000000001E-8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CrFirstHalfExtendedCompiled-Ana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Wylie</dc:creator>
  <cp:lastModifiedBy>angus wylie</cp:lastModifiedBy>
  <dcterms:created xsi:type="dcterms:W3CDTF">2019-08-22T19:36:11Z</dcterms:created>
  <dcterms:modified xsi:type="dcterms:W3CDTF">2019-08-23T15:38:31Z</dcterms:modified>
</cp:coreProperties>
</file>