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Sheet1!$D$11:$O$11</definedName>
    <definedName name="_xlnm.Print_Area" localSheetId="0">Sheet1!$A$1:$O$196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3" i="1" l="1"/>
  <c r="H184" i="1"/>
  <c r="H185" i="1" s="1"/>
  <c r="I185" i="1"/>
  <c r="L185" i="1"/>
  <c r="M185" i="1"/>
  <c r="A175" i="1"/>
  <c r="A176" i="1" s="1"/>
  <c r="A177" i="1" s="1"/>
  <c r="A178" i="1" s="1"/>
  <c r="A179" i="1" s="1"/>
  <c r="A180" i="1" s="1"/>
  <c r="A181" i="1" s="1"/>
  <c r="A182" i="1" s="1"/>
  <c r="A183" i="1" s="1"/>
  <c r="A163" i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24" i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S72" i="1" l="1"/>
  <c r="Y72" i="1" s="1"/>
  <c r="N72" i="1"/>
  <c r="T72" i="1" s="1"/>
  <c r="S71" i="1"/>
  <c r="Y71" i="1" s="1"/>
  <c r="N71" i="1"/>
  <c r="T71" i="1" s="1"/>
  <c r="S70" i="1"/>
  <c r="Y70" i="1" s="1"/>
  <c r="N70" i="1"/>
  <c r="S69" i="1"/>
  <c r="V69" i="1" s="1"/>
  <c r="N69" i="1"/>
  <c r="T69" i="1" s="1"/>
  <c r="S68" i="1"/>
  <c r="Y68" i="1" s="1"/>
  <c r="N68" i="1"/>
  <c r="S67" i="1"/>
  <c r="V67" i="1" s="1"/>
  <c r="N67" i="1"/>
  <c r="T67" i="1" s="1"/>
  <c r="S66" i="1"/>
  <c r="V66" i="1" s="1"/>
  <c r="N66" i="1"/>
  <c r="T66" i="1" s="1"/>
  <c r="S65" i="1"/>
  <c r="Y65" i="1" s="1"/>
  <c r="N65" i="1"/>
  <c r="T65" i="1" s="1"/>
  <c r="Z65" i="1" s="1"/>
  <c r="S64" i="1"/>
  <c r="Y64" i="1" s="1"/>
  <c r="N64" i="1"/>
  <c r="T64" i="1" s="1"/>
  <c r="Z64" i="1" s="1"/>
  <c r="S63" i="1"/>
  <c r="V63" i="1" s="1"/>
  <c r="N63" i="1"/>
  <c r="T63" i="1" s="1"/>
  <c r="S62" i="1"/>
  <c r="V62" i="1" s="1"/>
  <c r="N62" i="1"/>
  <c r="T62" i="1" s="1"/>
  <c r="Z62" i="1" s="1"/>
  <c r="S61" i="1"/>
  <c r="V61" i="1" s="1"/>
  <c r="N61" i="1"/>
  <c r="T61" i="1" s="1"/>
  <c r="S60" i="1"/>
  <c r="Y60" i="1" s="1"/>
  <c r="N60" i="1"/>
  <c r="T60" i="1" s="1"/>
  <c r="S59" i="1"/>
  <c r="Y59" i="1" s="1"/>
  <c r="N59" i="1"/>
  <c r="T59" i="1" s="1"/>
  <c r="Z59" i="1" s="1"/>
  <c r="S58" i="1"/>
  <c r="Y58" i="1" s="1"/>
  <c r="N58" i="1"/>
  <c r="T58" i="1" s="1"/>
  <c r="Z58" i="1" s="1"/>
  <c r="S57" i="1"/>
  <c r="V57" i="1" s="1"/>
  <c r="N57" i="1"/>
  <c r="T57" i="1" s="1"/>
  <c r="S56" i="1"/>
  <c r="V56" i="1" s="1"/>
  <c r="N56" i="1"/>
  <c r="T56" i="1" s="1"/>
  <c r="S55" i="1"/>
  <c r="V55" i="1" s="1"/>
  <c r="N55" i="1"/>
  <c r="T55" i="1" s="1"/>
  <c r="S54" i="1"/>
  <c r="Y54" i="1" s="1"/>
  <c r="N54" i="1"/>
  <c r="T54" i="1" s="1"/>
  <c r="S53" i="1"/>
  <c r="Y53" i="1" s="1"/>
  <c r="N53" i="1"/>
  <c r="T53" i="1" s="1"/>
  <c r="S52" i="1"/>
  <c r="Y52" i="1" s="1"/>
  <c r="N52" i="1"/>
  <c r="T52" i="1" s="1"/>
  <c r="W52" i="1" s="1"/>
  <c r="S51" i="1"/>
  <c r="V51" i="1" s="1"/>
  <c r="N51" i="1"/>
  <c r="S50" i="1"/>
  <c r="V50" i="1" s="1"/>
  <c r="N50" i="1"/>
  <c r="S49" i="1"/>
  <c r="Y49" i="1" s="1"/>
  <c r="N49" i="1"/>
  <c r="T49" i="1" s="1"/>
  <c r="S48" i="1"/>
  <c r="Y48" i="1" s="1"/>
  <c r="N48" i="1"/>
  <c r="T48" i="1" s="1"/>
  <c r="Z48" i="1" s="1"/>
  <c r="S47" i="1"/>
  <c r="Y47" i="1" s="1"/>
  <c r="N47" i="1"/>
  <c r="T47" i="1" s="1"/>
  <c r="S46" i="1"/>
  <c r="Y46" i="1" s="1"/>
  <c r="N46" i="1"/>
  <c r="T46" i="1" s="1"/>
  <c r="W46" i="1" s="1"/>
  <c r="S45" i="1"/>
  <c r="V45" i="1" s="1"/>
  <c r="N45" i="1"/>
  <c r="S44" i="1"/>
  <c r="V44" i="1" s="1"/>
  <c r="N44" i="1"/>
  <c r="S43" i="1"/>
  <c r="V43" i="1" s="1"/>
  <c r="N43" i="1"/>
  <c r="T43" i="1" s="1"/>
  <c r="S42" i="1"/>
  <c r="Y42" i="1" s="1"/>
  <c r="N42" i="1"/>
  <c r="T42" i="1" s="1"/>
  <c r="Z42" i="1" s="1"/>
  <c r="S41" i="1"/>
  <c r="Y41" i="1" s="1"/>
  <c r="N41" i="1"/>
  <c r="T41" i="1" s="1"/>
  <c r="S40" i="1"/>
  <c r="V40" i="1" s="1"/>
  <c r="N40" i="1"/>
  <c r="T40" i="1" s="1"/>
  <c r="S39" i="1"/>
  <c r="V39" i="1" s="1"/>
  <c r="N39" i="1"/>
  <c r="T39" i="1" s="1"/>
  <c r="S38" i="1"/>
  <c r="Y38" i="1" s="1"/>
  <c r="N38" i="1"/>
  <c r="T38" i="1" s="1"/>
  <c r="S37" i="1"/>
  <c r="Y37" i="1" s="1"/>
  <c r="N37" i="1"/>
  <c r="T37" i="1" s="1"/>
  <c r="S36" i="1"/>
  <c r="Y36" i="1" s="1"/>
  <c r="N36" i="1"/>
  <c r="T36" i="1" s="1"/>
  <c r="W36" i="1" s="1"/>
  <c r="S35" i="1"/>
  <c r="Y35" i="1" s="1"/>
  <c r="N35" i="1"/>
  <c r="T35" i="1" s="1"/>
  <c r="Z35" i="1" s="1"/>
  <c r="S34" i="1"/>
  <c r="V34" i="1" s="1"/>
  <c r="N34" i="1"/>
  <c r="T34" i="1" s="1"/>
  <c r="S33" i="1"/>
  <c r="Y33" i="1" s="1"/>
  <c r="N33" i="1"/>
  <c r="T33" i="1" s="1"/>
  <c r="S32" i="1"/>
  <c r="Y32" i="1" s="1"/>
  <c r="N32" i="1"/>
  <c r="T32" i="1" s="1"/>
  <c r="S31" i="1"/>
  <c r="Y31" i="1" s="1"/>
  <c r="N31" i="1"/>
  <c r="T31" i="1" s="1"/>
  <c r="S30" i="1"/>
  <c r="Y30" i="1" s="1"/>
  <c r="N30" i="1"/>
  <c r="T30" i="1" s="1"/>
  <c r="W30" i="1" s="1"/>
  <c r="S29" i="1"/>
  <c r="V29" i="1" s="1"/>
  <c r="N29" i="1"/>
  <c r="S28" i="1"/>
  <c r="V28" i="1" s="1"/>
  <c r="N28" i="1"/>
  <c r="T28" i="1" s="1"/>
  <c r="S27" i="1"/>
  <c r="Y27" i="1" s="1"/>
  <c r="N27" i="1"/>
  <c r="T27" i="1" s="1"/>
  <c r="S26" i="1"/>
  <c r="Y26" i="1" s="1"/>
  <c r="N26" i="1"/>
  <c r="T26" i="1" s="1"/>
  <c r="U39" i="1" l="1"/>
  <c r="G150" i="1" s="1"/>
  <c r="U55" i="1"/>
  <c r="G166" i="1" s="1"/>
  <c r="U61" i="1"/>
  <c r="G172" i="1" s="1"/>
  <c r="U34" i="1"/>
  <c r="G145" i="1" s="1"/>
  <c r="AA48" i="1"/>
  <c r="K159" i="1" s="1"/>
  <c r="V64" i="1"/>
  <c r="U67" i="1"/>
  <c r="U56" i="1"/>
  <c r="G167" i="1" s="1"/>
  <c r="Y40" i="1"/>
  <c r="V41" i="1"/>
  <c r="Y50" i="1"/>
  <c r="V58" i="1"/>
  <c r="V38" i="1"/>
  <c r="V30" i="1"/>
  <c r="X30" i="1" s="1"/>
  <c r="J141" i="1" s="1"/>
  <c r="U27" i="1"/>
  <c r="G138" i="1" s="1"/>
  <c r="Y44" i="1"/>
  <c r="V54" i="1"/>
  <c r="U33" i="1"/>
  <c r="G144" i="1" s="1"/>
  <c r="V47" i="1"/>
  <c r="Y61" i="1"/>
  <c r="V68" i="1"/>
  <c r="U28" i="1"/>
  <c r="G139" i="1" s="1"/>
  <c r="V36" i="1"/>
  <c r="X36" i="1" s="1"/>
  <c r="J147" i="1" s="1"/>
  <c r="V53" i="1"/>
  <c r="V26" i="1"/>
  <c r="Y55" i="1"/>
  <c r="Y67" i="1"/>
  <c r="V72" i="1"/>
  <c r="U72" i="1"/>
  <c r="G183" i="1" s="1"/>
  <c r="Z72" i="1"/>
  <c r="AA72" i="1" s="1"/>
  <c r="K183" i="1" s="1"/>
  <c r="W72" i="1"/>
  <c r="Y66" i="1"/>
  <c r="T70" i="1"/>
  <c r="U70" i="1" s="1"/>
  <c r="G181" i="1" s="1"/>
  <c r="V70" i="1"/>
  <c r="AA42" i="1"/>
  <c r="K153" i="1" s="1"/>
  <c r="Y51" i="1"/>
  <c r="V60" i="1"/>
  <c r="T68" i="1"/>
  <c r="U68" i="1" s="1"/>
  <c r="G179" i="1" s="1"/>
  <c r="Y45" i="1"/>
  <c r="W57" i="1"/>
  <c r="X57" i="1" s="1"/>
  <c r="J168" i="1" s="1"/>
  <c r="Z57" i="1"/>
  <c r="W63" i="1"/>
  <c r="X63" i="1" s="1"/>
  <c r="J174" i="1" s="1"/>
  <c r="Z63" i="1"/>
  <c r="U47" i="1"/>
  <c r="G158" i="1" s="1"/>
  <c r="Z47" i="1"/>
  <c r="AA47" i="1" s="1"/>
  <c r="K158" i="1" s="1"/>
  <c r="W69" i="1"/>
  <c r="X69" i="1" s="1"/>
  <c r="J180" i="1" s="1"/>
  <c r="U69" i="1"/>
  <c r="G180" i="1" s="1"/>
  <c r="Z69" i="1"/>
  <c r="Z71" i="1"/>
  <c r="AA71" i="1" s="1"/>
  <c r="K182" i="1" s="1"/>
  <c r="W71" i="1"/>
  <c r="U71" i="1"/>
  <c r="G182" i="1" s="1"/>
  <c r="U53" i="1"/>
  <c r="G164" i="1" s="1"/>
  <c r="Z53" i="1"/>
  <c r="AA53" i="1" s="1"/>
  <c r="K164" i="1" s="1"/>
  <c r="Z40" i="1"/>
  <c r="W40" i="1"/>
  <c r="X40" i="1" s="1"/>
  <c r="J151" i="1" s="1"/>
  <c r="W42" i="1"/>
  <c r="V46" i="1"/>
  <c r="X46" i="1" s="1"/>
  <c r="J157" i="1" s="1"/>
  <c r="W47" i="1"/>
  <c r="W48" i="1"/>
  <c r="V52" i="1"/>
  <c r="X52" i="1" s="1"/>
  <c r="J163" i="1" s="1"/>
  <c r="W53" i="1"/>
  <c r="Y69" i="1"/>
  <c r="V59" i="1"/>
  <c r="V65" i="1"/>
  <c r="V71" i="1"/>
  <c r="U35" i="1"/>
  <c r="G146" i="1" s="1"/>
  <c r="V37" i="1"/>
  <c r="AA58" i="1"/>
  <c r="K169" i="1" s="1"/>
  <c r="AA64" i="1"/>
  <c r="K175" i="1" s="1"/>
  <c r="U42" i="1"/>
  <c r="G153" i="1" s="1"/>
  <c r="U48" i="1"/>
  <c r="G159" i="1" s="1"/>
  <c r="V31" i="1"/>
  <c r="U40" i="1"/>
  <c r="G151" i="1" s="1"/>
  <c r="V42" i="1"/>
  <c r="V48" i="1"/>
  <c r="W54" i="1"/>
  <c r="Y57" i="1"/>
  <c r="AA59" i="1"/>
  <c r="K170" i="1" s="1"/>
  <c r="W60" i="1"/>
  <c r="X60" i="1" s="1"/>
  <c r="J171" i="1" s="1"/>
  <c r="Y63" i="1"/>
  <c r="AA65" i="1"/>
  <c r="K176" i="1" s="1"/>
  <c r="W66" i="1"/>
  <c r="X66" i="1" s="1"/>
  <c r="J177" i="1" s="1"/>
  <c r="U41" i="1"/>
  <c r="G152" i="1" s="1"/>
  <c r="Z41" i="1"/>
  <c r="AA41" i="1" s="1"/>
  <c r="K152" i="1" s="1"/>
  <c r="U49" i="1"/>
  <c r="G160" i="1" s="1"/>
  <c r="Z49" i="1"/>
  <c r="AA49" i="1" s="1"/>
  <c r="K160" i="1" s="1"/>
  <c r="U58" i="1"/>
  <c r="G169" i="1" s="1"/>
  <c r="U64" i="1"/>
  <c r="G175" i="1" s="1"/>
  <c r="V49" i="1"/>
  <c r="U62" i="1"/>
  <c r="G173" i="1" s="1"/>
  <c r="N173" i="1" s="1"/>
  <c r="W27" i="1"/>
  <c r="W43" i="1"/>
  <c r="X43" i="1" s="1"/>
  <c r="J154" i="1" s="1"/>
  <c r="T44" i="1"/>
  <c r="T50" i="1"/>
  <c r="W33" i="1"/>
  <c r="W41" i="1"/>
  <c r="Y43" i="1"/>
  <c r="W56" i="1"/>
  <c r="X56" i="1" s="1"/>
  <c r="J167" i="1" s="1"/>
  <c r="Z56" i="1"/>
  <c r="W59" i="1"/>
  <c r="W62" i="1"/>
  <c r="X62" i="1" s="1"/>
  <c r="J173" i="1" s="1"/>
  <c r="W65" i="1"/>
  <c r="V32" i="1"/>
  <c r="W34" i="1"/>
  <c r="X34" i="1" s="1"/>
  <c r="J145" i="1" s="1"/>
  <c r="U43" i="1"/>
  <c r="G154" i="1" s="1"/>
  <c r="Z43" i="1"/>
  <c r="W39" i="1"/>
  <c r="X39" i="1" s="1"/>
  <c r="J150" i="1" s="1"/>
  <c r="U46" i="1"/>
  <c r="G157" i="1" s="1"/>
  <c r="U52" i="1"/>
  <c r="G163" i="1" s="1"/>
  <c r="W55" i="1"/>
  <c r="X55" i="1" s="1"/>
  <c r="J166" i="1" s="1"/>
  <c r="W61" i="1"/>
  <c r="X61" i="1" s="1"/>
  <c r="J172" i="1" s="1"/>
  <c r="W67" i="1"/>
  <c r="X67" i="1" s="1"/>
  <c r="J178" i="1" s="1"/>
  <c r="T29" i="1"/>
  <c r="W29" i="1" s="1"/>
  <c r="X29" i="1" s="1"/>
  <c r="J140" i="1" s="1"/>
  <c r="W49" i="1"/>
  <c r="U54" i="1"/>
  <c r="G165" i="1" s="1"/>
  <c r="Z54" i="1"/>
  <c r="AA54" i="1" s="1"/>
  <c r="K165" i="1" s="1"/>
  <c r="W58" i="1"/>
  <c r="U59" i="1"/>
  <c r="G170" i="1" s="1"/>
  <c r="U60" i="1"/>
  <c r="G171" i="1" s="1"/>
  <c r="N171" i="1" s="1"/>
  <c r="Z60" i="1"/>
  <c r="AA60" i="1" s="1"/>
  <c r="K171" i="1" s="1"/>
  <c r="W64" i="1"/>
  <c r="U65" i="1"/>
  <c r="G176" i="1" s="1"/>
  <c r="U66" i="1"/>
  <c r="G177" i="1" s="1"/>
  <c r="Z66" i="1"/>
  <c r="T45" i="1"/>
  <c r="Z46" i="1"/>
  <c r="AA46" i="1" s="1"/>
  <c r="K157" i="1" s="1"/>
  <c r="T51" i="1"/>
  <c r="Z52" i="1"/>
  <c r="AA52" i="1" s="1"/>
  <c r="K163" i="1" s="1"/>
  <c r="Z55" i="1"/>
  <c r="Y56" i="1"/>
  <c r="U57" i="1"/>
  <c r="G168" i="1" s="1"/>
  <c r="Z61" i="1"/>
  <c r="Y62" i="1"/>
  <c r="AA62" i="1" s="1"/>
  <c r="K173" i="1" s="1"/>
  <c r="U63" i="1"/>
  <c r="G174" i="1" s="1"/>
  <c r="Z67" i="1"/>
  <c r="W28" i="1"/>
  <c r="X28" i="1" s="1"/>
  <c r="J139" i="1" s="1"/>
  <c r="W35" i="1"/>
  <c r="W31" i="1"/>
  <c r="U31" i="1"/>
  <c r="G142" i="1" s="1"/>
  <c r="Z31" i="1"/>
  <c r="AA31" i="1" s="1"/>
  <c r="K142" i="1" s="1"/>
  <c r="Z38" i="1"/>
  <c r="AA38" i="1" s="1"/>
  <c r="K149" i="1" s="1"/>
  <c r="U38" i="1"/>
  <c r="G149" i="1" s="1"/>
  <c r="Z32" i="1"/>
  <c r="AA32" i="1" s="1"/>
  <c r="K143" i="1" s="1"/>
  <c r="U32" i="1"/>
  <c r="G143" i="1" s="1"/>
  <c r="AA35" i="1"/>
  <c r="K146" i="1" s="1"/>
  <c r="U37" i="1"/>
  <c r="G148" i="1" s="1"/>
  <c r="Z37" i="1"/>
  <c r="AA37" i="1" s="1"/>
  <c r="K148" i="1" s="1"/>
  <c r="W37" i="1"/>
  <c r="Z26" i="1"/>
  <c r="AA26" i="1" s="1"/>
  <c r="K137" i="1" s="1"/>
  <c r="U26" i="1"/>
  <c r="G137" i="1" s="1"/>
  <c r="Z34" i="1"/>
  <c r="Y39" i="1"/>
  <c r="Z27" i="1"/>
  <c r="AA27" i="1" s="1"/>
  <c r="K138" i="1" s="1"/>
  <c r="V35" i="1"/>
  <c r="Z39" i="1"/>
  <c r="V27" i="1"/>
  <c r="V33" i="1"/>
  <c r="Y29" i="1"/>
  <c r="Z30" i="1"/>
  <c r="AA30" i="1" s="1"/>
  <c r="K141" i="1" s="1"/>
  <c r="Z36" i="1"/>
  <c r="AA36" i="1" s="1"/>
  <c r="K147" i="1" s="1"/>
  <c r="W26" i="1"/>
  <c r="Y28" i="1"/>
  <c r="U30" i="1"/>
  <c r="G141" i="1" s="1"/>
  <c r="N141" i="1" s="1"/>
  <c r="W32" i="1"/>
  <c r="Y34" i="1"/>
  <c r="U36" i="1"/>
  <c r="G147" i="1" s="1"/>
  <c r="N147" i="1" s="1"/>
  <c r="W38" i="1"/>
  <c r="Z28" i="1"/>
  <c r="Z33" i="1"/>
  <c r="AA33" i="1" s="1"/>
  <c r="K144" i="1" s="1"/>
  <c r="A138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S25" i="1"/>
  <c r="Y25" i="1" s="1"/>
  <c r="N25" i="1"/>
  <c r="T25" i="1" s="1"/>
  <c r="Z25" i="1" s="1"/>
  <c r="S24" i="1"/>
  <c r="V24" i="1" s="1"/>
  <c r="N24" i="1"/>
  <c r="T24" i="1" s="1"/>
  <c r="W24" i="1" s="1"/>
  <c r="S23" i="1"/>
  <c r="V23" i="1" s="1"/>
  <c r="N23" i="1"/>
  <c r="S22" i="1"/>
  <c r="V22" i="1" s="1"/>
  <c r="N22" i="1"/>
  <c r="T22" i="1" s="1"/>
  <c r="S21" i="1"/>
  <c r="Y21" i="1" s="1"/>
  <c r="N21" i="1"/>
  <c r="T21" i="1" s="1"/>
  <c r="Z21" i="1" s="1"/>
  <c r="S20" i="1"/>
  <c r="Y20" i="1" s="1"/>
  <c r="N20" i="1"/>
  <c r="T20" i="1" s="1"/>
  <c r="S19" i="1"/>
  <c r="V19" i="1" s="1"/>
  <c r="N19" i="1"/>
  <c r="T19" i="1" s="1"/>
  <c r="W19" i="1" s="1"/>
  <c r="S18" i="1"/>
  <c r="V18" i="1" s="1"/>
  <c r="N18" i="1"/>
  <c r="T18" i="1" s="1"/>
  <c r="S17" i="1"/>
  <c r="Y17" i="1" s="1"/>
  <c r="N17" i="1"/>
  <c r="T17" i="1" s="1"/>
  <c r="S16" i="1"/>
  <c r="Y16" i="1" s="1"/>
  <c r="N16" i="1"/>
  <c r="T16" i="1" s="1"/>
  <c r="Z16" i="1" s="1"/>
  <c r="S15" i="1"/>
  <c r="V15" i="1" s="1"/>
  <c r="N15" i="1"/>
  <c r="T15" i="1" s="1"/>
  <c r="W15" i="1" s="1"/>
  <c r="S14" i="1"/>
  <c r="V14" i="1" s="1"/>
  <c r="N14" i="1"/>
  <c r="S13" i="1"/>
  <c r="V13" i="1" s="1"/>
  <c r="N13" i="1"/>
  <c r="S12" i="1"/>
  <c r="Y12" i="1" s="1"/>
  <c r="N12" i="1"/>
  <c r="T12" i="1" s="1"/>
  <c r="Z12" i="1" s="1"/>
  <c r="N143" i="1" l="1"/>
  <c r="N169" i="1"/>
  <c r="N163" i="1"/>
  <c r="N157" i="1"/>
  <c r="N146" i="1"/>
  <c r="N179" i="1"/>
  <c r="G178" i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139" i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X26" i="1"/>
  <c r="J137" i="1" s="1"/>
  <c r="N137" i="1" s="1"/>
  <c r="AA61" i="1"/>
  <c r="K172" i="1" s="1"/>
  <c r="N172" i="1" s="1"/>
  <c r="X37" i="1"/>
  <c r="J148" i="1" s="1"/>
  <c r="N148" i="1" s="1"/>
  <c r="X54" i="1"/>
  <c r="J165" i="1" s="1"/>
  <c r="N165" i="1" s="1"/>
  <c r="X58" i="1"/>
  <c r="J169" i="1" s="1"/>
  <c r="X31" i="1"/>
  <c r="J142" i="1" s="1"/>
  <c r="N142" i="1" s="1"/>
  <c r="X35" i="1"/>
  <c r="J146" i="1" s="1"/>
  <c r="X64" i="1"/>
  <c r="J175" i="1" s="1"/>
  <c r="N175" i="1" s="1"/>
  <c r="AA28" i="1"/>
  <c r="K139" i="1" s="1"/>
  <c r="N139" i="1" s="1"/>
  <c r="AA67" i="1"/>
  <c r="K178" i="1" s="1"/>
  <c r="AA40" i="1"/>
  <c r="K151" i="1" s="1"/>
  <c r="N151" i="1" s="1"/>
  <c r="X38" i="1"/>
  <c r="J149" i="1" s="1"/>
  <c r="N149" i="1" s="1"/>
  <c r="X41" i="1"/>
  <c r="J152" i="1" s="1"/>
  <c r="N152" i="1" s="1"/>
  <c r="X47" i="1"/>
  <c r="J158" i="1" s="1"/>
  <c r="N158" i="1" s="1"/>
  <c r="AA56" i="1"/>
  <c r="K167" i="1" s="1"/>
  <c r="N167" i="1" s="1"/>
  <c r="X53" i="1"/>
  <c r="J164" i="1" s="1"/>
  <c r="N164" i="1" s="1"/>
  <c r="AA55" i="1"/>
  <c r="K166" i="1" s="1"/>
  <c r="N166" i="1" s="1"/>
  <c r="AA57" i="1"/>
  <c r="K168" i="1" s="1"/>
  <c r="N168" i="1" s="1"/>
  <c r="X72" i="1"/>
  <c r="J183" i="1" s="1"/>
  <c r="N183" i="1" s="1"/>
  <c r="W70" i="1"/>
  <c r="X70" i="1" s="1"/>
  <c r="J181" i="1" s="1"/>
  <c r="N181" i="1" s="1"/>
  <c r="Z68" i="1"/>
  <c r="AA68" i="1" s="1"/>
  <c r="K179" i="1" s="1"/>
  <c r="AA63" i="1"/>
  <c r="K174" i="1" s="1"/>
  <c r="N174" i="1" s="1"/>
  <c r="W68" i="1"/>
  <c r="X68" i="1" s="1"/>
  <c r="J179" i="1" s="1"/>
  <c r="AA69" i="1"/>
  <c r="K180" i="1" s="1"/>
  <c r="N180" i="1" s="1"/>
  <c r="AA66" i="1"/>
  <c r="K177" i="1" s="1"/>
  <c r="N177" i="1" s="1"/>
  <c r="Z70" i="1"/>
  <c r="AA70" i="1" s="1"/>
  <c r="K181" i="1" s="1"/>
  <c r="AA43" i="1"/>
  <c r="K154" i="1" s="1"/>
  <c r="N154" i="1" s="1"/>
  <c r="X59" i="1"/>
  <c r="J170" i="1" s="1"/>
  <c r="N170" i="1" s="1"/>
  <c r="X71" i="1"/>
  <c r="J182" i="1" s="1"/>
  <c r="N182" i="1" s="1"/>
  <c r="X48" i="1"/>
  <c r="J159" i="1" s="1"/>
  <c r="N159" i="1" s="1"/>
  <c r="X65" i="1"/>
  <c r="J176" i="1" s="1"/>
  <c r="N176" i="1" s="1"/>
  <c r="X32" i="1"/>
  <c r="J143" i="1" s="1"/>
  <c r="X33" i="1"/>
  <c r="J144" i="1" s="1"/>
  <c r="N144" i="1" s="1"/>
  <c r="X42" i="1"/>
  <c r="J153" i="1" s="1"/>
  <c r="N153" i="1" s="1"/>
  <c r="U50" i="1"/>
  <c r="G161" i="1" s="1"/>
  <c r="Z50" i="1"/>
  <c r="AA50" i="1" s="1"/>
  <c r="K161" i="1" s="1"/>
  <c r="U44" i="1"/>
  <c r="G155" i="1" s="1"/>
  <c r="Z44" i="1"/>
  <c r="AA44" i="1" s="1"/>
  <c r="K155" i="1" s="1"/>
  <c r="W50" i="1"/>
  <c r="X50" i="1" s="1"/>
  <c r="J161" i="1" s="1"/>
  <c r="AA39" i="1"/>
  <c r="K150" i="1" s="1"/>
  <c r="N150" i="1" s="1"/>
  <c r="U51" i="1"/>
  <c r="G162" i="1" s="1"/>
  <c r="Z51" i="1"/>
  <c r="AA51" i="1" s="1"/>
  <c r="K162" i="1" s="1"/>
  <c r="W51" i="1"/>
  <c r="X51" i="1" s="1"/>
  <c r="J162" i="1" s="1"/>
  <c r="Z45" i="1"/>
  <c r="AA45" i="1" s="1"/>
  <c r="K156" i="1" s="1"/>
  <c r="U45" i="1"/>
  <c r="G156" i="1" s="1"/>
  <c r="X49" i="1"/>
  <c r="J160" i="1" s="1"/>
  <c r="N160" i="1" s="1"/>
  <c r="Z29" i="1"/>
  <c r="AA29" i="1" s="1"/>
  <c r="K140" i="1" s="1"/>
  <c r="U29" i="1"/>
  <c r="G140" i="1" s="1"/>
  <c r="W44" i="1"/>
  <c r="X44" i="1" s="1"/>
  <c r="J155" i="1" s="1"/>
  <c r="X27" i="1"/>
  <c r="J138" i="1" s="1"/>
  <c r="N138" i="1" s="1"/>
  <c r="W45" i="1"/>
  <c r="X45" i="1" s="1"/>
  <c r="J156" i="1" s="1"/>
  <c r="AA34" i="1"/>
  <c r="K145" i="1" s="1"/>
  <c r="N145" i="1" s="1"/>
  <c r="AA21" i="1"/>
  <c r="K132" i="1" s="1"/>
  <c r="X24" i="1"/>
  <c r="J135" i="1" s="1"/>
  <c r="AA16" i="1"/>
  <c r="K127" i="1" s="1"/>
  <c r="Y24" i="1"/>
  <c r="V20" i="1"/>
  <c r="Y14" i="1"/>
  <c r="X15" i="1"/>
  <c r="J126" i="1" s="1"/>
  <c r="V21" i="1"/>
  <c r="W20" i="1"/>
  <c r="Z20" i="1"/>
  <c r="AA20" i="1" s="1"/>
  <c r="K131" i="1" s="1"/>
  <c r="Y15" i="1"/>
  <c r="W25" i="1"/>
  <c r="V12" i="1"/>
  <c r="W21" i="1"/>
  <c r="U16" i="1"/>
  <c r="G127" i="1" s="1"/>
  <c r="V17" i="1"/>
  <c r="Y23" i="1"/>
  <c r="AA25" i="1"/>
  <c r="K136" i="1" s="1"/>
  <c r="Y13" i="1"/>
  <c r="V16" i="1"/>
  <c r="U25" i="1"/>
  <c r="G136" i="1" s="1"/>
  <c r="AA12" i="1"/>
  <c r="K123" i="1" s="1"/>
  <c r="W16" i="1"/>
  <c r="Y22" i="1"/>
  <c r="V25" i="1"/>
  <c r="U15" i="1"/>
  <c r="G126" i="1" s="1"/>
  <c r="U24" i="1"/>
  <c r="G135" i="1" s="1"/>
  <c r="W18" i="1"/>
  <c r="X18" i="1" s="1"/>
  <c r="J129" i="1" s="1"/>
  <c r="U19" i="1"/>
  <c r="G130" i="1" s="1"/>
  <c r="U12" i="1"/>
  <c r="G123" i="1" s="1"/>
  <c r="Z15" i="1"/>
  <c r="W17" i="1"/>
  <c r="Y19" i="1"/>
  <c r="U22" i="1"/>
  <c r="G133" i="1" s="1"/>
  <c r="Z22" i="1"/>
  <c r="Z24" i="1"/>
  <c r="T13" i="1"/>
  <c r="W13" i="1" s="1"/>
  <c r="X13" i="1" s="1"/>
  <c r="J124" i="1" s="1"/>
  <c r="Y18" i="1"/>
  <c r="Z19" i="1"/>
  <c r="U20" i="1"/>
  <c r="G131" i="1" s="1"/>
  <c r="W12" i="1"/>
  <c r="T14" i="1"/>
  <c r="U21" i="1"/>
  <c r="G132" i="1" s="1"/>
  <c r="W22" i="1"/>
  <c r="X22" i="1" s="1"/>
  <c r="J133" i="1" s="1"/>
  <c r="T23" i="1"/>
  <c r="W23" i="1" s="1"/>
  <c r="X23" i="1" s="1"/>
  <c r="J134" i="1" s="1"/>
  <c r="U17" i="1"/>
  <c r="G128" i="1" s="1"/>
  <c r="Z17" i="1"/>
  <c r="AA17" i="1" s="1"/>
  <c r="K128" i="1" s="1"/>
  <c r="U18" i="1"/>
  <c r="G129" i="1" s="1"/>
  <c r="Z18" i="1"/>
  <c r="X19" i="1"/>
  <c r="J130" i="1" s="1"/>
  <c r="N123" i="1" l="1"/>
  <c r="N162" i="1"/>
  <c r="N140" i="1"/>
  <c r="N135" i="1"/>
  <c r="N133" i="1"/>
  <c r="N156" i="1"/>
  <c r="N155" i="1"/>
  <c r="N131" i="1"/>
  <c r="N161" i="1"/>
  <c r="N129" i="1"/>
  <c r="N178" i="1"/>
  <c r="A67" i="1"/>
  <c r="A68" i="1" s="1"/>
  <c r="A69" i="1" s="1"/>
  <c r="A70" i="1" s="1"/>
  <c r="A71" i="1" s="1"/>
  <c r="A72" i="1" s="1"/>
  <c r="A151" i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X25" i="1"/>
  <c r="J136" i="1" s="1"/>
  <c r="N136" i="1" s="1"/>
  <c r="X21" i="1"/>
  <c r="J132" i="1" s="1"/>
  <c r="N132" i="1" s="1"/>
  <c r="X20" i="1"/>
  <c r="J131" i="1" s="1"/>
  <c r="X17" i="1"/>
  <c r="J128" i="1" s="1"/>
  <c r="N128" i="1" s="1"/>
  <c r="AA24" i="1"/>
  <c r="K135" i="1" s="1"/>
  <c r="AA22" i="1"/>
  <c r="K133" i="1" s="1"/>
  <c r="X16" i="1"/>
  <c r="J127" i="1" s="1"/>
  <c r="N127" i="1" s="1"/>
  <c r="AA18" i="1"/>
  <c r="K129" i="1" s="1"/>
  <c r="X12" i="1"/>
  <c r="J123" i="1" s="1"/>
  <c r="J184" i="1" s="1"/>
  <c r="J185" i="1" s="1"/>
  <c r="AA15" i="1"/>
  <c r="K126" i="1" s="1"/>
  <c r="N126" i="1" s="1"/>
  <c r="U14" i="1"/>
  <c r="G125" i="1" s="1"/>
  <c r="Z14" i="1"/>
  <c r="AA14" i="1" s="1"/>
  <c r="K125" i="1" s="1"/>
  <c r="AA19" i="1"/>
  <c r="K130" i="1" s="1"/>
  <c r="N130" i="1" s="1"/>
  <c r="U23" i="1"/>
  <c r="G134" i="1" s="1"/>
  <c r="Z23" i="1"/>
  <c r="AA23" i="1" s="1"/>
  <c r="K134" i="1" s="1"/>
  <c r="W14" i="1"/>
  <c r="X14" i="1" s="1"/>
  <c r="J125" i="1" s="1"/>
  <c r="U13" i="1"/>
  <c r="G124" i="1" s="1"/>
  <c r="G184" i="1" s="1"/>
  <c r="Z13" i="1"/>
  <c r="AA13" i="1" s="1"/>
  <c r="K124" i="1" s="1"/>
  <c r="K184" i="1" s="1"/>
  <c r="K185" i="1" s="1"/>
  <c r="N134" i="1" l="1"/>
  <c r="U73" i="1"/>
  <c r="N124" i="1"/>
  <c r="N125" i="1"/>
  <c r="G185" i="1"/>
  <c r="N185" i="1" s="1"/>
  <c r="N184" i="1"/>
  <c r="I189" i="1"/>
</calcChain>
</file>

<file path=xl/sharedStrings.xml><?xml version="1.0" encoding="utf-8"?>
<sst xmlns="http://schemas.openxmlformats.org/spreadsheetml/2006/main" count="744" uniqueCount="136">
  <si>
    <t>JENIS DOKUMEN</t>
  </si>
  <si>
    <t>: BC 2.0</t>
  </si>
  <si>
    <t>B.</t>
  </si>
  <si>
    <t>JENIS PELANGGARAN</t>
  </si>
  <si>
    <t>: Kesalahan Klasifikasi dan Pembebanan Tarif BM</t>
  </si>
  <si>
    <t>C.</t>
  </si>
  <si>
    <t>DOKUMEN/BUKTI PENDUKUNG</t>
  </si>
  <si>
    <t>: Dokumen pemberitahuan impor barang dan dokumen pendukung lainnya</t>
  </si>
  <si>
    <t>D.</t>
  </si>
  <si>
    <t>DATA TRANSAKSI</t>
  </si>
  <si>
    <t>NO</t>
  </si>
  <si>
    <t>JENIS  DOKUMEN BC 2.0</t>
  </si>
  <si>
    <t>DIBERITAHUKAN</t>
  </si>
  <si>
    <t>SEHARUSNYA</t>
  </si>
  <si>
    <t>KODE KANTOR</t>
  </si>
  <si>
    <t>NOMOR</t>
  </si>
  <si>
    <t>TANGGAL</t>
  </si>
  <si>
    <t>NPWP</t>
  </si>
  <si>
    <t>PERUSAHAAN</t>
  </si>
  <si>
    <t>NO SERI BARANG</t>
  </si>
  <si>
    <t>URAIAN BARANG</t>
  </si>
  <si>
    <t>HS</t>
  </si>
  <si>
    <t>TARIF</t>
  </si>
  <si>
    <t>NILAI</t>
  </si>
  <si>
    <t>bm awal</t>
  </si>
  <si>
    <t>bm br</t>
  </si>
  <si>
    <t>selisih</t>
  </si>
  <si>
    <t>ppn awal</t>
  </si>
  <si>
    <t>ppn br</t>
  </si>
  <si>
    <t>pph awal</t>
  </si>
  <si>
    <t>pph br</t>
  </si>
  <si>
    <t xml:space="preserve">F. </t>
  </si>
  <si>
    <t>POTENSI TAGIHAN</t>
  </si>
  <si>
    <t>BEA MASUK</t>
  </si>
  <si>
    <t>BMAD/BMI/BMP</t>
  </si>
  <si>
    <t>BEA KELUAR</t>
  </si>
  <si>
    <t>PPN</t>
  </si>
  <si>
    <t>PPh</t>
  </si>
  <si>
    <t>PPnBM</t>
  </si>
  <si>
    <t>DENDA</t>
  </si>
  <si>
    <t>TOTAL</t>
  </si>
  <si>
    <t>G.</t>
  </si>
  <si>
    <t>KESIMPULAN</t>
  </si>
  <si>
    <t xml:space="preserve">   </t>
  </si>
  <si>
    <t>Penyaji Data</t>
  </si>
  <si>
    <t>PEMBULATAN</t>
  </si>
  <si>
    <t>E. ANALISIS/PROSEDUR</t>
  </si>
  <si>
    <t>salah tarif</t>
  </si>
  <si>
    <t>Analis 1</t>
  </si>
  <si>
    <t>Analis 2</t>
  </si>
  <si>
    <t>Analis 3</t>
  </si>
  <si>
    <t>Ferry Indrajaya</t>
  </si>
  <si>
    <t>8517.62.49</t>
  </si>
  <si>
    <t>Rommy Heryadi</t>
  </si>
  <si>
    <t>A.</t>
  </si>
  <si>
    <t>Mohammad Anhar Deni Purnama</t>
  </si>
  <si>
    <t>KET</t>
  </si>
  <si>
    <t>RISALAH HASIL ANALISIS (RHA) NOMOR: RHA-                       /KPU.03/2020</t>
  </si>
  <si>
    <t xml:space="preserve">Berdasarkan hasil analisis tersebut ditemukan potensi tambah bayar pada barang berupa SWITCH dan ROUTER dengan berbagai tipe sebesar </t>
  </si>
  <si>
    <t>Auzan Syahdanur</t>
  </si>
  <si>
    <t>4</t>
  </si>
  <si>
    <t>1</t>
  </si>
  <si>
    <t>2</t>
  </si>
  <si>
    <t>85176221</t>
  </si>
  <si>
    <t>3</t>
  </si>
  <si>
    <t>5</t>
  </si>
  <si>
    <t>Tanggal :             Desember 2020</t>
  </si>
  <si>
    <t>085446</t>
  </si>
  <si>
    <t>192883</t>
  </si>
  <si>
    <t>313951</t>
  </si>
  <si>
    <t>358591</t>
  </si>
  <si>
    <t>365819</t>
  </si>
  <si>
    <t>085416</t>
  </si>
  <si>
    <t>109031</t>
  </si>
  <si>
    <t>109032</t>
  </si>
  <si>
    <t>PT. Nec Indonesia</t>
  </si>
  <si>
    <t>9</t>
  </si>
  <si>
    <t>JUNIPER ROUTER MX960 : 10G/40G/100G QSFP28   (EA=PCE)</t>
  </si>
  <si>
    <t>JUNIPER ROUTER MX960 : MX960 PREMIUM BUNDLE,DC POWER (CONSISTS OF CHILD MX960BASE3-DC(EA=PCE)</t>
  </si>
  <si>
    <t>6</t>
  </si>
  <si>
    <t>7</t>
  </si>
  <si>
    <t>8</t>
  </si>
  <si>
    <t>JUNIPER ROUTER MX960 :ENHANCED MX SWITCH CONTROL BOARD SPARE  (EA=PCE)</t>
  </si>
  <si>
    <t>JUNIPER ROUTER MX960 :MPC,16X10GE,MX   (EA=PCE)</t>
  </si>
  <si>
    <t>JUNIPER ROUTER MX960 :MULTISVC SVC M128G OF MEM,SPARKS   (EA=PCE)</t>
  </si>
  <si>
    <t>JUNIPER ROUTER MX960 :MX960 PREMIUM BUNDLE,DC POWER (CONSISTS OF CHILD MX960BASE3-DC,  (EA=PCE)</t>
  </si>
  <si>
    <t>JUNIPER ROUTER MX2020 :  MPC,500G,FULL SCALE L2/L2.5,REDUCED L3</t>
  </si>
  <si>
    <t>JUNIPER ROUTER MX2020 : MPC6 MIC W/24 PORT 10GE SFPP</t>
  </si>
  <si>
    <t>JUNIPER ROUTER MX2020 : MX2000 LINE CARD ADAPTER ,SPARES</t>
  </si>
  <si>
    <t>JUNIPER ROUTER MX2020 : 10G/40G/100G QSFP28,FULL L3VPN (BUNDLE PARENT:PART NUMBER USED(EA=PCE)</t>
  </si>
  <si>
    <t>JUNIPER ROUTER MX2020 : ENHANCED MX SWITCH CONTROL BOARD SPARE (EA=PCE)</t>
  </si>
  <si>
    <t>JUNIPER ROUTER MX2020 : MPC,16C10GE,FULL SCALE AND L3 VPN MX (BUNDLE PARENT:PART NUMBER(EA=PCE)</t>
  </si>
  <si>
    <t>JUNIPER ROUTER MX2020 : MULTISVC M128G OF MEM,SPARKS (EA=PCE)</t>
  </si>
  <si>
    <t>JUNIPER ROUTER MX2020 : MX RE,6-CORE 2GHZ,64G S</t>
  </si>
  <si>
    <t>JUNIPER ROUTER MX2020 :40X10GE SFPP,FULL L3VPN (BUNDLE PARENT;PART NUMBER USED FOR ORDE(EA=PCE)</t>
  </si>
  <si>
    <t>JUNIPER ROUTER MX2020 : 10G/40G/100G QSFP28,FULL L3VPN (BUNDLE PARENT: PART NUMBER USE.(EA=PCE)</t>
  </si>
  <si>
    <t>JUNIPER ROUTER MX2020 : 40X/10GE SFPP,FULL L3VPN  (BUNDLE PARENT: PART NUMBER USED FOR (EA=PCE)</t>
  </si>
  <si>
    <t>JUNIPER ROUTER MX2020 : ENCHANCED MX SWITCH CONTROL BOARD,SPARE .(EA=PCE)</t>
  </si>
  <si>
    <t>JUNIPER ROUTER MX2020 : MPC,16X10GE,FULL SCALE AND L3 VPN MX (BUNDLE PARENT:... (EA=PCE)</t>
  </si>
  <si>
    <t>JUNIPER ROUTER MX2020 : MX RE,6-CORE:2GHZ,64G S ...(EA=PCE)</t>
  </si>
  <si>
    <t>JUNIPER ROUTER MX2020 : MX2020 PREMIUM2 DC CHASSIS (VALUE FOR CUSTOMS PURPOSES ONLY ...(EA=PCE)</t>
  </si>
  <si>
    <t>10</t>
  </si>
  <si>
    <t>JUNIPER ROUTER MX2020 :MIC,20X1G SFP  (EA=PCE)</t>
  </si>
  <si>
    <t>JUNIPER ROUTER MX2020 :MULTISVC SVC M128G OF MEM,SPARKS  (EA=PCE)</t>
  </si>
  <si>
    <t>JUNIPER ROUTER MX2020:  100G-LR4 ETHERNET ONLY QSFP28 MODULE (PCE=EA)</t>
  </si>
  <si>
    <t>JUNIPER ROUTER MX2020:  ENHANCED MX SWITCH CONTROL BOARD SPARE  (PCE=EA)</t>
  </si>
  <si>
    <t>JUNIPER ROUTER MX2020:  SFP+, 10GE LR, MX  (PCE=EA)</t>
  </si>
  <si>
    <t>JUNIPER ROUTER MX2020: 10G/40G/100G QSFP28, FULL L3VPN (BUNDLE PARENT PART NUMBER. USED (PCE=EA</t>
  </si>
  <si>
    <t>JUNIPER ROUTER MX2020: 10G/40G/100G QSFP28, FULL L3VPN (BUNDLE PARENT PART NUMBER. USED(PCE=EA)</t>
  </si>
  <si>
    <t>JUNIPER ROUTER MX2020: 40X10GE SFPP, FULL L3VPN (BUNDLE PARENT PART NUMBER. USED(PCE=EA)</t>
  </si>
  <si>
    <t>JUNIPER ROUTER MX2020: MPC,16X10GE, FULL SCALE AND L3 VPN, MX  (BUNDLE PARENT PART (PCE=EA)</t>
  </si>
  <si>
    <t>JUNIPER ROUTER MX2020  100G-LR4 ETHERNET ONLY QSFP28 MODULE  (EA=PCE)</t>
  </si>
  <si>
    <t>JUNIPER ROUTER MX2020  10G/40G/100G QSFP28,FULL L3VPN (BUNDLE PARENT:PART NUMBER USED  (EA=PCE)</t>
  </si>
  <si>
    <t>JUNIPER ROUTER MX2020  CFP 100G LR4 GEN2 OPTICS  (EA=PCE)</t>
  </si>
  <si>
    <t>JUNIPER ROUTER MX2020  ENHANCED MX SWITCH CONTROL BOARD SPARE  (EA=PCE)</t>
  </si>
  <si>
    <t>JUNIPER ROUTER MX2020  MPC,16X10GE,FULL SCALE AND L3 VPN MX (BUNDLE PARENT: PART NUMB  (EA=PCE)</t>
  </si>
  <si>
    <t>JUNIPER ROUTER MX2020  MX RE,6-CORE:2GHZ,64G S  (EA=PCE)</t>
  </si>
  <si>
    <t>JUNIPER ROUTER MX2020  MX2000 LINE CARD ADAPTER,SPARES  (EA=PCE)</t>
  </si>
  <si>
    <t>JUNIPER ROUTER MX2020  SFP+,10GE LR,MX  (EA=PCE)</t>
  </si>
  <si>
    <t>15</t>
  </si>
  <si>
    <t>12</t>
  </si>
  <si>
    <t>17</t>
  </si>
  <si>
    <t>11</t>
  </si>
  <si>
    <t>16</t>
  </si>
  <si>
    <t>13</t>
  </si>
  <si>
    <t>14</t>
  </si>
  <si>
    <t>JUNIPER ROUTER MX2020 : 12 PORT QSFPP MULTIRATE MIC(EA=PCE)</t>
  </si>
  <si>
    <t>JUNIPER ROUTER MX2020 : 960GB MODULAR,FULL L3VPN (BUNDLE PARENT:PART NUMBER USED FOR O (EA=PCE)</t>
  </si>
  <si>
    <t>JUNIPER ROUTER MX2020 : MPC6 MIC W/24 PORT 10GE SFPP  (EA=PCE)</t>
  </si>
  <si>
    <t>JUNIPER ROUTER MX2020 : MPC6E BUNDLE WITH 'R' LICENSE )BUNDLE PARENT:PART NUMBER USED  (EA=PCE)</t>
  </si>
  <si>
    <t>JUNIPER ROUTER MX2020 : MX2020 PREMIUM2 DC CHASSIS (CONSISTS OF CHILD REMX2K-X8-128G-S (EA=PCE)</t>
  </si>
  <si>
    <t>JUNIPER ROUTER MX2020 : MX2020 PREMIUM2 DC CHASSIS (VALUE FOR CUSTOMS PURPOSES ONLY (EA=PCE)</t>
  </si>
  <si>
    <t>JUNIPER ROUTER MX2020 :MX2000 LINE CARD ADAPTER,SPARES(EA=PCE)</t>
  </si>
  <si>
    <t>01.069.567.4-055.000</t>
  </si>
  <si>
    <t>8302.49.99</t>
  </si>
  <si>
    <t>[data.id;noerr;]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</si>
</sst>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%"/>
    <numFmt numFmtId="166" formatCode="&quot;Rp&quot;#,##0.00"/>
    <numFmt numFmtId="167" formatCode="000000"/>
    <numFmt numFmtId="168" formatCode="[$-421]dd\ mmmm\ 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9" fontId="5" fillId="0" borderId="0" xfId="0" applyNumberFormat="1" applyFont="1"/>
    <xf numFmtId="4" fontId="0" fillId="0" borderId="0" xfId="0" applyNumberFormat="1" applyBorder="1"/>
    <xf numFmtId="0" fontId="0" fillId="0" borderId="0" xfId="0" applyAlignment="1">
      <alignment horizontal="left"/>
    </xf>
    <xf numFmtId="4" fontId="0" fillId="2" borderId="1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top" wrapText="1"/>
    </xf>
    <xf numFmtId="0" fontId="11" fillId="0" borderId="0" xfId="0" applyFont="1" applyAlignment="1">
      <alignment vertical="center"/>
    </xf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/>
    <xf numFmtId="0" fontId="0" fillId="0" borderId="0" xfId="0" applyAlignment="1"/>
    <xf numFmtId="0" fontId="12" fillId="0" borderId="0" xfId="1" applyFont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4" fontId="13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" fontId="13" fillId="0" borderId="0" xfId="0" applyNumberFormat="1" applyFont="1" applyBorder="1" applyAlignment="1">
      <alignment vertical="center" wrapText="1"/>
    </xf>
    <xf numFmtId="0" fontId="12" fillId="0" borderId="0" xfId="1" applyFont="1" applyAlignment="1">
      <alignment vertical="center"/>
    </xf>
    <xf numFmtId="0" fontId="12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vertical="center"/>
    </xf>
    <xf numFmtId="167" fontId="13" fillId="0" borderId="0" xfId="0" quotePrefix="1" applyNumberFormat="1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vertical="center" wrapText="1"/>
    </xf>
    <xf numFmtId="168" fontId="13" fillId="0" borderId="0" xfId="0" applyNumberFormat="1" applyFont="1" applyBorder="1" applyAlignment="1">
      <alignment vertical="center" wrapText="1"/>
    </xf>
    <xf numFmtId="1" fontId="13" fillId="0" borderId="0" xfId="0" applyNumberFormat="1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9" fontId="13" fillId="0" borderId="0" xfId="3" applyFont="1" applyBorder="1" applyAlignment="1">
      <alignment horizontal="center" vertical="center" wrapText="1"/>
    </xf>
    <xf numFmtId="164" fontId="13" fillId="0" borderId="0" xfId="2" applyFont="1" applyBorder="1" applyAlignment="1">
      <alignment horizontal="center" vertical="center" wrapText="1"/>
    </xf>
    <xf numFmtId="9" fontId="13" fillId="0" borderId="0" xfId="0" applyNumberFormat="1" applyFont="1" applyBorder="1" applyAlignment="1">
      <alignment horizontal="center" vertical="center" wrapText="1"/>
    </xf>
    <xf numFmtId="4" fontId="13" fillId="2" borderId="0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167" fontId="11" fillId="0" borderId="1" xfId="0" quotePrefix="1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8" fontId="11" fillId="0" borderId="1" xfId="0" applyNumberFormat="1" applyFont="1" applyBorder="1" applyAlignment="1">
      <alignment vertical="center" wrapText="1"/>
    </xf>
    <xf numFmtId="1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9" fontId="11" fillId="0" borderId="1" xfId="3" applyFont="1" applyBorder="1" applyAlignment="1">
      <alignment horizontal="center" vertical="center" wrapText="1"/>
    </xf>
    <xf numFmtId="164" fontId="11" fillId="0" borderId="1" xfId="2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vertical="center" wrapText="1"/>
    </xf>
    <xf numFmtId="3" fontId="11" fillId="3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center" vertical="center" wrapText="1"/>
    </xf>
    <xf numFmtId="164" fontId="11" fillId="3" borderId="6" xfId="2" applyNumberFormat="1" applyFont="1" applyFill="1" applyBorder="1" applyAlignment="1">
      <alignment horizontal="center" vertical="center" wrapText="1"/>
    </xf>
    <xf numFmtId="164" fontId="11" fillId="0" borderId="6" xfId="2" applyNumberFormat="1" applyFont="1" applyBorder="1" applyAlignment="1">
      <alignment horizontal="center" vertical="center" wrapText="1"/>
    </xf>
    <xf numFmtId="164" fontId="15" fillId="3" borderId="1" xfId="2" applyNumberFormat="1" applyFont="1" applyFill="1" applyBorder="1" applyAlignment="1">
      <alignment horizontal="right" vertical="center" wrapText="1"/>
    </xf>
    <xf numFmtId="164" fontId="15" fillId="0" borderId="1" xfId="2" applyNumberFormat="1" applyFont="1" applyBorder="1" applyAlignment="1">
      <alignment horizontal="right" vertical="center" wrapText="1"/>
    </xf>
    <xf numFmtId="164" fontId="15" fillId="3" borderId="1" xfId="2" applyNumberFormat="1" applyFont="1" applyFill="1" applyBorder="1" applyAlignment="1">
      <alignment vertical="center" wrapText="1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quotePrefix="1" applyNumberFormat="1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1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0" xfId="1" applyFont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0" fontId="11" fillId="0" borderId="0" xfId="0" quotePrefix="1" applyFont="1" applyAlignment="1">
      <alignment horizontal="left" vertical="top" wrapText="1"/>
    </xf>
    <xf numFmtId="4" fontId="11" fillId="0" borderId="6" xfId="0" applyNumberFormat="1" applyFont="1" applyBorder="1" applyAlignment="1">
      <alignment horizontal="center" vertical="center" wrapText="1"/>
    </xf>
    <xf numFmtId="4" fontId="1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66" fontId="1" fillId="0" borderId="0" xfId="0" applyNumberFormat="1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4" fillId="0" borderId="2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1" fillId="0" borderId="6" xfId="0" applyNumberFormat="1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1" applyFont="1" applyAlignment="1">
      <alignment vertical="top" wrapText="1"/>
    </xf>
    <xf numFmtId="0" fontId="12" fillId="0" borderId="0" xfId="1" applyFont="1" applyAlignment="1">
      <alignment vertical="top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19" fillId="0" borderId="0" xfId="0" applyFont="1"/>
  </cellXfs>
  <cellStyles count="4">
    <cellStyle name="Comma" xfId="2" builtinId="3"/>
    <cellStyle name="Normal" xfId="0" builtinId="0"/>
    <cellStyle name="Normal 2 2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1619249</xdr:colOff>
      <xdr:row>101</xdr:row>
      <xdr:rowOff>63087</xdr:rowOff>
    </xdr:from>
    <xdr:to>
      <xdr:col>7</xdr:col>
      <xdr:colOff>63953</xdr:colOff>
      <xdr:row>101</xdr:row>
      <xdr:rowOff>3094625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6340" y="11960678"/>
          <a:ext cx="3315195" cy="3031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09"/>
  <sheetViews>
    <sheetView tabSelected="1" view="pageBreakPreview" zoomScale="90" zoomScaleNormal="90" zoomScaleSheetLayoutView="90" workbookViewId="0">
      <selection activeCell="A2" sqref="A2:O2"/>
    </sheetView>
  </sheetViews>
  <sheetFormatPr defaultRowHeight="15" x14ac:dyDescent="0.25"/>
  <cols>
    <col min="1" max="1" width="4.42578125" customWidth="1"/>
    <col min="2" max="2" width="13" customWidth="1"/>
    <col min="3" max="3" width="10.28515625" style="1" customWidth="1"/>
    <col min="4" max="4" width="21.140625" customWidth="1"/>
    <col min="5" max="5" width="24.42578125" customWidth="1"/>
    <col min="6" max="6" width="37.5703125" customWidth="1"/>
    <col min="7" max="7" width="35.5703125" customWidth="1"/>
    <col min="8" max="8" width="70.140625" customWidth="1"/>
    <col min="9" max="9" width="14" bestFit="1" customWidth="1"/>
    <col min="10" max="10" width="24.42578125" customWidth="1"/>
    <col min="11" max="11" width="25.28515625" customWidth="1"/>
    <col min="12" max="12" width="12.42578125" style="2" bestFit="1" customWidth="1"/>
    <col min="13" max="13" width="7.42578125" customWidth="1"/>
    <col min="14" max="14" width="31.140625" customWidth="1"/>
    <col min="15" max="15" width="9.28515625" style="2" customWidth="1"/>
    <col min="16" max="16" width="13.5703125" customWidth="1"/>
    <col min="19" max="19" width="15.7109375" customWidth="1"/>
    <col min="20" max="20" width="15.85546875" customWidth="1"/>
    <col min="21" max="21" width="15.5703125" customWidth="1"/>
    <col min="22" max="22" width="15" customWidth="1"/>
    <col min="23" max="23" width="14.7109375" customWidth="1"/>
    <col min="24" max="24" width="17.28515625" customWidth="1"/>
    <col min="25" max="25" width="14.85546875" customWidth="1"/>
    <col min="26" max="26" width="15.140625" customWidth="1"/>
    <col min="27" max="27" width="16.28515625" customWidth="1"/>
    <col min="28" max="28" width="15.7109375" customWidth="1"/>
    <col min="29" max="29" width="16.28515625" customWidth="1"/>
  </cols>
  <sheetData>
    <row r="1" spans="1:28" x14ac:dyDescent="0.25">
      <c r="A1" s="113" t="s">
        <v>57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8"/>
    </row>
    <row r="2" spans="1:28" x14ac:dyDescent="0.25">
      <c r="A2" s="114" t="s">
        <v>66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9"/>
    </row>
    <row r="3" spans="1:28" x14ac:dyDescent="0.25">
      <c r="A3" t="s">
        <v>54</v>
      </c>
      <c r="B3" t="s">
        <v>0</v>
      </c>
      <c r="E3" t="s">
        <v>1</v>
      </c>
      <c r="N3" s="3"/>
    </row>
    <row r="4" spans="1:28" x14ac:dyDescent="0.25">
      <c r="A4" t="s">
        <v>2</v>
      </c>
      <c r="B4" t="s">
        <v>3</v>
      </c>
      <c r="E4" t="s">
        <v>4</v>
      </c>
      <c r="N4" s="3"/>
    </row>
    <row r="5" spans="1:28" x14ac:dyDescent="0.25">
      <c r="A5" s="4" t="s">
        <v>5</v>
      </c>
      <c r="B5" t="s">
        <v>6</v>
      </c>
      <c r="E5" t="s">
        <v>7</v>
      </c>
      <c r="N5" s="3"/>
    </row>
    <row r="6" spans="1:28" x14ac:dyDescent="0.25">
      <c r="C6"/>
      <c r="L6"/>
      <c r="O6"/>
    </row>
    <row r="7" spans="1:28" x14ac:dyDescent="0.25">
      <c r="A7" t="s">
        <v>8</v>
      </c>
      <c r="B7" s="5" t="s">
        <v>9</v>
      </c>
    </row>
    <row r="8" spans="1:28" ht="23.25" x14ac:dyDescent="0.35">
      <c r="B8" s="121" t="s">
        <v>135</v>
      </c>
    </row>
    <row r="9" spans="1:28" s="28" customFormat="1" ht="15.75" x14ac:dyDescent="0.25">
      <c r="A9" s="115" t="s">
        <v>10</v>
      </c>
      <c r="B9" s="115" t="s">
        <v>11</v>
      </c>
      <c r="C9" s="119"/>
      <c r="D9" s="119"/>
      <c r="E9" s="119"/>
      <c r="F9" s="119"/>
      <c r="G9" s="119"/>
      <c r="H9" s="119"/>
      <c r="I9" s="115" t="s">
        <v>12</v>
      </c>
      <c r="J9" s="115"/>
      <c r="K9" s="115"/>
      <c r="L9" s="115" t="s">
        <v>13</v>
      </c>
      <c r="M9" s="115"/>
      <c r="N9" s="115"/>
      <c r="O9" s="115" t="s">
        <v>56</v>
      </c>
    </row>
    <row r="10" spans="1:28" s="25" customFormat="1" ht="31.5" x14ac:dyDescent="0.25">
      <c r="A10" s="115"/>
      <c r="B10" s="30" t="s">
        <v>14</v>
      </c>
      <c r="C10" s="30" t="s">
        <v>15</v>
      </c>
      <c r="D10" s="30" t="s">
        <v>16</v>
      </c>
      <c r="E10" s="30" t="s">
        <v>17</v>
      </c>
      <c r="F10" s="30" t="s">
        <v>18</v>
      </c>
      <c r="G10" s="30" t="s">
        <v>19</v>
      </c>
      <c r="H10" s="30" t="s">
        <v>20</v>
      </c>
      <c r="I10" s="30" t="s">
        <v>21</v>
      </c>
      <c r="J10" s="30" t="s">
        <v>22</v>
      </c>
      <c r="K10" s="56" t="s">
        <v>23</v>
      </c>
      <c r="L10" s="30" t="s">
        <v>21</v>
      </c>
      <c r="M10" s="30" t="s">
        <v>22</v>
      </c>
      <c r="N10" s="56" t="s">
        <v>23</v>
      </c>
      <c r="O10" s="115"/>
    </row>
    <row r="11" spans="1:28" s="29" customFormat="1" ht="10.5" customHeight="1" x14ac:dyDescent="0.25">
      <c r="A11" s="57">
        <v>1</v>
      </c>
      <c r="B11" s="57">
        <v>2</v>
      </c>
      <c r="C11" s="57">
        <v>3</v>
      </c>
      <c r="D11" s="57">
        <v>4</v>
      </c>
      <c r="E11" s="57">
        <v>5</v>
      </c>
      <c r="F11" s="57">
        <v>6</v>
      </c>
      <c r="G11" s="57">
        <v>7</v>
      </c>
      <c r="H11" s="57">
        <v>8</v>
      </c>
      <c r="I11" s="57">
        <v>9</v>
      </c>
      <c r="J11" s="57">
        <v>10</v>
      </c>
      <c r="K11" s="58">
        <v>11</v>
      </c>
      <c r="L11" s="58">
        <v>12</v>
      </c>
      <c r="M11" s="58">
        <v>13</v>
      </c>
      <c r="N11" s="58">
        <v>14</v>
      </c>
      <c r="O11" s="57">
        <v>15</v>
      </c>
      <c r="S11" s="26" t="s">
        <v>24</v>
      </c>
      <c r="T11" s="26" t="s">
        <v>25</v>
      </c>
      <c r="U11" s="27" t="s">
        <v>26</v>
      </c>
      <c r="V11" s="26" t="s">
        <v>27</v>
      </c>
      <c r="W11" s="26" t="s">
        <v>28</v>
      </c>
      <c r="X11" s="27" t="s">
        <v>26</v>
      </c>
      <c r="Y11" s="26" t="s">
        <v>29</v>
      </c>
      <c r="Z11" s="26" t="s">
        <v>30</v>
      </c>
      <c r="AA11" s="27" t="s">
        <v>26</v>
      </c>
      <c r="AB11" s="30"/>
    </row>
    <row r="12" spans="1:28" s="29" customFormat="1" ht="30" x14ac:dyDescent="0.25">
      <c r="A12" s="57">
        <v>1</v>
      </c>
      <c r="B12" s="59">
        <v>50100</v>
      </c>
      <c r="C12" s="80" t="s">
        <v>67</v>
      </c>
      <c r="D12" s="61">
        <v>43543</v>
      </c>
      <c r="E12" s="84" t="s">
        <v>133</v>
      </c>
      <c r="F12" s="63" t="s">
        <v>75</v>
      </c>
      <c r="G12" s="57" t="s">
        <v>76</v>
      </c>
      <c r="H12" s="64" t="s">
        <v>77</v>
      </c>
      <c r="I12" s="57" t="s">
        <v>63</v>
      </c>
      <c r="J12" s="65">
        <v>0</v>
      </c>
      <c r="K12" s="66">
        <v>6868614637.7600002</v>
      </c>
      <c r="L12" s="57" t="s">
        <v>52</v>
      </c>
      <c r="M12" s="67">
        <v>0.1</v>
      </c>
      <c r="N12" s="68">
        <f t="shared" ref="N12:N25" si="0">K12</f>
        <v>6868614637.7600002</v>
      </c>
      <c r="O12" s="57" t="s">
        <v>47</v>
      </c>
      <c r="S12" s="22">
        <f t="shared" ref="S12" si="1">K12*J12</f>
        <v>0</v>
      </c>
      <c r="T12" s="22">
        <f t="shared" ref="T12" si="2">N12*M12</f>
        <v>686861463.77600002</v>
      </c>
      <c r="U12" s="24">
        <f t="shared" ref="U12" si="3">T12-S12</f>
        <v>686861463.77600002</v>
      </c>
      <c r="V12" s="22">
        <f t="shared" ref="V12:V25" si="4">(S12+K12)*10%</f>
        <v>686861463.77600002</v>
      </c>
      <c r="W12" s="22">
        <f t="shared" ref="W12:W25" si="5">(N12+T12)*10%</f>
        <v>755547610.1536001</v>
      </c>
      <c r="X12" s="24">
        <f t="shared" ref="X12:X25" si="6">W12-V12</f>
        <v>68686146.377600074</v>
      </c>
      <c r="Y12" s="22">
        <f t="shared" ref="Y12:Y25" si="7">(S12+K12)*2.5%</f>
        <v>171715365.94400001</v>
      </c>
      <c r="Z12" s="22">
        <f t="shared" ref="Z12:Z25" si="8">(T12+N12)*2.5%</f>
        <v>188886902.53840002</v>
      </c>
      <c r="AA12" s="24">
        <f t="shared" ref="AA12:AA25" si="9">Z12-Y12</f>
        <v>17171536.594400018</v>
      </c>
      <c r="AB12" s="55"/>
    </row>
    <row r="13" spans="1:28" s="29" customFormat="1" ht="30" x14ac:dyDescent="0.25">
      <c r="A13" s="57">
        <f>IF(C13=C12,A12,A12+1)</f>
        <v>1</v>
      </c>
      <c r="B13" s="59">
        <v>50100</v>
      </c>
      <c r="C13" s="80" t="s">
        <v>67</v>
      </c>
      <c r="D13" s="61">
        <v>43543</v>
      </c>
      <c r="E13" s="84" t="s">
        <v>133</v>
      </c>
      <c r="F13" s="63" t="s">
        <v>75</v>
      </c>
      <c r="G13" s="57" t="s">
        <v>60</v>
      </c>
      <c r="H13" s="64" t="s">
        <v>78</v>
      </c>
      <c r="I13" s="57" t="s">
        <v>63</v>
      </c>
      <c r="J13" s="65">
        <v>0</v>
      </c>
      <c r="K13" s="66">
        <v>214644136.40000001</v>
      </c>
      <c r="L13" s="57" t="s">
        <v>52</v>
      </c>
      <c r="M13" s="67">
        <v>0.1</v>
      </c>
      <c r="N13" s="68">
        <f t="shared" si="0"/>
        <v>214644136.40000001</v>
      </c>
      <c r="O13" s="57" t="s">
        <v>47</v>
      </c>
      <c r="S13" s="22">
        <f>K13*J13</f>
        <v>0</v>
      </c>
      <c r="T13" s="22">
        <f>N13*M13</f>
        <v>21464413.640000001</v>
      </c>
      <c r="U13" s="24">
        <f>T13-S13</f>
        <v>21464413.640000001</v>
      </c>
      <c r="V13" s="22">
        <f t="shared" si="4"/>
        <v>21464413.640000001</v>
      </c>
      <c r="W13" s="22">
        <f t="shared" si="5"/>
        <v>23610855.004000004</v>
      </c>
      <c r="X13" s="24">
        <f t="shared" si="6"/>
        <v>2146441.3640000038</v>
      </c>
      <c r="Y13" s="22">
        <f t="shared" si="7"/>
        <v>5366103.41</v>
      </c>
      <c r="Z13" s="22">
        <f t="shared" si="8"/>
        <v>5902713.7510000011</v>
      </c>
      <c r="AA13" s="24">
        <f t="shared" si="9"/>
        <v>536610.34100000095</v>
      </c>
      <c r="AB13" s="79"/>
    </row>
    <row r="14" spans="1:28" s="29" customFormat="1" ht="30" x14ac:dyDescent="0.25">
      <c r="A14" s="57">
        <f t="shared" ref="A14:A72" si="10">IF(C14=C13,A13,A13+1)</f>
        <v>1</v>
      </c>
      <c r="B14" s="59">
        <v>50100</v>
      </c>
      <c r="C14" s="80" t="s">
        <v>67</v>
      </c>
      <c r="D14" s="61">
        <v>43543</v>
      </c>
      <c r="E14" s="84" t="s">
        <v>133</v>
      </c>
      <c r="F14" s="63" t="s">
        <v>75</v>
      </c>
      <c r="G14" s="57" t="s">
        <v>79</v>
      </c>
      <c r="H14" s="64" t="s">
        <v>82</v>
      </c>
      <c r="I14" s="57" t="s">
        <v>63</v>
      </c>
      <c r="J14" s="65">
        <v>0</v>
      </c>
      <c r="K14" s="66">
        <v>71548092.819999993</v>
      </c>
      <c r="L14" s="57" t="s">
        <v>52</v>
      </c>
      <c r="M14" s="67">
        <v>0.1</v>
      </c>
      <c r="N14" s="68">
        <f t="shared" si="0"/>
        <v>71548092.819999993</v>
      </c>
      <c r="O14" s="57" t="s">
        <v>47</v>
      </c>
      <c r="S14" s="22">
        <f t="shared" ref="S14:S15" si="11">K14*J14</f>
        <v>0</v>
      </c>
      <c r="T14" s="22">
        <f t="shared" ref="T14:T15" si="12">N14*M14</f>
        <v>7154809.2819999997</v>
      </c>
      <c r="U14" s="24">
        <f t="shared" ref="U14:U15" si="13">T14-S14</f>
        <v>7154809.2819999997</v>
      </c>
      <c r="V14" s="22">
        <f t="shared" si="4"/>
        <v>7154809.2819999997</v>
      </c>
      <c r="W14" s="22">
        <f t="shared" si="5"/>
        <v>7870290.2102000006</v>
      </c>
      <c r="X14" s="24">
        <f t="shared" si="6"/>
        <v>715480.9282000009</v>
      </c>
      <c r="Y14" s="22">
        <f t="shared" si="7"/>
        <v>1788702.3204999999</v>
      </c>
      <c r="Z14" s="22">
        <f t="shared" si="8"/>
        <v>1967572.5525500001</v>
      </c>
      <c r="AA14" s="24">
        <f t="shared" si="9"/>
        <v>178870.23205000022</v>
      </c>
      <c r="AB14" s="55"/>
    </row>
    <row r="15" spans="1:28" s="29" customFormat="1" ht="30" x14ac:dyDescent="0.25">
      <c r="A15" s="57">
        <f t="shared" si="10"/>
        <v>1</v>
      </c>
      <c r="B15" s="59">
        <v>50100</v>
      </c>
      <c r="C15" s="80" t="s">
        <v>67</v>
      </c>
      <c r="D15" s="61">
        <v>43543</v>
      </c>
      <c r="E15" s="84" t="s">
        <v>133</v>
      </c>
      <c r="F15" s="63" t="s">
        <v>75</v>
      </c>
      <c r="G15" s="57" t="s">
        <v>80</v>
      </c>
      <c r="H15" s="64" t="s">
        <v>83</v>
      </c>
      <c r="I15" s="57" t="s">
        <v>63</v>
      </c>
      <c r="J15" s="65">
        <v>0</v>
      </c>
      <c r="K15" s="66">
        <v>1158014733.3399999</v>
      </c>
      <c r="L15" s="57" t="s">
        <v>52</v>
      </c>
      <c r="M15" s="67">
        <v>0.1</v>
      </c>
      <c r="N15" s="68">
        <f t="shared" si="0"/>
        <v>1158014733.3399999</v>
      </c>
      <c r="O15" s="57" t="s">
        <v>47</v>
      </c>
      <c r="S15" s="22">
        <f t="shared" si="11"/>
        <v>0</v>
      </c>
      <c r="T15" s="22">
        <f t="shared" si="12"/>
        <v>115801473.33399999</v>
      </c>
      <c r="U15" s="24">
        <f t="shared" si="13"/>
        <v>115801473.33399999</v>
      </c>
      <c r="V15" s="22">
        <f t="shared" si="4"/>
        <v>115801473.33399999</v>
      </c>
      <c r="W15" s="22">
        <f t="shared" si="5"/>
        <v>127381620.66739999</v>
      </c>
      <c r="X15" s="24">
        <f t="shared" si="6"/>
        <v>11580147.333399996</v>
      </c>
      <c r="Y15" s="22">
        <f t="shared" si="7"/>
        <v>28950368.333499998</v>
      </c>
      <c r="Z15" s="22">
        <f t="shared" si="8"/>
        <v>31845405.166849997</v>
      </c>
      <c r="AA15" s="24">
        <f t="shared" si="9"/>
        <v>2895036.833349999</v>
      </c>
      <c r="AB15" s="55"/>
    </row>
    <row r="16" spans="1:28" s="29" customFormat="1" ht="30" x14ac:dyDescent="0.25">
      <c r="A16" s="57">
        <f t="shared" si="10"/>
        <v>1</v>
      </c>
      <c r="B16" s="59">
        <v>50100</v>
      </c>
      <c r="C16" s="80" t="s">
        <v>67</v>
      </c>
      <c r="D16" s="61">
        <v>43543</v>
      </c>
      <c r="E16" s="84" t="s">
        <v>133</v>
      </c>
      <c r="F16" s="63" t="s">
        <v>75</v>
      </c>
      <c r="G16" s="57" t="s">
        <v>81</v>
      </c>
      <c r="H16" s="64" t="s">
        <v>84</v>
      </c>
      <c r="I16" s="57" t="s">
        <v>63</v>
      </c>
      <c r="J16" s="65">
        <v>0</v>
      </c>
      <c r="K16" s="66">
        <v>1335563878.4200001</v>
      </c>
      <c r="L16" s="57" t="s">
        <v>52</v>
      </c>
      <c r="M16" s="67">
        <v>0.1</v>
      </c>
      <c r="N16" s="68">
        <f t="shared" si="0"/>
        <v>1335563878.4200001</v>
      </c>
      <c r="O16" s="57" t="s">
        <v>47</v>
      </c>
      <c r="S16" s="22">
        <f>K16*J16</f>
        <v>0</v>
      </c>
      <c r="T16" s="22">
        <f>N16*M16</f>
        <v>133556387.84200001</v>
      </c>
      <c r="U16" s="24">
        <f>T16-S16</f>
        <v>133556387.84200001</v>
      </c>
      <c r="V16" s="22">
        <f t="shared" si="4"/>
        <v>133556387.84200001</v>
      </c>
      <c r="W16" s="22">
        <f t="shared" si="5"/>
        <v>146912026.62620002</v>
      </c>
      <c r="X16" s="24">
        <f t="shared" si="6"/>
        <v>13355638.784200013</v>
      </c>
      <c r="Y16" s="22">
        <f t="shared" si="7"/>
        <v>33389096.960500002</v>
      </c>
      <c r="Z16" s="22">
        <f t="shared" si="8"/>
        <v>36728006.656550005</v>
      </c>
      <c r="AA16" s="24">
        <f t="shared" si="9"/>
        <v>3338909.6960500032</v>
      </c>
      <c r="AB16" s="79"/>
    </row>
    <row r="17" spans="1:28" s="29" customFormat="1" ht="30" x14ac:dyDescent="0.25">
      <c r="A17" s="57">
        <f t="shared" si="10"/>
        <v>1</v>
      </c>
      <c r="B17" s="59">
        <v>50100</v>
      </c>
      <c r="C17" s="80" t="s">
        <v>67</v>
      </c>
      <c r="D17" s="61">
        <v>43543</v>
      </c>
      <c r="E17" s="84" t="s">
        <v>133</v>
      </c>
      <c r="F17" s="63" t="s">
        <v>75</v>
      </c>
      <c r="G17" s="57" t="s">
        <v>65</v>
      </c>
      <c r="H17" s="64" t="s">
        <v>85</v>
      </c>
      <c r="I17" s="57" t="s">
        <v>63</v>
      </c>
      <c r="J17" s="65">
        <v>0</v>
      </c>
      <c r="K17" s="66">
        <v>214644136.40000001</v>
      </c>
      <c r="L17" s="57" t="s">
        <v>52</v>
      </c>
      <c r="M17" s="67">
        <v>0.1</v>
      </c>
      <c r="N17" s="68">
        <f t="shared" si="0"/>
        <v>214644136.40000001</v>
      </c>
      <c r="O17" s="57" t="s">
        <v>47</v>
      </c>
      <c r="S17" s="22">
        <f t="shared" ref="S17:S18" si="14">K17*J17</f>
        <v>0</v>
      </c>
      <c r="T17" s="22">
        <f t="shared" ref="T17:T18" si="15">N17*M17</f>
        <v>21464413.640000001</v>
      </c>
      <c r="U17" s="24">
        <f t="shared" ref="U17:U18" si="16">T17-S17</f>
        <v>21464413.640000001</v>
      </c>
      <c r="V17" s="22">
        <f t="shared" si="4"/>
        <v>21464413.640000001</v>
      </c>
      <c r="W17" s="22">
        <f t="shared" si="5"/>
        <v>23610855.004000004</v>
      </c>
      <c r="X17" s="24">
        <f t="shared" si="6"/>
        <v>2146441.3640000038</v>
      </c>
      <c r="Y17" s="22">
        <f t="shared" si="7"/>
        <v>5366103.41</v>
      </c>
      <c r="Z17" s="22">
        <f t="shared" si="8"/>
        <v>5902713.7510000011</v>
      </c>
      <c r="AA17" s="24">
        <f t="shared" si="9"/>
        <v>536610.34100000095</v>
      </c>
      <c r="AB17" s="55"/>
    </row>
    <row r="18" spans="1:28" s="29" customFormat="1" ht="30" x14ac:dyDescent="0.25">
      <c r="A18" s="57">
        <f t="shared" si="10"/>
        <v>2</v>
      </c>
      <c r="B18" s="59">
        <v>50100</v>
      </c>
      <c r="C18" s="80" t="s">
        <v>68</v>
      </c>
      <c r="D18" s="61">
        <v>43641</v>
      </c>
      <c r="E18" s="84" t="s">
        <v>133</v>
      </c>
      <c r="F18" s="63" t="s">
        <v>75</v>
      </c>
      <c r="G18" s="57" t="s">
        <v>61</v>
      </c>
      <c r="H18" s="64" t="s">
        <v>86</v>
      </c>
      <c r="I18" s="57" t="s">
        <v>63</v>
      </c>
      <c r="J18" s="65">
        <v>0</v>
      </c>
      <c r="K18" s="66">
        <v>742351471.51999998</v>
      </c>
      <c r="L18" s="57" t="s">
        <v>52</v>
      </c>
      <c r="M18" s="67">
        <v>0.1</v>
      </c>
      <c r="N18" s="68">
        <f t="shared" si="0"/>
        <v>742351471.51999998</v>
      </c>
      <c r="O18" s="57" t="s">
        <v>47</v>
      </c>
      <c r="S18" s="22">
        <f t="shared" si="14"/>
        <v>0</v>
      </c>
      <c r="T18" s="22">
        <f t="shared" si="15"/>
        <v>74235147.151999995</v>
      </c>
      <c r="U18" s="24">
        <f t="shared" si="16"/>
        <v>74235147.151999995</v>
      </c>
      <c r="V18" s="22">
        <f t="shared" si="4"/>
        <v>74235147.151999995</v>
      </c>
      <c r="W18" s="22">
        <f t="shared" si="5"/>
        <v>81658661.867200002</v>
      </c>
      <c r="X18" s="24">
        <f t="shared" si="6"/>
        <v>7423514.715200007</v>
      </c>
      <c r="Y18" s="22">
        <f t="shared" si="7"/>
        <v>18558786.787999999</v>
      </c>
      <c r="Z18" s="22">
        <f t="shared" si="8"/>
        <v>20414665.466800001</v>
      </c>
      <c r="AA18" s="24">
        <f t="shared" si="9"/>
        <v>1855878.6788000017</v>
      </c>
      <c r="AB18" s="55"/>
    </row>
    <row r="19" spans="1:28" s="29" customFormat="1" ht="30" x14ac:dyDescent="0.25">
      <c r="A19" s="57">
        <f t="shared" si="10"/>
        <v>2</v>
      </c>
      <c r="B19" s="59">
        <v>50100</v>
      </c>
      <c r="C19" s="80" t="s">
        <v>68</v>
      </c>
      <c r="D19" s="61">
        <v>43641</v>
      </c>
      <c r="E19" s="84" t="s">
        <v>133</v>
      </c>
      <c r="F19" s="63" t="s">
        <v>75</v>
      </c>
      <c r="G19" s="57" t="s">
        <v>64</v>
      </c>
      <c r="H19" s="64" t="s">
        <v>87</v>
      </c>
      <c r="I19" s="57" t="s">
        <v>63</v>
      </c>
      <c r="J19" s="65">
        <v>0</v>
      </c>
      <c r="K19" s="66">
        <v>448424879.36000001</v>
      </c>
      <c r="L19" s="57" t="s">
        <v>52</v>
      </c>
      <c r="M19" s="67">
        <v>0.1</v>
      </c>
      <c r="N19" s="68">
        <f t="shared" si="0"/>
        <v>448424879.36000001</v>
      </c>
      <c r="O19" s="57" t="s">
        <v>47</v>
      </c>
      <c r="S19" s="22">
        <f>K19*J19</f>
        <v>0</v>
      </c>
      <c r="T19" s="22">
        <f>N19*M19</f>
        <v>44842487.936000004</v>
      </c>
      <c r="U19" s="24">
        <f>T19-S19</f>
        <v>44842487.936000004</v>
      </c>
      <c r="V19" s="22">
        <f t="shared" si="4"/>
        <v>44842487.936000004</v>
      </c>
      <c r="W19" s="22">
        <f t="shared" si="5"/>
        <v>49326736.729600005</v>
      </c>
      <c r="X19" s="24">
        <f t="shared" si="6"/>
        <v>4484248.7936000004</v>
      </c>
      <c r="Y19" s="22">
        <f t="shared" si="7"/>
        <v>11210621.984000001</v>
      </c>
      <c r="Z19" s="22">
        <f t="shared" si="8"/>
        <v>12331684.182400001</v>
      </c>
      <c r="AA19" s="24">
        <f t="shared" si="9"/>
        <v>1121062.1984000001</v>
      </c>
      <c r="AB19" s="79"/>
    </row>
    <row r="20" spans="1:28" s="29" customFormat="1" ht="30" x14ac:dyDescent="0.25">
      <c r="A20" s="57">
        <f t="shared" si="10"/>
        <v>2</v>
      </c>
      <c r="B20" s="59">
        <v>50100</v>
      </c>
      <c r="C20" s="80" t="s">
        <v>68</v>
      </c>
      <c r="D20" s="61">
        <v>43641</v>
      </c>
      <c r="E20" s="84" t="s">
        <v>133</v>
      </c>
      <c r="F20" s="63" t="s">
        <v>75</v>
      </c>
      <c r="G20" s="57" t="s">
        <v>62</v>
      </c>
      <c r="H20" s="64" t="s">
        <v>88</v>
      </c>
      <c r="I20" s="57" t="s">
        <v>63</v>
      </c>
      <c r="J20" s="65">
        <v>0</v>
      </c>
      <c r="K20" s="66">
        <v>24022700.16</v>
      </c>
      <c r="L20" s="57" t="s">
        <v>52</v>
      </c>
      <c r="M20" s="67">
        <v>0.1</v>
      </c>
      <c r="N20" s="68">
        <f t="shared" si="0"/>
        <v>24022700.16</v>
      </c>
      <c r="O20" s="57" t="s">
        <v>47</v>
      </c>
      <c r="S20" s="22">
        <f t="shared" ref="S20:S21" si="17">K20*J20</f>
        <v>0</v>
      </c>
      <c r="T20" s="22">
        <f t="shared" ref="T20:T21" si="18">N20*M20</f>
        <v>2402270.0160000003</v>
      </c>
      <c r="U20" s="24">
        <f t="shared" ref="U20:U21" si="19">T20-S20</f>
        <v>2402270.0160000003</v>
      </c>
      <c r="V20" s="22">
        <f t="shared" si="4"/>
        <v>2402270.0160000003</v>
      </c>
      <c r="W20" s="22">
        <f t="shared" si="5"/>
        <v>2642497.0175999999</v>
      </c>
      <c r="X20" s="24">
        <f t="shared" si="6"/>
        <v>240227.00159999961</v>
      </c>
      <c r="Y20" s="22">
        <f t="shared" si="7"/>
        <v>600567.50400000007</v>
      </c>
      <c r="Z20" s="22">
        <f t="shared" si="8"/>
        <v>660624.25439999998</v>
      </c>
      <c r="AA20" s="24">
        <f t="shared" si="9"/>
        <v>60056.750399999903</v>
      </c>
      <c r="AB20" s="55"/>
    </row>
    <row r="21" spans="1:28" s="29" customFormat="1" ht="30" x14ac:dyDescent="0.25">
      <c r="A21" s="57">
        <f t="shared" si="10"/>
        <v>3</v>
      </c>
      <c r="B21" s="59">
        <v>50100</v>
      </c>
      <c r="C21" s="80" t="s">
        <v>69</v>
      </c>
      <c r="D21" s="61">
        <v>43742</v>
      </c>
      <c r="E21" s="84" t="s">
        <v>133</v>
      </c>
      <c r="F21" s="63" t="s">
        <v>75</v>
      </c>
      <c r="G21" s="57" t="s">
        <v>64</v>
      </c>
      <c r="H21" s="64" t="s">
        <v>89</v>
      </c>
      <c r="I21" s="57" t="s">
        <v>63</v>
      </c>
      <c r="J21" s="65">
        <v>0</v>
      </c>
      <c r="K21" s="66">
        <v>3278835952.98</v>
      </c>
      <c r="L21" s="57" t="s">
        <v>52</v>
      </c>
      <c r="M21" s="67">
        <v>0.1</v>
      </c>
      <c r="N21" s="68">
        <f t="shared" si="0"/>
        <v>3278835952.98</v>
      </c>
      <c r="O21" s="57" t="s">
        <v>47</v>
      </c>
      <c r="S21" s="22">
        <f t="shared" si="17"/>
        <v>0</v>
      </c>
      <c r="T21" s="22">
        <f t="shared" si="18"/>
        <v>327883595.29800004</v>
      </c>
      <c r="U21" s="24">
        <f t="shared" si="19"/>
        <v>327883595.29800004</v>
      </c>
      <c r="V21" s="22">
        <f t="shared" si="4"/>
        <v>327883595.29800004</v>
      </c>
      <c r="W21" s="22">
        <f t="shared" si="5"/>
        <v>360671954.82780004</v>
      </c>
      <c r="X21" s="24">
        <f t="shared" si="6"/>
        <v>32788359.529799998</v>
      </c>
      <c r="Y21" s="22">
        <f t="shared" si="7"/>
        <v>81970898.824500009</v>
      </c>
      <c r="Z21" s="22">
        <f t="shared" si="8"/>
        <v>90167988.706950009</v>
      </c>
      <c r="AA21" s="24">
        <f t="shared" si="9"/>
        <v>8197089.8824499995</v>
      </c>
      <c r="AB21" s="55"/>
    </row>
    <row r="22" spans="1:28" s="29" customFormat="1" ht="30" x14ac:dyDescent="0.25">
      <c r="A22" s="57">
        <f t="shared" si="10"/>
        <v>3</v>
      </c>
      <c r="B22" s="59">
        <v>50100</v>
      </c>
      <c r="C22" s="80" t="s">
        <v>69</v>
      </c>
      <c r="D22" s="61">
        <v>43742</v>
      </c>
      <c r="E22" s="84" t="s">
        <v>133</v>
      </c>
      <c r="F22" s="63" t="s">
        <v>75</v>
      </c>
      <c r="G22" s="57" t="s">
        <v>62</v>
      </c>
      <c r="H22" s="64" t="s">
        <v>90</v>
      </c>
      <c r="I22" s="57" t="s">
        <v>63</v>
      </c>
      <c r="J22" s="65">
        <v>0</v>
      </c>
      <c r="K22" s="66">
        <v>190077462.96000001</v>
      </c>
      <c r="L22" s="57" t="s">
        <v>52</v>
      </c>
      <c r="M22" s="67">
        <v>0.1</v>
      </c>
      <c r="N22" s="68">
        <f t="shared" si="0"/>
        <v>190077462.96000001</v>
      </c>
      <c r="O22" s="57" t="s">
        <v>47</v>
      </c>
      <c r="S22" s="22">
        <f>K22*J22</f>
        <v>0</v>
      </c>
      <c r="T22" s="22">
        <f>N22*M22</f>
        <v>19007746.296</v>
      </c>
      <c r="U22" s="24">
        <f>T22-S22</f>
        <v>19007746.296</v>
      </c>
      <c r="V22" s="22">
        <f t="shared" si="4"/>
        <v>19007746.296</v>
      </c>
      <c r="W22" s="22">
        <f t="shared" si="5"/>
        <v>20908520.925600003</v>
      </c>
      <c r="X22" s="24">
        <f t="shared" si="6"/>
        <v>1900774.6296000034</v>
      </c>
      <c r="Y22" s="22">
        <f t="shared" si="7"/>
        <v>4751936.574</v>
      </c>
      <c r="Z22" s="22">
        <f t="shared" si="8"/>
        <v>5227130.2314000009</v>
      </c>
      <c r="AA22" s="24">
        <f t="shared" si="9"/>
        <v>475193.65740000084</v>
      </c>
      <c r="AB22" s="79"/>
    </row>
    <row r="23" spans="1:28" s="29" customFormat="1" ht="30" x14ac:dyDescent="0.25">
      <c r="A23" s="57">
        <f t="shared" si="10"/>
        <v>3</v>
      </c>
      <c r="B23" s="59">
        <v>50100</v>
      </c>
      <c r="C23" s="80" t="s">
        <v>69</v>
      </c>
      <c r="D23" s="61">
        <v>43742</v>
      </c>
      <c r="E23" s="84" t="s">
        <v>133</v>
      </c>
      <c r="F23" s="63" t="s">
        <v>75</v>
      </c>
      <c r="G23" s="57" t="s">
        <v>60</v>
      </c>
      <c r="H23" s="64" t="s">
        <v>91</v>
      </c>
      <c r="I23" s="57" t="s">
        <v>63</v>
      </c>
      <c r="J23" s="65">
        <v>0</v>
      </c>
      <c r="K23" s="66">
        <v>1821575497.98</v>
      </c>
      <c r="L23" s="57" t="s">
        <v>52</v>
      </c>
      <c r="M23" s="67">
        <v>0.1</v>
      </c>
      <c r="N23" s="68">
        <f t="shared" si="0"/>
        <v>1821575497.98</v>
      </c>
      <c r="O23" s="57" t="s">
        <v>47</v>
      </c>
      <c r="S23" s="22">
        <f t="shared" ref="S23:S24" si="20">K23*J23</f>
        <v>0</v>
      </c>
      <c r="T23" s="22">
        <f t="shared" ref="T23:T24" si="21">N23*M23</f>
        <v>182157549.79800001</v>
      </c>
      <c r="U23" s="24">
        <f t="shared" ref="U23:U24" si="22">T23-S23</f>
        <v>182157549.79800001</v>
      </c>
      <c r="V23" s="22">
        <f t="shared" si="4"/>
        <v>182157549.79800001</v>
      </c>
      <c r="W23" s="22">
        <f t="shared" si="5"/>
        <v>200373304.77780002</v>
      </c>
      <c r="X23" s="24">
        <f t="shared" si="6"/>
        <v>18215754.979800016</v>
      </c>
      <c r="Y23" s="22">
        <f t="shared" si="7"/>
        <v>45539387.449500002</v>
      </c>
      <c r="Z23" s="22">
        <f t="shared" si="8"/>
        <v>50093326.194450006</v>
      </c>
      <c r="AA23" s="24">
        <f t="shared" si="9"/>
        <v>4553938.7449500039</v>
      </c>
      <c r="AB23" s="55"/>
    </row>
    <row r="24" spans="1:28" s="29" customFormat="1" ht="30" x14ac:dyDescent="0.25">
      <c r="A24" s="57">
        <f t="shared" si="10"/>
        <v>3</v>
      </c>
      <c r="B24" s="59">
        <v>50100</v>
      </c>
      <c r="C24" s="80" t="s">
        <v>69</v>
      </c>
      <c r="D24" s="61">
        <v>43742</v>
      </c>
      <c r="E24" s="84" t="s">
        <v>133</v>
      </c>
      <c r="F24" s="63" t="s">
        <v>75</v>
      </c>
      <c r="G24" s="57" t="s">
        <v>65</v>
      </c>
      <c r="H24" s="64" t="s">
        <v>92</v>
      </c>
      <c r="I24" s="57" t="s">
        <v>63</v>
      </c>
      <c r="J24" s="65">
        <v>0</v>
      </c>
      <c r="K24" s="66">
        <v>190077462.96000001</v>
      </c>
      <c r="L24" s="57" t="s">
        <v>52</v>
      </c>
      <c r="M24" s="67">
        <v>0.1</v>
      </c>
      <c r="N24" s="68">
        <f t="shared" si="0"/>
        <v>190077462.96000001</v>
      </c>
      <c r="O24" s="57" t="s">
        <v>47</v>
      </c>
      <c r="S24" s="22">
        <f t="shared" si="20"/>
        <v>0</v>
      </c>
      <c r="T24" s="22">
        <f t="shared" si="21"/>
        <v>19007746.296</v>
      </c>
      <c r="U24" s="24">
        <f t="shared" si="22"/>
        <v>19007746.296</v>
      </c>
      <c r="V24" s="22">
        <f t="shared" si="4"/>
        <v>19007746.296</v>
      </c>
      <c r="W24" s="22">
        <f t="shared" si="5"/>
        <v>20908520.925600003</v>
      </c>
      <c r="X24" s="24">
        <f t="shared" si="6"/>
        <v>1900774.6296000034</v>
      </c>
      <c r="Y24" s="22">
        <f t="shared" si="7"/>
        <v>4751936.574</v>
      </c>
      <c r="Z24" s="22">
        <f t="shared" si="8"/>
        <v>5227130.2314000009</v>
      </c>
      <c r="AA24" s="24">
        <f t="shared" si="9"/>
        <v>475193.65740000084</v>
      </c>
      <c r="AB24" s="55"/>
    </row>
    <row r="25" spans="1:28" s="29" customFormat="1" ht="30" x14ac:dyDescent="0.25">
      <c r="A25" s="57">
        <f t="shared" si="10"/>
        <v>3</v>
      </c>
      <c r="B25" s="59">
        <v>50100</v>
      </c>
      <c r="C25" s="80" t="s">
        <v>69</v>
      </c>
      <c r="D25" s="61">
        <v>43742</v>
      </c>
      <c r="E25" s="84" t="s">
        <v>133</v>
      </c>
      <c r="F25" s="63" t="s">
        <v>75</v>
      </c>
      <c r="G25" s="57" t="s">
        <v>61</v>
      </c>
      <c r="H25" s="64" t="s">
        <v>93</v>
      </c>
      <c r="I25" s="57" t="s">
        <v>63</v>
      </c>
      <c r="J25" s="65">
        <v>0</v>
      </c>
      <c r="K25" s="66">
        <v>304123884.12</v>
      </c>
      <c r="L25" s="57" t="s">
        <v>52</v>
      </c>
      <c r="M25" s="67">
        <v>0.1</v>
      </c>
      <c r="N25" s="68">
        <f t="shared" si="0"/>
        <v>304123884.12</v>
      </c>
      <c r="O25" s="57" t="s">
        <v>47</v>
      </c>
      <c r="S25" s="22">
        <f>K25*J25</f>
        <v>0</v>
      </c>
      <c r="T25" s="22">
        <f>N25*M25</f>
        <v>30412388.412</v>
      </c>
      <c r="U25" s="24">
        <f>T25-S25</f>
        <v>30412388.412</v>
      </c>
      <c r="V25" s="22">
        <f t="shared" si="4"/>
        <v>30412388.412</v>
      </c>
      <c r="W25" s="22">
        <f t="shared" si="5"/>
        <v>33453627.253200002</v>
      </c>
      <c r="X25" s="24">
        <f t="shared" si="6"/>
        <v>3041238.8412000015</v>
      </c>
      <c r="Y25" s="22">
        <f t="shared" si="7"/>
        <v>7603097.1030000001</v>
      </c>
      <c r="Z25" s="22">
        <f t="shared" si="8"/>
        <v>8363406.8133000005</v>
      </c>
      <c r="AA25" s="24">
        <f t="shared" si="9"/>
        <v>760309.71030000038</v>
      </c>
      <c r="AB25" s="79"/>
    </row>
    <row r="26" spans="1:28" s="29" customFormat="1" ht="30" x14ac:dyDescent="0.25">
      <c r="A26" s="57">
        <f t="shared" si="10"/>
        <v>4</v>
      </c>
      <c r="B26" s="59">
        <v>50100</v>
      </c>
      <c r="C26" s="80" t="s">
        <v>70</v>
      </c>
      <c r="D26" s="61">
        <v>43780</v>
      </c>
      <c r="E26" s="84" t="s">
        <v>133</v>
      </c>
      <c r="F26" s="63" t="s">
        <v>75</v>
      </c>
      <c r="G26" s="57" t="s">
        <v>64</v>
      </c>
      <c r="H26" s="64" t="s">
        <v>89</v>
      </c>
      <c r="I26" s="57" t="s">
        <v>63</v>
      </c>
      <c r="J26" s="65">
        <v>0</v>
      </c>
      <c r="K26" s="66">
        <v>3251888029.3200002</v>
      </c>
      <c r="L26" s="57" t="s">
        <v>52</v>
      </c>
      <c r="M26" s="67">
        <v>0.1</v>
      </c>
      <c r="N26" s="68">
        <f t="shared" ref="N26:N53" si="23">K26</f>
        <v>3251888029.3200002</v>
      </c>
      <c r="O26" s="57" t="s">
        <v>47</v>
      </c>
      <c r="S26" s="22">
        <f t="shared" ref="S26" si="24">K26*J26</f>
        <v>0</v>
      </c>
      <c r="T26" s="22">
        <f t="shared" ref="T26" si="25">N26*M26</f>
        <v>325188802.93200004</v>
      </c>
      <c r="U26" s="24">
        <f t="shared" ref="U26" si="26">T26-S26</f>
        <v>325188802.93200004</v>
      </c>
      <c r="V26" s="22">
        <f t="shared" ref="V26:V53" si="27">(S26+K26)*10%</f>
        <v>325188802.93200004</v>
      </c>
      <c r="W26" s="22">
        <f t="shared" ref="W26:W53" si="28">(N26+T26)*10%</f>
        <v>357707683.22520006</v>
      </c>
      <c r="X26" s="24">
        <f t="shared" ref="X26:X53" si="29">W26-V26</f>
        <v>32518880.293200016</v>
      </c>
      <c r="Y26" s="22">
        <f t="shared" ref="Y26:Y53" si="30">(S26+K26)*2.5%</f>
        <v>81297200.73300001</v>
      </c>
      <c r="Z26" s="22">
        <f t="shared" ref="Z26:Z53" si="31">(T26+N26)*2.5%</f>
        <v>89426920.806300014</v>
      </c>
      <c r="AA26" s="24">
        <f t="shared" ref="AA26:AA53" si="32">Z26-Y26</f>
        <v>8129720.073300004</v>
      </c>
      <c r="AB26" s="55"/>
    </row>
    <row r="27" spans="1:28" s="29" customFormat="1" ht="30" x14ac:dyDescent="0.25">
      <c r="A27" s="57">
        <f t="shared" si="10"/>
        <v>4</v>
      </c>
      <c r="B27" s="59">
        <v>50100</v>
      </c>
      <c r="C27" s="80" t="s">
        <v>70</v>
      </c>
      <c r="D27" s="61">
        <v>43780</v>
      </c>
      <c r="E27" s="84" t="s">
        <v>133</v>
      </c>
      <c r="F27" s="63" t="s">
        <v>75</v>
      </c>
      <c r="G27" s="57" t="s">
        <v>62</v>
      </c>
      <c r="H27" s="64" t="s">
        <v>90</v>
      </c>
      <c r="I27" s="57" t="s">
        <v>63</v>
      </c>
      <c r="J27" s="65">
        <v>0</v>
      </c>
      <c r="K27" s="66">
        <v>282772750.07999998</v>
      </c>
      <c r="L27" s="57" t="s">
        <v>52</v>
      </c>
      <c r="M27" s="67">
        <v>0.1</v>
      </c>
      <c r="N27" s="68">
        <f t="shared" si="23"/>
        <v>282772750.07999998</v>
      </c>
      <c r="O27" s="57" t="s">
        <v>47</v>
      </c>
      <c r="S27" s="22">
        <f>K27*J27</f>
        <v>0</v>
      </c>
      <c r="T27" s="22">
        <f>N27*M27</f>
        <v>28277275.008000001</v>
      </c>
      <c r="U27" s="24">
        <f>T27-S27</f>
        <v>28277275.008000001</v>
      </c>
      <c r="V27" s="22">
        <f t="shared" si="27"/>
        <v>28277275.008000001</v>
      </c>
      <c r="W27" s="22">
        <f t="shared" si="28"/>
        <v>31105002.5088</v>
      </c>
      <c r="X27" s="24">
        <f t="shared" si="29"/>
        <v>2827727.5007999986</v>
      </c>
      <c r="Y27" s="22">
        <f t="shared" si="30"/>
        <v>7069318.7520000003</v>
      </c>
      <c r="Z27" s="22">
        <f t="shared" si="31"/>
        <v>7776250.6272</v>
      </c>
      <c r="AA27" s="24">
        <f t="shared" si="32"/>
        <v>706931.87519999966</v>
      </c>
      <c r="AB27" s="83"/>
    </row>
    <row r="28" spans="1:28" s="29" customFormat="1" ht="30" x14ac:dyDescent="0.25">
      <c r="A28" s="57">
        <f t="shared" si="10"/>
        <v>4</v>
      </c>
      <c r="B28" s="59">
        <v>50100</v>
      </c>
      <c r="C28" s="80" t="s">
        <v>70</v>
      </c>
      <c r="D28" s="61">
        <v>43780</v>
      </c>
      <c r="E28" s="84" t="s">
        <v>133</v>
      </c>
      <c r="F28" s="63" t="s">
        <v>75</v>
      </c>
      <c r="G28" s="57" t="s">
        <v>61</v>
      </c>
      <c r="H28" s="64" t="s">
        <v>93</v>
      </c>
      <c r="I28" s="57" t="s">
        <v>63</v>
      </c>
      <c r="J28" s="65">
        <v>0</v>
      </c>
      <c r="K28" s="66">
        <v>452436512.39999998</v>
      </c>
      <c r="L28" s="57" t="s">
        <v>52</v>
      </c>
      <c r="M28" s="67">
        <v>0.1</v>
      </c>
      <c r="N28" s="68">
        <f t="shared" si="23"/>
        <v>452436512.39999998</v>
      </c>
      <c r="O28" s="57" t="s">
        <v>47</v>
      </c>
      <c r="S28" s="22">
        <f t="shared" ref="S28:S29" si="33">K28*J28</f>
        <v>0</v>
      </c>
      <c r="T28" s="22">
        <f t="shared" ref="T28:T29" si="34">N28*M28</f>
        <v>45243651.240000002</v>
      </c>
      <c r="U28" s="24">
        <f t="shared" ref="U28:U29" si="35">T28-S28</f>
        <v>45243651.240000002</v>
      </c>
      <c r="V28" s="22">
        <f t="shared" si="27"/>
        <v>45243651.240000002</v>
      </c>
      <c r="W28" s="22">
        <f t="shared" si="28"/>
        <v>49768016.364</v>
      </c>
      <c r="X28" s="24">
        <f t="shared" si="29"/>
        <v>4524365.123999998</v>
      </c>
      <c r="Y28" s="22">
        <f t="shared" si="30"/>
        <v>11310912.810000001</v>
      </c>
      <c r="Z28" s="22">
        <f t="shared" si="31"/>
        <v>12442004.091</v>
      </c>
      <c r="AA28" s="24">
        <f t="shared" si="32"/>
        <v>1131091.2809999995</v>
      </c>
      <c r="AB28" s="55"/>
    </row>
    <row r="29" spans="1:28" s="29" customFormat="1" ht="30" x14ac:dyDescent="0.25">
      <c r="A29" s="57">
        <f t="shared" si="10"/>
        <v>4</v>
      </c>
      <c r="B29" s="59">
        <v>50100</v>
      </c>
      <c r="C29" s="80" t="s">
        <v>70</v>
      </c>
      <c r="D29" s="61">
        <v>43780</v>
      </c>
      <c r="E29" s="84" t="s">
        <v>133</v>
      </c>
      <c r="F29" s="63" t="s">
        <v>75</v>
      </c>
      <c r="G29" s="57" t="s">
        <v>60</v>
      </c>
      <c r="H29" s="64" t="s">
        <v>94</v>
      </c>
      <c r="I29" s="57" t="s">
        <v>63</v>
      </c>
      <c r="J29" s="65">
        <v>0</v>
      </c>
      <c r="K29" s="66">
        <v>455578444.31999999</v>
      </c>
      <c r="L29" s="57" t="s">
        <v>52</v>
      </c>
      <c r="M29" s="67">
        <v>0.1</v>
      </c>
      <c r="N29" s="68">
        <f t="shared" si="23"/>
        <v>455578444.31999999</v>
      </c>
      <c r="O29" s="57" t="s">
        <v>47</v>
      </c>
      <c r="S29" s="22">
        <f t="shared" si="33"/>
        <v>0</v>
      </c>
      <c r="T29" s="22">
        <f t="shared" si="34"/>
        <v>45557844.432000004</v>
      </c>
      <c r="U29" s="24">
        <f t="shared" si="35"/>
        <v>45557844.432000004</v>
      </c>
      <c r="V29" s="22">
        <f t="shared" si="27"/>
        <v>45557844.432000004</v>
      </c>
      <c r="W29" s="22">
        <f t="shared" si="28"/>
        <v>50113628.875200003</v>
      </c>
      <c r="X29" s="24">
        <f t="shared" si="29"/>
        <v>4555784.4431999996</v>
      </c>
      <c r="Y29" s="22">
        <f t="shared" si="30"/>
        <v>11389461.108000001</v>
      </c>
      <c r="Z29" s="22">
        <f t="shared" si="31"/>
        <v>12528407.218800001</v>
      </c>
      <c r="AA29" s="24">
        <f t="shared" si="32"/>
        <v>1138946.1107999999</v>
      </c>
      <c r="AB29" s="55"/>
    </row>
    <row r="30" spans="1:28" s="29" customFormat="1" ht="30" x14ac:dyDescent="0.25">
      <c r="A30" s="57">
        <f t="shared" si="10"/>
        <v>5</v>
      </c>
      <c r="B30" s="59">
        <v>50100</v>
      </c>
      <c r="C30" s="80" t="s">
        <v>71</v>
      </c>
      <c r="D30" s="61">
        <v>43784</v>
      </c>
      <c r="E30" s="84" t="s">
        <v>133</v>
      </c>
      <c r="F30" s="63" t="s">
        <v>75</v>
      </c>
      <c r="G30" s="57" t="s">
        <v>60</v>
      </c>
      <c r="H30" s="64" t="s">
        <v>95</v>
      </c>
      <c r="I30" s="57" t="s">
        <v>63</v>
      </c>
      <c r="J30" s="65">
        <v>0</v>
      </c>
      <c r="K30" s="66">
        <v>7042933321.1800003</v>
      </c>
      <c r="L30" s="57" t="s">
        <v>52</v>
      </c>
      <c r="M30" s="67">
        <v>0.1</v>
      </c>
      <c r="N30" s="68">
        <f t="shared" si="23"/>
        <v>7042933321.1800003</v>
      </c>
      <c r="O30" s="57" t="s">
        <v>47</v>
      </c>
      <c r="S30" s="22">
        <f>K30*J30</f>
        <v>0</v>
      </c>
      <c r="T30" s="22">
        <f>N30*M30</f>
        <v>704293332.11800003</v>
      </c>
      <c r="U30" s="24">
        <f>T30-S30</f>
        <v>704293332.11800003</v>
      </c>
      <c r="V30" s="22">
        <f t="shared" si="27"/>
        <v>704293332.11800003</v>
      </c>
      <c r="W30" s="22">
        <f t="shared" si="28"/>
        <v>774722665.32980013</v>
      </c>
      <c r="X30" s="24">
        <f t="shared" si="29"/>
        <v>70429333.211800098</v>
      </c>
      <c r="Y30" s="22">
        <f t="shared" si="30"/>
        <v>176073333.02950001</v>
      </c>
      <c r="Z30" s="22">
        <f t="shared" si="31"/>
        <v>193680666.33245003</v>
      </c>
      <c r="AA30" s="24">
        <f t="shared" si="32"/>
        <v>17607333.302950025</v>
      </c>
      <c r="AB30" s="83"/>
    </row>
    <row r="31" spans="1:28" s="29" customFormat="1" ht="30" x14ac:dyDescent="0.25">
      <c r="A31" s="57">
        <f t="shared" si="10"/>
        <v>5</v>
      </c>
      <c r="B31" s="59">
        <v>50100</v>
      </c>
      <c r="C31" s="80" t="s">
        <v>71</v>
      </c>
      <c r="D31" s="61">
        <v>43784</v>
      </c>
      <c r="E31" s="84" t="s">
        <v>133</v>
      </c>
      <c r="F31" s="63" t="s">
        <v>75</v>
      </c>
      <c r="G31" s="57" t="s">
        <v>65</v>
      </c>
      <c r="H31" s="64" t="s">
        <v>96</v>
      </c>
      <c r="I31" s="57" t="s">
        <v>63</v>
      </c>
      <c r="J31" s="65">
        <v>0</v>
      </c>
      <c r="K31" s="66">
        <v>455395930.11000001</v>
      </c>
      <c r="L31" s="57" t="s">
        <v>52</v>
      </c>
      <c r="M31" s="67">
        <v>0.1</v>
      </c>
      <c r="N31" s="68">
        <f t="shared" si="23"/>
        <v>455395930.11000001</v>
      </c>
      <c r="O31" s="57" t="s">
        <v>47</v>
      </c>
      <c r="S31" s="22">
        <f t="shared" ref="S31:S32" si="36">K31*J31</f>
        <v>0</v>
      </c>
      <c r="T31" s="22">
        <f t="shared" ref="T31:T32" si="37">N31*M31</f>
        <v>45539593.011000007</v>
      </c>
      <c r="U31" s="24">
        <f t="shared" ref="U31:U32" si="38">T31-S31</f>
        <v>45539593.011000007</v>
      </c>
      <c r="V31" s="22">
        <f t="shared" si="27"/>
        <v>45539593.011000007</v>
      </c>
      <c r="W31" s="22">
        <f t="shared" si="28"/>
        <v>50093552.312100008</v>
      </c>
      <c r="X31" s="24">
        <f t="shared" si="29"/>
        <v>4553959.3011000007</v>
      </c>
      <c r="Y31" s="22">
        <f t="shared" si="30"/>
        <v>11384898.252750002</v>
      </c>
      <c r="Z31" s="22">
        <f t="shared" si="31"/>
        <v>12523388.078025002</v>
      </c>
      <c r="AA31" s="24">
        <f t="shared" si="32"/>
        <v>1138489.8252750002</v>
      </c>
      <c r="AB31" s="55"/>
    </row>
    <row r="32" spans="1:28" s="29" customFormat="1" ht="30" x14ac:dyDescent="0.25">
      <c r="A32" s="57">
        <f t="shared" si="10"/>
        <v>5</v>
      </c>
      <c r="B32" s="59">
        <v>50100</v>
      </c>
      <c r="C32" s="80" t="s">
        <v>71</v>
      </c>
      <c r="D32" s="61">
        <v>43784</v>
      </c>
      <c r="E32" s="84" t="s">
        <v>133</v>
      </c>
      <c r="F32" s="63" t="s">
        <v>75</v>
      </c>
      <c r="G32" s="57" t="s">
        <v>64</v>
      </c>
      <c r="H32" s="64" t="s">
        <v>97</v>
      </c>
      <c r="I32" s="57" t="s">
        <v>63</v>
      </c>
      <c r="J32" s="65">
        <v>0</v>
      </c>
      <c r="K32" s="66">
        <v>753758848.53999996</v>
      </c>
      <c r="L32" s="57" t="s">
        <v>52</v>
      </c>
      <c r="M32" s="67">
        <v>0.1</v>
      </c>
      <c r="N32" s="68">
        <f t="shared" si="23"/>
        <v>753758848.53999996</v>
      </c>
      <c r="O32" s="57" t="s">
        <v>47</v>
      </c>
      <c r="S32" s="22">
        <f t="shared" si="36"/>
        <v>0</v>
      </c>
      <c r="T32" s="22">
        <f t="shared" si="37"/>
        <v>75375884.854000002</v>
      </c>
      <c r="U32" s="24">
        <f t="shared" si="38"/>
        <v>75375884.854000002</v>
      </c>
      <c r="V32" s="22">
        <f t="shared" si="27"/>
        <v>75375884.854000002</v>
      </c>
      <c r="W32" s="22">
        <f t="shared" si="28"/>
        <v>82913473.339399993</v>
      </c>
      <c r="X32" s="24">
        <f t="shared" si="29"/>
        <v>7537588.4853999913</v>
      </c>
      <c r="Y32" s="22">
        <f t="shared" si="30"/>
        <v>18843971.213500001</v>
      </c>
      <c r="Z32" s="22">
        <f t="shared" si="31"/>
        <v>20728368.334849998</v>
      </c>
      <c r="AA32" s="24">
        <f t="shared" si="32"/>
        <v>1884397.1213499978</v>
      </c>
      <c r="AB32" s="55"/>
    </row>
    <row r="33" spans="1:28" s="29" customFormat="1" ht="30" x14ac:dyDescent="0.25">
      <c r="A33" s="57">
        <f t="shared" si="10"/>
        <v>5</v>
      </c>
      <c r="B33" s="59">
        <v>50100</v>
      </c>
      <c r="C33" s="80" t="s">
        <v>71</v>
      </c>
      <c r="D33" s="61">
        <v>43784</v>
      </c>
      <c r="E33" s="84" t="s">
        <v>133</v>
      </c>
      <c r="F33" s="63" t="s">
        <v>75</v>
      </c>
      <c r="G33" s="57" t="s">
        <v>79</v>
      </c>
      <c r="H33" s="64" t="s">
        <v>98</v>
      </c>
      <c r="I33" s="57" t="s">
        <v>63</v>
      </c>
      <c r="J33" s="65">
        <v>0</v>
      </c>
      <c r="K33" s="66">
        <v>361176039</v>
      </c>
      <c r="L33" s="57" t="s">
        <v>52</v>
      </c>
      <c r="M33" s="67">
        <v>0.1</v>
      </c>
      <c r="N33" s="68">
        <f t="shared" si="23"/>
        <v>361176039</v>
      </c>
      <c r="O33" s="57" t="s">
        <v>47</v>
      </c>
      <c r="S33" s="22">
        <f>K33*J33</f>
        <v>0</v>
      </c>
      <c r="T33" s="22">
        <f>N33*M33</f>
        <v>36117603.899999999</v>
      </c>
      <c r="U33" s="24">
        <f>T33-S33</f>
        <v>36117603.899999999</v>
      </c>
      <c r="V33" s="22">
        <f t="shared" si="27"/>
        <v>36117603.899999999</v>
      </c>
      <c r="W33" s="22">
        <f t="shared" si="28"/>
        <v>39729364.289999999</v>
      </c>
      <c r="X33" s="24">
        <f t="shared" si="29"/>
        <v>3611760.3900000006</v>
      </c>
      <c r="Y33" s="22">
        <f t="shared" si="30"/>
        <v>9029400.9749999996</v>
      </c>
      <c r="Z33" s="22">
        <f t="shared" si="31"/>
        <v>9932341.0724999998</v>
      </c>
      <c r="AA33" s="24">
        <f t="shared" si="32"/>
        <v>902940.09750000015</v>
      </c>
      <c r="AB33" s="83"/>
    </row>
    <row r="34" spans="1:28" s="29" customFormat="1" ht="30" x14ac:dyDescent="0.25">
      <c r="A34" s="57">
        <f t="shared" si="10"/>
        <v>5</v>
      </c>
      <c r="B34" s="59">
        <v>50100</v>
      </c>
      <c r="C34" s="80" t="s">
        <v>71</v>
      </c>
      <c r="D34" s="61">
        <v>43784</v>
      </c>
      <c r="E34" s="84" t="s">
        <v>133</v>
      </c>
      <c r="F34" s="63" t="s">
        <v>75</v>
      </c>
      <c r="G34" s="57" t="s">
        <v>62</v>
      </c>
      <c r="H34" s="64" t="s">
        <v>99</v>
      </c>
      <c r="I34" s="57" t="s">
        <v>63</v>
      </c>
      <c r="J34" s="65">
        <v>0</v>
      </c>
      <c r="K34" s="66">
        <v>1206013989.46</v>
      </c>
      <c r="L34" s="57" t="s">
        <v>52</v>
      </c>
      <c r="M34" s="67">
        <v>0.1</v>
      </c>
      <c r="N34" s="68">
        <f t="shared" si="23"/>
        <v>1206013989.46</v>
      </c>
      <c r="O34" s="57" t="s">
        <v>47</v>
      </c>
      <c r="S34" s="22">
        <f t="shared" ref="S34:S35" si="39">K34*J34</f>
        <v>0</v>
      </c>
      <c r="T34" s="22">
        <f t="shared" ref="T34:T35" si="40">N34*M34</f>
        <v>120601398.94600001</v>
      </c>
      <c r="U34" s="24">
        <f t="shared" ref="U34:U35" si="41">T34-S34</f>
        <v>120601398.94600001</v>
      </c>
      <c r="V34" s="22">
        <f t="shared" si="27"/>
        <v>120601398.94600001</v>
      </c>
      <c r="W34" s="22">
        <f t="shared" si="28"/>
        <v>132661538.84060001</v>
      </c>
      <c r="X34" s="24">
        <f t="shared" si="29"/>
        <v>12060139.894600004</v>
      </c>
      <c r="Y34" s="22">
        <f t="shared" si="30"/>
        <v>30150349.736500002</v>
      </c>
      <c r="Z34" s="22">
        <f t="shared" si="31"/>
        <v>33165384.710150003</v>
      </c>
      <c r="AA34" s="24">
        <f t="shared" si="32"/>
        <v>3015034.973650001</v>
      </c>
      <c r="AB34" s="55"/>
    </row>
    <row r="35" spans="1:28" s="29" customFormat="1" ht="47.25" x14ac:dyDescent="0.25">
      <c r="A35" s="57">
        <f t="shared" si="10"/>
        <v>5</v>
      </c>
      <c r="B35" s="59">
        <v>50100</v>
      </c>
      <c r="C35" s="80" t="s">
        <v>71</v>
      </c>
      <c r="D35" s="61">
        <v>43784</v>
      </c>
      <c r="E35" s="84" t="s">
        <v>133</v>
      </c>
      <c r="F35" s="63" t="s">
        <v>75</v>
      </c>
      <c r="G35" s="57" t="s">
        <v>61</v>
      </c>
      <c r="H35" s="87" t="s">
        <v>100</v>
      </c>
      <c r="I35" s="57" t="s">
        <v>63</v>
      </c>
      <c r="J35" s="65">
        <v>0</v>
      </c>
      <c r="K35" s="66">
        <v>820533173.30999994</v>
      </c>
      <c r="L35" s="86" t="s">
        <v>134</v>
      </c>
      <c r="M35" s="85">
        <v>0.125</v>
      </c>
      <c r="N35" s="68">
        <f t="shared" si="23"/>
        <v>820533173.30999994</v>
      </c>
      <c r="O35" s="57" t="s">
        <v>47</v>
      </c>
      <c r="S35" s="22">
        <f t="shared" si="39"/>
        <v>0</v>
      </c>
      <c r="T35" s="22">
        <f t="shared" si="40"/>
        <v>102566646.66374999</v>
      </c>
      <c r="U35" s="24">
        <f t="shared" si="41"/>
        <v>102566646.66374999</v>
      </c>
      <c r="V35" s="22">
        <f t="shared" si="27"/>
        <v>82053317.331</v>
      </c>
      <c r="W35" s="22">
        <f t="shared" si="28"/>
        <v>92309981.997374997</v>
      </c>
      <c r="X35" s="24">
        <f t="shared" si="29"/>
        <v>10256664.666374996</v>
      </c>
      <c r="Y35" s="22">
        <f t="shared" si="30"/>
        <v>20513329.33275</v>
      </c>
      <c r="Z35" s="22">
        <f t="shared" si="31"/>
        <v>23077495.499343749</v>
      </c>
      <c r="AA35" s="24">
        <f t="shared" si="32"/>
        <v>2564166.1665937491</v>
      </c>
      <c r="AB35" s="55"/>
    </row>
    <row r="36" spans="1:28" s="29" customFormat="1" ht="30" x14ac:dyDescent="0.25">
      <c r="A36" s="57">
        <f t="shared" si="10"/>
        <v>5</v>
      </c>
      <c r="B36" s="59">
        <v>50100</v>
      </c>
      <c r="C36" s="80" t="s">
        <v>71</v>
      </c>
      <c r="D36" s="61">
        <v>43784</v>
      </c>
      <c r="E36" s="84" t="s">
        <v>133</v>
      </c>
      <c r="F36" s="63" t="s">
        <v>75</v>
      </c>
      <c r="G36" s="57" t="s">
        <v>101</v>
      </c>
      <c r="H36" s="64" t="s">
        <v>102</v>
      </c>
      <c r="I36" s="57" t="s">
        <v>63</v>
      </c>
      <c r="J36" s="65">
        <v>0</v>
      </c>
      <c r="K36" s="66">
        <v>14133060.76</v>
      </c>
      <c r="L36" s="57" t="s">
        <v>52</v>
      </c>
      <c r="M36" s="67">
        <v>0.1</v>
      </c>
      <c r="N36" s="68">
        <f t="shared" si="23"/>
        <v>14133060.76</v>
      </c>
      <c r="O36" s="57" t="s">
        <v>47</v>
      </c>
      <c r="S36" s="22">
        <f>K36*J36</f>
        <v>0</v>
      </c>
      <c r="T36" s="22">
        <f>N36*M36</f>
        <v>1413306.0760000001</v>
      </c>
      <c r="U36" s="24">
        <f>T36-S36</f>
        <v>1413306.0760000001</v>
      </c>
      <c r="V36" s="22">
        <f t="shared" si="27"/>
        <v>1413306.0760000001</v>
      </c>
      <c r="W36" s="22">
        <f t="shared" si="28"/>
        <v>1554636.6836000001</v>
      </c>
      <c r="X36" s="24">
        <f t="shared" si="29"/>
        <v>141330.60759999999</v>
      </c>
      <c r="Y36" s="22">
        <f t="shared" si="30"/>
        <v>353326.51900000003</v>
      </c>
      <c r="Z36" s="22">
        <f t="shared" si="31"/>
        <v>388659.17090000003</v>
      </c>
      <c r="AA36" s="24">
        <f t="shared" si="32"/>
        <v>35332.651899999997</v>
      </c>
      <c r="AB36" s="83"/>
    </row>
    <row r="37" spans="1:28" s="29" customFormat="1" ht="30" x14ac:dyDescent="0.25">
      <c r="A37" s="57">
        <f t="shared" si="10"/>
        <v>5</v>
      </c>
      <c r="B37" s="59">
        <v>50100</v>
      </c>
      <c r="C37" s="80" t="s">
        <v>71</v>
      </c>
      <c r="D37" s="61">
        <v>43784</v>
      </c>
      <c r="E37" s="84" t="s">
        <v>133</v>
      </c>
      <c r="F37" s="63" t="s">
        <v>75</v>
      </c>
      <c r="G37" s="57" t="s">
        <v>80</v>
      </c>
      <c r="H37" s="64" t="s">
        <v>103</v>
      </c>
      <c r="I37" s="57" t="s">
        <v>63</v>
      </c>
      <c r="J37" s="65">
        <v>0</v>
      </c>
      <c r="K37" s="66">
        <v>376879424.26999998</v>
      </c>
      <c r="L37" s="57" t="s">
        <v>52</v>
      </c>
      <c r="M37" s="67">
        <v>0.1</v>
      </c>
      <c r="N37" s="68">
        <f t="shared" si="23"/>
        <v>376879424.26999998</v>
      </c>
      <c r="O37" s="57" t="s">
        <v>47</v>
      </c>
      <c r="S37" s="22">
        <f t="shared" ref="S37:S38" si="42">K37*J37</f>
        <v>0</v>
      </c>
      <c r="T37" s="22">
        <f t="shared" ref="T37:T38" si="43">N37*M37</f>
        <v>37687942.427000001</v>
      </c>
      <c r="U37" s="24">
        <f t="shared" ref="U37:U38" si="44">T37-S37</f>
        <v>37687942.427000001</v>
      </c>
      <c r="V37" s="22">
        <f t="shared" si="27"/>
        <v>37687942.427000001</v>
      </c>
      <c r="W37" s="22">
        <f t="shared" si="28"/>
        <v>41456736.669699997</v>
      </c>
      <c r="X37" s="24">
        <f t="shared" si="29"/>
        <v>3768794.2426999956</v>
      </c>
      <c r="Y37" s="22">
        <f t="shared" si="30"/>
        <v>9421985.6067500003</v>
      </c>
      <c r="Z37" s="22">
        <f t="shared" si="31"/>
        <v>10364184.167424999</v>
      </c>
      <c r="AA37" s="24">
        <f t="shared" si="32"/>
        <v>942198.56067499891</v>
      </c>
      <c r="AB37" s="55"/>
    </row>
    <row r="38" spans="1:28" s="29" customFormat="1" ht="30" x14ac:dyDescent="0.25">
      <c r="A38" s="57">
        <f t="shared" si="10"/>
        <v>6</v>
      </c>
      <c r="B38" s="59">
        <v>50100</v>
      </c>
      <c r="C38" s="80" t="s">
        <v>72</v>
      </c>
      <c r="D38" s="61">
        <v>43909</v>
      </c>
      <c r="E38" s="84" t="s">
        <v>133</v>
      </c>
      <c r="F38" s="63" t="s">
        <v>75</v>
      </c>
      <c r="G38" s="57" t="s">
        <v>101</v>
      </c>
      <c r="H38" s="64" t="s">
        <v>104</v>
      </c>
      <c r="I38" s="57" t="s">
        <v>63</v>
      </c>
      <c r="J38" s="65">
        <v>0</v>
      </c>
      <c r="K38" s="66">
        <v>521841535</v>
      </c>
      <c r="L38" s="57" t="s">
        <v>52</v>
      </c>
      <c r="M38" s="67">
        <v>0.1</v>
      </c>
      <c r="N38" s="68">
        <f t="shared" si="23"/>
        <v>521841535</v>
      </c>
      <c r="O38" s="57" t="s">
        <v>47</v>
      </c>
      <c r="S38" s="22">
        <f t="shared" si="42"/>
        <v>0</v>
      </c>
      <c r="T38" s="22">
        <f t="shared" si="43"/>
        <v>52184153.5</v>
      </c>
      <c r="U38" s="24">
        <f t="shared" si="44"/>
        <v>52184153.5</v>
      </c>
      <c r="V38" s="22">
        <f t="shared" si="27"/>
        <v>52184153.5</v>
      </c>
      <c r="W38" s="22">
        <f t="shared" si="28"/>
        <v>57402568.850000001</v>
      </c>
      <c r="X38" s="24">
        <f t="shared" si="29"/>
        <v>5218415.3500000015</v>
      </c>
      <c r="Y38" s="22">
        <f t="shared" si="30"/>
        <v>13046038.375</v>
      </c>
      <c r="Z38" s="22">
        <f t="shared" si="31"/>
        <v>14350642.2125</v>
      </c>
      <c r="AA38" s="24">
        <f t="shared" si="32"/>
        <v>1304603.8375000004</v>
      </c>
      <c r="AB38" s="55"/>
    </row>
    <row r="39" spans="1:28" s="29" customFormat="1" ht="30" x14ac:dyDescent="0.25">
      <c r="A39" s="57">
        <f t="shared" si="10"/>
        <v>6</v>
      </c>
      <c r="B39" s="59">
        <v>50100</v>
      </c>
      <c r="C39" s="80" t="s">
        <v>72</v>
      </c>
      <c r="D39" s="61">
        <v>43909</v>
      </c>
      <c r="E39" s="84" t="s">
        <v>133</v>
      </c>
      <c r="F39" s="63" t="s">
        <v>75</v>
      </c>
      <c r="G39" s="57" t="s">
        <v>119</v>
      </c>
      <c r="H39" s="64" t="s">
        <v>104</v>
      </c>
      <c r="I39" s="57" t="s">
        <v>63</v>
      </c>
      <c r="J39" s="65">
        <v>0</v>
      </c>
      <c r="K39" s="66">
        <v>782762229.63999999</v>
      </c>
      <c r="L39" s="57" t="s">
        <v>52</v>
      </c>
      <c r="M39" s="67">
        <v>0.1</v>
      </c>
      <c r="N39" s="68">
        <f t="shared" si="23"/>
        <v>782762229.63999999</v>
      </c>
      <c r="O39" s="57" t="s">
        <v>47</v>
      </c>
      <c r="S39" s="22">
        <f>K39*J39</f>
        <v>0</v>
      </c>
      <c r="T39" s="22">
        <f>N39*M39</f>
        <v>78276222.964000002</v>
      </c>
      <c r="U39" s="24">
        <f>T39-S39</f>
        <v>78276222.964000002</v>
      </c>
      <c r="V39" s="22">
        <f t="shared" si="27"/>
        <v>78276222.964000002</v>
      </c>
      <c r="W39" s="22">
        <f t="shared" si="28"/>
        <v>86103845.260399997</v>
      </c>
      <c r="X39" s="24">
        <f t="shared" si="29"/>
        <v>7827622.2963999957</v>
      </c>
      <c r="Y39" s="22">
        <f t="shared" si="30"/>
        <v>19569055.741</v>
      </c>
      <c r="Z39" s="22">
        <f t="shared" si="31"/>
        <v>21525961.315099999</v>
      </c>
      <c r="AA39" s="24">
        <f t="shared" si="32"/>
        <v>1956905.5740999989</v>
      </c>
      <c r="AB39" s="83"/>
    </row>
    <row r="40" spans="1:28" s="29" customFormat="1" ht="30" x14ac:dyDescent="0.25">
      <c r="A40" s="57">
        <f t="shared" si="10"/>
        <v>6</v>
      </c>
      <c r="B40" s="59">
        <v>50100</v>
      </c>
      <c r="C40" s="80" t="s">
        <v>72</v>
      </c>
      <c r="D40" s="61">
        <v>43909</v>
      </c>
      <c r="E40" s="84" t="s">
        <v>133</v>
      </c>
      <c r="F40" s="63" t="s">
        <v>75</v>
      </c>
      <c r="G40" s="57" t="s">
        <v>60</v>
      </c>
      <c r="H40" s="64" t="s">
        <v>104</v>
      </c>
      <c r="I40" s="57" t="s">
        <v>63</v>
      </c>
      <c r="J40" s="65">
        <v>0</v>
      </c>
      <c r="K40" s="66">
        <v>521841535</v>
      </c>
      <c r="L40" s="57" t="s">
        <v>52</v>
      </c>
      <c r="M40" s="67">
        <v>0.1</v>
      </c>
      <c r="N40" s="68">
        <f t="shared" si="23"/>
        <v>521841535</v>
      </c>
      <c r="O40" s="57" t="s">
        <v>47</v>
      </c>
      <c r="S40" s="22">
        <f t="shared" ref="S40" si="45">K40*J40</f>
        <v>0</v>
      </c>
      <c r="T40" s="22">
        <f t="shared" ref="T40" si="46">N40*M40</f>
        <v>52184153.5</v>
      </c>
      <c r="U40" s="24">
        <f t="shared" ref="U40" si="47">T40-S40</f>
        <v>52184153.5</v>
      </c>
      <c r="V40" s="22">
        <f t="shared" si="27"/>
        <v>52184153.5</v>
      </c>
      <c r="W40" s="22">
        <f t="shared" si="28"/>
        <v>57402568.850000001</v>
      </c>
      <c r="X40" s="24">
        <f t="shared" si="29"/>
        <v>5218415.3500000015</v>
      </c>
      <c r="Y40" s="22">
        <f t="shared" si="30"/>
        <v>13046038.375</v>
      </c>
      <c r="Z40" s="22">
        <f t="shared" si="31"/>
        <v>14350642.2125</v>
      </c>
      <c r="AA40" s="24">
        <f t="shared" si="32"/>
        <v>1304603.8375000004</v>
      </c>
      <c r="AB40" s="55"/>
    </row>
    <row r="41" spans="1:28" s="29" customFormat="1" ht="30" x14ac:dyDescent="0.25">
      <c r="A41" s="57">
        <f t="shared" si="10"/>
        <v>6</v>
      </c>
      <c r="B41" s="59">
        <v>50100</v>
      </c>
      <c r="C41" s="80" t="s">
        <v>72</v>
      </c>
      <c r="D41" s="61">
        <v>43909</v>
      </c>
      <c r="E41" s="84" t="s">
        <v>133</v>
      </c>
      <c r="F41" s="63" t="s">
        <v>75</v>
      </c>
      <c r="G41" s="57" t="s">
        <v>120</v>
      </c>
      <c r="H41" s="64" t="s">
        <v>105</v>
      </c>
      <c r="I41" s="57" t="s">
        <v>63</v>
      </c>
      <c r="J41" s="65">
        <v>0</v>
      </c>
      <c r="K41" s="66">
        <v>73383863.400000006</v>
      </c>
      <c r="L41" s="57" t="s">
        <v>52</v>
      </c>
      <c r="M41" s="67">
        <v>0.1</v>
      </c>
      <c r="N41" s="68">
        <f t="shared" si="23"/>
        <v>73383863.400000006</v>
      </c>
      <c r="O41" s="57" t="s">
        <v>47</v>
      </c>
      <c r="S41" s="22">
        <f>K41*J41</f>
        <v>0</v>
      </c>
      <c r="T41" s="22">
        <f>N41*M41</f>
        <v>7338386.3400000008</v>
      </c>
      <c r="U41" s="24">
        <f>T41-S41</f>
        <v>7338386.3400000008</v>
      </c>
      <c r="V41" s="22">
        <f t="shared" si="27"/>
        <v>7338386.3400000008</v>
      </c>
      <c r="W41" s="22">
        <f t="shared" si="28"/>
        <v>8072224.9740000013</v>
      </c>
      <c r="X41" s="24">
        <f t="shared" si="29"/>
        <v>733838.63400000054</v>
      </c>
      <c r="Y41" s="22">
        <f t="shared" si="30"/>
        <v>1834596.5850000002</v>
      </c>
      <c r="Z41" s="22">
        <f t="shared" si="31"/>
        <v>2018056.2435000003</v>
      </c>
      <c r="AA41" s="24">
        <f t="shared" si="32"/>
        <v>183459.65850000014</v>
      </c>
      <c r="AB41" s="83"/>
    </row>
    <row r="42" spans="1:28" s="29" customFormat="1" ht="30" x14ac:dyDescent="0.25">
      <c r="A42" s="57">
        <f t="shared" si="10"/>
        <v>6</v>
      </c>
      <c r="B42" s="59">
        <v>50100</v>
      </c>
      <c r="C42" s="80" t="s">
        <v>72</v>
      </c>
      <c r="D42" s="61">
        <v>43909</v>
      </c>
      <c r="E42" s="84" t="s">
        <v>133</v>
      </c>
      <c r="F42" s="63" t="s">
        <v>75</v>
      </c>
      <c r="G42" s="57" t="s">
        <v>121</v>
      </c>
      <c r="H42" s="64" t="s">
        <v>105</v>
      </c>
      <c r="I42" s="57" t="s">
        <v>63</v>
      </c>
      <c r="J42" s="65">
        <v>0</v>
      </c>
      <c r="K42" s="66">
        <v>73383863.400000006</v>
      </c>
      <c r="L42" s="57" t="s">
        <v>52</v>
      </c>
      <c r="M42" s="67">
        <v>0.1</v>
      </c>
      <c r="N42" s="68">
        <f t="shared" si="23"/>
        <v>73383863.400000006</v>
      </c>
      <c r="O42" s="57" t="s">
        <v>47</v>
      </c>
      <c r="S42" s="22">
        <f t="shared" ref="S42:S43" si="48">K42*J42</f>
        <v>0</v>
      </c>
      <c r="T42" s="22">
        <f t="shared" ref="T42:T43" si="49">N42*M42</f>
        <v>7338386.3400000008</v>
      </c>
      <c r="U42" s="24">
        <f t="shared" ref="U42:U43" si="50">T42-S42</f>
        <v>7338386.3400000008</v>
      </c>
      <c r="V42" s="22">
        <f t="shared" si="27"/>
        <v>7338386.3400000008</v>
      </c>
      <c r="W42" s="22">
        <f t="shared" si="28"/>
        <v>8072224.9740000013</v>
      </c>
      <c r="X42" s="24">
        <f t="shared" si="29"/>
        <v>733838.63400000054</v>
      </c>
      <c r="Y42" s="22">
        <f t="shared" si="30"/>
        <v>1834596.5850000002</v>
      </c>
      <c r="Z42" s="22">
        <f t="shared" si="31"/>
        <v>2018056.2435000003</v>
      </c>
      <c r="AA42" s="24">
        <f t="shared" si="32"/>
        <v>183459.65850000014</v>
      </c>
      <c r="AB42" s="55"/>
    </row>
    <row r="43" spans="1:28" s="29" customFormat="1" ht="30" x14ac:dyDescent="0.25">
      <c r="A43" s="57">
        <f t="shared" si="10"/>
        <v>6</v>
      </c>
      <c r="B43" s="59">
        <v>50100</v>
      </c>
      <c r="C43" s="80" t="s">
        <v>72</v>
      </c>
      <c r="D43" s="61">
        <v>43909</v>
      </c>
      <c r="E43" s="84" t="s">
        <v>133</v>
      </c>
      <c r="F43" s="63" t="s">
        <v>75</v>
      </c>
      <c r="G43" s="57" t="s">
        <v>79</v>
      </c>
      <c r="H43" s="64" t="s">
        <v>105</v>
      </c>
      <c r="I43" s="57" t="s">
        <v>63</v>
      </c>
      <c r="J43" s="65">
        <v>0</v>
      </c>
      <c r="K43" s="66">
        <v>146767872.52000001</v>
      </c>
      <c r="L43" s="57" t="s">
        <v>52</v>
      </c>
      <c r="M43" s="67">
        <v>0.1</v>
      </c>
      <c r="N43" s="68">
        <f t="shared" si="23"/>
        <v>146767872.52000001</v>
      </c>
      <c r="O43" s="57" t="s">
        <v>47</v>
      </c>
      <c r="S43" s="22">
        <f t="shared" si="48"/>
        <v>0</v>
      </c>
      <c r="T43" s="22">
        <f t="shared" si="49"/>
        <v>14676787.252000002</v>
      </c>
      <c r="U43" s="24">
        <f t="shared" si="50"/>
        <v>14676787.252000002</v>
      </c>
      <c r="V43" s="22">
        <f t="shared" si="27"/>
        <v>14676787.252000002</v>
      </c>
      <c r="W43" s="22">
        <f t="shared" si="28"/>
        <v>16144465.977200001</v>
      </c>
      <c r="X43" s="24">
        <f t="shared" si="29"/>
        <v>1467678.7251999993</v>
      </c>
      <c r="Y43" s="22">
        <f t="shared" si="30"/>
        <v>3669196.8130000005</v>
      </c>
      <c r="Z43" s="22">
        <f t="shared" si="31"/>
        <v>4036116.4943000004</v>
      </c>
      <c r="AA43" s="24">
        <f t="shared" si="32"/>
        <v>366919.68129999982</v>
      </c>
      <c r="AB43" s="55"/>
    </row>
    <row r="44" spans="1:28" s="29" customFormat="1" ht="30" x14ac:dyDescent="0.25">
      <c r="A44" s="57">
        <f t="shared" si="10"/>
        <v>6</v>
      </c>
      <c r="B44" s="59">
        <v>50100</v>
      </c>
      <c r="C44" s="80" t="s">
        <v>72</v>
      </c>
      <c r="D44" s="61">
        <v>43909</v>
      </c>
      <c r="E44" s="84" t="s">
        <v>133</v>
      </c>
      <c r="F44" s="63" t="s">
        <v>75</v>
      </c>
      <c r="G44" s="57" t="s">
        <v>122</v>
      </c>
      <c r="H44" s="64" t="s">
        <v>106</v>
      </c>
      <c r="I44" s="57" t="s">
        <v>63</v>
      </c>
      <c r="J44" s="65">
        <v>0</v>
      </c>
      <c r="K44" s="66">
        <v>260920694.63999999</v>
      </c>
      <c r="L44" s="57" t="s">
        <v>52</v>
      </c>
      <c r="M44" s="67">
        <v>0.1</v>
      </c>
      <c r="N44" s="68">
        <f t="shared" si="23"/>
        <v>260920694.63999999</v>
      </c>
      <c r="O44" s="57" t="s">
        <v>47</v>
      </c>
      <c r="S44" s="22">
        <f>K44*J44</f>
        <v>0</v>
      </c>
      <c r="T44" s="22">
        <f>N44*M44</f>
        <v>26092069.464000002</v>
      </c>
      <c r="U44" s="24">
        <f>T44-S44</f>
        <v>26092069.464000002</v>
      </c>
      <c r="V44" s="22">
        <f t="shared" si="27"/>
        <v>26092069.464000002</v>
      </c>
      <c r="W44" s="22">
        <f t="shared" si="28"/>
        <v>28701276.410399999</v>
      </c>
      <c r="X44" s="24">
        <f t="shared" si="29"/>
        <v>2609206.9463999979</v>
      </c>
      <c r="Y44" s="22">
        <f t="shared" si="30"/>
        <v>6523017.3660000004</v>
      </c>
      <c r="Z44" s="22">
        <f t="shared" si="31"/>
        <v>7175319.1025999999</v>
      </c>
      <c r="AA44" s="24">
        <f t="shared" si="32"/>
        <v>652301.73659999948</v>
      </c>
      <c r="AB44" s="83"/>
    </row>
    <row r="45" spans="1:28" s="29" customFormat="1" ht="30" x14ac:dyDescent="0.25">
      <c r="A45" s="57">
        <f t="shared" si="10"/>
        <v>6</v>
      </c>
      <c r="B45" s="59">
        <v>50100</v>
      </c>
      <c r="C45" s="80" t="s">
        <v>72</v>
      </c>
      <c r="D45" s="61">
        <v>43909</v>
      </c>
      <c r="E45" s="84" t="s">
        <v>133</v>
      </c>
      <c r="F45" s="63" t="s">
        <v>75</v>
      </c>
      <c r="G45" s="57" t="s">
        <v>123</v>
      </c>
      <c r="H45" s="64" t="s">
        <v>106</v>
      </c>
      <c r="I45" s="57" t="s">
        <v>63</v>
      </c>
      <c r="J45" s="65">
        <v>0</v>
      </c>
      <c r="K45" s="66">
        <v>260920694.63999999</v>
      </c>
      <c r="L45" s="57" t="s">
        <v>52</v>
      </c>
      <c r="M45" s="67">
        <v>0.1</v>
      </c>
      <c r="N45" s="68">
        <f t="shared" si="23"/>
        <v>260920694.63999999</v>
      </c>
      <c r="O45" s="57" t="s">
        <v>47</v>
      </c>
      <c r="S45" s="22">
        <f t="shared" ref="S45:S46" si="51">K45*J45</f>
        <v>0</v>
      </c>
      <c r="T45" s="22">
        <f t="shared" ref="T45:T46" si="52">N45*M45</f>
        <v>26092069.464000002</v>
      </c>
      <c r="U45" s="24">
        <f t="shared" ref="U45:U46" si="53">T45-S45</f>
        <v>26092069.464000002</v>
      </c>
      <c r="V45" s="22">
        <f t="shared" si="27"/>
        <v>26092069.464000002</v>
      </c>
      <c r="W45" s="22">
        <f t="shared" si="28"/>
        <v>28701276.410399999</v>
      </c>
      <c r="X45" s="24">
        <f t="shared" si="29"/>
        <v>2609206.9463999979</v>
      </c>
      <c r="Y45" s="22">
        <f t="shared" si="30"/>
        <v>6523017.3660000004</v>
      </c>
      <c r="Z45" s="22">
        <f t="shared" si="31"/>
        <v>7175319.1025999999</v>
      </c>
      <c r="AA45" s="24">
        <f t="shared" si="32"/>
        <v>652301.73659999948</v>
      </c>
      <c r="AB45" s="55"/>
    </row>
    <row r="46" spans="1:28" s="29" customFormat="1" ht="30" x14ac:dyDescent="0.25">
      <c r="A46" s="57">
        <f t="shared" si="10"/>
        <v>6</v>
      </c>
      <c r="B46" s="59">
        <v>50100</v>
      </c>
      <c r="C46" s="80" t="s">
        <v>72</v>
      </c>
      <c r="D46" s="61">
        <v>43909</v>
      </c>
      <c r="E46" s="84" t="s">
        <v>133</v>
      </c>
      <c r="F46" s="63" t="s">
        <v>75</v>
      </c>
      <c r="G46" s="57" t="s">
        <v>65</v>
      </c>
      <c r="H46" s="64" t="s">
        <v>106</v>
      </c>
      <c r="I46" s="57" t="s">
        <v>63</v>
      </c>
      <c r="J46" s="65">
        <v>0</v>
      </c>
      <c r="K46" s="66">
        <v>260920694.63999999</v>
      </c>
      <c r="L46" s="57" t="s">
        <v>52</v>
      </c>
      <c r="M46" s="67">
        <v>0.1</v>
      </c>
      <c r="N46" s="68">
        <f t="shared" si="23"/>
        <v>260920694.63999999</v>
      </c>
      <c r="O46" s="57" t="s">
        <v>47</v>
      </c>
      <c r="S46" s="22">
        <f t="shared" si="51"/>
        <v>0</v>
      </c>
      <c r="T46" s="22">
        <f t="shared" si="52"/>
        <v>26092069.464000002</v>
      </c>
      <c r="U46" s="24">
        <f t="shared" si="53"/>
        <v>26092069.464000002</v>
      </c>
      <c r="V46" s="22">
        <f t="shared" si="27"/>
        <v>26092069.464000002</v>
      </c>
      <c r="W46" s="22">
        <f t="shared" si="28"/>
        <v>28701276.410399999</v>
      </c>
      <c r="X46" s="24">
        <f t="shared" si="29"/>
        <v>2609206.9463999979</v>
      </c>
      <c r="Y46" s="22">
        <f t="shared" si="30"/>
        <v>6523017.3660000004</v>
      </c>
      <c r="Z46" s="22">
        <f t="shared" si="31"/>
        <v>7175319.1025999999</v>
      </c>
      <c r="AA46" s="24">
        <f t="shared" si="32"/>
        <v>652301.73659999948</v>
      </c>
      <c r="AB46" s="55"/>
    </row>
    <row r="47" spans="1:28" s="29" customFormat="1" ht="30" x14ac:dyDescent="0.25">
      <c r="A47" s="57">
        <f t="shared" si="10"/>
        <v>6</v>
      </c>
      <c r="B47" s="59">
        <v>50100</v>
      </c>
      <c r="C47" s="80" t="s">
        <v>72</v>
      </c>
      <c r="D47" s="61">
        <v>43909</v>
      </c>
      <c r="E47" s="84" t="s">
        <v>133</v>
      </c>
      <c r="F47" s="63" t="s">
        <v>75</v>
      </c>
      <c r="G47" s="57" t="s">
        <v>61</v>
      </c>
      <c r="H47" s="64" t="s">
        <v>107</v>
      </c>
      <c r="I47" s="57" t="s">
        <v>63</v>
      </c>
      <c r="J47" s="65">
        <v>0</v>
      </c>
      <c r="K47" s="66">
        <v>1125220696</v>
      </c>
      <c r="L47" s="57" t="s">
        <v>52</v>
      </c>
      <c r="M47" s="67">
        <v>0.1</v>
      </c>
      <c r="N47" s="68">
        <f t="shared" si="23"/>
        <v>1125220696</v>
      </c>
      <c r="O47" s="57" t="s">
        <v>47</v>
      </c>
      <c r="S47" s="22">
        <f>K47*J47</f>
        <v>0</v>
      </c>
      <c r="T47" s="22">
        <f>N47*M47</f>
        <v>112522069.60000001</v>
      </c>
      <c r="U47" s="24">
        <f>T47-S47</f>
        <v>112522069.60000001</v>
      </c>
      <c r="V47" s="22">
        <f t="shared" si="27"/>
        <v>112522069.60000001</v>
      </c>
      <c r="W47" s="22">
        <f t="shared" si="28"/>
        <v>123774276.56</v>
      </c>
      <c r="X47" s="24">
        <f t="shared" si="29"/>
        <v>11252206.959999993</v>
      </c>
      <c r="Y47" s="22">
        <f t="shared" si="30"/>
        <v>28130517.400000002</v>
      </c>
      <c r="Z47" s="22">
        <f t="shared" si="31"/>
        <v>30943569.140000001</v>
      </c>
      <c r="AA47" s="24">
        <f t="shared" si="32"/>
        <v>2813051.7399999984</v>
      </c>
      <c r="AB47" s="83"/>
    </row>
    <row r="48" spans="1:28" s="29" customFormat="1" ht="30" x14ac:dyDescent="0.25">
      <c r="A48" s="57">
        <f t="shared" si="10"/>
        <v>6</v>
      </c>
      <c r="B48" s="59">
        <v>50100</v>
      </c>
      <c r="C48" s="80" t="s">
        <v>72</v>
      </c>
      <c r="D48" s="61">
        <v>43909</v>
      </c>
      <c r="E48" s="84" t="s">
        <v>133</v>
      </c>
      <c r="F48" s="63" t="s">
        <v>75</v>
      </c>
      <c r="G48" s="57" t="s">
        <v>124</v>
      </c>
      <c r="H48" s="64" t="s">
        <v>108</v>
      </c>
      <c r="I48" s="57" t="s">
        <v>63</v>
      </c>
      <c r="J48" s="65">
        <v>0</v>
      </c>
      <c r="K48" s="66">
        <v>1687830898.28</v>
      </c>
      <c r="L48" s="57" t="s">
        <v>52</v>
      </c>
      <c r="M48" s="67">
        <v>0.1</v>
      </c>
      <c r="N48" s="68">
        <f t="shared" si="23"/>
        <v>1687830898.28</v>
      </c>
      <c r="O48" s="57" t="s">
        <v>47</v>
      </c>
      <c r="S48" s="22">
        <f t="shared" ref="S48:S49" si="54">K48*J48</f>
        <v>0</v>
      </c>
      <c r="T48" s="22">
        <f t="shared" ref="T48:T49" si="55">N48*M48</f>
        <v>168783089.82800001</v>
      </c>
      <c r="U48" s="24">
        <f t="shared" ref="U48:U49" si="56">T48-S48</f>
        <v>168783089.82800001</v>
      </c>
      <c r="V48" s="22">
        <f t="shared" si="27"/>
        <v>168783089.82800001</v>
      </c>
      <c r="W48" s="22">
        <f t="shared" si="28"/>
        <v>185661398.81080002</v>
      </c>
      <c r="X48" s="24">
        <f t="shared" si="29"/>
        <v>16878308.982800007</v>
      </c>
      <c r="Y48" s="22">
        <f t="shared" si="30"/>
        <v>42195772.457000002</v>
      </c>
      <c r="Z48" s="22">
        <f t="shared" si="31"/>
        <v>46415349.702700004</v>
      </c>
      <c r="AA48" s="24">
        <f t="shared" si="32"/>
        <v>4219577.2457000017</v>
      </c>
      <c r="AB48" s="55"/>
    </row>
    <row r="49" spans="1:28" s="29" customFormat="1" ht="30" x14ac:dyDescent="0.25">
      <c r="A49" s="57">
        <f t="shared" si="10"/>
        <v>6</v>
      </c>
      <c r="B49" s="59">
        <v>50100</v>
      </c>
      <c r="C49" s="80" t="s">
        <v>72</v>
      </c>
      <c r="D49" s="61">
        <v>43909</v>
      </c>
      <c r="E49" s="84" t="s">
        <v>133</v>
      </c>
      <c r="F49" s="63" t="s">
        <v>75</v>
      </c>
      <c r="G49" s="57" t="s">
        <v>80</v>
      </c>
      <c r="H49" s="64" t="s">
        <v>108</v>
      </c>
      <c r="I49" s="57" t="s">
        <v>63</v>
      </c>
      <c r="J49" s="65">
        <v>0</v>
      </c>
      <c r="K49" s="66">
        <v>1125220696</v>
      </c>
      <c r="L49" s="57" t="s">
        <v>52</v>
      </c>
      <c r="M49" s="67">
        <v>0.1</v>
      </c>
      <c r="N49" s="68">
        <f t="shared" si="23"/>
        <v>1125220696</v>
      </c>
      <c r="O49" s="57" t="s">
        <v>47</v>
      </c>
      <c r="S49" s="22">
        <f t="shared" si="54"/>
        <v>0</v>
      </c>
      <c r="T49" s="22">
        <f t="shared" si="55"/>
        <v>112522069.60000001</v>
      </c>
      <c r="U49" s="24">
        <f t="shared" si="56"/>
        <v>112522069.60000001</v>
      </c>
      <c r="V49" s="22">
        <f t="shared" si="27"/>
        <v>112522069.60000001</v>
      </c>
      <c r="W49" s="22">
        <f t="shared" si="28"/>
        <v>123774276.56</v>
      </c>
      <c r="X49" s="24">
        <f t="shared" si="29"/>
        <v>11252206.959999993</v>
      </c>
      <c r="Y49" s="22">
        <f t="shared" si="30"/>
        <v>28130517.400000002</v>
      </c>
      <c r="Z49" s="22">
        <f t="shared" si="31"/>
        <v>30943569.140000001</v>
      </c>
      <c r="AA49" s="24">
        <f t="shared" si="32"/>
        <v>2813051.7399999984</v>
      </c>
      <c r="AB49" s="55"/>
    </row>
    <row r="50" spans="1:28" s="29" customFormat="1" ht="30" x14ac:dyDescent="0.25">
      <c r="A50" s="57">
        <f t="shared" si="10"/>
        <v>6</v>
      </c>
      <c r="B50" s="59">
        <v>50100</v>
      </c>
      <c r="C50" s="80" t="s">
        <v>72</v>
      </c>
      <c r="D50" s="61">
        <v>43909</v>
      </c>
      <c r="E50" s="84" t="s">
        <v>133</v>
      </c>
      <c r="F50" s="63" t="s">
        <v>75</v>
      </c>
      <c r="G50" s="57" t="s">
        <v>125</v>
      </c>
      <c r="H50" s="64" t="s">
        <v>109</v>
      </c>
      <c r="I50" s="57" t="s">
        <v>63</v>
      </c>
      <c r="J50" s="65">
        <v>0</v>
      </c>
      <c r="K50" s="66">
        <v>472918813.68000001</v>
      </c>
      <c r="L50" s="57" t="s">
        <v>52</v>
      </c>
      <c r="M50" s="67">
        <v>0.1</v>
      </c>
      <c r="N50" s="68">
        <f t="shared" si="23"/>
        <v>472918813.68000001</v>
      </c>
      <c r="O50" s="57" t="s">
        <v>47</v>
      </c>
      <c r="S50" s="22">
        <f>K50*J50</f>
        <v>0</v>
      </c>
      <c r="T50" s="22">
        <f>N50*M50</f>
        <v>47291881.368000001</v>
      </c>
      <c r="U50" s="24">
        <f>T50-S50</f>
        <v>47291881.368000001</v>
      </c>
      <c r="V50" s="22">
        <f t="shared" si="27"/>
        <v>47291881.368000001</v>
      </c>
      <c r="W50" s="22">
        <f t="shared" si="28"/>
        <v>52021069.504799999</v>
      </c>
      <c r="X50" s="24">
        <f t="shared" si="29"/>
        <v>4729188.1367999986</v>
      </c>
      <c r="Y50" s="22">
        <f t="shared" si="30"/>
        <v>11822970.342</v>
      </c>
      <c r="Z50" s="22">
        <f t="shared" si="31"/>
        <v>13005267.3762</v>
      </c>
      <c r="AA50" s="24">
        <f t="shared" si="32"/>
        <v>1182297.0341999996</v>
      </c>
      <c r="AB50" s="83"/>
    </row>
    <row r="51" spans="1:28" s="29" customFormat="1" ht="30" x14ac:dyDescent="0.25">
      <c r="A51" s="57">
        <f t="shared" si="10"/>
        <v>6</v>
      </c>
      <c r="B51" s="59">
        <v>50100</v>
      </c>
      <c r="C51" s="80" t="s">
        <v>72</v>
      </c>
      <c r="D51" s="61">
        <v>43909</v>
      </c>
      <c r="E51" s="84" t="s">
        <v>133</v>
      </c>
      <c r="F51" s="63" t="s">
        <v>75</v>
      </c>
      <c r="G51" s="57" t="s">
        <v>62</v>
      </c>
      <c r="H51" s="64" t="s">
        <v>109</v>
      </c>
      <c r="I51" s="57" t="s">
        <v>63</v>
      </c>
      <c r="J51" s="65">
        <v>0</v>
      </c>
      <c r="K51" s="66">
        <v>472918813.68000001</v>
      </c>
      <c r="L51" s="57" t="s">
        <v>52</v>
      </c>
      <c r="M51" s="67">
        <v>0.1</v>
      </c>
      <c r="N51" s="68">
        <f t="shared" si="23"/>
        <v>472918813.68000001</v>
      </c>
      <c r="O51" s="57" t="s">
        <v>47</v>
      </c>
      <c r="S51" s="22">
        <f t="shared" ref="S51:S52" si="57">K51*J51</f>
        <v>0</v>
      </c>
      <c r="T51" s="22">
        <f t="shared" ref="T51:T52" si="58">N51*M51</f>
        <v>47291881.368000001</v>
      </c>
      <c r="U51" s="24">
        <f t="shared" ref="U51:U52" si="59">T51-S51</f>
        <v>47291881.368000001</v>
      </c>
      <c r="V51" s="22">
        <f t="shared" si="27"/>
        <v>47291881.368000001</v>
      </c>
      <c r="W51" s="22">
        <f t="shared" si="28"/>
        <v>52021069.504799999</v>
      </c>
      <c r="X51" s="24">
        <f t="shared" si="29"/>
        <v>4729188.1367999986</v>
      </c>
      <c r="Y51" s="22">
        <f t="shared" si="30"/>
        <v>11822970.342</v>
      </c>
      <c r="Z51" s="22">
        <f t="shared" si="31"/>
        <v>13005267.3762</v>
      </c>
      <c r="AA51" s="24">
        <f t="shared" si="32"/>
        <v>1182297.0341999996</v>
      </c>
      <c r="AB51" s="55"/>
    </row>
    <row r="52" spans="1:28" s="29" customFormat="1" ht="30" x14ac:dyDescent="0.25">
      <c r="A52" s="57">
        <f t="shared" si="10"/>
        <v>6</v>
      </c>
      <c r="B52" s="59">
        <v>50100</v>
      </c>
      <c r="C52" s="80" t="s">
        <v>72</v>
      </c>
      <c r="D52" s="61">
        <v>43909</v>
      </c>
      <c r="E52" s="84" t="s">
        <v>133</v>
      </c>
      <c r="F52" s="63" t="s">
        <v>75</v>
      </c>
      <c r="G52" s="57" t="s">
        <v>81</v>
      </c>
      <c r="H52" s="64" t="s">
        <v>109</v>
      </c>
      <c r="I52" s="57" t="s">
        <v>63</v>
      </c>
      <c r="J52" s="65">
        <v>0</v>
      </c>
      <c r="K52" s="66">
        <v>472918813.68000001</v>
      </c>
      <c r="L52" s="57" t="s">
        <v>52</v>
      </c>
      <c r="M52" s="67">
        <v>0.1</v>
      </c>
      <c r="N52" s="68">
        <f t="shared" si="23"/>
        <v>472918813.68000001</v>
      </c>
      <c r="O52" s="57" t="s">
        <v>47</v>
      </c>
      <c r="S52" s="22">
        <f t="shared" si="57"/>
        <v>0</v>
      </c>
      <c r="T52" s="22">
        <f t="shared" si="58"/>
        <v>47291881.368000001</v>
      </c>
      <c r="U52" s="24">
        <f t="shared" si="59"/>
        <v>47291881.368000001</v>
      </c>
      <c r="V52" s="22">
        <f t="shared" si="27"/>
        <v>47291881.368000001</v>
      </c>
      <c r="W52" s="22">
        <f t="shared" si="28"/>
        <v>52021069.504799999</v>
      </c>
      <c r="X52" s="24">
        <f t="shared" si="29"/>
        <v>4729188.1367999986</v>
      </c>
      <c r="Y52" s="22">
        <f t="shared" si="30"/>
        <v>11822970.342</v>
      </c>
      <c r="Z52" s="22">
        <f t="shared" si="31"/>
        <v>13005267.3762</v>
      </c>
      <c r="AA52" s="24">
        <f t="shared" si="32"/>
        <v>1182297.0341999996</v>
      </c>
      <c r="AB52" s="55"/>
    </row>
    <row r="53" spans="1:28" s="29" customFormat="1" ht="30" x14ac:dyDescent="0.25">
      <c r="A53" s="57">
        <f t="shared" si="10"/>
        <v>6</v>
      </c>
      <c r="B53" s="59">
        <v>50100</v>
      </c>
      <c r="C53" s="80" t="s">
        <v>72</v>
      </c>
      <c r="D53" s="61">
        <v>43909</v>
      </c>
      <c r="E53" s="84" t="s">
        <v>133</v>
      </c>
      <c r="F53" s="63" t="s">
        <v>75</v>
      </c>
      <c r="G53" s="57" t="s">
        <v>64</v>
      </c>
      <c r="H53" s="64" t="s">
        <v>110</v>
      </c>
      <c r="I53" s="57" t="s">
        <v>63</v>
      </c>
      <c r="J53" s="65">
        <v>0</v>
      </c>
      <c r="K53" s="66">
        <v>375073662.48000002</v>
      </c>
      <c r="L53" s="57" t="s">
        <v>52</v>
      </c>
      <c r="M53" s="67">
        <v>0.1</v>
      </c>
      <c r="N53" s="68">
        <f t="shared" si="23"/>
        <v>375073662.48000002</v>
      </c>
      <c r="O53" s="57" t="s">
        <v>47</v>
      </c>
      <c r="S53" s="22">
        <f>K53*J53</f>
        <v>0</v>
      </c>
      <c r="T53" s="22">
        <f>N53*M53</f>
        <v>37507366.248000003</v>
      </c>
      <c r="U53" s="24">
        <f>T53-S53</f>
        <v>37507366.248000003</v>
      </c>
      <c r="V53" s="22">
        <f t="shared" si="27"/>
        <v>37507366.248000003</v>
      </c>
      <c r="W53" s="22">
        <f t="shared" si="28"/>
        <v>41258102.872800007</v>
      </c>
      <c r="X53" s="24">
        <f t="shared" si="29"/>
        <v>3750736.6248000041</v>
      </c>
      <c r="Y53" s="22">
        <f t="shared" si="30"/>
        <v>9376841.5620000008</v>
      </c>
      <c r="Z53" s="22">
        <f t="shared" si="31"/>
        <v>10314525.718200002</v>
      </c>
      <c r="AA53" s="24">
        <f t="shared" si="32"/>
        <v>937684.15620000102</v>
      </c>
      <c r="AB53" s="83"/>
    </row>
    <row r="54" spans="1:28" s="29" customFormat="1" ht="30" x14ac:dyDescent="0.25">
      <c r="A54" s="57">
        <f t="shared" si="10"/>
        <v>6</v>
      </c>
      <c r="B54" s="59">
        <v>50100</v>
      </c>
      <c r="C54" s="80" t="s">
        <v>72</v>
      </c>
      <c r="D54" s="61">
        <v>43909</v>
      </c>
      <c r="E54" s="84" t="s">
        <v>133</v>
      </c>
      <c r="F54" s="63" t="s">
        <v>75</v>
      </c>
      <c r="G54" s="57" t="s">
        <v>76</v>
      </c>
      <c r="H54" s="64" t="s">
        <v>110</v>
      </c>
      <c r="I54" s="57" t="s">
        <v>63</v>
      </c>
      <c r="J54" s="65">
        <v>0</v>
      </c>
      <c r="K54" s="66">
        <v>375073662.48000002</v>
      </c>
      <c r="L54" s="57" t="s">
        <v>52</v>
      </c>
      <c r="M54" s="67">
        <v>0.1</v>
      </c>
      <c r="N54" s="68">
        <f t="shared" ref="N54:N67" si="60">K54</f>
        <v>375073662.48000002</v>
      </c>
      <c r="O54" s="57" t="s">
        <v>47</v>
      </c>
      <c r="S54" s="22">
        <f t="shared" ref="S54" si="61">K54*J54</f>
        <v>0</v>
      </c>
      <c r="T54" s="22">
        <f t="shared" ref="T54" si="62">N54*M54</f>
        <v>37507366.248000003</v>
      </c>
      <c r="U54" s="24">
        <f t="shared" ref="U54" si="63">T54-S54</f>
        <v>37507366.248000003</v>
      </c>
      <c r="V54" s="22">
        <f t="shared" ref="V54:V67" si="64">(S54+K54)*10%</f>
        <v>37507366.248000003</v>
      </c>
      <c r="W54" s="22">
        <f t="shared" ref="W54:W67" si="65">(N54+T54)*10%</f>
        <v>41258102.872800007</v>
      </c>
      <c r="X54" s="24">
        <f t="shared" ref="X54:X67" si="66">W54-V54</f>
        <v>3750736.6248000041</v>
      </c>
      <c r="Y54" s="22">
        <f t="shared" ref="Y54:Y67" si="67">(S54+K54)*2.5%</f>
        <v>9376841.5620000008</v>
      </c>
      <c r="Z54" s="22">
        <f t="shared" ref="Z54:Z67" si="68">(T54+N54)*2.5%</f>
        <v>10314525.718200002</v>
      </c>
      <c r="AA54" s="24">
        <f t="shared" ref="AA54:AA67" si="69">Z54-Y54</f>
        <v>937684.15620000102</v>
      </c>
      <c r="AB54" s="55"/>
    </row>
    <row r="55" spans="1:28" s="29" customFormat="1" ht="30" x14ac:dyDescent="0.25">
      <c r="A55" s="57">
        <f t="shared" si="10"/>
        <v>7</v>
      </c>
      <c r="B55" s="59">
        <v>50100</v>
      </c>
      <c r="C55" s="80" t="s">
        <v>73</v>
      </c>
      <c r="D55" s="61">
        <v>43936</v>
      </c>
      <c r="E55" s="84" t="s">
        <v>133</v>
      </c>
      <c r="F55" s="63" t="s">
        <v>75</v>
      </c>
      <c r="G55" s="57" t="s">
        <v>79</v>
      </c>
      <c r="H55" s="64" t="s">
        <v>111</v>
      </c>
      <c r="I55" s="57" t="s">
        <v>63</v>
      </c>
      <c r="J55" s="65">
        <v>0</v>
      </c>
      <c r="K55" s="66">
        <v>4800034178.1300001</v>
      </c>
      <c r="L55" s="57" t="s">
        <v>52</v>
      </c>
      <c r="M55" s="67">
        <v>0.1</v>
      </c>
      <c r="N55" s="68">
        <f t="shared" si="60"/>
        <v>4800034178.1300001</v>
      </c>
      <c r="O55" s="57" t="s">
        <v>47</v>
      </c>
      <c r="S55" s="22">
        <f>K55*J55</f>
        <v>0</v>
      </c>
      <c r="T55" s="22">
        <f>N55*M55</f>
        <v>480003417.81300002</v>
      </c>
      <c r="U55" s="24">
        <f>T55-S55</f>
        <v>480003417.81300002</v>
      </c>
      <c r="V55" s="22">
        <f t="shared" si="64"/>
        <v>480003417.81300002</v>
      </c>
      <c r="W55" s="22">
        <f t="shared" si="65"/>
        <v>528003759.59430003</v>
      </c>
      <c r="X55" s="24">
        <f t="shared" si="66"/>
        <v>48000341.781300008</v>
      </c>
      <c r="Y55" s="22">
        <f t="shared" si="67"/>
        <v>120000854.45325001</v>
      </c>
      <c r="Z55" s="22">
        <f t="shared" si="68"/>
        <v>132000939.89857501</v>
      </c>
      <c r="AA55" s="24">
        <f t="shared" si="69"/>
        <v>12000085.445325002</v>
      </c>
      <c r="AB55" s="83"/>
    </row>
    <row r="56" spans="1:28" s="29" customFormat="1" ht="30" x14ac:dyDescent="0.25">
      <c r="A56" s="57">
        <f t="shared" si="10"/>
        <v>7</v>
      </c>
      <c r="B56" s="59">
        <v>50100</v>
      </c>
      <c r="C56" s="80" t="s">
        <v>73</v>
      </c>
      <c r="D56" s="61">
        <v>43936</v>
      </c>
      <c r="E56" s="84" t="s">
        <v>133</v>
      </c>
      <c r="F56" s="63" t="s">
        <v>75</v>
      </c>
      <c r="G56" s="57" t="s">
        <v>64</v>
      </c>
      <c r="H56" s="64" t="s">
        <v>112</v>
      </c>
      <c r="I56" s="57" t="s">
        <v>63</v>
      </c>
      <c r="J56" s="65">
        <v>0</v>
      </c>
      <c r="K56" s="66">
        <v>9553914310.0499992</v>
      </c>
      <c r="L56" s="57" t="s">
        <v>52</v>
      </c>
      <c r="M56" s="67">
        <v>0.1</v>
      </c>
      <c r="N56" s="68">
        <f t="shared" si="60"/>
        <v>9553914310.0499992</v>
      </c>
      <c r="O56" s="57" t="s">
        <v>47</v>
      </c>
      <c r="S56" s="22">
        <f t="shared" ref="S56:S57" si="70">K56*J56</f>
        <v>0</v>
      </c>
      <c r="T56" s="22">
        <f t="shared" ref="T56:T57" si="71">N56*M56</f>
        <v>955391431.005</v>
      </c>
      <c r="U56" s="24">
        <f t="shared" ref="U56:U57" si="72">T56-S56</f>
        <v>955391431.005</v>
      </c>
      <c r="V56" s="22">
        <f t="shared" si="64"/>
        <v>955391431.005</v>
      </c>
      <c r="W56" s="22">
        <f t="shared" si="65"/>
        <v>1050930574.1054999</v>
      </c>
      <c r="X56" s="24">
        <f t="shared" si="66"/>
        <v>95539143.100499868</v>
      </c>
      <c r="Y56" s="22">
        <f t="shared" si="67"/>
        <v>238847857.75125</v>
      </c>
      <c r="Z56" s="22">
        <f t="shared" si="68"/>
        <v>262732643.52637497</v>
      </c>
      <c r="AA56" s="24">
        <f t="shared" si="69"/>
        <v>23884785.775124967</v>
      </c>
      <c r="AB56" s="55"/>
    </row>
    <row r="57" spans="1:28" s="29" customFormat="1" ht="30" x14ac:dyDescent="0.25">
      <c r="A57" s="57">
        <f t="shared" si="10"/>
        <v>7</v>
      </c>
      <c r="B57" s="59">
        <v>50100</v>
      </c>
      <c r="C57" s="80" t="s">
        <v>73</v>
      </c>
      <c r="D57" s="61">
        <v>43936</v>
      </c>
      <c r="E57" s="84" t="s">
        <v>133</v>
      </c>
      <c r="F57" s="63" t="s">
        <v>75</v>
      </c>
      <c r="G57" s="57" t="s">
        <v>80</v>
      </c>
      <c r="H57" s="64" t="s">
        <v>113</v>
      </c>
      <c r="I57" s="57" t="s">
        <v>63</v>
      </c>
      <c r="J57" s="65">
        <v>0</v>
      </c>
      <c r="K57" s="66">
        <v>138462633.90000001</v>
      </c>
      <c r="L57" s="57" t="s">
        <v>52</v>
      </c>
      <c r="M57" s="67">
        <v>0.1</v>
      </c>
      <c r="N57" s="68">
        <f t="shared" si="60"/>
        <v>138462633.90000001</v>
      </c>
      <c r="O57" s="57" t="s">
        <v>47</v>
      </c>
      <c r="S57" s="22">
        <f t="shared" si="70"/>
        <v>0</v>
      </c>
      <c r="T57" s="22">
        <f t="shared" si="71"/>
        <v>13846263.390000001</v>
      </c>
      <c r="U57" s="24">
        <f t="shared" si="72"/>
        <v>13846263.390000001</v>
      </c>
      <c r="V57" s="22">
        <f t="shared" si="64"/>
        <v>13846263.390000001</v>
      </c>
      <c r="W57" s="22">
        <f t="shared" si="65"/>
        <v>15230889.729000002</v>
      </c>
      <c r="X57" s="24">
        <f t="shared" si="66"/>
        <v>1384626.3390000015</v>
      </c>
      <c r="Y57" s="22">
        <f t="shared" si="67"/>
        <v>3461565.8475000001</v>
      </c>
      <c r="Z57" s="22">
        <f t="shared" si="68"/>
        <v>3807722.4322500005</v>
      </c>
      <c r="AA57" s="24">
        <f t="shared" si="69"/>
        <v>346156.58475000039</v>
      </c>
      <c r="AB57" s="55"/>
    </row>
    <row r="58" spans="1:28" s="29" customFormat="1" ht="30" x14ac:dyDescent="0.25">
      <c r="A58" s="57">
        <f t="shared" si="10"/>
        <v>7</v>
      </c>
      <c r="B58" s="59">
        <v>50100</v>
      </c>
      <c r="C58" s="80" t="s">
        <v>73</v>
      </c>
      <c r="D58" s="61">
        <v>43936</v>
      </c>
      <c r="E58" s="84" t="s">
        <v>133</v>
      </c>
      <c r="F58" s="63" t="s">
        <v>75</v>
      </c>
      <c r="G58" s="57" t="s">
        <v>62</v>
      </c>
      <c r="H58" s="64" t="s">
        <v>114</v>
      </c>
      <c r="I58" s="57" t="s">
        <v>63</v>
      </c>
      <c r="J58" s="65">
        <v>0</v>
      </c>
      <c r="K58" s="66">
        <v>276924937.62</v>
      </c>
      <c r="L58" s="57" t="s">
        <v>52</v>
      </c>
      <c r="M58" s="67">
        <v>0.1</v>
      </c>
      <c r="N58" s="68">
        <f t="shared" si="60"/>
        <v>276924937.62</v>
      </c>
      <c r="O58" s="57" t="s">
        <v>47</v>
      </c>
      <c r="S58" s="22">
        <f>K58*J58</f>
        <v>0</v>
      </c>
      <c r="T58" s="22">
        <f>N58*M58</f>
        <v>27692493.762000002</v>
      </c>
      <c r="U58" s="24">
        <f>T58-S58</f>
        <v>27692493.762000002</v>
      </c>
      <c r="V58" s="22">
        <f t="shared" si="64"/>
        <v>27692493.762000002</v>
      </c>
      <c r="W58" s="22">
        <f t="shared" si="65"/>
        <v>30461743.138200004</v>
      </c>
      <c r="X58" s="24">
        <f t="shared" si="66"/>
        <v>2769249.3762000017</v>
      </c>
      <c r="Y58" s="22">
        <f t="shared" si="67"/>
        <v>6923123.4405000005</v>
      </c>
      <c r="Z58" s="22">
        <f t="shared" si="68"/>
        <v>7615435.7845500009</v>
      </c>
      <c r="AA58" s="24">
        <f t="shared" si="69"/>
        <v>692312.34405000042</v>
      </c>
      <c r="AB58" s="83"/>
    </row>
    <row r="59" spans="1:28" s="29" customFormat="1" ht="30" x14ac:dyDescent="0.25">
      <c r="A59" s="57">
        <f t="shared" si="10"/>
        <v>7</v>
      </c>
      <c r="B59" s="59">
        <v>50100</v>
      </c>
      <c r="C59" s="80" t="s">
        <v>73</v>
      </c>
      <c r="D59" s="61">
        <v>43936</v>
      </c>
      <c r="E59" s="84" t="s">
        <v>133</v>
      </c>
      <c r="F59" s="63" t="s">
        <v>75</v>
      </c>
      <c r="G59" s="57" t="s">
        <v>60</v>
      </c>
      <c r="H59" s="64" t="s">
        <v>115</v>
      </c>
      <c r="I59" s="57" t="s">
        <v>63</v>
      </c>
      <c r="J59" s="65">
        <v>0</v>
      </c>
      <c r="K59" s="66">
        <v>1273855241.3399999</v>
      </c>
      <c r="L59" s="57" t="s">
        <v>52</v>
      </c>
      <c r="M59" s="67">
        <v>0.1</v>
      </c>
      <c r="N59" s="68">
        <f t="shared" si="60"/>
        <v>1273855241.3399999</v>
      </c>
      <c r="O59" s="57" t="s">
        <v>47</v>
      </c>
      <c r="S59" s="22">
        <f t="shared" ref="S59:S60" si="73">K59*J59</f>
        <v>0</v>
      </c>
      <c r="T59" s="22">
        <f t="shared" ref="T59:T60" si="74">N59*M59</f>
        <v>127385524.134</v>
      </c>
      <c r="U59" s="24">
        <f t="shared" ref="U59:U60" si="75">T59-S59</f>
        <v>127385524.134</v>
      </c>
      <c r="V59" s="22">
        <f t="shared" si="64"/>
        <v>127385524.134</v>
      </c>
      <c r="W59" s="22">
        <f t="shared" si="65"/>
        <v>140124076.5474</v>
      </c>
      <c r="X59" s="24">
        <f t="shared" si="66"/>
        <v>12738552.413399994</v>
      </c>
      <c r="Y59" s="22">
        <f t="shared" si="67"/>
        <v>31846381.033500001</v>
      </c>
      <c r="Z59" s="22">
        <f t="shared" si="68"/>
        <v>35031019.136849999</v>
      </c>
      <c r="AA59" s="24">
        <f t="shared" si="69"/>
        <v>3184638.1033499986</v>
      </c>
      <c r="AB59" s="55"/>
    </row>
    <row r="60" spans="1:28" s="29" customFormat="1" ht="30" x14ac:dyDescent="0.25">
      <c r="A60" s="57">
        <f t="shared" si="10"/>
        <v>7</v>
      </c>
      <c r="B60" s="59">
        <v>50100</v>
      </c>
      <c r="C60" s="80" t="s">
        <v>73</v>
      </c>
      <c r="D60" s="61">
        <v>43936</v>
      </c>
      <c r="E60" s="84" t="s">
        <v>133</v>
      </c>
      <c r="F60" s="63" t="s">
        <v>75</v>
      </c>
      <c r="G60" s="57" t="s">
        <v>61</v>
      </c>
      <c r="H60" s="64" t="s">
        <v>116</v>
      </c>
      <c r="I60" s="57" t="s">
        <v>63</v>
      </c>
      <c r="J60" s="65">
        <v>0</v>
      </c>
      <c r="K60" s="66">
        <v>472618826.55000001</v>
      </c>
      <c r="L60" s="57" t="s">
        <v>52</v>
      </c>
      <c r="M60" s="67">
        <v>0.1</v>
      </c>
      <c r="N60" s="68">
        <f t="shared" si="60"/>
        <v>472618826.55000001</v>
      </c>
      <c r="O60" s="57" t="s">
        <v>47</v>
      </c>
      <c r="S60" s="22">
        <f t="shared" si="73"/>
        <v>0</v>
      </c>
      <c r="T60" s="22">
        <f t="shared" si="74"/>
        <v>47261882.655000001</v>
      </c>
      <c r="U60" s="24">
        <f t="shared" si="75"/>
        <v>47261882.655000001</v>
      </c>
      <c r="V60" s="22">
        <f t="shared" si="64"/>
        <v>47261882.655000001</v>
      </c>
      <c r="W60" s="22">
        <f t="shared" si="65"/>
        <v>51988070.92050001</v>
      </c>
      <c r="X60" s="24">
        <f t="shared" si="66"/>
        <v>4726188.2655000091</v>
      </c>
      <c r="Y60" s="22">
        <f t="shared" si="67"/>
        <v>11815470.66375</v>
      </c>
      <c r="Z60" s="22">
        <f t="shared" si="68"/>
        <v>12997017.730125003</v>
      </c>
      <c r="AA60" s="24">
        <f t="shared" si="69"/>
        <v>1181547.0663750023</v>
      </c>
      <c r="AB60" s="55"/>
    </row>
    <row r="61" spans="1:28" s="29" customFormat="1" ht="30" x14ac:dyDescent="0.25">
      <c r="A61" s="57">
        <f t="shared" si="10"/>
        <v>7</v>
      </c>
      <c r="B61" s="59">
        <v>50100</v>
      </c>
      <c r="C61" s="80" t="s">
        <v>73</v>
      </c>
      <c r="D61" s="61">
        <v>43936</v>
      </c>
      <c r="E61" s="84" t="s">
        <v>133</v>
      </c>
      <c r="F61" s="63" t="s">
        <v>75</v>
      </c>
      <c r="G61" s="57" t="s">
        <v>65</v>
      </c>
      <c r="H61" s="64" t="s">
        <v>117</v>
      </c>
      <c r="I61" s="57" t="s">
        <v>63</v>
      </c>
      <c r="J61" s="65">
        <v>0</v>
      </c>
      <c r="K61" s="66">
        <v>55385053.560000002</v>
      </c>
      <c r="L61" s="57" t="s">
        <v>52</v>
      </c>
      <c r="M61" s="67">
        <v>0.1</v>
      </c>
      <c r="N61" s="68">
        <f t="shared" si="60"/>
        <v>55385053.560000002</v>
      </c>
      <c r="O61" s="57" t="s">
        <v>47</v>
      </c>
      <c r="S61" s="22">
        <f>K61*J61</f>
        <v>0</v>
      </c>
      <c r="T61" s="22">
        <f>N61*M61</f>
        <v>5538505.3560000006</v>
      </c>
      <c r="U61" s="24">
        <f>T61-S61</f>
        <v>5538505.3560000006</v>
      </c>
      <c r="V61" s="22">
        <f t="shared" si="64"/>
        <v>5538505.3560000006</v>
      </c>
      <c r="W61" s="22">
        <f t="shared" si="65"/>
        <v>6092355.8916000007</v>
      </c>
      <c r="X61" s="24">
        <f t="shared" si="66"/>
        <v>553850.53560000006</v>
      </c>
      <c r="Y61" s="22">
        <f t="shared" si="67"/>
        <v>1384626.3390000002</v>
      </c>
      <c r="Z61" s="22">
        <f t="shared" si="68"/>
        <v>1523088.9729000002</v>
      </c>
      <c r="AA61" s="24">
        <f t="shared" si="69"/>
        <v>138462.63390000002</v>
      </c>
      <c r="AB61" s="83"/>
    </row>
    <row r="62" spans="1:28" s="29" customFormat="1" ht="30" x14ac:dyDescent="0.25">
      <c r="A62" s="57">
        <f t="shared" si="10"/>
        <v>7</v>
      </c>
      <c r="B62" s="59">
        <v>50100</v>
      </c>
      <c r="C62" s="80" t="s">
        <v>73</v>
      </c>
      <c r="D62" s="61">
        <v>43936</v>
      </c>
      <c r="E62" s="84" t="s">
        <v>133</v>
      </c>
      <c r="F62" s="63" t="s">
        <v>75</v>
      </c>
      <c r="G62" s="57" t="s">
        <v>81</v>
      </c>
      <c r="H62" s="64" t="s">
        <v>118</v>
      </c>
      <c r="I62" s="57" t="s">
        <v>63</v>
      </c>
      <c r="J62" s="65">
        <v>0</v>
      </c>
      <c r="K62" s="66">
        <v>2237554413.8699999</v>
      </c>
      <c r="L62" s="57" t="s">
        <v>52</v>
      </c>
      <c r="M62" s="67">
        <v>0.1</v>
      </c>
      <c r="N62" s="68">
        <f t="shared" si="60"/>
        <v>2237554413.8699999</v>
      </c>
      <c r="O62" s="57" t="s">
        <v>47</v>
      </c>
      <c r="S62" s="22">
        <f t="shared" ref="S62:S63" si="76">K62*J62</f>
        <v>0</v>
      </c>
      <c r="T62" s="22">
        <f t="shared" ref="T62:T63" si="77">N62*M62</f>
        <v>223755441.38699999</v>
      </c>
      <c r="U62" s="24">
        <f t="shared" ref="U62:U63" si="78">T62-S62</f>
        <v>223755441.38699999</v>
      </c>
      <c r="V62" s="22">
        <f t="shared" si="64"/>
        <v>223755441.38699999</v>
      </c>
      <c r="W62" s="22">
        <f t="shared" si="65"/>
        <v>246130985.5257</v>
      </c>
      <c r="X62" s="24">
        <f t="shared" si="66"/>
        <v>22375544.138700008</v>
      </c>
      <c r="Y62" s="22">
        <f t="shared" si="67"/>
        <v>55938860.346749999</v>
      </c>
      <c r="Z62" s="22">
        <f t="shared" si="68"/>
        <v>61532746.381425001</v>
      </c>
      <c r="AA62" s="24">
        <f t="shared" si="69"/>
        <v>5593886.0346750021</v>
      </c>
      <c r="AB62" s="55"/>
    </row>
    <row r="63" spans="1:28" s="29" customFormat="1" ht="30" x14ac:dyDescent="0.25">
      <c r="A63" s="57">
        <f t="shared" si="10"/>
        <v>8</v>
      </c>
      <c r="B63" s="59">
        <v>50100</v>
      </c>
      <c r="C63" s="80" t="s">
        <v>74</v>
      </c>
      <c r="D63" s="61">
        <v>43936</v>
      </c>
      <c r="E63" s="84" t="s">
        <v>133</v>
      </c>
      <c r="F63" s="63" t="s">
        <v>75</v>
      </c>
      <c r="G63" s="57" t="s">
        <v>76</v>
      </c>
      <c r="H63" s="64" t="s">
        <v>126</v>
      </c>
      <c r="I63" s="57" t="s">
        <v>63</v>
      </c>
      <c r="J63" s="65">
        <v>0</v>
      </c>
      <c r="K63" s="66">
        <v>529608720</v>
      </c>
      <c r="L63" s="57" t="s">
        <v>52</v>
      </c>
      <c r="M63" s="67">
        <v>0.1</v>
      </c>
      <c r="N63" s="68">
        <f t="shared" si="60"/>
        <v>529608720</v>
      </c>
      <c r="O63" s="57" t="s">
        <v>47</v>
      </c>
      <c r="S63" s="22">
        <f t="shared" si="76"/>
        <v>0</v>
      </c>
      <c r="T63" s="22">
        <f t="shared" si="77"/>
        <v>52960872</v>
      </c>
      <c r="U63" s="24">
        <f t="shared" si="78"/>
        <v>52960872</v>
      </c>
      <c r="V63" s="22">
        <f t="shared" si="64"/>
        <v>52960872</v>
      </c>
      <c r="W63" s="22">
        <f t="shared" si="65"/>
        <v>58256959.200000003</v>
      </c>
      <c r="X63" s="24">
        <f t="shared" si="66"/>
        <v>5296087.200000003</v>
      </c>
      <c r="Y63" s="22">
        <f t="shared" si="67"/>
        <v>13240218</v>
      </c>
      <c r="Z63" s="22">
        <f t="shared" si="68"/>
        <v>14564239.800000001</v>
      </c>
      <c r="AA63" s="24">
        <f t="shared" si="69"/>
        <v>1324021.8000000007</v>
      </c>
      <c r="AB63" s="55"/>
    </row>
    <row r="64" spans="1:28" s="29" customFormat="1" ht="30" x14ac:dyDescent="0.25">
      <c r="A64" s="57">
        <f t="shared" si="10"/>
        <v>8</v>
      </c>
      <c r="B64" s="59">
        <v>50100</v>
      </c>
      <c r="C64" s="80" t="s">
        <v>74</v>
      </c>
      <c r="D64" s="61">
        <v>43936</v>
      </c>
      <c r="E64" s="84" t="s">
        <v>133</v>
      </c>
      <c r="F64" s="63" t="s">
        <v>75</v>
      </c>
      <c r="G64" s="57" t="s">
        <v>79</v>
      </c>
      <c r="H64" s="64" t="s">
        <v>127</v>
      </c>
      <c r="I64" s="57" t="s">
        <v>63</v>
      </c>
      <c r="J64" s="65">
        <v>0</v>
      </c>
      <c r="K64" s="66">
        <v>7433105270.7600002</v>
      </c>
      <c r="L64" s="57" t="s">
        <v>52</v>
      </c>
      <c r="M64" s="67">
        <v>0.1</v>
      </c>
      <c r="N64" s="68">
        <f t="shared" si="60"/>
        <v>7433105270.7600002</v>
      </c>
      <c r="O64" s="57" t="s">
        <v>47</v>
      </c>
      <c r="S64" s="22">
        <f>K64*J64</f>
        <v>0</v>
      </c>
      <c r="T64" s="22">
        <f>N64*M64</f>
        <v>743310527.07600009</v>
      </c>
      <c r="U64" s="24">
        <f>T64-S64</f>
        <v>743310527.07600009</v>
      </c>
      <c r="V64" s="22">
        <f t="shared" si="64"/>
        <v>743310527.07600009</v>
      </c>
      <c r="W64" s="22">
        <f t="shared" si="65"/>
        <v>817641579.78360009</v>
      </c>
      <c r="X64" s="24">
        <f t="shared" si="66"/>
        <v>74331052.707599998</v>
      </c>
      <c r="Y64" s="22">
        <f t="shared" si="67"/>
        <v>185827631.76900002</v>
      </c>
      <c r="Z64" s="22">
        <f t="shared" si="68"/>
        <v>204410394.94590002</v>
      </c>
      <c r="AA64" s="24">
        <f t="shared" si="69"/>
        <v>18582763.176899999</v>
      </c>
      <c r="AB64" s="83"/>
    </row>
    <row r="65" spans="1:28" s="29" customFormat="1" ht="30" x14ac:dyDescent="0.25">
      <c r="A65" s="57">
        <f t="shared" si="10"/>
        <v>8</v>
      </c>
      <c r="B65" s="59">
        <v>50100</v>
      </c>
      <c r="C65" s="80" t="s">
        <v>74</v>
      </c>
      <c r="D65" s="61">
        <v>43936</v>
      </c>
      <c r="E65" s="84" t="s">
        <v>133</v>
      </c>
      <c r="F65" s="63" t="s">
        <v>75</v>
      </c>
      <c r="G65" s="57" t="s">
        <v>101</v>
      </c>
      <c r="H65" s="64" t="s">
        <v>128</v>
      </c>
      <c r="I65" s="57" t="s">
        <v>63</v>
      </c>
      <c r="J65" s="65">
        <v>0</v>
      </c>
      <c r="K65" s="66">
        <v>3121904068.4400001</v>
      </c>
      <c r="L65" s="57" t="s">
        <v>52</v>
      </c>
      <c r="M65" s="67">
        <v>0.1</v>
      </c>
      <c r="N65" s="68">
        <f t="shared" si="60"/>
        <v>3121904068.4400001</v>
      </c>
      <c r="O65" s="57" t="s">
        <v>47</v>
      </c>
      <c r="S65" s="22">
        <f t="shared" ref="S65:S66" si="79">K65*J65</f>
        <v>0</v>
      </c>
      <c r="T65" s="22">
        <f t="shared" ref="T65:T66" si="80">N65*M65</f>
        <v>312190406.84400004</v>
      </c>
      <c r="U65" s="24">
        <f t="shared" ref="U65:U66" si="81">T65-S65</f>
        <v>312190406.84400004</v>
      </c>
      <c r="V65" s="22">
        <f t="shared" si="64"/>
        <v>312190406.84400004</v>
      </c>
      <c r="W65" s="22">
        <f t="shared" si="65"/>
        <v>343409447.5284</v>
      </c>
      <c r="X65" s="24">
        <f t="shared" si="66"/>
        <v>31219040.684399962</v>
      </c>
      <c r="Y65" s="22">
        <f t="shared" si="67"/>
        <v>78047601.71100001</v>
      </c>
      <c r="Z65" s="22">
        <f t="shared" si="68"/>
        <v>85852361.882100001</v>
      </c>
      <c r="AA65" s="24">
        <f t="shared" si="69"/>
        <v>7804760.1710999906</v>
      </c>
      <c r="AB65" s="55"/>
    </row>
    <row r="66" spans="1:28" s="29" customFormat="1" ht="30" x14ac:dyDescent="0.25">
      <c r="A66" s="57">
        <f t="shared" si="10"/>
        <v>8</v>
      </c>
      <c r="B66" s="59">
        <v>50100</v>
      </c>
      <c r="C66" s="80" t="s">
        <v>74</v>
      </c>
      <c r="D66" s="61">
        <v>43936</v>
      </c>
      <c r="E66" s="84" t="s">
        <v>133</v>
      </c>
      <c r="F66" s="63" t="s">
        <v>75</v>
      </c>
      <c r="G66" s="57" t="s">
        <v>80</v>
      </c>
      <c r="H66" s="64" t="s">
        <v>129</v>
      </c>
      <c r="I66" s="57" t="s">
        <v>63</v>
      </c>
      <c r="J66" s="65">
        <v>0</v>
      </c>
      <c r="K66" s="66">
        <v>7210112099.4300003</v>
      </c>
      <c r="L66" s="57" t="s">
        <v>52</v>
      </c>
      <c r="M66" s="67">
        <v>0.1</v>
      </c>
      <c r="N66" s="68">
        <f t="shared" si="60"/>
        <v>7210112099.4300003</v>
      </c>
      <c r="O66" s="57" t="s">
        <v>47</v>
      </c>
      <c r="S66" s="22">
        <f t="shared" si="79"/>
        <v>0</v>
      </c>
      <c r="T66" s="22">
        <f t="shared" si="80"/>
        <v>721011209.94300008</v>
      </c>
      <c r="U66" s="24">
        <f t="shared" si="81"/>
        <v>721011209.94300008</v>
      </c>
      <c r="V66" s="22">
        <f t="shared" si="64"/>
        <v>721011209.94300008</v>
      </c>
      <c r="W66" s="22">
        <f t="shared" si="65"/>
        <v>793112330.93730009</v>
      </c>
      <c r="X66" s="24">
        <f t="shared" si="66"/>
        <v>72101120.994300008</v>
      </c>
      <c r="Y66" s="22">
        <f t="shared" si="67"/>
        <v>180252802.48575002</v>
      </c>
      <c r="Z66" s="22">
        <f t="shared" si="68"/>
        <v>198278082.73432502</v>
      </c>
      <c r="AA66" s="24">
        <f t="shared" si="69"/>
        <v>18025280.248575002</v>
      </c>
      <c r="AB66" s="55"/>
    </row>
    <row r="67" spans="1:28" s="29" customFormat="1" ht="47.25" x14ac:dyDescent="0.25">
      <c r="A67" s="57">
        <f t="shared" si="10"/>
        <v>8</v>
      </c>
      <c r="B67" s="59">
        <v>50100</v>
      </c>
      <c r="C67" s="80" t="s">
        <v>74</v>
      </c>
      <c r="D67" s="61">
        <v>43936</v>
      </c>
      <c r="E67" s="84" t="s">
        <v>133</v>
      </c>
      <c r="F67" s="63" t="s">
        <v>75</v>
      </c>
      <c r="G67" s="57" t="s">
        <v>61</v>
      </c>
      <c r="H67" s="87" t="s">
        <v>130</v>
      </c>
      <c r="I67" s="57" t="s">
        <v>63</v>
      </c>
      <c r="J67" s="65">
        <v>0</v>
      </c>
      <c r="K67" s="66">
        <v>929138076.29999995</v>
      </c>
      <c r="L67" s="86" t="s">
        <v>134</v>
      </c>
      <c r="M67" s="85">
        <v>0.125</v>
      </c>
      <c r="N67" s="68">
        <f t="shared" si="60"/>
        <v>929138076.29999995</v>
      </c>
      <c r="O67" s="57" t="s">
        <v>47</v>
      </c>
      <c r="S67" s="22">
        <f>K67*J67</f>
        <v>0</v>
      </c>
      <c r="T67" s="22">
        <f>N67*M67</f>
        <v>116142259.53749999</v>
      </c>
      <c r="U67" s="24">
        <f>T67-S67</f>
        <v>116142259.53749999</v>
      </c>
      <c r="V67" s="22">
        <f t="shared" si="64"/>
        <v>92913807.629999995</v>
      </c>
      <c r="W67" s="22">
        <f t="shared" si="65"/>
        <v>104528033.58375001</v>
      </c>
      <c r="X67" s="24">
        <f t="shared" si="66"/>
        <v>11614225.953750014</v>
      </c>
      <c r="Y67" s="22">
        <f t="shared" si="67"/>
        <v>23228451.907499999</v>
      </c>
      <c r="Z67" s="22">
        <f t="shared" si="68"/>
        <v>26132008.395937502</v>
      </c>
      <c r="AA67" s="24">
        <f t="shared" si="69"/>
        <v>2903556.4884375036</v>
      </c>
      <c r="AB67" s="83"/>
    </row>
    <row r="68" spans="1:28" s="29" customFormat="1" ht="47.25" x14ac:dyDescent="0.25">
      <c r="A68" s="57">
        <f t="shared" si="10"/>
        <v>8</v>
      </c>
      <c r="B68" s="59">
        <v>50100</v>
      </c>
      <c r="C68" s="80" t="s">
        <v>74</v>
      </c>
      <c r="D68" s="61">
        <v>43936</v>
      </c>
      <c r="E68" s="84" t="s">
        <v>133</v>
      </c>
      <c r="F68" s="63" t="s">
        <v>75</v>
      </c>
      <c r="G68" s="57" t="s">
        <v>62</v>
      </c>
      <c r="H68" s="87" t="s">
        <v>130</v>
      </c>
      <c r="I68" s="57" t="s">
        <v>63</v>
      </c>
      <c r="J68" s="65">
        <v>0</v>
      </c>
      <c r="K68" s="66">
        <v>929138076.29999995</v>
      </c>
      <c r="L68" s="86" t="s">
        <v>134</v>
      </c>
      <c r="M68" s="85">
        <v>0.125</v>
      </c>
      <c r="N68" s="68">
        <f t="shared" ref="N68:N72" si="82">K68</f>
        <v>929138076.29999995</v>
      </c>
      <c r="O68" s="57" t="s">
        <v>47</v>
      </c>
      <c r="S68" s="22">
        <f>K68*J68</f>
        <v>0</v>
      </c>
      <c r="T68" s="22">
        <f>N68*M68</f>
        <v>116142259.53749999</v>
      </c>
      <c r="U68" s="24">
        <f>T68-S68</f>
        <v>116142259.53749999</v>
      </c>
      <c r="V68" s="22">
        <f t="shared" ref="V68:V72" si="83">(S68+K68)*10%</f>
        <v>92913807.629999995</v>
      </c>
      <c r="W68" s="22">
        <f t="shared" ref="W68:W72" si="84">(N68+T68)*10%</f>
        <v>104528033.58375001</v>
      </c>
      <c r="X68" s="24">
        <f t="shared" ref="X68:X72" si="85">W68-V68</f>
        <v>11614225.953750014</v>
      </c>
      <c r="Y68" s="22">
        <f t="shared" ref="Y68:Y72" si="86">(S68+K68)*2.5%</f>
        <v>23228451.907499999</v>
      </c>
      <c r="Z68" s="22">
        <f t="shared" ref="Z68:Z72" si="87">(T68+N68)*2.5%</f>
        <v>26132008.395937502</v>
      </c>
      <c r="AA68" s="24">
        <f t="shared" ref="AA68:AA72" si="88">Z68-Y68</f>
        <v>2903556.4884375036</v>
      </c>
      <c r="AB68" s="83"/>
    </row>
    <row r="69" spans="1:28" s="29" customFormat="1" ht="47.25" x14ac:dyDescent="0.25">
      <c r="A69" s="57">
        <f t="shared" si="10"/>
        <v>8</v>
      </c>
      <c r="B69" s="59">
        <v>50100</v>
      </c>
      <c r="C69" s="80" t="s">
        <v>74</v>
      </c>
      <c r="D69" s="61">
        <v>43936</v>
      </c>
      <c r="E69" s="84" t="s">
        <v>133</v>
      </c>
      <c r="F69" s="63" t="s">
        <v>75</v>
      </c>
      <c r="G69" s="57" t="s">
        <v>64</v>
      </c>
      <c r="H69" s="87" t="s">
        <v>130</v>
      </c>
      <c r="I69" s="57" t="s">
        <v>63</v>
      </c>
      <c r="J69" s="65">
        <v>0</v>
      </c>
      <c r="K69" s="66">
        <v>929138076.29999995</v>
      </c>
      <c r="L69" s="86" t="s">
        <v>134</v>
      </c>
      <c r="M69" s="85">
        <v>0.125</v>
      </c>
      <c r="N69" s="68">
        <f t="shared" si="82"/>
        <v>929138076.29999995</v>
      </c>
      <c r="O69" s="57" t="s">
        <v>47</v>
      </c>
      <c r="S69" s="22">
        <f t="shared" ref="S69:S70" si="89">K69*J69</f>
        <v>0</v>
      </c>
      <c r="T69" s="22">
        <f t="shared" ref="T69:T70" si="90">N69*M69</f>
        <v>116142259.53749999</v>
      </c>
      <c r="U69" s="24">
        <f t="shared" ref="U69:U70" si="91">T69-S69</f>
        <v>116142259.53749999</v>
      </c>
      <c r="V69" s="22">
        <f t="shared" si="83"/>
        <v>92913807.629999995</v>
      </c>
      <c r="W69" s="22">
        <f t="shared" si="84"/>
        <v>104528033.58375001</v>
      </c>
      <c r="X69" s="24">
        <f t="shared" si="85"/>
        <v>11614225.953750014</v>
      </c>
      <c r="Y69" s="22">
        <f t="shared" si="86"/>
        <v>23228451.907499999</v>
      </c>
      <c r="Z69" s="22">
        <f t="shared" si="87"/>
        <v>26132008.395937502</v>
      </c>
      <c r="AA69" s="24">
        <f t="shared" si="88"/>
        <v>2903556.4884375036</v>
      </c>
      <c r="AB69" s="55"/>
    </row>
    <row r="70" spans="1:28" s="29" customFormat="1" ht="47.25" x14ac:dyDescent="0.25">
      <c r="A70" s="57">
        <f t="shared" si="10"/>
        <v>8</v>
      </c>
      <c r="B70" s="59">
        <v>50100</v>
      </c>
      <c r="C70" s="80" t="s">
        <v>74</v>
      </c>
      <c r="D70" s="61">
        <v>43936</v>
      </c>
      <c r="E70" s="84" t="s">
        <v>133</v>
      </c>
      <c r="F70" s="63" t="s">
        <v>75</v>
      </c>
      <c r="G70" s="57" t="s">
        <v>60</v>
      </c>
      <c r="H70" s="87" t="s">
        <v>131</v>
      </c>
      <c r="I70" s="57" t="s">
        <v>63</v>
      </c>
      <c r="J70" s="65">
        <v>0</v>
      </c>
      <c r="K70" s="66">
        <v>929138076.29999995</v>
      </c>
      <c r="L70" s="86" t="s">
        <v>134</v>
      </c>
      <c r="M70" s="85">
        <v>0.125</v>
      </c>
      <c r="N70" s="68">
        <f t="shared" si="82"/>
        <v>929138076.29999995</v>
      </c>
      <c r="O70" s="57" t="s">
        <v>47</v>
      </c>
      <c r="S70" s="22">
        <f t="shared" si="89"/>
        <v>0</v>
      </c>
      <c r="T70" s="22">
        <f t="shared" si="90"/>
        <v>116142259.53749999</v>
      </c>
      <c r="U70" s="24">
        <f t="shared" si="91"/>
        <v>116142259.53749999</v>
      </c>
      <c r="V70" s="22">
        <f t="shared" si="83"/>
        <v>92913807.629999995</v>
      </c>
      <c r="W70" s="22">
        <f t="shared" si="84"/>
        <v>104528033.58375001</v>
      </c>
      <c r="X70" s="24">
        <f t="shared" si="85"/>
        <v>11614225.953750014</v>
      </c>
      <c r="Y70" s="22">
        <f t="shared" si="86"/>
        <v>23228451.907499999</v>
      </c>
      <c r="Z70" s="22">
        <f t="shared" si="87"/>
        <v>26132008.395937502</v>
      </c>
      <c r="AA70" s="24">
        <f t="shared" si="88"/>
        <v>2903556.4884375036</v>
      </c>
      <c r="AB70" s="55"/>
    </row>
    <row r="71" spans="1:28" s="29" customFormat="1" ht="47.25" x14ac:dyDescent="0.25">
      <c r="A71" s="57">
        <f t="shared" si="10"/>
        <v>8</v>
      </c>
      <c r="B71" s="59">
        <v>50100</v>
      </c>
      <c r="C71" s="80" t="s">
        <v>74</v>
      </c>
      <c r="D71" s="61">
        <v>43936</v>
      </c>
      <c r="E71" s="84" t="s">
        <v>133</v>
      </c>
      <c r="F71" s="63" t="s">
        <v>75</v>
      </c>
      <c r="G71" s="57" t="s">
        <v>65</v>
      </c>
      <c r="H71" s="87" t="s">
        <v>131</v>
      </c>
      <c r="I71" s="57" t="s">
        <v>63</v>
      </c>
      <c r="J71" s="65">
        <v>0</v>
      </c>
      <c r="K71" s="66">
        <v>929138076.29999995</v>
      </c>
      <c r="L71" s="86" t="s">
        <v>134</v>
      </c>
      <c r="M71" s="85">
        <v>0.125</v>
      </c>
      <c r="N71" s="68">
        <f t="shared" si="82"/>
        <v>929138076.29999995</v>
      </c>
      <c r="O71" s="57" t="s">
        <v>47</v>
      </c>
      <c r="S71" s="22">
        <f>K71*J71</f>
        <v>0</v>
      </c>
      <c r="T71" s="22">
        <f>N71*M71</f>
        <v>116142259.53749999</v>
      </c>
      <c r="U71" s="24">
        <f>T71-S71</f>
        <v>116142259.53749999</v>
      </c>
      <c r="V71" s="22">
        <f t="shared" si="83"/>
        <v>92913807.629999995</v>
      </c>
      <c r="W71" s="22">
        <f t="shared" si="84"/>
        <v>104528033.58375001</v>
      </c>
      <c r="X71" s="24">
        <f t="shared" si="85"/>
        <v>11614225.953750014</v>
      </c>
      <c r="Y71" s="22">
        <f t="shared" si="86"/>
        <v>23228451.907499999</v>
      </c>
      <c r="Z71" s="22">
        <f t="shared" si="87"/>
        <v>26132008.395937502</v>
      </c>
      <c r="AA71" s="24">
        <f t="shared" si="88"/>
        <v>2903556.4884375036</v>
      </c>
      <c r="AB71" s="83"/>
    </row>
    <row r="72" spans="1:28" s="29" customFormat="1" ht="30" x14ac:dyDescent="0.25">
      <c r="A72" s="57">
        <f t="shared" si="10"/>
        <v>8</v>
      </c>
      <c r="B72" s="59">
        <v>50100</v>
      </c>
      <c r="C72" s="80" t="s">
        <v>74</v>
      </c>
      <c r="D72" s="61">
        <v>43936</v>
      </c>
      <c r="E72" s="84" t="s">
        <v>133</v>
      </c>
      <c r="F72" s="63" t="s">
        <v>75</v>
      </c>
      <c r="G72" s="57" t="s">
        <v>81</v>
      </c>
      <c r="H72" s="64" t="s">
        <v>132</v>
      </c>
      <c r="I72" s="57" t="s">
        <v>63</v>
      </c>
      <c r="J72" s="65">
        <v>0</v>
      </c>
      <c r="K72" s="66">
        <v>808350142.88999999</v>
      </c>
      <c r="L72" s="57" t="s">
        <v>52</v>
      </c>
      <c r="M72" s="67">
        <v>0.1</v>
      </c>
      <c r="N72" s="68">
        <f t="shared" si="82"/>
        <v>808350142.88999999</v>
      </c>
      <c r="O72" s="57" t="s">
        <v>47</v>
      </c>
      <c r="S72" s="22">
        <f>K72*J72</f>
        <v>0</v>
      </c>
      <c r="T72" s="22">
        <f>N72*M72</f>
        <v>80835014.289000005</v>
      </c>
      <c r="U72" s="24">
        <f>T72-S72</f>
        <v>80835014.289000005</v>
      </c>
      <c r="V72" s="22">
        <f t="shared" si="83"/>
        <v>80835014.289000005</v>
      </c>
      <c r="W72" s="22">
        <f t="shared" si="84"/>
        <v>88918515.717900008</v>
      </c>
      <c r="X72" s="24">
        <f t="shared" si="85"/>
        <v>8083501.4289000034</v>
      </c>
      <c r="Y72" s="22">
        <f t="shared" si="86"/>
        <v>20208753.572250001</v>
      </c>
      <c r="Z72" s="22">
        <f t="shared" si="87"/>
        <v>22229628.929475002</v>
      </c>
      <c r="AA72" s="24">
        <f t="shared" si="88"/>
        <v>2020875.3572250009</v>
      </c>
      <c r="AB72" s="83"/>
    </row>
    <row r="73" spans="1:28" s="29" customFormat="1" ht="15.75" x14ac:dyDescent="0.25">
      <c r="A73" s="21"/>
      <c r="B73" s="45"/>
      <c r="C73" s="46"/>
      <c r="D73" s="47"/>
      <c r="E73" s="48"/>
      <c r="F73" s="49"/>
      <c r="G73" s="21"/>
      <c r="H73" s="50"/>
      <c r="I73" s="21"/>
      <c r="J73" s="51"/>
      <c r="K73" s="52">
        <f>SUM(K12:K72)</f>
        <v>83903457767.130035</v>
      </c>
      <c r="L73" s="21"/>
      <c r="M73" s="53"/>
      <c r="N73" s="34"/>
      <c r="O73" s="21"/>
      <c r="S73" s="34"/>
      <c r="T73" s="34"/>
      <c r="U73" s="54">
        <f>SUM(U12:U72)</f>
        <v>8527001365.5832539</v>
      </c>
      <c r="V73" s="34"/>
      <c r="W73" s="34"/>
      <c r="X73" s="54"/>
      <c r="Y73" s="34"/>
      <c r="Z73" s="34"/>
      <c r="AA73" s="54"/>
      <c r="AB73" s="55"/>
    </row>
    <row r="74" spans="1:28" s="15" customFormat="1" ht="20.25" customHeight="1" x14ac:dyDescent="0.25">
      <c r="A74" s="116" t="s">
        <v>46</v>
      </c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U74" s="12"/>
    </row>
    <row r="75" spans="1:28" s="15" customFormat="1" ht="35.25" customHeight="1" x14ac:dyDescent="0.25">
      <c r="A75" s="36">
        <v>1</v>
      </c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35"/>
    </row>
    <row r="76" spans="1:28" s="15" customFormat="1" ht="18.75" customHeight="1" x14ac:dyDescent="0.25">
      <c r="A76" s="36">
        <v>2</v>
      </c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35"/>
    </row>
    <row r="77" spans="1:28" s="15" customFormat="1" x14ac:dyDescent="0.25">
      <c r="A77" s="36">
        <v>3</v>
      </c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35"/>
    </row>
    <row r="78" spans="1:28" s="40" customFormat="1" ht="15.75" x14ac:dyDescent="0.25">
      <c r="A78" s="36">
        <v>4</v>
      </c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35"/>
    </row>
    <row r="79" spans="1:28" s="40" customFormat="1" ht="45" customHeight="1" x14ac:dyDescent="0.25">
      <c r="A79" s="36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35"/>
    </row>
    <row r="80" spans="1:28" s="44" customFormat="1" ht="67.5" customHeight="1" x14ac:dyDescent="0.25">
      <c r="A80" s="36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35"/>
    </row>
    <row r="81" spans="1:16" s="40" customFormat="1" ht="84.75" customHeight="1" x14ac:dyDescent="0.25">
      <c r="A81" s="36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35"/>
    </row>
    <row r="82" spans="1:16" s="40" customFormat="1" ht="15.75" x14ac:dyDescent="0.25">
      <c r="A82" s="36">
        <v>5</v>
      </c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35"/>
    </row>
    <row r="83" spans="1:16" s="40" customFormat="1" ht="15.75" x14ac:dyDescent="0.25">
      <c r="A83" s="36"/>
      <c r="B83" s="93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35"/>
    </row>
    <row r="84" spans="1:16" s="78" customFormat="1" ht="19.5" customHeight="1" x14ac:dyDescent="0.25">
      <c r="A84" s="36"/>
      <c r="B84" s="77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35"/>
    </row>
    <row r="85" spans="1:16" s="78" customFormat="1" ht="22.5" customHeight="1" x14ac:dyDescent="0.25">
      <c r="A85" s="36"/>
      <c r="B85" s="76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35"/>
    </row>
    <row r="86" spans="1:16" s="78" customFormat="1" ht="20.25" customHeight="1" x14ac:dyDescent="0.25">
      <c r="A86" s="36"/>
      <c r="B86" s="76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35"/>
    </row>
    <row r="87" spans="1:16" s="40" customFormat="1" ht="39.75" customHeight="1" x14ac:dyDescent="0.25">
      <c r="A87" s="36"/>
      <c r="B87" s="39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35"/>
    </row>
    <row r="88" spans="1:16" s="40" customFormat="1" ht="22.5" customHeight="1" x14ac:dyDescent="0.25">
      <c r="A88" s="36"/>
      <c r="B88" s="39"/>
      <c r="C88" s="90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35"/>
    </row>
    <row r="89" spans="1:16" s="42" customFormat="1" ht="22.5" customHeight="1" x14ac:dyDescent="0.25">
      <c r="A89" s="36"/>
      <c r="B89" s="41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35"/>
    </row>
    <row r="90" spans="1:16" s="42" customFormat="1" ht="22.5" customHeight="1" x14ac:dyDescent="0.25">
      <c r="A90" s="36"/>
      <c r="B90" s="41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35"/>
    </row>
    <row r="91" spans="1:16" s="40" customFormat="1" ht="20.25" customHeight="1" x14ac:dyDescent="0.25">
      <c r="A91" s="36"/>
      <c r="B91" s="39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35"/>
    </row>
    <row r="92" spans="1:16" s="40" customFormat="1" x14ac:dyDescent="0.25">
      <c r="A92" s="36"/>
      <c r="B92" s="39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35"/>
    </row>
    <row r="93" spans="1:16" s="40" customFormat="1" ht="23.25" customHeight="1" x14ac:dyDescent="0.25">
      <c r="A93" s="36"/>
      <c r="B93" s="39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35"/>
    </row>
    <row r="94" spans="1:16" s="40" customFormat="1" ht="18.75" customHeight="1" x14ac:dyDescent="0.25">
      <c r="A94" s="36"/>
      <c r="B94" s="39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35"/>
    </row>
    <row r="95" spans="1:16" s="40" customFormat="1" ht="26.25" customHeight="1" x14ac:dyDescent="0.25">
      <c r="A95" s="36"/>
      <c r="B95" s="39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35"/>
    </row>
    <row r="96" spans="1:16" s="40" customFormat="1" ht="23.25" customHeight="1" x14ac:dyDescent="0.25">
      <c r="A96" s="36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35"/>
    </row>
    <row r="97" spans="1:16" s="40" customFormat="1" ht="115.5" customHeight="1" x14ac:dyDescent="0.25">
      <c r="A97" s="36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35"/>
    </row>
    <row r="98" spans="1:16" s="40" customFormat="1" ht="36.75" customHeight="1" x14ac:dyDescent="0.25">
      <c r="A98" s="36"/>
      <c r="B98" s="93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35"/>
    </row>
    <row r="99" spans="1:16" s="40" customFormat="1" ht="24.75" customHeight="1" x14ac:dyDescent="0.25">
      <c r="A99" s="36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35"/>
    </row>
    <row r="100" spans="1:16" s="40" customFormat="1" ht="27.75" customHeight="1" x14ac:dyDescent="0.25">
      <c r="A100" s="36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35"/>
    </row>
    <row r="101" spans="1:16" s="40" customFormat="1" ht="39.75" customHeight="1" x14ac:dyDescent="0.25">
      <c r="A101" s="36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35"/>
    </row>
    <row r="102" spans="1:16" s="40" customFormat="1" ht="251.25" customHeight="1" x14ac:dyDescent="0.25">
      <c r="A102" s="36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5"/>
    </row>
    <row r="103" spans="1:16" s="40" customFormat="1" ht="21" customHeight="1" x14ac:dyDescent="0.25">
      <c r="A103" s="36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35"/>
    </row>
    <row r="104" spans="1:16" s="40" customFormat="1" ht="23.25" customHeight="1" x14ac:dyDescent="0.25">
      <c r="A104" s="36">
        <v>6</v>
      </c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35"/>
    </row>
    <row r="105" spans="1:16" s="40" customFormat="1" ht="23.25" customHeight="1" x14ac:dyDescent="0.25">
      <c r="A105" s="36"/>
      <c r="B105" s="93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35"/>
    </row>
    <row r="106" spans="1:16" s="81" customFormat="1" ht="120" customHeight="1" x14ac:dyDescent="0.25">
      <c r="A106" s="36"/>
      <c r="B106" s="37"/>
      <c r="C106" s="82"/>
      <c r="D106" s="82"/>
      <c r="E106" s="82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20"/>
    </row>
    <row r="107" spans="1:16" s="81" customFormat="1" ht="84" customHeight="1" x14ac:dyDescent="0.25">
      <c r="A107" s="36"/>
      <c r="B107" s="37"/>
      <c r="C107" s="82"/>
      <c r="D107" s="82"/>
      <c r="E107" s="82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20"/>
    </row>
    <row r="108" spans="1:16" s="40" customFormat="1" ht="49.5" customHeight="1" x14ac:dyDescent="0.25">
      <c r="A108" s="3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20"/>
    </row>
    <row r="109" spans="1:16" s="40" customFormat="1" ht="32.25" customHeight="1" x14ac:dyDescent="0.25">
      <c r="A109" s="3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20"/>
    </row>
    <row r="110" spans="1:16" s="40" customFormat="1" ht="30.75" customHeight="1" x14ac:dyDescent="0.25">
      <c r="A110" s="36">
        <v>6</v>
      </c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20"/>
    </row>
    <row r="111" spans="1:16" s="40" customFormat="1" ht="24" customHeight="1" x14ac:dyDescent="0.25">
      <c r="A111" s="36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20"/>
    </row>
    <row r="112" spans="1:16" s="40" customFormat="1" ht="37.5" customHeight="1" x14ac:dyDescent="0.25">
      <c r="A112" s="37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20"/>
    </row>
    <row r="113" spans="1:22" s="40" customFormat="1" ht="19.5" customHeight="1" x14ac:dyDescent="0.25">
      <c r="A113" s="38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20"/>
    </row>
    <row r="114" spans="1:22" s="40" customFormat="1" ht="48.75" customHeight="1" x14ac:dyDescent="0.25">
      <c r="A114" s="37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20"/>
    </row>
    <row r="115" spans="1:22" s="40" customFormat="1" ht="128.25" customHeight="1" x14ac:dyDescent="0.25">
      <c r="A115" s="36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20"/>
    </row>
    <row r="116" spans="1:22" s="40" customFormat="1" ht="47.25" customHeight="1" x14ac:dyDescent="0.25">
      <c r="A116" s="36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35"/>
    </row>
    <row r="117" spans="1:22" s="6" customFormat="1" ht="14.25" x14ac:dyDescent="0.2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V117" s="9"/>
    </row>
    <row r="118" spans="1:22" x14ac:dyDescent="0.25">
      <c r="A118" s="109" t="s">
        <v>31</v>
      </c>
      <c r="B118" t="s">
        <v>32</v>
      </c>
      <c r="C118"/>
      <c r="G118" s="2"/>
      <c r="H118" s="2"/>
      <c r="I118" s="2"/>
      <c r="J118" s="2"/>
      <c r="K118" s="2"/>
      <c r="M118" s="2"/>
      <c r="N118" s="2"/>
    </row>
    <row r="119" spans="1:22" x14ac:dyDescent="0.25">
      <c r="A119" s="110"/>
      <c r="C119"/>
      <c r="G119" s="2"/>
      <c r="H119" s="2"/>
      <c r="I119" s="2"/>
      <c r="J119" s="2"/>
      <c r="K119" s="2"/>
      <c r="M119" s="2"/>
      <c r="N119" s="2"/>
    </row>
    <row r="120" spans="1:22" s="28" customFormat="1" x14ac:dyDescent="0.25">
      <c r="A120" s="111" t="s">
        <v>10</v>
      </c>
      <c r="B120" s="106" t="s">
        <v>0</v>
      </c>
      <c r="C120" s="107"/>
      <c r="D120" s="107"/>
      <c r="E120" s="107"/>
      <c r="F120" s="108"/>
      <c r="G120" s="91" t="s">
        <v>33</v>
      </c>
      <c r="H120" s="91" t="s">
        <v>34</v>
      </c>
      <c r="I120" s="91" t="s">
        <v>35</v>
      </c>
      <c r="J120" s="91" t="s">
        <v>36</v>
      </c>
      <c r="K120" s="91" t="s">
        <v>37</v>
      </c>
      <c r="L120" s="91" t="s">
        <v>38</v>
      </c>
      <c r="M120" s="91" t="s">
        <v>39</v>
      </c>
      <c r="N120" s="91" t="s">
        <v>40</v>
      </c>
    </row>
    <row r="121" spans="1:22" s="28" customFormat="1" ht="30" x14ac:dyDescent="0.25">
      <c r="A121" s="112"/>
      <c r="B121" s="57" t="s">
        <v>14</v>
      </c>
      <c r="C121" s="57" t="s">
        <v>15</v>
      </c>
      <c r="D121" s="57" t="s">
        <v>16</v>
      </c>
      <c r="E121" s="57" t="s">
        <v>17</v>
      </c>
      <c r="F121" s="57" t="s">
        <v>18</v>
      </c>
      <c r="G121" s="92"/>
      <c r="H121" s="92"/>
      <c r="I121" s="92"/>
      <c r="J121" s="92"/>
      <c r="K121" s="92"/>
      <c r="L121" s="92"/>
      <c r="M121" s="92"/>
      <c r="N121" s="92"/>
      <c r="O121" s="31"/>
    </row>
    <row r="122" spans="1:22" s="33" customFormat="1" x14ac:dyDescent="0.25">
      <c r="A122" s="69">
        <v>1</v>
      </c>
      <c r="B122" s="70">
        <v>2</v>
      </c>
      <c r="C122" s="69">
        <v>3</v>
      </c>
      <c r="D122" s="70">
        <v>4</v>
      </c>
      <c r="E122" s="69">
        <v>5</v>
      </c>
      <c r="F122" s="70">
        <v>6</v>
      </c>
      <c r="G122" s="69">
        <v>7</v>
      </c>
      <c r="H122" s="70">
        <v>8</v>
      </c>
      <c r="I122" s="69">
        <v>9</v>
      </c>
      <c r="J122" s="70">
        <v>10</v>
      </c>
      <c r="K122" s="69">
        <v>11</v>
      </c>
      <c r="L122" s="70">
        <v>12</v>
      </c>
      <c r="M122" s="69">
        <v>13</v>
      </c>
      <c r="N122" s="70">
        <v>14</v>
      </c>
      <c r="O122" s="32"/>
    </row>
    <row r="123" spans="1:22" s="33" customFormat="1" x14ac:dyDescent="0.25">
      <c r="A123" s="57">
        <v>1</v>
      </c>
      <c r="B123" s="59">
        <v>50100</v>
      </c>
      <c r="C123" s="60" t="s">
        <v>67</v>
      </c>
      <c r="D123" s="61">
        <v>43543</v>
      </c>
      <c r="E123" s="62" t="s">
        <v>133</v>
      </c>
      <c r="F123" s="63" t="s">
        <v>75</v>
      </c>
      <c r="G123" s="71">
        <f>U12</f>
        <v>686861463.77600002</v>
      </c>
      <c r="H123" s="72">
        <v>0</v>
      </c>
      <c r="I123" s="71">
        <v>0</v>
      </c>
      <c r="J123" s="72">
        <f>X12</f>
        <v>68686146.377600074</v>
      </c>
      <c r="K123" s="71">
        <f>AA12</f>
        <v>17171536.594400018</v>
      </c>
      <c r="L123" s="72">
        <v>0</v>
      </c>
      <c r="M123" s="71">
        <v>0</v>
      </c>
      <c r="N123" s="72">
        <f>SUM(G123:M123)</f>
        <v>772719146.74800014</v>
      </c>
      <c r="O123" s="32"/>
    </row>
    <row r="124" spans="1:22" s="33" customFormat="1" x14ac:dyDescent="0.25">
      <c r="A124" s="57">
        <f t="shared" ref="A124:A136" si="92">IF(C124=C123,A123,A123+1)</f>
        <v>1</v>
      </c>
      <c r="B124" s="59">
        <v>50100</v>
      </c>
      <c r="C124" s="60" t="s">
        <v>67</v>
      </c>
      <c r="D124" s="61">
        <v>43543</v>
      </c>
      <c r="E124" s="62" t="s">
        <v>133</v>
      </c>
      <c r="F124" s="63" t="s">
        <v>75</v>
      </c>
      <c r="G124" s="71">
        <f t="shared" ref="G124:G183" si="93">U13</f>
        <v>21464413.640000001</v>
      </c>
      <c r="H124" s="72">
        <v>0</v>
      </c>
      <c r="I124" s="71">
        <v>0</v>
      </c>
      <c r="J124" s="72">
        <f t="shared" ref="J124:J183" si="94">X13</f>
        <v>2146441.3640000038</v>
      </c>
      <c r="K124" s="71">
        <f t="shared" ref="K124:K183" si="95">AA13</f>
        <v>536610.34100000095</v>
      </c>
      <c r="L124" s="72">
        <v>0</v>
      </c>
      <c r="M124" s="71">
        <v>0</v>
      </c>
      <c r="N124" s="72">
        <f t="shared" ref="N124:N183" si="96">SUM(G124:M124)</f>
        <v>24147465.345000006</v>
      </c>
      <c r="O124" s="32"/>
    </row>
    <row r="125" spans="1:22" s="33" customFormat="1" x14ac:dyDescent="0.25">
      <c r="A125" s="57">
        <f t="shared" si="92"/>
        <v>1</v>
      </c>
      <c r="B125" s="59">
        <v>50100</v>
      </c>
      <c r="C125" s="60" t="s">
        <v>67</v>
      </c>
      <c r="D125" s="61">
        <v>43543</v>
      </c>
      <c r="E125" s="62" t="s">
        <v>133</v>
      </c>
      <c r="F125" s="63" t="s">
        <v>75</v>
      </c>
      <c r="G125" s="71">
        <f t="shared" si="93"/>
        <v>7154809.2819999997</v>
      </c>
      <c r="H125" s="72">
        <v>0</v>
      </c>
      <c r="I125" s="71">
        <v>0</v>
      </c>
      <c r="J125" s="72">
        <f t="shared" si="94"/>
        <v>715480.9282000009</v>
      </c>
      <c r="K125" s="71">
        <f t="shared" si="95"/>
        <v>178870.23205000022</v>
      </c>
      <c r="L125" s="72">
        <v>0</v>
      </c>
      <c r="M125" s="71">
        <v>0</v>
      </c>
      <c r="N125" s="72">
        <f t="shared" si="96"/>
        <v>8049160.4422500003</v>
      </c>
      <c r="O125" s="32"/>
    </row>
    <row r="126" spans="1:22" s="33" customFormat="1" x14ac:dyDescent="0.25">
      <c r="A126" s="57">
        <f t="shared" si="92"/>
        <v>1</v>
      </c>
      <c r="B126" s="59">
        <v>50100</v>
      </c>
      <c r="C126" s="60" t="s">
        <v>67</v>
      </c>
      <c r="D126" s="61">
        <v>43543</v>
      </c>
      <c r="E126" s="62" t="s">
        <v>133</v>
      </c>
      <c r="F126" s="63" t="s">
        <v>75</v>
      </c>
      <c r="G126" s="71">
        <f t="shared" si="93"/>
        <v>115801473.33399999</v>
      </c>
      <c r="H126" s="72">
        <v>0</v>
      </c>
      <c r="I126" s="71">
        <v>0</v>
      </c>
      <c r="J126" s="72">
        <f t="shared" si="94"/>
        <v>11580147.333399996</v>
      </c>
      <c r="K126" s="71">
        <f t="shared" si="95"/>
        <v>2895036.833349999</v>
      </c>
      <c r="L126" s="72">
        <v>0</v>
      </c>
      <c r="M126" s="71">
        <v>0</v>
      </c>
      <c r="N126" s="72">
        <f t="shared" si="96"/>
        <v>130276657.50074999</v>
      </c>
      <c r="O126" s="32"/>
    </row>
    <row r="127" spans="1:22" s="33" customFormat="1" x14ac:dyDescent="0.25">
      <c r="A127" s="57">
        <f t="shared" si="92"/>
        <v>1</v>
      </c>
      <c r="B127" s="59">
        <v>50100</v>
      </c>
      <c r="C127" s="60" t="s">
        <v>67</v>
      </c>
      <c r="D127" s="61">
        <v>43543</v>
      </c>
      <c r="E127" s="62" t="s">
        <v>133</v>
      </c>
      <c r="F127" s="63" t="s">
        <v>75</v>
      </c>
      <c r="G127" s="71">
        <f t="shared" si="93"/>
        <v>133556387.84200001</v>
      </c>
      <c r="H127" s="72">
        <v>0</v>
      </c>
      <c r="I127" s="71">
        <v>0</v>
      </c>
      <c r="J127" s="72">
        <f t="shared" si="94"/>
        <v>13355638.784200013</v>
      </c>
      <c r="K127" s="71">
        <f t="shared" si="95"/>
        <v>3338909.6960500032</v>
      </c>
      <c r="L127" s="72">
        <v>0</v>
      </c>
      <c r="M127" s="71">
        <v>0</v>
      </c>
      <c r="N127" s="72">
        <f t="shared" si="96"/>
        <v>150250936.32225001</v>
      </c>
      <c r="O127" s="32"/>
    </row>
    <row r="128" spans="1:22" s="33" customFormat="1" x14ac:dyDescent="0.25">
      <c r="A128" s="57">
        <f t="shared" si="92"/>
        <v>1</v>
      </c>
      <c r="B128" s="59">
        <v>50100</v>
      </c>
      <c r="C128" s="60" t="s">
        <v>67</v>
      </c>
      <c r="D128" s="61">
        <v>43543</v>
      </c>
      <c r="E128" s="62" t="s">
        <v>133</v>
      </c>
      <c r="F128" s="63" t="s">
        <v>75</v>
      </c>
      <c r="G128" s="71">
        <f t="shared" si="93"/>
        <v>21464413.640000001</v>
      </c>
      <c r="H128" s="72">
        <v>0</v>
      </c>
      <c r="I128" s="71">
        <v>0</v>
      </c>
      <c r="J128" s="72">
        <f t="shared" si="94"/>
        <v>2146441.3640000038</v>
      </c>
      <c r="K128" s="71">
        <f t="shared" si="95"/>
        <v>536610.34100000095</v>
      </c>
      <c r="L128" s="72">
        <v>0</v>
      </c>
      <c r="M128" s="71">
        <v>0</v>
      </c>
      <c r="N128" s="72">
        <f t="shared" si="96"/>
        <v>24147465.345000006</v>
      </c>
      <c r="O128" s="32"/>
    </row>
    <row r="129" spans="1:15" s="33" customFormat="1" x14ac:dyDescent="0.25">
      <c r="A129" s="57">
        <f t="shared" si="92"/>
        <v>2</v>
      </c>
      <c r="B129" s="59">
        <v>50100</v>
      </c>
      <c r="C129" s="60" t="s">
        <v>68</v>
      </c>
      <c r="D129" s="61">
        <v>43641</v>
      </c>
      <c r="E129" s="62" t="s">
        <v>133</v>
      </c>
      <c r="F129" s="63" t="s">
        <v>75</v>
      </c>
      <c r="G129" s="71">
        <f t="shared" si="93"/>
        <v>74235147.151999995</v>
      </c>
      <c r="H129" s="72">
        <v>0</v>
      </c>
      <c r="I129" s="71">
        <v>0</v>
      </c>
      <c r="J129" s="72">
        <f t="shared" si="94"/>
        <v>7423514.715200007</v>
      </c>
      <c r="K129" s="71">
        <f t="shared" si="95"/>
        <v>1855878.6788000017</v>
      </c>
      <c r="L129" s="72">
        <v>0</v>
      </c>
      <c r="M129" s="71">
        <v>0</v>
      </c>
      <c r="N129" s="72">
        <f t="shared" si="96"/>
        <v>83514540.546000004</v>
      </c>
      <c r="O129" s="32"/>
    </row>
    <row r="130" spans="1:15" s="33" customFormat="1" x14ac:dyDescent="0.25">
      <c r="A130" s="57">
        <f t="shared" si="92"/>
        <v>2</v>
      </c>
      <c r="B130" s="59">
        <v>50100</v>
      </c>
      <c r="C130" s="60" t="s">
        <v>68</v>
      </c>
      <c r="D130" s="61">
        <v>43641</v>
      </c>
      <c r="E130" s="62" t="s">
        <v>133</v>
      </c>
      <c r="F130" s="63" t="s">
        <v>75</v>
      </c>
      <c r="G130" s="71">
        <f t="shared" si="93"/>
        <v>44842487.936000004</v>
      </c>
      <c r="H130" s="72">
        <v>0</v>
      </c>
      <c r="I130" s="71">
        <v>0</v>
      </c>
      <c r="J130" s="72">
        <f t="shared" si="94"/>
        <v>4484248.7936000004</v>
      </c>
      <c r="K130" s="71">
        <f t="shared" si="95"/>
        <v>1121062.1984000001</v>
      </c>
      <c r="L130" s="72">
        <v>0</v>
      </c>
      <c r="M130" s="71">
        <v>0</v>
      </c>
      <c r="N130" s="72">
        <f t="shared" si="96"/>
        <v>50447798.928000003</v>
      </c>
      <c r="O130" s="32"/>
    </row>
    <row r="131" spans="1:15" s="33" customFormat="1" x14ac:dyDescent="0.25">
      <c r="A131" s="57">
        <f t="shared" si="92"/>
        <v>2</v>
      </c>
      <c r="B131" s="59">
        <v>50100</v>
      </c>
      <c r="C131" s="60" t="s">
        <v>68</v>
      </c>
      <c r="D131" s="61">
        <v>43641</v>
      </c>
      <c r="E131" s="62" t="s">
        <v>133</v>
      </c>
      <c r="F131" s="63" t="s">
        <v>75</v>
      </c>
      <c r="G131" s="71">
        <f t="shared" si="93"/>
        <v>2402270.0160000003</v>
      </c>
      <c r="H131" s="72">
        <v>0</v>
      </c>
      <c r="I131" s="71">
        <v>0</v>
      </c>
      <c r="J131" s="72">
        <f t="shared" si="94"/>
        <v>240227.00159999961</v>
      </c>
      <c r="K131" s="71">
        <f t="shared" si="95"/>
        <v>60056.750399999903</v>
      </c>
      <c r="L131" s="72">
        <v>0</v>
      </c>
      <c r="M131" s="71">
        <v>0</v>
      </c>
      <c r="N131" s="72">
        <f t="shared" si="96"/>
        <v>2702553.7679999997</v>
      </c>
      <c r="O131" s="32"/>
    </row>
    <row r="132" spans="1:15" s="33" customFormat="1" x14ac:dyDescent="0.25">
      <c r="A132" s="57">
        <f t="shared" si="92"/>
        <v>3</v>
      </c>
      <c r="B132" s="59">
        <v>50100</v>
      </c>
      <c r="C132" s="60" t="s">
        <v>69</v>
      </c>
      <c r="D132" s="61">
        <v>43742</v>
      </c>
      <c r="E132" s="62" t="s">
        <v>133</v>
      </c>
      <c r="F132" s="63" t="s">
        <v>75</v>
      </c>
      <c r="G132" s="71">
        <f t="shared" si="93"/>
        <v>327883595.29800004</v>
      </c>
      <c r="H132" s="72">
        <v>0</v>
      </c>
      <c r="I132" s="71">
        <v>0</v>
      </c>
      <c r="J132" s="72">
        <f t="shared" si="94"/>
        <v>32788359.529799998</v>
      </c>
      <c r="K132" s="71">
        <f t="shared" si="95"/>
        <v>8197089.8824499995</v>
      </c>
      <c r="L132" s="72">
        <v>0</v>
      </c>
      <c r="M132" s="71">
        <v>0</v>
      </c>
      <c r="N132" s="72">
        <f t="shared" si="96"/>
        <v>368869044.71025002</v>
      </c>
      <c r="O132" s="32"/>
    </row>
    <row r="133" spans="1:15" s="33" customFormat="1" x14ac:dyDescent="0.25">
      <c r="A133" s="57">
        <f t="shared" si="92"/>
        <v>3</v>
      </c>
      <c r="B133" s="59">
        <v>50100</v>
      </c>
      <c r="C133" s="60" t="s">
        <v>69</v>
      </c>
      <c r="D133" s="61">
        <v>43742</v>
      </c>
      <c r="E133" s="62" t="s">
        <v>133</v>
      </c>
      <c r="F133" s="63" t="s">
        <v>75</v>
      </c>
      <c r="G133" s="71">
        <f t="shared" si="93"/>
        <v>19007746.296</v>
      </c>
      <c r="H133" s="72">
        <v>0</v>
      </c>
      <c r="I133" s="71">
        <v>0</v>
      </c>
      <c r="J133" s="72">
        <f t="shared" si="94"/>
        <v>1900774.6296000034</v>
      </c>
      <c r="K133" s="71">
        <f t="shared" si="95"/>
        <v>475193.65740000084</v>
      </c>
      <c r="L133" s="72">
        <v>0</v>
      </c>
      <c r="M133" s="71">
        <v>0</v>
      </c>
      <c r="N133" s="72">
        <f t="shared" si="96"/>
        <v>21383714.583000004</v>
      </c>
      <c r="O133" s="32"/>
    </row>
    <row r="134" spans="1:15" s="33" customFormat="1" x14ac:dyDescent="0.25">
      <c r="A134" s="57">
        <f t="shared" si="92"/>
        <v>3</v>
      </c>
      <c r="B134" s="59">
        <v>50100</v>
      </c>
      <c r="C134" s="60" t="s">
        <v>69</v>
      </c>
      <c r="D134" s="61">
        <v>43742</v>
      </c>
      <c r="E134" s="62" t="s">
        <v>133</v>
      </c>
      <c r="F134" s="63" t="s">
        <v>75</v>
      </c>
      <c r="G134" s="71">
        <f t="shared" si="93"/>
        <v>182157549.79800001</v>
      </c>
      <c r="H134" s="72">
        <v>0</v>
      </c>
      <c r="I134" s="71">
        <v>0</v>
      </c>
      <c r="J134" s="72">
        <f t="shared" si="94"/>
        <v>18215754.979800016</v>
      </c>
      <c r="K134" s="71">
        <f t="shared" si="95"/>
        <v>4553938.7449500039</v>
      </c>
      <c r="L134" s="72">
        <v>0</v>
      </c>
      <c r="M134" s="71">
        <v>0</v>
      </c>
      <c r="N134" s="72">
        <f t="shared" si="96"/>
        <v>204927243.52275002</v>
      </c>
      <c r="O134" s="32"/>
    </row>
    <row r="135" spans="1:15" s="33" customFormat="1" x14ac:dyDescent="0.25">
      <c r="A135" s="57">
        <f t="shared" si="92"/>
        <v>3</v>
      </c>
      <c r="B135" s="59">
        <v>50100</v>
      </c>
      <c r="C135" s="60" t="s">
        <v>69</v>
      </c>
      <c r="D135" s="61">
        <v>43742</v>
      </c>
      <c r="E135" s="62" t="s">
        <v>133</v>
      </c>
      <c r="F135" s="63" t="s">
        <v>75</v>
      </c>
      <c r="G135" s="71">
        <f t="shared" si="93"/>
        <v>19007746.296</v>
      </c>
      <c r="H135" s="72">
        <v>0</v>
      </c>
      <c r="I135" s="71">
        <v>0</v>
      </c>
      <c r="J135" s="72">
        <f t="shared" si="94"/>
        <v>1900774.6296000034</v>
      </c>
      <c r="K135" s="71">
        <f t="shared" si="95"/>
        <v>475193.65740000084</v>
      </c>
      <c r="L135" s="72">
        <v>0</v>
      </c>
      <c r="M135" s="71">
        <v>0</v>
      </c>
      <c r="N135" s="72">
        <f t="shared" si="96"/>
        <v>21383714.583000004</v>
      </c>
      <c r="O135" s="32"/>
    </row>
    <row r="136" spans="1:15" s="33" customFormat="1" x14ac:dyDescent="0.25">
      <c r="A136" s="57">
        <f t="shared" si="92"/>
        <v>3</v>
      </c>
      <c r="B136" s="59">
        <v>50100</v>
      </c>
      <c r="C136" s="60" t="s">
        <v>69</v>
      </c>
      <c r="D136" s="61">
        <v>43742</v>
      </c>
      <c r="E136" s="62" t="s">
        <v>133</v>
      </c>
      <c r="F136" s="63" t="s">
        <v>75</v>
      </c>
      <c r="G136" s="71">
        <f t="shared" si="93"/>
        <v>30412388.412</v>
      </c>
      <c r="H136" s="72">
        <v>0</v>
      </c>
      <c r="I136" s="71">
        <v>0</v>
      </c>
      <c r="J136" s="72">
        <f t="shared" si="94"/>
        <v>3041238.8412000015</v>
      </c>
      <c r="K136" s="71">
        <f t="shared" si="95"/>
        <v>760309.71030000038</v>
      </c>
      <c r="L136" s="72">
        <v>0</v>
      </c>
      <c r="M136" s="71">
        <v>0</v>
      </c>
      <c r="N136" s="72">
        <f t="shared" si="96"/>
        <v>34213936.963500001</v>
      </c>
      <c r="O136" s="32"/>
    </row>
    <row r="137" spans="1:15" s="33" customFormat="1" x14ac:dyDescent="0.25">
      <c r="A137" s="57">
        <v>1</v>
      </c>
      <c r="B137" s="59">
        <v>50100</v>
      </c>
      <c r="C137" s="60" t="s">
        <v>70</v>
      </c>
      <c r="D137" s="61">
        <v>43780</v>
      </c>
      <c r="E137" s="62" t="s">
        <v>133</v>
      </c>
      <c r="F137" s="63" t="s">
        <v>75</v>
      </c>
      <c r="G137" s="71">
        <f t="shared" si="93"/>
        <v>325188802.93200004</v>
      </c>
      <c r="H137" s="72">
        <v>0</v>
      </c>
      <c r="I137" s="71">
        <v>0</v>
      </c>
      <c r="J137" s="72">
        <f t="shared" si="94"/>
        <v>32518880.293200016</v>
      </c>
      <c r="K137" s="71">
        <f t="shared" si="95"/>
        <v>8129720.073300004</v>
      </c>
      <c r="L137" s="72">
        <v>0</v>
      </c>
      <c r="M137" s="71">
        <v>0</v>
      </c>
      <c r="N137" s="72">
        <f t="shared" si="96"/>
        <v>365837403.29850006</v>
      </c>
      <c r="O137" s="32"/>
    </row>
    <row r="138" spans="1:15" s="33" customFormat="1" x14ac:dyDescent="0.25">
      <c r="A138" s="57">
        <f t="shared" ref="A138" si="97">IF(C138=C137,A137,A137+1)</f>
        <v>1</v>
      </c>
      <c r="B138" s="59">
        <v>50100</v>
      </c>
      <c r="C138" s="60" t="s">
        <v>70</v>
      </c>
      <c r="D138" s="61">
        <v>43780</v>
      </c>
      <c r="E138" s="62" t="s">
        <v>133</v>
      </c>
      <c r="F138" s="63" t="s">
        <v>75</v>
      </c>
      <c r="G138" s="71">
        <f t="shared" si="93"/>
        <v>28277275.008000001</v>
      </c>
      <c r="H138" s="72">
        <v>0</v>
      </c>
      <c r="I138" s="71">
        <v>0</v>
      </c>
      <c r="J138" s="72">
        <f t="shared" si="94"/>
        <v>2827727.5007999986</v>
      </c>
      <c r="K138" s="71">
        <f t="shared" si="95"/>
        <v>706931.87519999966</v>
      </c>
      <c r="L138" s="72">
        <v>0</v>
      </c>
      <c r="M138" s="71">
        <v>0</v>
      </c>
      <c r="N138" s="72">
        <f t="shared" si="96"/>
        <v>31811934.384</v>
      </c>
      <c r="O138" s="32"/>
    </row>
    <row r="139" spans="1:15" s="33" customFormat="1" x14ac:dyDescent="0.25">
      <c r="A139" s="57">
        <f>IF(C139=C54,A54,A54+1)</f>
        <v>7</v>
      </c>
      <c r="B139" s="59">
        <v>50100</v>
      </c>
      <c r="C139" s="60" t="s">
        <v>70</v>
      </c>
      <c r="D139" s="61">
        <v>43780</v>
      </c>
      <c r="E139" s="62" t="s">
        <v>133</v>
      </c>
      <c r="F139" s="63" t="s">
        <v>75</v>
      </c>
      <c r="G139" s="71">
        <f t="shared" si="93"/>
        <v>45243651.240000002</v>
      </c>
      <c r="H139" s="72">
        <v>0</v>
      </c>
      <c r="I139" s="71">
        <v>0</v>
      </c>
      <c r="J139" s="72">
        <f t="shared" si="94"/>
        <v>4524365.123999998</v>
      </c>
      <c r="K139" s="71">
        <f t="shared" si="95"/>
        <v>1131091.2809999995</v>
      </c>
      <c r="L139" s="72">
        <v>0</v>
      </c>
      <c r="M139" s="71">
        <v>0</v>
      </c>
      <c r="N139" s="72">
        <f t="shared" si="96"/>
        <v>50899107.644999996</v>
      </c>
      <c r="O139" s="32"/>
    </row>
    <row r="140" spans="1:15" s="33" customFormat="1" x14ac:dyDescent="0.25">
      <c r="A140" s="57">
        <f t="shared" ref="A140:A150" si="98">IF(C140=C139,A139,A139+1)</f>
        <v>7</v>
      </c>
      <c r="B140" s="59">
        <v>50100</v>
      </c>
      <c r="C140" s="60" t="s">
        <v>70</v>
      </c>
      <c r="D140" s="61">
        <v>43780</v>
      </c>
      <c r="E140" s="62" t="s">
        <v>133</v>
      </c>
      <c r="F140" s="63" t="s">
        <v>75</v>
      </c>
      <c r="G140" s="71">
        <f t="shared" si="93"/>
        <v>45557844.432000004</v>
      </c>
      <c r="H140" s="72">
        <v>0</v>
      </c>
      <c r="I140" s="71">
        <v>0</v>
      </c>
      <c r="J140" s="72">
        <f t="shared" si="94"/>
        <v>4555784.4431999996</v>
      </c>
      <c r="K140" s="71">
        <f t="shared" si="95"/>
        <v>1138946.1107999999</v>
      </c>
      <c r="L140" s="72">
        <v>0</v>
      </c>
      <c r="M140" s="71">
        <v>0</v>
      </c>
      <c r="N140" s="72">
        <f t="shared" si="96"/>
        <v>51252574.986000001</v>
      </c>
      <c r="O140" s="32"/>
    </row>
    <row r="141" spans="1:15" s="33" customFormat="1" x14ac:dyDescent="0.25">
      <c r="A141" s="57">
        <f t="shared" si="98"/>
        <v>8</v>
      </c>
      <c r="B141" s="59">
        <v>50100</v>
      </c>
      <c r="C141" s="60" t="s">
        <v>71</v>
      </c>
      <c r="D141" s="61">
        <v>43784</v>
      </c>
      <c r="E141" s="62" t="s">
        <v>133</v>
      </c>
      <c r="F141" s="63" t="s">
        <v>75</v>
      </c>
      <c r="G141" s="71">
        <f t="shared" si="93"/>
        <v>704293332.11800003</v>
      </c>
      <c r="H141" s="72">
        <v>0</v>
      </c>
      <c r="I141" s="71">
        <v>0</v>
      </c>
      <c r="J141" s="72">
        <f t="shared" si="94"/>
        <v>70429333.211800098</v>
      </c>
      <c r="K141" s="71">
        <f t="shared" si="95"/>
        <v>17607333.302950025</v>
      </c>
      <c r="L141" s="72">
        <v>0</v>
      </c>
      <c r="M141" s="71">
        <v>0</v>
      </c>
      <c r="N141" s="72">
        <f t="shared" si="96"/>
        <v>792329998.63275015</v>
      </c>
      <c r="O141" s="32"/>
    </row>
    <row r="142" spans="1:15" s="33" customFormat="1" x14ac:dyDescent="0.25">
      <c r="A142" s="57">
        <f t="shared" si="98"/>
        <v>8</v>
      </c>
      <c r="B142" s="59">
        <v>50100</v>
      </c>
      <c r="C142" s="60" t="s">
        <v>71</v>
      </c>
      <c r="D142" s="61">
        <v>43784</v>
      </c>
      <c r="E142" s="62" t="s">
        <v>133</v>
      </c>
      <c r="F142" s="63" t="s">
        <v>75</v>
      </c>
      <c r="G142" s="71">
        <f t="shared" si="93"/>
        <v>45539593.011000007</v>
      </c>
      <c r="H142" s="72">
        <v>0</v>
      </c>
      <c r="I142" s="71">
        <v>0</v>
      </c>
      <c r="J142" s="72">
        <f t="shared" si="94"/>
        <v>4553959.3011000007</v>
      </c>
      <c r="K142" s="71">
        <f t="shared" si="95"/>
        <v>1138489.8252750002</v>
      </c>
      <c r="L142" s="72">
        <v>0</v>
      </c>
      <c r="M142" s="71">
        <v>0</v>
      </c>
      <c r="N142" s="72">
        <f t="shared" si="96"/>
        <v>51232042.137375012</v>
      </c>
      <c r="O142" s="32"/>
    </row>
    <row r="143" spans="1:15" s="33" customFormat="1" x14ac:dyDescent="0.25">
      <c r="A143" s="57">
        <f t="shared" si="98"/>
        <v>8</v>
      </c>
      <c r="B143" s="59">
        <v>50100</v>
      </c>
      <c r="C143" s="60" t="s">
        <v>71</v>
      </c>
      <c r="D143" s="61">
        <v>43784</v>
      </c>
      <c r="E143" s="62" t="s">
        <v>133</v>
      </c>
      <c r="F143" s="63" t="s">
        <v>75</v>
      </c>
      <c r="G143" s="71">
        <f t="shared" si="93"/>
        <v>75375884.854000002</v>
      </c>
      <c r="H143" s="72">
        <v>0</v>
      </c>
      <c r="I143" s="71">
        <v>0</v>
      </c>
      <c r="J143" s="72">
        <f t="shared" si="94"/>
        <v>7537588.4853999913</v>
      </c>
      <c r="K143" s="71">
        <f t="shared" si="95"/>
        <v>1884397.1213499978</v>
      </c>
      <c r="L143" s="72">
        <v>0</v>
      </c>
      <c r="M143" s="71">
        <v>0</v>
      </c>
      <c r="N143" s="72">
        <f t="shared" si="96"/>
        <v>84797870.460749984</v>
      </c>
      <c r="O143" s="32"/>
    </row>
    <row r="144" spans="1:15" s="33" customFormat="1" x14ac:dyDescent="0.25">
      <c r="A144" s="57">
        <f t="shared" si="98"/>
        <v>8</v>
      </c>
      <c r="B144" s="59">
        <v>50100</v>
      </c>
      <c r="C144" s="60" t="s">
        <v>71</v>
      </c>
      <c r="D144" s="61">
        <v>43784</v>
      </c>
      <c r="E144" s="62" t="s">
        <v>133</v>
      </c>
      <c r="F144" s="63" t="s">
        <v>75</v>
      </c>
      <c r="G144" s="71">
        <f t="shared" si="93"/>
        <v>36117603.899999999</v>
      </c>
      <c r="H144" s="72">
        <v>0</v>
      </c>
      <c r="I144" s="71">
        <v>0</v>
      </c>
      <c r="J144" s="72">
        <f t="shared" si="94"/>
        <v>3611760.3900000006</v>
      </c>
      <c r="K144" s="71">
        <f t="shared" si="95"/>
        <v>902940.09750000015</v>
      </c>
      <c r="L144" s="72">
        <v>0</v>
      </c>
      <c r="M144" s="71">
        <v>0</v>
      </c>
      <c r="N144" s="72">
        <f t="shared" si="96"/>
        <v>40632304.387500003</v>
      </c>
      <c r="O144" s="32"/>
    </row>
    <row r="145" spans="1:15" s="33" customFormat="1" x14ac:dyDescent="0.25">
      <c r="A145" s="57">
        <f t="shared" si="98"/>
        <v>8</v>
      </c>
      <c r="B145" s="59">
        <v>50100</v>
      </c>
      <c r="C145" s="60" t="s">
        <v>71</v>
      </c>
      <c r="D145" s="61">
        <v>43784</v>
      </c>
      <c r="E145" s="62" t="s">
        <v>133</v>
      </c>
      <c r="F145" s="63" t="s">
        <v>75</v>
      </c>
      <c r="G145" s="71">
        <f t="shared" si="93"/>
        <v>120601398.94600001</v>
      </c>
      <c r="H145" s="72">
        <v>0</v>
      </c>
      <c r="I145" s="71">
        <v>0</v>
      </c>
      <c r="J145" s="72">
        <f t="shared" si="94"/>
        <v>12060139.894600004</v>
      </c>
      <c r="K145" s="71">
        <f t="shared" si="95"/>
        <v>3015034.973650001</v>
      </c>
      <c r="L145" s="72">
        <v>0</v>
      </c>
      <c r="M145" s="71">
        <v>0</v>
      </c>
      <c r="N145" s="72">
        <f t="shared" si="96"/>
        <v>135676573.81425002</v>
      </c>
      <c r="O145" s="32"/>
    </row>
    <row r="146" spans="1:15" s="33" customFormat="1" x14ac:dyDescent="0.25">
      <c r="A146" s="57">
        <f t="shared" si="98"/>
        <v>8</v>
      </c>
      <c r="B146" s="59">
        <v>50100</v>
      </c>
      <c r="C146" s="60" t="s">
        <v>71</v>
      </c>
      <c r="D146" s="61">
        <v>43784</v>
      </c>
      <c r="E146" s="62" t="s">
        <v>133</v>
      </c>
      <c r="F146" s="63" t="s">
        <v>75</v>
      </c>
      <c r="G146" s="71">
        <f t="shared" si="93"/>
        <v>102566646.66374999</v>
      </c>
      <c r="H146" s="72">
        <v>0</v>
      </c>
      <c r="I146" s="71">
        <v>0</v>
      </c>
      <c r="J146" s="72">
        <f t="shared" si="94"/>
        <v>10256664.666374996</v>
      </c>
      <c r="K146" s="71">
        <f t="shared" si="95"/>
        <v>2564166.1665937491</v>
      </c>
      <c r="L146" s="72">
        <v>0</v>
      </c>
      <c r="M146" s="71">
        <v>0</v>
      </c>
      <c r="N146" s="72">
        <f t="shared" si="96"/>
        <v>115387477.49671873</v>
      </c>
      <c r="O146" s="32"/>
    </row>
    <row r="147" spans="1:15" s="33" customFormat="1" x14ac:dyDescent="0.25">
      <c r="A147" s="57">
        <f t="shared" si="98"/>
        <v>8</v>
      </c>
      <c r="B147" s="59">
        <v>50100</v>
      </c>
      <c r="C147" s="60" t="s">
        <v>71</v>
      </c>
      <c r="D147" s="61">
        <v>43784</v>
      </c>
      <c r="E147" s="62" t="s">
        <v>133</v>
      </c>
      <c r="F147" s="63" t="s">
        <v>75</v>
      </c>
      <c r="G147" s="71">
        <f t="shared" si="93"/>
        <v>1413306.0760000001</v>
      </c>
      <c r="H147" s="72">
        <v>0</v>
      </c>
      <c r="I147" s="71">
        <v>0</v>
      </c>
      <c r="J147" s="72">
        <f t="shared" si="94"/>
        <v>141330.60759999999</v>
      </c>
      <c r="K147" s="71">
        <f t="shared" si="95"/>
        <v>35332.651899999997</v>
      </c>
      <c r="L147" s="72">
        <v>0</v>
      </c>
      <c r="M147" s="71">
        <v>0</v>
      </c>
      <c r="N147" s="72">
        <f t="shared" si="96"/>
        <v>1589969.3355</v>
      </c>
      <c r="O147" s="32"/>
    </row>
    <row r="148" spans="1:15" s="33" customFormat="1" x14ac:dyDescent="0.25">
      <c r="A148" s="57">
        <f t="shared" si="98"/>
        <v>8</v>
      </c>
      <c r="B148" s="59">
        <v>50100</v>
      </c>
      <c r="C148" s="60" t="s">
        <v>71</v>
      </c>
      <c r="D148" s="61">
        <v>43784</v>
      </c>
      <c r="E148" s="62" t="s">
        <v>133</v>
      </c>
      <c r="F148" s="63" t="s">
        <v>75</v>
      </c>
      <c r="G148" s="71">
        <f t="shared" si="93"/>
        <v>37687942.427000001</v>
      </c>
      <c r="H148" s="72">
        <v>0</v>
      </c>
      <c r="I148" s="71">
        <v>0</v>
      </c>
      <c r="J148" s="72">
        <f t="shared" si="94"/>
        <v>3768794.2426999956</v>
      </c>
      <c r="K148" s="71">
        <f t="shared" si="95"/>
        <v>942198.56067499891</v>
      </c>
      <c r="L148" s="72">
        <v>0</v>
      </c>
      <c r="M148" s="71">
        <v>0</v>
      </c>
      <c r="N148" s="72">
        <f t="shared" si="96"/>
        <v>42398935.230374992</v>
      </c>
      <c r="O148" s="32"/>
    </row>
    <row r="149" spans="1:15" s="33" customFormat="1" x14ac:dyDescent="0.25">
      <c r="A149" s="57">
        <f t="shared" si="98"/>
        <v>9</v>
      </c>
      <c r="B149" s="59">
        <v>50100</v>
      </c>
      <c r="C149" s="60" t="s">
        <v>72</v>
      </c>
      <c r="D149" s="61">
        <v>43909</v>
      </c>
      <c r="E149" s="62" t="s">
        <v>133</v>
      </c>
      <c r="F149" s="63" t="s">
        <v>75</v>
      </c>
      <c r="G149" s="71">
        <f t="shared" si="93"/>
        <v>52184153.5</v>
      </c>
      <c r="H149" s="72">
        <v>0</v>
      </c>
      <c r="I149" s="71">
        <v>0</v>
      </c>
      <c r="J149" s="72">
        <f t="shared" si="94"/>
        <v>5218415.3500000015</v>
      </c>
      <c r="K149" s="71">
        <f t="shared" si="95"/>
        <v>1304603.8375000004</v>
      </c>
      <c r="L149" s="72">
        <v>0</v>
      </c>
      <c r="M149" s="71">
        <v>0</v>
      </c>
      <c r="N149" s="72">
        <f t="shared" si="96"/>
        <v>58707172.6875</v>
      </c>
      <c r="O149" s="32"/>
    </row>
    <row r="150" spans="1:15" s="33" customFormat="1" x14ac:dyDescent="0.25">
      <c r="A150" s="57">
        <f t="shared" si="98"/>
        <v>9</v>
      </c>
      <c r="B150" s="59">
        <v>50100</v>
      </c>
      <c r="C150" s="60" t="s">
        <v>72</v>
      </c>
      <c r="D150" s="61">
        <v>43909</v>
      </c>
      <c r="E150" s="62" t="s">
        <v>133</v>
      </c>
      <c r="F150" s="63" t="s">
        <v>75</v>
      </c>
      <c r="G150" s="71">
        <f t="shared" si="93"/>
        <v>78276222.964000002</v>
      </c>
      <c r="H150" s="72">
        <v>0</v>
      </c>
      <c r="I150" s="71">
        <v>0</v>
      </c>
      <c r="J150" s="72">
        <f t="shared" si="94"/>
        <v>7827622.2963999957</v>
      </c>
      <c r="K150" s="71">
        <f t="shared" si="95"/>
        <v>1956905.5740999989</v>
      </c>
      <c r="L150" s="72">
        <v>0</v>
      </c>
      <c r="M150" s="71">
        <v>0</v>
      </c>
      <c r="N150" s="72">
        <f t="shared" si="96"/>
        <v>88060750.8345</v>
      </c>
      <c r="O150" s="32"/>
    </row>
    <row r="151" spans="1:15" s="33" customFormat="1" x14ac:dyDescent="0.25">
      <c r="A151" s="57">
        <f>IF(C151=C66,A66,A66+1)</f>
        <v>9</v>
      </c>
      <c r="B151" s="59">
        <v>50100</v>
      </c>
      <c r="C151" s="60" t="s">
        <v>72</v>
      </c>
      <c r="D151" s="61">
        <v>43909</v>
      </c>
      <c r="E151" s="62" t="s">
        <v>133</v>
      </c>
      <c r="F151" s="63" t="s">
        <v>75</v>
      </c>
      <c r="G151" s="71">
        <f t="shared" si="93"/>
        <v>52184153.5</v>
      </c>
      <c r="H151" s="72">
        <v>0</v>
      </c>
      <c r="I151" s="71">
        <v>0</v>
      </c>
      <c r="J151" s="72">
        <f t="shared" si="94"/>
        <v>5218415.3500000015</v>
      </c>
      <c r="K151" s="71">
        <f t="shared" si="95"/>
        <v>1304603.8375000004</v>
      </c>
      <c r="L151" s="72">
        <v>0</v>
      </c>
      <c r="M151" s="71">
        <v>0</v>
      </c>
      <c r="N151" s="72">
        <f t="shared" si="96"/>
        <v>58707172.6875</v>
      </c>
      <c r="O151" s="32"/>
    </row>
    <row r="152" spans="1:15" s="33" customFormat="1" x14ac:dyDescent="0.25">
      <c r="A152" s="57">
        <f t="shared" ref="A152:A162" si="99">IF(C152=C151,A151,A151+1)</f>
        <v>9</v>
      </c>
      <c r="B152" s="59">
        <v>50100</v>
      </c>
      <c r="C152" s="60" t="s">
        <v>72</v>
      </c>
      <c r="D152" s="61">
        <v>43909</v>
      </c>
      <c r="E152" s="62" t="s">
        <v>133</v>
      </c>
      <c r="F152" s="63" t="s">
        <v>75</v>
      </c>
      <c r="G152" s="71">
        <f t="shared" si="93"/>
        <v>7338386.3400000008</v>
      </c>
      <c r="H152" s="72">
        <v>0</v>
      </c>
      <c r="I152" s="71">
        <v>0</v>
      </c>
      <c r="J152" s="72">
        <f t="shared" si="94"/>
        <v>733838.63400000054</v>
      </c>
      <c r="K152" s="71">
        <f t="shared" si="95"/>
        <v>183459.65850000014</v>
      </c>
      <c r="L152" s="72">
        <v>0</v>
      </c>
      <c r="M152" s="71">
        <v>0</v>
      </c>
      <c r="N152" s="72">
        <f t="shared" si="96"/>
        <v>8255684.6325000012</v>
      </c>
      <c r="O152" s="32"/>
    </row>
    <row r="153" spans="1:15" s="33" customFormat="1" x14ac:dyDescent="0.25">
      <c r="A153" s="57">
        <f t="shared" si="99"/>
        <v>9</v>
      </c>
      <c r="B153" s="59">
        <v>50100</v>
      </c>
      <c r="C153" s="60" t="s">
        <v>72</v>
      </c>
      <c r="D153" s="61">
        <v>43909</v>
      </c>
      <c r="E153" s="62" t="s">
        <v>133</v>
      </c>
      <c r="F153" s="63" t="s">
        <v>75</v>
      </c>
      <c r="G153" s="71">
        <f t="shared" si="93"/>
        <v>7338386.3400000008</v>
      </c>
      <c r="H153" s="72">
        <v>0</v>
      </c>
      <c r="I153" s="71">
        <v>0</v>
      </c>
      <c r="J153" s="72">
        <f t="shared" si="94"/>
        <v>733838.63400000054</v>
      </c>
      <c r="K153" s="71">
        <f t="shared" si="95"/>
        <v>183459.65850000014</v>
      </c>
      <c r="L153" s="72">
        <v>0</v>
      </c>
      <c r="M153" s="71">
        <v>0</v>
      </c>
      <c r="N153" s="72">
        <f t="shared" si="96"/>
        <v>8255684.6325000012</v>
      </c>
      <c r="O153" s="32"/>
    </row>
    <row r="154" spans="1:15" s="33" customFormat="1" x14ac:dyDescent="0.25">
      <c r="A154" s="57">
        <f t="shared" si="99"/>
        <v>9</v>
      </c>
      <c r="B154" s="59">
        <v>50100</v>
      </c>
      <c r="C154" s="60" t="s">
        <v>72</v>
      </c>
      <c r="D154" s="61">
        <v>43909</v>
      </c>
      <c r="E154" s="62" t="s">
        <v>133</v>
      </c>
      <c r="F154" s="63" t="s">
        <v>75</v>
      </c>
      <c r="G154" s="71">
        <f t="shared" si="93"/>
        <v>14676787.252000002</v>
      </c>
      <c r="H154" s="72">
        <v>0</v>
      </c>
      <c r="I154" s="71">
        <v>0</v>
      </c>
      <c r="J154" s="72">
        <f t="shared" si="94"/>
        <v>1467678.7251999993</v>
      </c>
      <c r="K154" s="71">
        <f t="shared" si="95"/>
        <v>366919.68129999982</v>
      </c>
      <c r="L154" s="72">
        <v>0</v>
      </c>
      <c r="M154" s="71">
        <v>0</v>
      </c>
      <c r="N154" s="72">
        <f t="shared" si="96"/>
        <v>16511385.658500001</v>
      </c>
      <c r="O154" s="32"/>
    </row>
    <row r="155" spans="1:15" s="33" customFormat="1" x14ac:dyDescent="0.25">
      <c r="A155" s="57">
        <f t="shared" si="99"/>
        <v>9</v>
      </c>
      <c r="B155" s="59">
        <v>50100</v>
      </c>
      <c r="C155" s="60" t="s">
        <v>72</v>
      </c>
      <c r="D155" s="61">
        <v>43909</v>
      </c>
      <c r="E155" s="62" t="s">
        <v>133</v>
      </c>
      <c r="F155" s="63" t="s">
        <v>75</v>
      </c>
      <c r="G155" s="71">
        <f t="shared" si="93"/>
        <v>26092069.464000002</v>
      </c>
      <c r="H155" s="72">
        <v>0</v>
      </c>
      <c r="I155" s="71">
        <v>0</v>
      </c>
      <c r="J155" s="72">
        <f t="shared" si="94"/>
        <v>2609206.9463999979</v>
      </c>
      <c r="K155" s="71">
        <f t="shared" si="95"/>
        <v>652301.73659999948</v>
      </c>
      <c r="L155" s="72">
        <v>0</v>
      </c>
      <c r="M155" s="71">
        <v>0</v>
      </c>
      <c r="N155" s="72">
        <f t="shared" si="96"/>
        <v>29353578.147</v>
      </c>
      <c r="O155" s="32"/>
    </row>
    <row r="156" spans="1:15" s="33" customFormat="1" x14ac:dyDescent="0.25">
      <c r="A156" s="57">
        <f t="shared" si="99"/>
        <v>9</v>
      </c>
      <c r="B156" s="59">
        <v>50100</v>
      </c>
      <c r="C156" s="60" t="s">
        <v>72</v>
      </c>
      <c r="D156" s="61">
        <v>43909</v>
      </c>
      <c r="E156" s="62" t="s">
        <v>133</v>
      </c>
      <c r="F156" s="63" t="s">
        <v>75</v>
      </c>
      <c r="G156" s="71">
        <f t="shared" si="93"/>
        <v>26092069.464000002</v>
      </c>
      <c r="H156" s="72">
        <v>0</v>
      </c>
      <c r="I156" s="71">
        <v>0</v>
      </c>
      <c r="J156" s="72">
        <f t="shared" si="94"/>
        <v>2609206.9463999979</v>
      </c>
      <c r="K156" s="71">
        <f t="shared" si="95"/>
        <v>652301.73659999948</v>
      </c>
      <c r="L156" s="72">
        <v>0</v>
      </c>
      <c r="M156" s="71">
        <v>0</v>
      </c>
      <c r="N156" s="72">
        <f t="shared" si="96"/>
        <v>29353578.147</v>
      </c>
      <c r="O156" s="32"/>
    </row>
    <row r="157" spans="1:15" s="33" customFormat="1" x14ac:dyDescent="0.25">
      <c r="A157" s="57">
        <f t="shared" si="99"/>
        <v>9</v>
      </c>
      <c r="B157" s="59">
        <v>50100</v>
      </c>
      <c r="C157" s="60" t="s">
        <v>72</v>
      </c>
      <c r="D157" s="61">
        <v>43909</v>
      </c>
      <c r="E157" s="62" t="s">
        <v>133</v>
      </c>
      <c r="F157" s="63" t="s">
        <v>75</v>
      </c>
      <c r="G157" s="71">
        <f t="shared" si="93"/>
        <v>26092069.464000002</v>
      </c>
      <c r="H157" s="72">
        <v>0</v>
      </c>
      <c r="I157" s="71">
        <v>0</v>
      </c>
      <c r="J157" s="72">
        <f t="shared" si="94"/>
        <v>2609206.9463999979</v>
      </c>
      <c r="K157" s="71">
        <f t="shared" si="95"/>
        <v>652301.73659999948</v>
      </c>
      <c r="L157" s="72">
        <v>0</v>
      </c>
      <c r="M157" s="71">
        <v>0</v>
      </c>
      <c r="N157" s="72">
        <f t="shared" si="96"/>
        <v>29353578.147</v>
      </c>
      <c r="O157" s="32"/>
    </row>
    <row r="158" spans="1:15" s="33" customFormat="1" x14ac:dyDescent="0.25">
      <c r="A158" s="57">
        <f t="shared" si="99"/>
        <v>9</v>
      </c>
      <c r="B158" s="59">
        <v>50100</v>
      </c>
      <c r="C158" s="60" t="s">
        <v>72</v>
      </c>
      <c r="D158" s="61">
        <v>43909</v>
      </c>
      <c r="E158" s="62" t="s">
        <v>133</v>
      </c>
      <c r="F158" s="63" t="s">
        <v>75</v>
      </c>
      <c r="G158" s="71">
        <f t="shared" si="93"/>
        <v>112522069.60000001</v>
      </c>
      <c r="H158" s="72">
        <v>0</v>
      </c>
      <c r="I158" s="71">
        <v>0</v>
      </c>
      <c r="J158" s="72">
        <f t="shared" si="94"/>
        <v>11252206.959999993</v>
      </c>
      <c r="K158" s="71">
        <f t="shared" si="95"/>
        <v>2813051.7399999984</v>
      </c>
      <c r="L158" s="72">
        <v>0</v>
      </c>
      <c r="M158" s="71">
        <v>0</v>
      </c>
      <c r="N158" s="72">
        <f t="shared" si="96"/>
        <v>126587328.3</v>
      </c>
      <c r="O158" s="32"/>
    </row>
    <row r="159" spans="1:15" s="33" customFormat="1" x14ac:dyDescent="0.25">
      <c r="A159" s="57">
        <f t="shared" si="99"/>
        <v>9</v>
      </c>
      <c r="B159" s="59">
        <v>50100</v>
      </c>
      <c r="C159" s="60" t="s">
        <v>72</v>
      </c>
      <c r="D159" s="61">
        <v>43909</v>
      </c>
      <c r="E159" s="62" t="s">
        <v>133</v>
      </c>
      <c r="F159" s="63" t="s">
        <v>75</v>
      </c>
      <c r="G159" s="71">
        <f t="shared" si="93"/>
        <v>168783089.82800001</v>
      </c>
      <c r="H159" s="72">
        <v>0</v>
      </c>
      <c r="I159" s="71">
        <v>0</v>
      </c>
      <c r="J159" s="72">
        <f t="shared" si="94"/>
        <v>16878308.982800007</v>
      </c>
      <c r="K159" s="71">
        <f t="shared" si="95"/>
        <v>4219577.2457000017</v>
      </c>
      <c r="L159" s="72">
        <v>0</v>
      </c>
      <c r="M159" s="71">
        <v>0</v>
      </c>
      <c r="N159" s="72">
        <f t="shared" si="96"/>
        <v>189880976.05650002</v>
      </c>
      <c r="O159" s="32"/>
    </row>
    <row r="160" spans="1:15" s="33" customFormat="1" x14ac:dyDescent="0.25">
      <c r="A160" s="57">
        <f t="shared" si="99"/>
        <v>9</v>
      </c>
      <c r="B160" s="59">
        <v>50100</v>
      </c>
      <c r="C160" s="60" t="s">
        <v>72</v>
      </c>
      <c r="D160" s="61">
        <v>43909</v>
      </c>
      <c r="E160" s="62" t="s">
        <v>133</v>
      </c>
      <c r="F160" s="63" t="s">
        <v>75</v>
      </c>
      <c r="G160" s="71">
        <f t="shared" si="93"/>
        <v>112522069.60000001</v>
      </c>
      <c r="H160" s="72">
        <v>0</v>
      </c>
      <c r="I160" s="71">
        <v>0</v>
      </c>
      <c r="J160" s="72">
        <f t="shared" si="94"/>
        <v>11252206.959999993</v>
      </c>
      <c r="K160" s="71">
        <f t="shared" si="95"/>
        <v>2813051.7399999984</v>
      </c>
      <c r="L160" s="72">
        <v>0</v>
      </c>
      <c r="M160" s="71">
        <v>0</v>
      </c>
      <c r="N160" s="72">
        <f t="shared" si="96"/>
        <v>126587328.3</v>
      </c>
      <c r="O160" s="32"/>
    </row>
    <row r="161" spans="1:15" s="33" customFormat="1" x14ac:dyDescent="0.25">
      <c r="A161" s="57">
        <f t="shared" si="99"/>
        <v>9</v>
      </c>
      <c r="B161" s="59">
        <v>50100</v>
      </c>
      <c r="C161" s="60" t="s">
        <v>72</v>
      </c>
      <c r="D161" s="61">
        <v>43909</v>
      </c>
      <c r="E161" s="62" t="s">
        <v>133</v>
      </c>
      <c r="F161" s="63" t="s">
        <v>75</v>
      </c>
      <c r="G161" s="71">
        <f t="shared" si="93"/>
        <v>47291881.368000001</v>
      </c>
      <c r="H161" s="72">
        <v>0</v>
      </c>
      <c r="I161" s="71">
        <v>0</v>
      </c>
      <c r="J161" s="72">
        <f t="shared" si="94"/>
        <v>4729188.1367999986</v>
      </c>
      <c r="K161" s="71">
        <f t="shared" si="95"/>
        <v>1182297.0341999996</v>
      </c>
      <c r="L161" s="72">
        <v>0</v>
      </c>
      <c r="M161" s="71">
        <v>0</v>
      </c>
      <c r="N161" s="72">
        <f t="shared" si="96"/>
        <v>53203366.538999997</v>
      </c>
      <c r="O161" s="32"/>
    </row>
    <row r="162" spans="1:15" s="33" customFormat="1" x14ac:dyDescent="0.25">
      <c r="A162" s="57">
        <f t="shared" si="99"/>
        <v>9</v>
      </c>
      <c r="B162" s="59">
        <v>50100</v>
      </c>
      <c r="C162" s="60" t="s">
        <v>72</v>
      </c>
      <c r="D162" s="61">
        <v>43909</v>
      </c>
      <c r="E162" s="62" t="s">
        <v>133</v>
      </c>
      <c r="F162" s="63" t="s">
        <v>75</v>
      </c>
      <c r="G162" s="71">
        <f t="shared" si="93"/>
        <v>47291881.368000001</v>
      </c>
      <c r="H162" s="72">
        <v>0</v>
      </c>
      <c r="I162" s="71">
        <v>0</v>
      </c>
      <c r="J162" s="72">
        <f t="shared" si="94"/>
        <v>4729188.1367999986</v>
      </c>
      <c r="K162" s="71">
        <f t="shared" si="95"/>
        <v>1182297.0341999996</v>
      </c>
      <c r="L162" s="72">
        <v>0</v>
      </c>
      <c r="M162" s="71">
        <v>0</v>
      </c>
      <c r="N162" s="72">
        <f t="shared" si="96"/>
        <v>53203366.538999997</v>
      </c>
      <c r="O162" s="32"/>
    </row>
    <row r="163" spans="1:15" s="33" customFormat="1" x14ac:dyDescent="0.25">
      <c r="A163" s="57">
        <f>IF(C163=C78,A78,A78+1)</f>
        <v>5</v>
      </c>
      <c r="B163" s="59">
        <v>50100</v>
      </c>
      <c r="C163" s="60" t="s">
        <v>72</v>
      </c>
      <c r="D163" s="61">
        <v>43909</v>
      </c>
      <c r="E163" s="62" t="s">
        <v>133</v>
      </c>
      <c r="F163" s="63" t="s">
        <v>75</v>
      </c>
      <c r="G163" s="71">
        <f t="shared" si="93"/>
        <v>47291881.368000001</v>
      </c>
      <c r="H163" s="72">
        <v>0</v>
      </c>
      <c r="I163" s="71">
        <v>0</v>
      </c>
      <c r="J163" s="72">
        <f t="shared" si="94"/>
        <v>4729188.1367999986</v>
      </c>
      <c r="K163" s="71">
        <f t="shared" si="95"/>
        <v>1182297.0341999996</v>
      </c>
      <c r="L163" s="72">
        <v>0</v>
      </c>
      <c r="M163" s="71">
        <v>0</v>
      </c>
      <c r="N163" s="72">
        <f t="shared" si="96"/>
        <v>53203366.538999997</v>
      </c>
      <c r="O163" s="32"/>
    </row>
    <row r="164" spans="1:15" s="33" customFormat="1" x14ac:dyDescent="0.25">
      <c r="A164" s="57">
        <f t="shared" ref="A164:A174" si="100">IF(C164=C163,A163,A163+1)</f>
        <v>5</v>
      </c>
      <c r="B164" s="59">
        <v>50100</v>
      </c>
      <c r="C164" s="60" t="s">
        <v>72</v>
      </c>
      <c r="D164" s="61">
        <v>43909</v>
      </c>
      <c r="E164" s="62" t="s">
        <v>133</v>
      </c>
      <c r="F164" s="63" t="s">
        <v>75</v>
      </c>
      <c r="G164" s="71">
        <f t="shared" si="93"/>
        <v>37507366.248000003</v>
      </c>
      <c r="H164" s="72">
        <v>0</v>
      </c>
      <c r="I164" s="71">
        <v>0</v>
      </c>
      <c r="J164" s="72">
        <f t="shared" si="94"/>
        <v>3750736.6248000041</v>
      </c>
      <c r="K164" s="71">
        <f t="shared" si="95"/>
        <v>937684.15620000102</v>
      </c>
      <c r="L164" s="72">
        <v>0</v>
      </c>
      <c r="M164" s="71">
        <v>0</v>
      </c>
      <c r="N164" s="72">
        <f t="shared" si="96"/>
        <v>42195787.029000007</v>
      </c>
      <c r="O164" s="32"/>
    </row>
    <row r="165" spans="1:15" s="33" customFormat="1" x14ac:dyDescent="0.25">
      <c r="A165" s="57">
        <f t="shared" si="100"/>
        <v>5</v>
      </c>
      <c r="B165" s="59">
        <v>50100</v>
      </c>
      <c r="C165" s="60" t="s">
        <v>72</v>
      </c>
      <c r="D165" s="61">
        <v>43909</v>
      </c>
      <c r="E165" s="62" t="s">
        <v>133</v>
      </c>
      <c r="F165" s="63" t="s">
        <v>75</v>
      </c>
      <c r="G165" s="71">
        <f t="shared" si="93"/>
        <v>37507366.248000003</v>
      </c>
      <c r="H165" s="72">
        <v>0</v>
      </c>
      <c r="I165" s="71">
        <v>0</v>
      </c>
      <c r="J165" s="72">
        <f t="shared" si="94"/>
        <v>3750736.6248000041</v>
      </c>
      <c r="K165" s="71">
        <f t="shared" si="95"/>
        <v>937684.15620000102</v>
      </c>
      <c r="L165" s="72">
        <v>0</v>
      </c>
      <c r="M165" s="71">
        <v>0</v>
      </c>
      <c r="N165" s="72">
        <f t="shared" si="96"/>
        <v>42195787.029000007</v>
      </c>
      <c r="O165" s="32"/>
    </row>
    <row r="166" spans="1:15" s="33" customFormat="1" x14ac:dyDescent="0.25">
      <c r="A166" s="57">
        <f t="shared" si="100"/>
        <v>6</v>
      </c>
      <c r="B166" s="59">
        <v>50100</v>
      </c>
      <c r="C166" s="60" t="s">
        <v>73</v>
      </c>
      <c r="D166" s="61">
        <v>43936</v>
      </c>
      <c r="E166" s="62" t="s">
        <v>133</v>
      </c>
      <c r="F166" s="63" t="s">
        <v>75</v>
      </c>
      <c r="G166" s="71">
        <f t="shared" si="93"/>
        <v>480003417.81300002</v>
      </c>
      <c r="H166" s="72">
        <v>0</v>
      </c>
      <c r="I166" s="71">
        <v>0</v>
      </c>
      <c r="J166" s="72">
        <f t="shared" si="94"/>
        <v>48000341.781300008</v>
      </c>
      <c r="K166" s="71">
        <f t="shared" si="95"/>
        <v>12000085.445325002</v>
      </c>
      <c r="L166" s="72">
        <v>0</v>
      </c>
      <c r="M166" s="71">
        <v>0</v>
      </c>
      <c r="N166" s="72">
        <f t="shared" si="96"/>
        <v>540003845.03962505</v>
      </c>
      <c r="O166" s="32"/>
    </row>
    <row r="167" spans="1:15" s="33" customFormat="1" x14ac:dyDescent="0.25">
      <c r="A167" s="57">
        <f t="shared" si="100"/>
        <v>6</v>
      </c>
      <c r="B167" s="59">
        <v>50100</v>
      </c>
      <c r="C167" s="60" t="s">
        <v>73</v>
      </c>
      <c r="D167" s="61">
        <v>43936</v>
      </c>
      <c r="E167" s="62" t="s">
        <v>133</v>
      </c>
      <c r="F167" s="63" t="s">
        <v>75</v>
      </c>
      <c r="G167" s="71">
        <f t="shared" si="93"/>
        <v>955391431.005</v>
      </c>
      <c r="H167" s="72">
        <v>0</v>
      </c>
      <c r="I167" s="71">
        <v>0</v>
      </c>
      <c r="J167" s="72">
        <f t="shared" si="94"/>
        <v>95539143.100499868</v>
      </c>
      <c r="K167" s="71">
        <f t="shared" si="95"/>
        <v>23884785.775124967</v>
      </c>
      <c r="L167" s="72">
        <v>0</v>
      </c>
      <c r="M167" s="71">
        <v>0</v>
      </c>
      <c r="N167" s="72">
        <f t="shared" si="96"/>
        <v>1074815359.8806248</v>
      </c>
      <c r="O167" s="32"/>
    </row>
    <row r="168" spans="1:15" s="33" customFormat="1" x14ac:dyDescent="0.25">
      <c r="A168" s="57">
        <f t="shared" si="100"/>
        <v>6</v>
      </c>
      <c r="B168" s="59">
        <v>50100</v>
      </c>
      <c r="C168" s="60" t="s">
        <v>73</v>
      </c>
      <c r="D168" s="61">
        <v>43936</v>
      </c>
      <c r="E168" s="62" t="s">
        <v>133</v>
      </c>
      <c r="F168" s="63" t="s">
        <v>75</v>
      </c>
      <c r="G168" s="71">
        <f t="shared" si="93"/>
        <v>13846263.390000001</v>
      </c>
      <c r="H168" s="72">
        <v>0</v>
      </c>
      <c r="I168" s="71">
        <v>0</v>
      </c>
      <c r="J168" s="72">
        <f t="shared" si="94"/>
        <v>1384626.3390000015</v>
      </c>
      <c r="K168" s="71">
        <f t="shared" si="95"/>
        <v>346156.58475000039</v>
      </c>
      <c r="L168" s="72">
        <v>0</v>
      </c>
      <c r="M168" s="71">
        <v>0</v>
      </c>
      <c r="N168" s="72">
        <f t="shared" si="96"/>
        <v>15577046.313750003</v>
      </c>
      <c r="O168" s="32"/>
    </row>
    <row r="169" spans="1:15" s="33" customFormat="1" x14ac:dyDescent="0.25">
      <c r="A169" s="57">
        <f t="shared" si="100"/>
        <v>6</v>
      </c>
      <c r="B169" s="59">
        <v>50100</v>
      </c>
      <c r="C169" s="60" t="s">
        <v>73</v>
      </c>
      <c r="D169" s="61">
        <v>43936</v>
      </c>
      <c r="E169" s="62" t="s">
        <v>133</v>
      </c>
      <c r="F169" s="63" t="s">
        <v>75</v>
      </c>
      <c r="G169" s="71">
        <f t="shared" si="93"/>
        <v>27692493.762000002</v>
      </c>
      <c r="H169" s="72">
        <v>0</v>
      </c>
      <c r="I169" s="71">
        <v>0</v>
      </c>
      <c r="J169" s="72">
        <f t="shared" si="94"/>
        <v>2769249.3762000017</v>
      </c>
      <c r="K169" s="71">
        <f t="shared" si="95"/>
        <v>692312.34405000042</v>
      </c>
      <c r="L169" s="72">
        <v>0</v>
      </c>
      <c r="M169" s="71">
        <v>0</v>
      </c>
      <c r="N169" s="72">
        <f t="shared" si="96"/>
        <v>31154055.482250005</v>
      </c>
      <c r="O169" s="32"/>
    </row>
    <row r="170" spans="1:15" s="33" customFormat="1" x14ac:dyDescent="0.25">
      <c r="A170" s="57">
        <f t="shared" si="100"/>
        <v>6</v>
      </c>
      <c r="B170" s="59">
        <v>50100</v>
      </c>
      <c r="C170" s="60" t="s">
        <v>73</v>
      </c>
      <c r="D170" s="61">
        <v>43936</v>
      </c>
      <c r="E170" s="62" t="s">
        <v>133</v>
      </c>
      <c r="F170" s="63" t="s">
        <v>75</v>
      </c>
      <c r="G170" s="71">
        <f t="shared" si="93"/>
        <v>127385524.134</v>
      </c>
      <c r="H170" s="72">
        <v>0</v>
      </c>
      <c r="I170" s="71">
        <v>0</v>
      </c>
      <c r="J170" s="72">
        <f t="shared" si="94"/>
        <v>12738552.413399994</v>
      </c>
      <c r="K170" s="71">
        <f t="shared" si="95"/>
        <v>3184638.1033499986</v>
      </c>
      <c r="L170" s="72">
        <v>0</v>
      </c>
      <c r="M170" s="71">
        <v>0</v>
      </c>
      <c r="N170" s="72">
        <f t="shared" si="96"/>
        <v>143308714.65074998</v>
      </c>
      <c r="O170" s="32"/>
    </row>
    <row r="171" spans="1:15" s="33" customFormat="1" x14ac:dyDescent="0.25">
      <c r="A171" s="57">
        <f t="shared" si="100"/>
        <v>6</v>
      </c>
      <c r="B171" s="59">
        <v>50100</v>
      </c>
      <c r="C171" s="60" t="s">
        <v>73</v>
      </c>
      <c r="D171" s="61">
        <v>43936</v>
      </c>
      <c r="E171" s="62" t="s">
        <v>133</v>
      </c>
      <c r="F171" s="63" t="s">
        <v>75</v>
      </c>
      <c r="G171" s="71">
        <f t="shared" si="93"/>
        <v>47261882.655000001</v>
      </c>
      <c r="H171" s="72">
        <v>0</v>
      </c>
      <c r="I171" s="71">
        <v>0</v>
      </c>
      <c r="J171" s="72">
        <f t="shared" si="94"/>
        <v>4726188.2655000091</v>
      </c>
      <c r="K171" s="71">
        <f t="shared" si="95"/>
        <v>1181547.0663750023</v>
      </c>
      <c r="L171" s="72">
        <v>0</v>
      </c>
      <c r="M171" s="71">
        <v>0</v>
      </c>
      <c r="N171" s="72">
        <f t="shared" si="96"/>
        <v>53169617.986875013</v>
      </c>
      <c r="O171" s="32"/>
    </row>
    <row r="172" spans="1:15" s="33" customFormat="1" x14ac:dyDescent="0.25">
      <c r="A172" s="57">
        <f t="shared" si="100"/>
        <v>6</v>
      </c>
      <c r="B172" s="59">
        <v>50100</v>
      </c>
      <c r="C172" s="60" t="s">
        <v>73</v>
      </c>
      <c r="D172" s="61">
        <v>43936</v>
      </c>
      <c r="E172" s="62" t="s">
        <v>133</v>
      </c>
      <c r="F172" s="63" t="s">
        <v>75</v>
      </c>
      <c r="G172" s="71">
        <f t="shared" si="93"/>
        <v>5538505.3560000006</v>
      </c>
      <c r="H172" s="72">
        <v>0</v>
      </c>
      <c r="I172" s="71">
        <v>0</v>
      </c>
      <c r="J172" s="72">
        <f t="shared" si="94"/>
        <v>553850.53560000006</v>
      </c>
      <c r="K172" s="71">
        <f t="shared" si="95"/>
        <v>138462.63390000002</v>
      </c>
      <c r="L172" s="72">
        <v>0</v>
      </c>
      <c r="M172" s="71">
        <v>0</v>
      </c>
      <c r="N172" s="72">
        <f t="shared" si="96"/>
        <v>6230818.5255000005</v>
      </c>
      <c r="O172" s="32"/>
    </row>
    <row r="173" spans="1:15" s="33" customFormat="1" x14ac:dyDescent="0.25">
      <c r="A173" s="57">
        <f t="shared" si="100"/>
        <v>6</v>
      </c>
      <c r="B173" s="59">
        <v>50100</v>
      </c>
      <c r="C173" s="60" t="s">
        <v>73</v>
      </c>
      <c r="D173" s="61">
        <v>43936</v>
      </c>
      <c r="E173" s="62" t="s">
        <v>133</v>
      </c>
      <c r="F173" s="63" t="s">
        <v>75</v>
      </c>
      <c r="G173" s="71">
        <f t="shared" si="93"/>
        <v>223755441.38699999</v>
      </c>
      <c r="H173" s="72">
        <v>0</v>
      </c>
      <c r="I173" s="71">
        <v>0</v>
      </c>
      <c r="J173" s="72">
        <f t="shared" si="94"/>
        <v>22375544.138700008</v>
      </c>
      <c r="K173" s="71">
        <f t="shared" si="95"/>
        <v>5593886.0346750021</v>
      </c>
      <c r="L173" s="72">
        <v>0</v>
      </c>
      <c r="M173" s="71">
        <v>0</v>
      </c>
      <c r="N173" s="72">
        <f t="shared" si="96"/>
        <v>251724871.56037501</v>
      </c>
      <c r="O173" s="32"/>
    </row>
    <row r="174" spans="1:15" s="33" customFormat="1" x14ac:dyDescent="0.25">
      <c r="A174" s="57">
        <f t="shared" si="100"/>
        <v>7</v>
      </c>
      <c r="B174" s="59">
        <v>50100</v>
      </c>
      <c r="C174" s="60" t="s">
        <v>74</v>
      </c>
      <c r="D174" s="61">
        <v>43936</v>
      </c>
      <c r="E174" s="62" t="s">
        <v>133</v>
      </c>
      <c r="F174" s="63" t="s">
        <v>75</v>
      </c>
      <c r="G174" s="71">
        <f t="shared" si="93"/>
        <v>52960872</v>
      </c>
      <c r="H174" s="72">
        <v>0</v>
      </c>
      <c r="I174" s="71">
        <v>0</v>
      </c>
      <c r="J174" s="72">
        <f t="shared" si="94"/>
        <v>5296087.200000003</v>
      </c>
      <c r="K174" s="71">
        <f t="shared" si="95"/>
        <v>1324021.8000000007</v>
      </c>
      <c r="L174" s="72">
        <v>0</v>
      </c>
      <c r="M174" s="71">
        <v>0</v>
      </c>
      <c r="N174" s="72">
        <f t="shared" si="96"/>
        <v>59580981</v>
      </c>
      <c r="O174" s="32"/>
    </row>
    <row r="175" spans="1:15" s="33" customFormat="1" x14ac:dyDescent="0.25">
      <c r="A175" s="57">
        <f>IF(C175=C90,A90,A90+1)</f>
        <v>1</v>
      </c>
      <c r="B175" s="59">
        <v>50100</v>
      </c>
      <c r="C175" s="60" t="s">
        <v>74</v>
      </c>
      <c r="D175" s="61">
        <v>43936</v>
      </c>
      <c r="E175" s="62" t="s">
        <v>133</v>
      </c>
      <c r="F175" s="63" t="s">
        <v>75</v>
      </c>
      <c r="G175" s="71">
        <f t="shared" si="93"/>
        <v>743310527.07600009</v>
      </c>
      <c r="H175" s="72">
        <v>0</v>
      </c>
      <c r="I175" s="71">
        <v>0</v>
      </c>
      <c r="J175" s="72">
        <f t="shared" si="94"/>
        <v>74331052.707599998</v>
      </c>
      <c r="K175" s="71">
        <f t="shared" si="95"/>
        <v>18582763.176899999</v>
      </c>
      <c r="L175" s="72">
        <v>0</v>
      </c>
      <c r="M175" s="71">
        <v>0</v>
      </c>
      <c r="N175" s="72">
        <f t="shared" si="96"/>
        <v>836224342.96050012</v>
      </c>
      <c r="O175" s="32"/>
    </row>
    <row r="176" spans="1:15" s="33" customFormat="1" x14ac:dyDescent="0.25">
      <c r="A176" s="57">
        <f t="shared" ref="A176:A183" si="101">IF(C176=C175,A175,A175+1)</f>
        <v>1</v>
      </c>
      <c r="B176" s="59">
        <v>50100</v>
      </c>
      <c r="C176" s="60" t="s">
        <v>74</v>
      </c>
      <c r="D176" s="61">
        <v>43936</v>
      </c>
      <c r="E176" s="62" t="s">
        <v>133</v>
      </c>
      <c r="F176" s="63" t="s">
        <v>75</v>
      </c>
      <c r="G176" s="71">
        <f t="shared" si="93"/>
        <v>312190406.84400004</v>
      </c>
      <c r="H176" s="72">
        <v>0</v>
      </c>
      <c r="I176" s="71">
        <v>0</v>
      </c>
      <c r="J176" s="72">
        <f t="shared" si="94"/>
        <v>31219040.684399962</v>
      </c>
      <c r="K176" s="71">
        <f t="shared" si="95"/>
        <v>7804760.1710999906</v>
      </c>
      <c r="L176" s="72">
        <v>0</v>
      </c>
      <c r="M176" s="71">
        <v>0</v>
      </c>
      <c r="N176" s="72">
        <f t="shared" si="96"/>
        <v>351214207.69949996</v>
      </c>
      <c r="O176" s="32"/>
    </row>
    <row r="177" spans="1:15" s="33" customFormat="1" x14ac:dyDescent="0.25">
      <c r="A177" s="57">
        <f t="shared" si="101"/>
        <v>1</v>
      </c>
      <c r="B177" s="59">
        <v>50100</v>
      </c>
      <c r="C177" s="60" t="s">
        <v>74</v>
      </c>
      <c r="D177" s="61">
        <v>43936</v>
      </c>
      <c r="E177" s="62" t="s">
        <v>133</v>
      </c>
      <c r="F177" s="63" t="s">
        <v>75</v>
      </c>
      <c r="G177" s="71">
        <f t="shared" si="93"/>
        <v>721011209.94300008</v>
      </c>
      <c r="H177" s="72">
        <v>0</v>
      </c>
      <c r="I177" s="71">
        <v>0</v>
      </c>
      <c r="J177" s="72">
        <f t="shared" si="94"/>
        <v>72101120.994300008</v>
      </c>
      <c r="K177" s="71">
        <f t="shared" si="95"/>
        <v>18025280.248575002</v>
      </c>
      <c r="L177" s="72">
        <v>0</v>
      </c>
      <c r="M177" s="71">
        <v>0</v>
      </c>
      <c r="N177" s="72">
        <f t="shared" si="96"/>
        <v>811137611.18587506</v>
      </c>
      <c r="O177" s="32"/>
    </row>
    <row r="178" spans="1:15" s="33" customFormat="1" x14ac:dyDescent="0.25">
      <c r="A178" s="57">
        <f t="shared" si="101"/>
        <v>1</v>
      </c>
      <c r="B178" s="59">
        <v>50100</v>
      </c>
      <c r="C178" s="60" t="s">
        <v>74</v>
      </c>
      <c r="D178" s="61">
        <v>43936</v>
      </c>
      <c r="E178" s="62" t="s">
        <v>133</v>
      </c>
      <c r="F178" s="63" t="s">
        <v>75</v>
      </c>
      <c r="G178" s="71">
        <f t="shared" si="93"/>
        <v>116142259.53749999</v>
      </c>
      <c r="H178" s="72">
        <v>0</v>
      </c>
      <c r="I178" s="71">
        <v>0</v>
      </c>
      <c r="J178" s="72">
        <f t="shared" si="94"/>
        <v>11614225.953750014</v>
      </c>
      <c r="K178" s="71">
        <f t="shared" si="95"/>
        <v>2903556.4884375036</v>
      </c>
      <c r="L178" s="72">
        <v>0</v>
      </c>
      <c r="M178" s="71">
        <v>0</v>
      </c>
      <c r="N178" s="72">
        <f t="shared" si="96"/>
        <v>130660041.97968751</v>
      </c>
      <c r="O178" s="32"/>
    </row>
    <row r="179" spans="1:15" s="33" customFormat="1" x14ac:dyDescent="0.25">
      <c r="A179" s="57">
        <f t="shared" si="101"/>
        <v>1</v>
      </c>
      <c r="B179" s="59">
        <v>50100</v>
      </c>
      <c r="C179" s="60" t="s">
        <v>74</v>
      </c>
      <c r="D179" s="61">
        <v>43936</v>
      </c>
      <c r="E179" s="62" t="s">
        <v>133</v>
      </c>
      <c r="F179" s="63" t="s">
        <v>75</v>
      </c>
      <c r="G179" s="71">
        <f t="shared" si="93"/>
        <v>116142259.53749999</v>
      </c>
      <c r="H179" s="72">
        <v>0</v>
      </c>
      <c r="I179" s="71">
        <v>0</v>
      </c>
      <c r="J179" s="72">
        <f t="shared" si="94"/>
        <v>11614225.953750014</v>
      </c>
      <c r="K179" s="71">
        <f t="shared" si="95"/>
        <v>2903556.4884375036</v>
      </c>
      <c r="L179" s="72">
        <v>0</v>
      </c>
      <c r="M179" s="71">
        <v>0</v>
      </c>
      <c r="N179" s="72">
        <f t="shared" si="96"/>
        <v>130660041.97968751</v>
      </c>
      <c r="O179" s="32"/>
    </row>
    <row r="180" spans="1:15" s="33" customFormat="1" x14ac:dyDescent="0.25">
      <c r="A180" s="57">
        <f t="shared" si="101"/>
        <v>1</v>
      </c>
      <c r="B180" s="59">
        <v>50100</v>
      </c>
      <c r="C180" s="60" t="s">
        <v>74</v>
      </c>
      <c r="D180" s="61">
        <v>43936</v>
      </c>
      <c r="E180" s="62" t="s">
        <v>133</v>
      </c>
      <c r="F180" s="63" t="s">
        <v>75</v>
      </c>
      <c r="G180" s="71">
        <f t="shared" si="93"/>
        <v>116142259.53749999</v>
      </c>
      <c r="H180" s="72">
        <v>0</v>
      </c>
      <c r="I180" s="71">
        <v>0</v>
      </c>
      <c r="J180" s="72">
        <f t="shared" si="94"/>
        <v>11614225.953750014</v>
      </c>
      <c r="K180" s="71">
        <f t="shared" si="95"/>
        <v>2903556.4884375036</v>
      </c>
      <c r="L180" s="72">
        <v>0</v>
      </c>
      <c r="M180" s="71">
        <v>0</v>
      </c>
      <c r="N180" s="72">
        <f t="shared" si="96"/>
        <v>130660041.97968751</v>
      </c>
      <c r="O180" s="32"/>
    </row>
    <row r="181" spans="1:15" s="33" customFormat="1" x14ac:dyDescent="0.25">
      <c r="A181" s="57">
        <f t="shared" si="101"/>
        <v>1</v>
      </c>
      <c r="B181" s="59">
        <v>50100</v>
      </c>
      <c r="C181" s="60" t="s">
        <v>74</v>
      </c>
      <c r="D181" s="61">
        <v>43936</v>
      </c>
      <c r="E181" s="62" t="s">
        <v>133</v>
      </c>
      <c r="F181" s="63" t="s">
        <v>75</v>
      </c>
      <c r="G181" s="71">
        <f t="shared" si="93"/>
        <v>116142259.53749999</v>
      </c>
      <c r="H181" s="72">
        <v>0</v>
      </c>
      <c r="I181" s="71">
        <v>0</v>
      </c>
      <c r="J181" s="72">
        <f t="shared" si="94"/>
        <v>11614225.953750014</v>
      </c>
      <c r="K181" s="71">
        <f t="shared" si="95"/>
        <v>2903556.4884375036</v>
      </c>
      <c r="L181" s="72">
        <v>0</v>
      </c>
      <c r="M181" s="71">
        <v>0</v>
      </c>
      <c r="N181" s="72">
        <f t="shared" si="96"/>
        <v>130660041.97968751</v>
      </c>
      <c r="O181" s="32"/>
    </row>
    <row r="182" spans="1:15" s="33" customFormat="1" x14ac:dyDescent="0.25">
      <c r="A182" s="57">
        <f t="shared" si="101"/>
        <v>1</v>
      </c>
      <c r="B182" s="59">
        <v>50100</v>
      </c>
      <c r="C182" s="60" t="s">
        <v>74</v>
      </c>
      <c r="D182" s="61">
        <v>43936</v>
      </c>
      <c r="E182" s="62" t="s">
        <v>133</v>
      </c>
      <c r="F182" s="63" t="s">
        <v>75</v>
      </c>
      <c r="G182" s="71">
        <f t="shared" si="93"/>
        <v>116142259.53749999</v>
      </c>
      <c r="H182" s="72">
        <v>0</v>
      </c>
      <c r="I182" s="71">
        <v>0</v>
      </c>
      <c r="J182" s="72">
        <f t="shared" si="94"/>
        <v>11614225.953750014</v>
      </c>
      <c r="K182" s="71">
        <f t="shared" si="95"/>
        <v>2903556.4884375036</v>
      </c>
      <c r="L182" s="72">
        <v>0</v>
      </c>
      <c r="M182" s="71">
        <v>0</v>
      </c>
      <c r="N182" s="72">
        <f t="shared" si="96"/>
        <v>130660041.97968751</v>
      </c>
      <c r="O182" s="32"/>
    </row>
    <row r="183" spans="1:15" s="33" customFormat="1" x14ac:dyDescent="0.25">
      <c r="A183" s="57">
        <f t="shared" si="101"/>
        <v>1</v>
      </c>
      <c r="B183" s="59">
        <v>50100</v>
      </c>
      <c r="C183" s="60" t="s">
        <v>74</v>
      </c>
      <c r="D183" s="61">
        <v>43936</v>
      </c>
      <c r="E183" s="62" t="s">
        <v>133</v>
      </c>
      <c r="F183" s="63" t="s">
        <v>75</v>
      </c>
      <c r="G183" s="71">
        <f t="shared" si="93"/>
        <v>80835014.289000005</v>
      </c>
      <c r="H183" s="72">
        <v>0</v>
      </c>
      <c r="I183" s="71">
        <v>0</v>
      </c>
      <c r="J183" s="72">
        <f t="shared" si="94"/>
        <v>8083501.4289000034</v>
      </c>
      <c r="K183" s="71">
        <f t="shared" si="95"/>
        <v>2020875.3572250009</v>
      </c>
      <c r="L183" s="72">
        <v>0</v>
      </c>
      <c r="M183" s="71">
        <v>0</v>
      </c>
      <c r="N183" s="72">
        <f t="shared" si="96"/>
        <v>90939391.075125009</v>
      </c>
      <c r="O183" s="32"/>
    </row>
    <row r="184" spans="1:15" s="23" customFormat="1" ht="21.75" customHeight="1" x14ac:dyDescent="0.25">
      <c r="A184" s="103" t="s">
        <v>40</v>
      </c>
      <c r="B184" s="104"/>
      <c r="C184" s="104"/>
      <c r="D184" s="104"/>
      <c r="E184" s="104"/>
      <c r="F184" s="105"/>
      <c r="G184" s="73">
        <f>SUM(G123:G183)</f>
        <v>8527001365.5832539</v>
      </c>
      <c r="H184" s="73">
        <f>SUM(H137:H183)</f>
        <v>0</v>
      </c>
      <c r="I184" s="73">
        <v>0</v>
      </c>
      <c r="J184" s="73">
        <f>SUM(J123:J183)</f>
        <v>852700136.55832529</v>
      </c>
      <c r="K184" s="73">
        <f>SUM(K123:K183)</f>
        <v>213175034.13958132</v>
      </c>
      <c r="L184" s="73">
        <v>0</v>
      </c>
      <c r="M184" s="73">
        <v>0</v>
      </c>
      <c r="N184" s="74">
        <f>SUM(G184:M184)</f>
        <v>9592876536.2811604</v>
      </c>
      <c r="O184" s="34"/>
    </row>
    <row r="185" spans="1:15" s="23" customFormat="1" ht="27.75" customHeight="1" x14ac:dyDescent="0.25">
      <c r="A185" s="99" t="s">
        <v>45</v>
      </c>
      <c r="B185" s="100"/>
      <c r="C185" s="100"/>
      <c r="D185" s="100"/>
      <c r="E185" s="100"/>
      <c r="F185" s="101"/>
      <c r="G185" s="75">
        <f>ROUNDUP(G184,-3)</f>
        <v>8527002000</v>
      </c>
      <c r="H185" s="75">
        <f t="shared" ref="H185:M185" si="102">ROUNDUP(H184,-3)</f>
        <v>0</v>
      </c>
      <c r="I185" s="75">
        <f t="shared" si="102"/>
        <v>0</v>
      </c>
      <c r="J185" s="75">
        <f t="shared" si="102"/>
        <v>852701000</v>
      </c>
      <c r="K185" s="75">
        <f t="shared" si="102"/>
        <v>213176000</v>
      </c>
      <c r="L185" s="75">
        <f t="shared" si="102"/>
        <v>0</v>
      </c>
      <c r="M185" s="75">
        <f t="shared" si="102"/>
        <v>0</v>
      </c>
      <c r="N185" s="73">
        <f>SUM(G185:M185)</f>
        <v>9592879000</v>
      </c>
      <c r="O185" s="34"/>
    </row>
    <row r="186" spans="1:15" x14ac:dyDescent="0.25">
      <c r="O186" s="10"/>
    </row>
    <row r="187" spans="1:15" x14ac:dyDescent="0.25">
      <c r="A187" s="11" t="s">
        <v>41</v>
      </c>
      <c r="B187" s="5" t="s">
        <v>42</v>
      </c>
      <c r="C187"/>
      <c r="G187" s="2"/>
      <c r="H187" s="2"/>
      <c r="I187" s="2"/>
      <c r="J187" s="2"/>
      <c r="K187" s="2"/>
      <c r="M187" s="2"/>
      <c r="N187" s="2"/>
    </row>
    <row r="188" spans="1:15" x14ac:dyDescent="0.25">
      <c r="A188" s="11"/>
      <c r="B188" s="5"/>
      <c r="C188"/>
      <c r="E188" t="s">
        <v>43</v>
      </c>
      <c r="G188" s="2"/>
      <c r="H188" s="2"/>
      <c r="I188" s="2"/>
      <c r="J188" s="2"/>
      <c r="K188" s="2"/>
      <c r="M188" s="2"/>
      <c r="N188" s="2"/>
    </row>
    <row r="189" spans="1:15" ht="15" customHeight="1" x14ac:dyDescent="0.25">
      <c r="A189" s="1"/>
      <c r="B189" s="102" t="s">
        <v>58</v>
      </c>
      <c r="C189" s="102"/>
      <c r="D189" s="102"/>
      <c r="E189" s="102"/>
      <c r="F189" s="102"/>
      <c r="G189" s="102"/>
      <c r="H189" s="102"/>
      <c r="I189" s="98">
        <f>N185</f>
        <v>9592879000</v>
      </c>
      <c r="J189" s="98"/>
      <c r="K189" s="14"/>
      <c r="O189" s="14"/>
    </row>
    <row r="190" spans="1:15" x14ac:dyDescent="0.25">
      <c r="A190" s="1"/>
      <c r="B190" s="5"/>
      <c r="C190"/>
      <c r="G190" s="2"/>
      <c r="H190" s="2"/>
      <c r="I190" s="2"/>
      <c r="J190" s="2"/>
      <c r="K190" s="2"/>
      <c r="M190" s="2"/>
      <c r="N190" s="2"/>
    </row>
    <row r="191" spans="1:15" x14ac:dyDescent="0.25">
      <c r="A191" s="1"/>
      <c r="C191" s="16" t="s">
        <v>44</v>
      </c>
      <c r="D191" s="16"/>
      <c r="E191" s="16"/>
      <c r="F191" s="16"/>
      <c r="G191" s="17" t="s">
        <v>48</v>
      </c>
      <c r="H191" s="16"/>
      <c r="I191" s="17"/>
      <c r="J191" s="17" t="s">
        <v>49</v>
      </c>
      <c r="K191" s="17"/>
      <c r="L191" s="17"/>
      <c r="M191" s="17" t="s">
        <v>50</v>
      </c>
      <c r="N191" s="2"/>
    </row>
    <row r="192" spans="1:15" x14ac:dyDescent="0.25">
      <c r="A192" s="1"/>
      <c r="C192"/>
      <c r="G192" s="2"/>
      <c r="I192" s="2"/>
      <c r="J192" s="2"/>
      <c r="K192" s="2"/>
      <c r="M192" s="2"/>
      <c r="N192" s="2"/>
    </row>
    <row r="193" spans="1:15" x14ac:dyDescent="0.25">
      <c r="A193" s="1"/>
      <c r="C193"/>
      <c r="G193" s="2"/>
      <c r="I193" s="2"/>
      <c r="J193" s="2"/>
      <c r="K193" s="2"/>
      <c r="M193" s="2"/>
      <c r="N193" s="2"/>
    </row>
    <row r="194" spans="1:15" x14ac:dyDescent="0.25">
      <c r="A194" s="13"/>
      <c r="C194"/>
      <c r="G194" s="2"/>
      <c r="I194" s="2"/>
      <c r="J194" s="2"/>
      <c r="K194" s="2"/>
      <c r="M194" s="2"/>
      <c r="N194" s="2"/>
    </row>
    <row r="195" spans="1:15" x14ac:dyDescent="0.25">
      <c r="A195" s="1"/>
      <c r="C195"/>
      <c r="I195" s="2"/>
      <c r="J195" s="2"/>
      <c r="K195" s="2"/>
      <c r="M195" s="2"/>
      <c r="N195" s="2"/>
    </row>
    <row r="196" spans="1:15" x14ac:dyDescent="0.25">
      <c r="A196" s="1"/>
      <c r="C196" t="s">
        <v>59</v>
      </c>
      <c r="G196" t="s">
        <v>53</v>
      </c>
      <c r="I196" s="2"/>
      <c r="J196" s="2" t="s">
        <v>55</v>
      </c>
      <c r="K196" s="2"/>
      <c r="M196" s="2" t="s">
        <v>51</v>
      </c>
      <c r="N196" s="2"/>
    </row>
    <row r="197" spans="1:15" x14ac:dyDescent="0.25">
      <c r="A197" s="1"/>
      <c r="C197"/>
      <c r="G197" s="2"/>
      <c r="H197" s="2"/>
      <c r="I197" s="2"/>
      <c r="J197" s="2"/>
      <c r="K197" s="2"/>
      <c r="M197" s="2"/>
      <c r="N197" s="2"/>
    </row>
    <row r="198" spans="1:15" x14ac:dyDescent="0.25">
      <c r="A198" s="1"/>
      <c r="C198"/>
      <c r="G198" s="2"/>
      <c r="H198" s="2"/>
      <c r="I198" s="2"/>
      <c r="J198" s="2"/>
      <c r="K198" s="2"/>
      <c r="M198" s="2"/>
      <c r="N198" s="2"/>
    </row>
    <row r="199" spans="1:15" x14ac:dyDescent="0.25">
      <c r="A199" s="1"/>
      <c r="C199"/>
      <c r="G199" s="2"/>
      <c r="H199" s="2"/>
      <c r="I199" s="2"/>
      <c r="J199" s="2"/>
      <c r="K199" s="2"/>
      <c r="M199" s="2"/>
      <c r="N199" s="2"/>
    </row>
    <row r="200" spans="1:15" x14ac:dyDescent="0.25">
      <c r="A200" s="1"/>
      <c r="C200"/>
      <c r="G200" s="2"/>
      <c r="H200" s="2"/>
      <c r="I200" s="2"/>
      <c r="J200" s="2"/>
      <c r="K200" s="2"/>
      <c r="M200" s="2"/>
      <c r="N200" s="2"/>
      <c r="O200"/>
    </row>
    <row r="201" spans="1:15" x14ac:dyDescent="0.25">
      <c r="A201" s="1"/>
      <c r="C201"/>
      <c r="G201" s="2"/>
      <c r="H201" s="2"/>
      <c r="I201" s="2"/>
      <c r="J201" s="2"/>
      <c r="K201" s="2"/>
      <c r="M201" s="2"/>
      <c r="N201" s="2"/>
      <c r="O201"/>
    </row>
    <row r="202" spans="1:15" x14ac:dyDescent="0.25">
      <c r="A202" s="1"/>
      <c r="C202"/>
      <c r="G202" s="2"/>
      <c r="H202" s="2"/>
      <c r="I202" s="2"/>
      <c r="J202" s="2"/>
      <c r="K202" s="2"/>
      <c r="M202" s="2"/>
      <c r="N202" s="2"/>
      <c r="O202"/>
    </row>
    <row r="203" spans="1:15" x14ac:dyDescent="0.25">
      <c r="A203" s="1"/>
      <c r="C203"/>
      <c r="G203" s="2"/>
      <c r="H203" s="2"/>
      <c r="I203" s="2"/>
      <c r="J203" s="2"/>
      <c r="K203" s="2"/>
      <c r="M203" s="2"/>
      <c r="N203" s="2"/>
      <c r="O203"/>
    </row>
    <row r="204" spans="1:15" x14ac:dyDescent="0.25">
      <c r="A204" s="1"/>
      <c r="C204"/>
      <c r="G204" s="2"/>
      <c r="H204" s="2"/>
      <c r="I204" s="2"/>
      <c r="J204" s="2"/>
      <c r="K204" s="2"/>
      <c r="M204" s="2"/>
      <c r="N204" s="2"/>
      <c r="O204"/>
    </row>
    <row r="205" spans="1:15" x14ac:dyDescent="0.25">
      <c r="A205" s="1"/>
      <c r="C205"/>
      <c r="G205" s="2"/>
      <c r="H205" s="2"/>
      <c r="I205" s="2"/>
      <c r="J205" s="2"/>
      <c r="K205" s="2"/>
      <c r="M205" s="2"/>
      <c r="N205" s="2"/>
      <c r="O205"/>
    </row>
    <row r="206" spans="1:15" x14ac:dyDescent="0.25">
      <c r="A206" s="1"/>
      <c r="C206"/>
      <c r="G206" s="2"/>
      <c r="H206" s="2"/>
      <c r="I206" s="2"/>
      <c r="J206" s="2"/>
      <c r="K206" s="2"/>
      <c r="M206" s="2"/>
      <c r="N206" s="2"/>
      <c r="O206"/>
    </row>
    <row r="207" spans="1:15" x14ac:dyDescent="0.25">
      <c r="A207" s="1"/>
      <c r="C207"/>
      <c r="G207" s="2"/>
      <c r="H207" s="2"/>
      <c r="I207" s="2"/>
      <c r="J207" s="2"/>
      <c r="K207" s="2"/>
      <c r="M207" s="2"/>
      <c r="N207" s="2"/>
      <c r="O207"/>
    </row>
    <row r="208" spans="1:15" x14ac:dyDescent="0.25">
      <c r="C208"/>
      <c r="G208" s="2"/>
      <c r="H208" s="2"/>
      <c r="I208" s="2"/>
      <c r="J208" s="2"/>
      <c r="K208" s="2"/>
      <c r="M208" s="2"/>
      <c r="N208" s="2"/>
      <c r="O208"/>
    </row>
    <row r="209" spans="3:15" x14ac:dyDescent="0.25">
      <c r="C209"/>
      <c r="G209" s="2"/>
      <c r="H209" s="2"/>
      <c r="I209" s="2"/>
      <c r="J209" s="2"/>
      <c r="K209" s="2"/>
      <c r="M209" s="2"/>
      <c r="N209" s="2"/>
      <c r="O209"/>
    </row>
  </sheetData>
  <autoFilter ref="D11:O11">
    <sortState ref="D12:O24">
      <sortCondition ref="G11"/>
    </sortState>
  </autoFilter>
  <mergeCells count="63">
    <mergeCell ref="B81:O81"/>
    <mergeCell ref="B82:O82"/>
    <mergeCell ref="B83:O83"/>
    <mergeCell ref="C87:O87"/>
    <mergeCell ref="C88:O88"/>
    <mergeCell ref="C84:O84"/>
    <mergeCell ref="C85:O85"/>
    <mergeCell ref="C86:O86"/>
    <mergeCell ref="B108:O108"/>
    <mergeCell ref="F106:O106"/>
    <mergeCell ref="F107:O107"/>
    <mergeCell ref="C90:O90"/>
    <mergeCell ref="C94:O94"/>
    <mergeCell ref="C95:O95"/>
    <mergeCell ref="B96:O96"/>
    <mergeCell ref="C93:O93"/>
    <mergeCell ref="C91:O91"/>
    <mergeCell ref="B99:O99"/>
    <mergeCell ref="B100:O100"/>
    <mergeCell ref="B101:O101"/>
    <mergeCell ref="B103:O103"/>
    <mergeCell ref="A118:A119"/>
    <mergeCell ref="A120:A121"/>
    <mergeCell ref="I120:I121"/>
    <mergeCell ref="J120:J121"/>
    <mergeCell ref="A1:O1"/>
    <mergeCell ref="A2:O2"/>
    <mergeCell ref="B77:O77"/>
    <mergeCell ref="I9:K9"/>
    <mergeCell ref="A74:O74"/>
    <mergeCell ref="B75:O75"/>
    <mergeCell ref="B76:O76"/>
    <mergeCell ref="A9:A10"/>
    <mergeCell ref="B9:H9"/>
    <mergeCell ref="L9:N9"/>
    <mergeCell ref="O9:O10"/>
    <mergeCell ref="B104:O104"/>
    <mergeCell ref="I189:J189"/>
    <mergeCell ref="A185:F185"/>
    <mergeCell ref="L120:L121"/>
    <mergeCell ref="M120:M121"/>
    <mergeCell ref="B189:H189"/>
    <mergeCell ref="H120:H121"/>
    <mergeCell ref="A184:F184"/>
    <mergeCell ref="K120:K121"/>
    <mergeCell ref="B120:F120"/>
    <mergeCell ref="G120:G121"/>
    <mergeCell ref="B78:O78"/>
    <mergeCell ref="B79:O79"/>
    <mergeCell ref="C89:O89"/>
    <mergeCell ref="B80:O80"/>
    <mergeCell ref="N120:N121"/>
    <mergeCell ref="B105:O105"/>
    <mergeCell ref="B97:O97"/>
    <mergeCell ref="B98:O98"/>
    <mergeCell ref="B115:O115"/>
    <mergeCell ref="B116:O116"/>
    <mergeCell ref="B113:O113"/>
    <mergeCell ref="B114:O114"/>
    <mergeCell ref="B109:O109"/>
    <mergeCell ref="B110:O110"/>
    <mergeCell ref="B111:O111"/>
    <mergeCell ref="B112:O112"/>
  </mergeCells>
  <phoneticPr fontId="17" type="noConversion"/>
  <pageMargins left="0.11811023622047245" right="0.11811023622047245" top="0.35433070866141736" bottom="0.35433070866141736" header="0.31496062992125984" footer="0.31496062992125984"/>
  <pageSetup paperSize="9" scale="42" fitToHeight="0" orientation="landscape" r:id="rId1"/>
  <rowBreaks count="1" manualBreakCount="1">
    <brk id="114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pc-staf pfpd</dc:creator>
  <cp:lastModifiedBy>Windows User</cp:lastModifiedBy>
  <cp:lastPrinted>2020-07-22T06:03:45Z</cp:lastPrinted>
  <dcterms:created xsi:type="dcterms:W3CDTF">2019-04-10T08:15:56Z</dcterms:created>
  <dcterms:modified xsi:type="dcterms:W3CDTF">2020-12-06T03:42:52Z</dcterms:modified>
</cp:coreProperties>
</file>