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_Bang_Xac_Suat_Thang" sheetId="1" state="visible" r:id="rId1"/>
    <sheet name="2_Nhat_Ky_Theo_Doi_Tuong_Lai" sheetId="2" state="visible" r:id="rId2"/>
    <sheet name="3_WinRate_Theo_Nhom_Nganh" sheetId="3" state="visible" r:id="rId3"/>
    <sheet name="4_Du_Lieu_Toan_San_Hom_Na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pn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pn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Relationship Type="http://schemas.openxmlformats.org/officeDocument/2006/relationships/image" Target="/xl/media/image131.png" Id="rId131" /><Relationship Type="http://schemas.openxmlformats.org/officeDocument/2006/relationships/image" Target="/xl/media/image132.png" Id="rId132" /><Relationship Type="http://schemas.openxmlformats.org/officeDocument/2006/relationships/image" Target="/xl/media/image133.png" Id="rId133" /><Relationship Type="http://schemas.openxmlformats.org/officeDocument/2006/relationships/image" Target="/xl/media/image134.png" Id="rId134" /><Relationship Type="http://schemas.openxmlformats.org/officeDocument/2006/relationships/image" Target="/xl/media/image135.png" Id="rId135" /><Relationship Type="http://schemas.openxmlformats.org/officeDocument/2006/relationships/image" Target="/xl/media/image136.png" Id="rId136" /><Relationship Type="http://schemas.openxmlformats.org/officeDocument/2006/relationships/image" Target="/xl/media/image137.png" Id="rId137" /><Relationship Type="http://schemas.openxmlformats.org/officeDocument/2006/relationships/image" Target="/xl/media/image138.png" Id="rId138" /><Relationship Type="http://schemas.openxmlformats.org/officeDocument/2006/relationships/image" Target="/xl/media/image139.png" Id="rId139" /><Relationship Type="http://schemas.openxmlformats.org/officeDocument/2006/relationships/image" Target="/xl/media/image140.png" Id="rId140" /><Relationship Type="http://schemas.openxmlformats.org/officeDocument/2006/relationships/image" Target="/xl/media/image141.png" Id="rId141" /><Relationship Type="http://schemas.openxmlformats.org/officeDocument/2006/relationships/image" Target="/xl/media/image142.png" Id="rId142" /><Relationship Type="http://schemas.openxmlformats.org/officeDocument/2006/relationships/image" Target="/xl/media/image143.png" Id="rId143" /><Relationship Type="http://schemas.openxmlformats.org/officeDocument/2006/relationships/image" Target="/xl/media/image144.png" Id="rId144" /><Relationship Type="http://schemas.openxmlformats.org/officeDocument/2006/relationships/image" Target="/xl/media/image145.png" Id="rId145" /><Relationship Type="http://schemas.openxmlformats.org/officeDocument/2006/relationships/image" Target="/xl/media/image146.png" Id="rId146" /><Relationship Type="http://schemas.openxmlformats.org/officeDocument/2006/relationships/image" Target="/xl/media/image147.png" Id="rId147" /><Relationship Type="http://schemas.openxmlformats.org/officeDocument/2006/relationships/image" Target="/xl/media/image148.png" Id="rId148" /><Relationship Type="http://schemas.openxmlformats.org/officeDocument/2006/relationships/image" Target="/xl/media/image149.png" Id="rId149" /><Relationship Type="http://schemas.openxmlformats.org/officeDocument/2006/relationships/image" Target="/xl/media/image150.png" Id="rId150" /><Relationship Type="http://schemas.openxmlformats.org/officeDocument/2006/relationships/image" Target="/xl/media/image151.png" Id="rId151" /><Relationship Type="http://schemas.openxmlformats.org/officeDocument/2006/relationships/image" Target="/xl/media/image152.png" Id="rId152" /><Relationship Type="http://schemas.openxmlformats.org/officeDocument/2006/relationships/image" Target="/xl/media/image153.png" Id="rId153" /><Relationship Type="http://schemas.openxmlformats.org/officeDocument/2006/relationships/image" Target="/xl/media/image154.png" Id="rId154" /><Relationship Type="http://schemas.openxmlformats.org/officeDocument/2006/relationships/image" Target="/xl/media/image155.png" Id="rId155" /><Relationship Type="http://schemas.openxmlformats.org/officeDocument/2006/relationships/image" Target="/xl/media/image156.png" Id="rId156" /><Relationship Type="http://schemas.openxmlformats.org/officeDocument/2006/relationships/image" Target="/xl/media/image157.png" Id="rId157" /><Relationship Type="http://schemas.openxmlformats.org/officeDocument/2006/relationships/image" Target="/xl/media/image158.png" Id="rId158" /><Relationship Type="http://schemas.openxmlformats.org/officeDocument/2006/relationships/image" Target="/xl/media/image159.png" Id="rId159" /><Relationship Type="http://schemas.openxmlformats.org/officeDocument/2006/relationships/image" Target="/xl/media/image160.png" Id="rId160" /><Relationship Type="http://schemas.openxmlformats.org/officeDocument/2006/relationships/image" Target="/xl/media/image161.png" Id="rId161" /><Relationship Type="http://schemas.openxmlformats.org/officeDocument/2006/relationships/image" Target="/xl/media/image162.png" Id="rId162" /><Relationship Type="http://schemas.openxmlformats.org/officeDocument/2006/relationships/image" Target="/xl/media/image163.png" Id="rId163" /><Relationship Type="http://schemas.openxmlformats.org/officeDocument/2006/relationships/image" Target="/xl/media/image164.png" Id="rId164" /><Relationship Type="http://schemas.openxmlformats.org/officeDocument/2006/relationships/image" Target="/xl/media/image165.png" Id="rId165" /><Relationship Type="http://schemas.openxmlformats.org/officeDocument/2006/relationships/image" Target="/xl/media/image166.png" Id="rId166" /><Relationship Type="http://schemas.openxmlformats.org/officeDocument/2006/relationships/image" Target="/xl/media/image167.png" Id="rId167" /><Relationship Type="http://schemas.openxmlformats.org/officeDocument/2006/relationships/image" Target="/xl/media/image168.png" Id="rId168" /><Relationship Type="http://schemas.openxmlformats.org/officeDocument/2006/relationships/image" Target="/xl/media/image169.png" Id="rId169" /><Relationship Type="http://schemas.openxmlformats.org/officeDocument/2006/relationships/image" Target="/xl/media/image170.png" Id="rId170" /><Relationship Type="http://schemas.openxmlformats.org/officeDocument/2006/relationships/image" Target="/xl/media/image171.png" Id="rId171" /><Relationship Type="http://schemas.openxmlformats.org/officeDocument/2006/relationships/image" Target="/xl/media/image172.png" Id="rId172" /><Relationship Type="http://schemas.openxmlformats.org/officeDocument/2006/relationships/image" Target="/xl/media/image173.png" Id="rId173" /><Relationship Type="http://schemas.openxmlformats.org/officeDocument/2006/relationships/image" Target="/xl/media/image174.png" Id="rId174" /><Relationship Type="http://schemas.openxmlformats.org/officeDocument/2006/relationships/image" Target="/xl/media/image175.png" Id="rId175" /><Relationship Type="http://schemas.openxmlformats.org/officeDocument/2006/relationships/image" Target="/xl/media/image176.png" Id="rId176" /><Relationship Type="http://schemas.openxmlformats.org/officeDocument/2006/relationships/image" Target="/xl/media/image177.png" Id="rId177" /><Relationship Type="http://schemas.openxmlformats.org/officeDocument/2006/relationships/image" Target="/xl/media/image178.png" Id="rId178" /><Relationship Type="http://schemas.openxmlformats.org/officeDocument/2006/relationships/image" Target="/xl/media/image179.png" Id="rId179" /><Relationship Type="http://schemas.openxmlformats.org/officeDocument/2006/relationships/image" Target="/xl/media/image180.png" Id="rId180" /><Relationship Type="http://schemas.openxmlformats.org/officeDocument/2006/relationships/image" Target="/xl/media/image181.png" Id="rId181" /><Relationship Type="http://schemas.openxmlformats.org/officeDocument/2006/relationships/image" Target="/xl/media/image182.png" Id="rId182" /><Relationship Type="http://schemas.openxmlformats.org/officeDocument/2006/relationships/image" Target="/xl/media/image183.png" Id="rId183" /><Relationship Type="http://schemas.openxmlformats.org/officeDocument/2006/relationships/image" Target="/xl/media/image184.png" Id="rId184" /><Relationship Type="http://schemas.openxmlformats.org/officeDocument/2006/relationships/image" Target="/xl/media/image185.png" Id="rId185" /><Relationship Type="http://schemas.openxmlformats.org/officeDocument/2006/relationships/image" Target="/xl/media/image186.png" Id="rId186" /><Relationship Type="http://schemas.openxmlformats.org/officeDocument/2006/relationships/image" Target="/xl/media/image187.png" Id="rId187" /><Relationship Type="http://schemas.openxmlformats.org/officeDocument/2006/relationships/image" Target="/xl/media/image188.png" Id="rId188" /><Relationship Type="http://schemas.openxmlformats.org/officeDocument/2006/relationships/image" Target="/xl/media/image189.png" Id="rId189" /><Relationship Type="http://schemas.openxmlformats.org/officeDocument/2006/relationships/image" Target="/xl/media/image190.png" Id="rId190" /><Relationship Type="http://schemas.openxmlformats.org/officeDocument/2006/relationships/image" Target="/xl/media/image191.png" Id="rId191" /><Relationship Type="http://schemas.openxmlformats.org/officeDocument/2006/relationships/image" Target="/xl/media/image192.png" Id="rId192" /><Relationship Type="http://schemas.openxmlformats.org/officeDocument/2006/relationships/image" Target="/xl/media/image193.png" Id="rId193" /><Relationship Type="http://schemas.openxmlformats.org/officeDocument/2006/relationships/image" Target="/xl/media/image194.png" Id="rId194" /><Relationship Type="http://schemas.openxmlformats.org/officeDocument/2006/relationships/image" Target="/xl/media/image195.png" Id="rId195" /><Relationship Type="http://schemas.openxmlformats.org/officeDocument/2006/relationships/image" Target="/xl/media/image196.png" Id="rId196" /><Relationship Type="http://schemas.openxmlformats.org/officeDocument/2006/relationships/image" Target="/xl/media/image197.png" Id="rId197" /><Relationship Type="http://schemas.openxmlformats.org/officeDocument/2006/relationships/image" Target="/xl/media/image198.png" Id="rId198" /><Relationship Type="http://schemas.openxmlformats.org/officeDocument/2006/relationships/image" Target="/xl/media/image199.png" Id="rId199" /><Relationship Type="http://schemas.openxmlformats.org/officeDocument/2006/relationships/image" Target="/xl/media/image200.png" Id="rId200" /><Relationship Type="http://schemas.openxmlformats.org/officeDocument/2006/relationships/image" Target="/xl/media/image201.png" Id="rId201" /><Relationship Type="http://schemas.openxmlformats.org/officeDocument/2006/relationships/image" Target="/xl/media/image202.png" Id="rId202" /><Relationship Type="http://schemas.openxmlformats.org/officeDocument/2006/relationships/image" Target="/xl/media/image203.png" Id="rId203" /><Relationship Type="http://schemas.openxmlformats.org/officeDocument/2006/relationships/image" Target="/xl/media/image204.png" Id="rId204" /><Relationship Type="http://schemas.openxmlformats.org/officeDocument/2006/relationships/image" Target="/xl/media/image205.png" Id="rId205" /><Relationship Type="http://schemas.openxmlformats.org/officeDocument/2006/relationships/image" Target="/xl/media/image206.png" Id="rId206" /><Relationship Type="http://schemas.openxmlformats.org/officeDocument/2006/relationships/image" Target="/xl/media/image207.png" Id="rId207" /><Relationship Type="http://schemas.openxmlformats.org/officeDocument/2006/relationships/image" Target="/xl/media/image208.png" Id="rId208" /><Relationship Type="http://schemas.openxmlformats.org/officeDocument/2006/relationships/image" Target="/xl/media/image209.png" Id="rId209" /><Relationship Type="http://schemas.openxmlformats.org/officeDocument/2006/relationships/image" Target="/xl/media/image210.png" Id="rId210" /><Relationship Type="http://schemas.openxmlformats.org/officeDocument/2006/relationships/image" Target="/xl/media/image211.png" Id="rId211" /><Relationship Type="http://schemas.openxmlformats.org/officeDocument/2006/relationships/image" Target="/xl/media/image212.png" Id="rId212" /><Relationship Type="http://schemas.openxmlformats.org/officeDocument/2006/relationships/image" Target="/xl/media/image213.png" Id="rId213" /><Relationship Type="http://schemas.openxmlformats.org/officeDocument/2006/relationships/image" Target="/xl/media/image214.png" Id="rId214" /><Relationship Type="http://schemas.openxmlformats.org/officeDocument/2006/relationships/image" Target="/xl/media/image215.png" Id="rId215" /><Relationship Type="http://schemas.openxmlformats.org/officeDocument/2006/relationships/image" Target="/xl/media/image216.png" Id="rId216" /><Relationship Type="http://schemas.openxmlformats.org/officeDocument/2006/relationships/image" Target="/xl/media/image217.png" Id="rId217" /><Relationship Type="http://schemas.openxmlformats.org/officeDocument/2006/relationships/image" Target="/xl/media/image218.png" Id="rId218" /><Relationship Type="http://schemas.openxmlformats.org/officeDocument/2006/relationships/image" Target="/xl/media/image219.png" Id="rId219" /><Relationship Type="http://schemas.openxmlformats.org/officeDocument/2006/relationships/image" Target="/xl/media/image220.png" Id="rId220" /><Relationship Type="http://schemas.openxmlformats.org/officeDocument/2006/relationships/image" Target="/xl/media/image221.png" Id="rId221" /><Relationship Type="http://schemas.openxmlformats.org/officeDocument/2006/relationships/image" Target="/xl/media/image222.png" Id="rId222" /><Relationship Type="http://schemas.openxmlformats.org/officeDocument/2006/relationships/image" Target="/xl/media/image223.png" Id="rId223" /><Relationship Type="http://schemas.openxmlformats.org/officeDocument/2006/relationships/image" Target="/xl/media/image224.png" Id="rId224" /><Relationship Type="http://schemas.openxmlformats.org/officeDocument/2006/relationships/image" Target="/xl/media/image225.png" Id="rId225" /><Relationship Type="http://schemas.openxmlformats.org/officeDocument/2006/relationships/image" Target="/xl/media/image226.png" Id="rId226" /><Relationship Type="http://schemas.openxmlformats.org/officeDocument/2006/relationships/image" Target="/xl/media/image227.png" Id="rId227" /><Relationship Type="http://schemas.openxmlformats.org/officeDocument/2006/relationships/image" Target="/xl/media/image228.png" Id="rId228" /><Relationship Type="http://schemas.openxmlformats.org/officeDocument/2006/relationships/image" Target="/xl/media/image229.png" Id="rId229" /><Relationship Type="http://schemas.openxmlformats.org/officeDocument/2006/relationships/image" Target="/xl/media/image230.png" Id="rId230" /><Relationship Type="http://schemas.openxmlformats.org/officeDocument/2006/relationships/image" Target="/xl/media/image231.png" Id="rId231" /><Relationship Type="http://schemas.openxmlformats.org/officeDocument/2006/relationships/image" Target="/xl/media/image232.png" Id="rId232" /><Relationship Type="http://schemas.openxmlformats.org/officeDocument/2006/relationships/image" Target="/xl/media/image233.png" Id="rId233" /><Relationship Type="http://schemas.openxmlformats.org/officeDocument/2006/relationships/image" Target="/xl/media/image234.png" Id="rId234" /><Relationship Type="http://schemas.openxmlformats.org/officeDocument/2006/relationships/image" Target="/xl/media/image235.png" Id="rId235" /><Relationship Type="http://schemas.openxmlformats.org/officeDocument/2006/relationships/image" Target="/xl/media/image236.png" Id="rId236" /><Relationship Type="http://schemas.openxmlformats.org/officeDocument/2006/relationships/image" Target="/xl/media/image237.png" Id="rId237" /><Relationship Type="http://schemas.openxmlformats.org/officeDocument/2006/relationships/image" Target="/xl/media/image238.png" Id="rId238" /><Relationship Type="http://schemas.openxmlformats.org/officeDocument/2006/relationships/image" Target="/xl/media/image239.png" Id="rId239" /><Relationship Type="http://schemas.openxmlformats.org/officeDocument/2006/relationships/image" Target="/xl/media/image240.png" Id="rId240" /><Relationship Type="http://schemas.openxmlformats.org/officeDocument/2006/relationships/image" Target="/xl/media/image241.png" Id="rId241" /><Relationship Type="http://schemas.openxmlformats.org/officeDocument/2006/relationships/image" Target="/xl/media/image242.png" Id="rId242" /><Relationship Type="http://schemas.openxmlformats.org/officeDocument/2006/relationships/image" Target="/xl/media/image243.png" Id="rId243" /><Relationship Type="http://schemas.openxmlformats.org/officeDocument/2006/relationships/image" Target="/xl/media/image244.png" Id="rId244" /><Relationship Type="http://schemas.openxmlformats.org/officeDocument/2006/relationships/image" Target="/xl/media/image245.png" Id="rId245" /><Relationship Type="http://schemas.openxmlformats.org/officeDocument/2006/relationships/image" Target="/xl/media/image246.png" Id="rId246" /><Relationship Type="http://schemas.openxmlformats.org/officeDocument/2006/relationships/image" Target="/xl/media/image247.png" Id="rId247" /><Relationship Type="http://schemas.openxmlformats.org/officeDocument/2006/relationships/image" Target="/xl/media/image248.png" Id="rId248" /><Relationship Type="http://schemas.openxmlformats.org/officeDocument/2006/relationships/image" Target="/xl/media/image249.png" Id="rId249" /><Relationship Type="http://schemas.openxmlformats.org/officeDocument/2006/relationships/image" Target="/xl/media/image250.png" Id="rId250" /><Relationship Type="http://schemas.openxmlformats.org/officeDocument/2006/relationships/image" Target="/xl/media/image251.png" Id="rId251" /><Relationship Type="http://schemas.openxmlformats.org/officeDocument/2006/relationships/image" Target="/xl/media/image252.png" Id="rId252" /><Relationship Type="http://schemas.openxmlformats.org/officeDocument/2006/relationships/image" Target="/xl/media/image253.png" Id="rId253" /><Relationship Type="http://schemas.openxmlformats.org/officeDocument/2006/relationships/image" Target="/xl/media/image254.png" Id="rId254" /><Relationship Type="http://schemas.openxmlformats.org/officeDocument/2006/relationships/image" Target="/xl/media/image255.png" Id="rId255" /><Relationship Type="http://schemas.openxmlformats.org/officeDocument/2006/relationships/image" Target="/xl/media/image256.png" Id="rId256" /><Relationship Type="http://schemas.openxmlformats.org/officeDocument/2006/relationships/image" Target="/xl/media/image257.png" Id="rId257" /><Relationship Type="http://schemas.openxmlformats.org/officeDocument/2006/relationships/image" Target="/xl/media/image258.png" Id="rId258" /><Relationship Type="http://schemas.openxmlformats.org/officeDocument/2006/relationships/image" Target="/xl/media/image259.png" Id="rId259" /><Relationship Type="http://schemas.openxmlformats.org/officeDocument/2006/relationships/image" Target="/xl/media/image260.png" Id="rId260" /><Relationship Type="http://schemas.openxmlformats.org/officeDocument/2006/relationships/image" Target="/xl/media/image261.png" Id="rId261" /><Relationship Type="http://schemas.openxmlformats.org/officeDocument/2006/relationships/image" Target="/xl/media/image262.png" Id="rId262" /><Relationship Type="http://schemas.openxmlformats.org/officeDocument/2006/relationships/image" Target="/xl/media/image263.png" Id="rId263" /><Relationship Type="http://schemas.openxmlformats.org/officeDocument/2006/relationships/image" Target="/xl/media/image264.png" Id="rId264" /><Relationship Type="http://schemas.openxmlformats.org/officeDocument/2006/relationships/image" Target="/xl/media/image265.png" Id="rId265" /><Relationship Type="http://schemas.openxmlformats.org/officeDocument/2006/relationships/image" Target="/xl/media/image266.png" Id="rId266" /><Relationship Type="http://schemas.openxmlformats.org/officeDocument/2006/relationships/image" Target="/xl/media/image267.png" Id="rId267" /><Relationship Type="http://schemas.openxmlformats.org/officeDocument/2006/relationships/image" Target="/xl/media/image268.png" Id="rId268" /><Relationship Type="http://schemas.openxmlformats.org/officeDocument/2006/relationships/image" Target="/xl/media/image269.png" Id="rId269" /><Relationship Type="http://schemas.openxmlformats.org/officeDocument/2006/relationships/image" Target="/xl/media/image270.png" Id="rId270" /><Relationship Type="http://schemas.openxmlformats.org/officeDocument/2006/relationships/image" Target="/xl/media/image271.png" Id="rId271" /><Relationship Type="http://schemas.openxmlformats.org/officeDocument/2006/relationships/image" Target="/xl/media/image272.png" Id="rId272" /><Relationship Type="http://schemas.openxmlformats.org/officeDocument/2006/relationships/image" Target="/xl/media/image273.png" Id="rId273" /><Relationship Type="http://schemas.openxmlformats.org/officeDocument/2006/relationships/image" Target="/xl/media/image274.png" Id="rId274" /><Relationship Type="http://schemas.openxmlformats.org/officeDocument/2006/relationships/image" Target="/xl/media/image275.png" Id="rId275" /><Relationship Type="http://schemas.openxmlformats.org/officeDocument/2006/relationships/image" Target="/xl/media/image276.png" Id="rId276" /><Relationship Type="http://schemas.openxmlformats.org/officeDocument/2006/relationships/image" Target="/xl/media/image277.png" Id="rId277" /><Relationship Type="http://schemas.openxmlformats.org/officeDocument/2006/relationships/image" Target="/xl/media/image278.png" Id="rId278" /><Relationship Type="http://schemas.openxmlformats.org/officeDocument/2006/relationships/image" Target="/xl/media/image279.png" Id="rId279" /><Relationship Type="http://schemas.openxmlformats.org/officeDocument/2006/relationships/image" Target="/xl/media/image280.png" Id="rId280" /><Relationship Type="http://schemas.openxmlformats.org/officeDocument/2006/relationships/image" Target="/xl/media/image281.png" Id="rId281" /><Relationship Type="http://schemas.openxmlformats.org/officeDocument/2006/relationships/image" Target="/xl/media/image282.png" Id="rId282" /><Relationship Type="http://schemas.openxmlformats.org/officeDocument/2006/relationships/image" Target="/xl/media/image283.png" Id="rId283" /><Relationship Type="http://schemas.openxmlformats.org/officeDocument/2006/relationships/image" Target="/xl/media/image284.png" Id="rId284" /><Relationship Type="http://schemas.openxmlformats.org/officeDocument/2006/relationships/image" Target="/xl/media/image285.png" Id="rId285" /><Relationship Type="http://schemas.openxmlformats.org/officeDocument/2006/relationships/image" Target="/xl/media/image286.png" Id="rId286" /><Relationship Type="http://schemas.openxmlformats.org/officeDocument/2006/relationships/image" Target="/xl/media/image287.png" Id="rId287" /><Relationship Type="http://schemas.openxmlformats.org/officeDocument/2006/relationships/image" Target="/xl/media/image288.png" Id="rId288" /><Relationship Type="http://schemas.openxmlformats.org/officeDocument/2006/relationships/image" Target="/xl/media/image289.png" Id="rId289" /><Relationship Type="http://schemas.openxmlformats.org/officeDocument/2006/relationships/image" Target="/xl/media/image290.png" Id="rId290" /><Relationship Type="http://schemas.openxmlformats.org/officeDocument/2006/relationships/image" Target="/xl/media/image291.png" Id="rId291" /><Relationship Type="http://schemas.openxmlformats.org/officeDocument/2006/relationships/image" Target="/xl/media/image292.png" Id="rId292" /><Relationship Type="http://schemas.openxmlformats.org/officeDocument/2006/relationships/image" Target="/xl/media/image293.png" Id="rId293" /><Relationship Type="http://schemas.openxmlformats.org/officeDocument/2006/relationships/image" Target="/xl/media/image294.png" Id="rId294" /><Relationship Type="http://schemas.openxmlformats.org/officeDocument/2006/relationships/image" Target="/xl/media/image295.png" Id="rId295" /><Relationship Type="http://schemas.openxmlformats.org/officeDocument/2006/relationships/image" Target="/xl/media/image296.png" Id="rId296" /><Relationship Type="http://schemas.openxmlformats.org/officeDocument/2006/relationships/image" Target="/xl/media/image297.png" Id="rId297" /><Relationship Type="http://schemas.openxmlformats.org/officeDocument/2006/relationships/image" Target="/xl/media/image298.png" Id="rId298" /><Relationship Type="http://schemas.openxmlformats.org/officeDocument/2006/relationships/image" Target="/xl/media/image299.png" Id="rId299" /><Relationship Type="http://schemas.openxmlformats.org/officeDocument/2006/relationships/image" Target="/xl/media/image300.png" Id="rId300" /><Relationship Type="http://schemas.openxmlformats.org/officeDocument/2006/relationships/image" Target="/xl/media/image301.png" Id="rId301" /><Relationship Type="http://schemas.openxmlformats.org/officeDocument/2006/relationships/image" Target="/xl/media/image302.png" Id="rId302" /><Relationship Type="http://schemas.openxmlformats.org/officeDocument/2006/relationships/image" Target="/xl/media/image303.png" Id="rId303" /><Relationship Type="http://schemas.openxmlformats.org/officeDocument/2006/relationships/image" Target="/xl/media/image304.png" Id="rId304" /><Relationship Type="http://schemas.openxmlformats.org/officeDocument/2006/relationships/image" Target="/xl/media/image305.png" Id="rId305" /><Relationship Type="http://schemas.openxmlformats.org/officeDocument/2006/relationships/image" Target="/xl/media/image306.png" Id="rId306" /><Relationship Type="http://schemas.openxmlformats.org/officeDocument/2006/relationships/image" Target="/xl/media/image307.png" Id="rId307" /><Relationship Type="http://schemas.openxmlformats.org/officeDocument/2006/relationships/image" Target="/xl/media/image308.png" Id="rId308" /><Relationship Type="http://schemas.openxmlformats.org/officeDocument/2006/relationships/image" Target="/xl/media/image309.png" Id="rId309" /><Relationship Type="http://schemas.openxmlformats.org/officeDocument/2006/relationships/image" Target="/xl/media/image310.png" Id="rId310" /><Relationship Type="http://schemas.openxmlformats.org/officeDocument/2006/relationships/image" Target="/xl/media/image311.png" Id="rId311" /><Relationship Type="http://schemas.openxmlformats.org/officeDocument/2006/relationships/image" Target="/xl/media/image312.png" Id="rId312" /><Relationship Type="http://schemas.openxmlformats.org/officeDocument/2006/relationships/image" Target="/xl/media/image313.png" Id="rId313" /><Relationship Type="http://schemas.openxmlformats.org/officeDocument/2006/relationships/image" Target="/xl/media/image314.png" Id="rId314" /><Relationship Type="http://schemas.openxmlformats.org/officeDocument/2006/relationships/image" Target="/xl/media/image315.png" Id="rId315" /><Relationship Type="http://schemas.openxmlformats.org/officeDocument/2006/relationships/image" Target="/xl/media/image316.png" Id="rId316" /><Relationship Type="http://schemas.openxmlformats.org/officeDocument/2006/relationships/image" Target="/xl/media/image317.png" Id="rId317" /><Relationship Type="http://schemas.openxmlformats.org/officeDocument/2006/relationships/image" Target="/xl/media/image318.png" Id="rId318" /><Relationship Type="http://schemas.openxmlformats.org/officeDocument/2006/relationships/image" Target="/xl/media/image319.png" Id="rId319" /><Relationship Type="http://schemas.openxmlformats.org/officeDocument/2006/relationships/image" Target="/xl/media/image320.png" Id="rId320" /><Relationship Type="http://schemas.openxmlformats.org/officeDocument/2006/relationships/image" Target="/xl/media/image321.png" Id="rId321" /><Relationship Type="http://schemas.openxmlformats.org/officeDocument/2006/relationships/image" Target="/xl/media/image322.png" Id="rId322" /><Relationship Type="http://schemas.openxmlformats.org/officeDocument/2006/relationships/image" Target="/xl/media/image323.png" Id="rId323" /><Relationship Type="http://schemas.openxmlformats.org/officeDocument/2006/relationships/image" Target="/xl/media/image324.png" Id="rId324" /><Relationship Type="http://schemas.openxmlformats.org/officeDocument/2006/relationships/image" Target="/xl/media/image325.png" Id="rId325" /><Relationship Type="http://schemas.openxmlformats.org/officeDocument/2006/relationships/image" Target="/xl/media/image326.png" Id="rId326" /><Relationship Type="http://schemas.openxmlformats.org/officeDocument/2006/relationships/image" Target="/xl/media/image327.png" Id="rId327" /><Relationship Type="http://schemas.openxmlformats.org/officeDocument/2006/relationships/image" Target="/xl/media/image328.png" Id="rId328" /><Relationship Type="http://schemas.openxmlformats.org/officeDocument/2006/relationships/image" Target="/xl/media/image329.png" Id="rId329" /><Relationship Type="http://schemas.openxmlformats.org/officeDocument/2006/relationships/image" Target="/xl/media/image330.png" Id="rId330" /><Relationship Type="http://schemas.openxmlformats.org/officeDocument/2006/relationships/image" Target="/xl/media/image331.png" Id="rId331" /><Relationship Type="http://schemas.openxmlformats.org/officeDocument/2006/relationships/image" Target="/xl/media/image332.png" Id="rId332" /><Relationship Type="http://schemas.openxmlformats.org/officeDocument/2006/relationships/image" Target="/xl/media/image333.png" Id="rId333" /><Relationship Type="http://schemas.openxmlformats.org/officeDocument/2006/relationships/image" Target="/xl/media/image334.png" Id="rId334" /><Relationship Type="http://schemas.openxmlformats.org/officeDocument/2006/relationships/image" Target="/xl/media/image335.png" Id="rId335" /><Relationship Type="http://schemas.openxmlformats.org/officeDocument/2006/relationships/image" Target="/xl/media/image336.png" Id="rId336" /><Relationship Type="http://schemas.openxmlformats.org/officeDocument/2006/relationships/image" Target="/xl/media/image337.png" Id="rId337" /><Relationship Type="http://schemas.openxmlformats.org/officeDocument/2006/relationships/image" Target="/xl/media/image338.png" Id="rId338" /><Relationship Type="http://schemas.openxmlformats.org/officeDocument/2006/relationships/image" Target="/xl/media/image339.png" Id="rId339" /><Relationship Type="http://schemas.openxmlformats.org/officeDocument/2006/relationships/image" Target="/xl/media/image340.png" Id="rId340" /><Relationship Type="http://schemas.openxmlformats.org/officeDocument/2006/relationships/image" Target="/xl/media/image341.png" Id="rId341" /><Relationship Type="http://schemas.openxmlformats.org/officeDocument/2006/relationships/image" Target="/xl/media/image342.png" Id="rId342" /><Relationship Type="http://schemas.openxmlformats.org/officeDocument/2006/relationships/image" Target="/xl/media/image343.png" Id="rId343" /><Relationship Type="http://schemas.openxmlformats.org/officeDocument/2006/relationships/image" Target="/xl/media/image344.png" Id="rId344" /><Relationship Type="http://schemas.openxmlformats.org/officeDocument/2006/relationships/image" Target="/xl/media/image345.png" Id="rId345" /><Relationship Type="http://schemas.openxmlformats.org/officeDocument/2006/relationships/image" Target="/xl/media/image346.png" Id="rId346" /><Relationship Type="http://schemas.openxmlformats.org/officeDocument/2006/relationships/image" Target="/xl/media/image347.png" Id="rId347" /><Relationship Type="http://schemas.openxmlformats.org/officeDocument/2006/relationships/image" Target="/xl/media/image348.png" Id="rId348" /><Relationship Type="http://schemas.openxmlformats.org/officeDocument/2006/relationships/image" Target="/xl/media/image349.png" Id="rId349" /><Relationship Type="http://schemas.openxmlformats.org/officeDocument/2006/relationships/image" Target="/xl/media/image350.png" Id="rId350" /><Relationship Type="http://schemas.openxmlformats.org/officeDocument/2006/relationships/image" Target="/xl/media/image351.png" Id="rId351" /><Relationship Type="http://schemas.openxmlformats.org/officeDocument/2006/relationships/image" Target="/xl/media/image352.png" Id="rId352" /><Relationship Type="http://schemas.openxmlformats.org/officeDocument/2006/relationships/image" Target="/xl/media/image353.png" Id="rId353" /><Relationship Type="http://schemas.openxmlformats.org/officeDocument/2006/relationships/image" Target="/xl/media/image354.png" Id="rId354" /><Relationship Type="http://schemas.openxmlformats.org/officeDocument/2006/relationships/image" Target="/xl/media/image355.png" Id="rId355" /><Relationship Type="http://schemas.openxmlformats.org/officeDocument/2006/relationships/image" Target="/xl/media/image356.png" Id="rId356" /><Relationship Type="http://schemas.openxmlformats.org/officeDocument/2006/relationships/image" Target="/xl/media/image357.png" Id="rId357" /><Relationship Type="http://schemas.openxmlformats.org/officeDocument/2006/relationships/image" Target="/xl/media/image358.png" Id="rId358" /><Relationship Type="http://schemas.openxmlformats.org/officeDocument/2006/relationships/image" Target="/xl/media/image359.png" Id="rId359" /><Relationship Type="http://schemas.openxmlformats.org/officeDocument/2006/relationships/image" Target="/xl/media/image360.png" Id="rId360" /><Relationship Type="http://schemas.openxmlformats.org/officeDocument/2006/relationships/image" Target="/xl/media/image361.png" Id="rId361" /><Relationship Type="http://schemas.openxmlformats.org/officeDocument/2006/relationships/image" Target="/xl/media/image362.png" Id="rId362" /><Relationship Type="http://schemas.openxmlformats.org/officeDocument/2006/relationships/image" Target="/xl/media/image363.png" Id="rId363" /><Relationship Type="http://schemas.openxmlformats.org/officeDocument/2006/relationships/image" Target="/xl/media/image364.png" Id="rId364" /><Relationship Type="http://schemas.openxmlformats.org/officeDocument/2006/relationships/image" Target="/xl/media/image365.png" Id="rId365" /><Relationship Type="http://schemas.openxmlformats.org/officeDocument/2006/relationships/image" Target="/xl/media/image366.png" Id="rId36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33</col>
      <colOff>0</colOff>
      <row>1</row>
      <rowOff>0</rowOff>
    </from>
    <ext cx="2000250" cy="10953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</row>
      <rowOff>0</rowOff>
    </from>
    <ext cx="2000250" cy="109537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</row>
      <rowOff>0</rowOff>
    </from>
    <ext cx="2000250" cy="109537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</row>
      <rowOff>0</rowOff>
    </from>
    <ext cx="2000250" cy="109537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</row>
      <rowOff>0</rowOff>
    </from>
    <ext cx="2000250" cy="109537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</row>
      <rowOff>0</rowOff>
    </from>
    <ext cx="2000250" cy="109537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</row>
      <rowOff>0</rowOff>
    </from>
    <ext cx="2000250" cy="109537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</row>
      <rowOff>0</rowOff>
    </from>
    <ext cx="2000250" cy="109537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</row>
      <rowOff>0</rowOff>
    </from>
    <ext cx="2000250" cy="109537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</row>
      <rowOff>0</rowOff>
    </from>
    <ext cx="2000250" cy="109537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</row>
      <rowOff>0</rowOff>
    </from>
    <ext cx="2000250" cy="109537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</row>
      <rowOff>0</rowOff>
    </from>
    <ext cx="2000250" cy="109537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</row>
      <rowOff>0</rowOff>
    </from>
    <ext cx="2000250" cy="109537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</row>
      <rowOff>0</rowOff>
    </from>
    <ext cx="2000250" cy="109537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</row>
      <rowOff>0</rowOff>
    </from>
    <ext cx="2000250" cy="109537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</row>
      <rowOff>0</rowOff>
    </from>
    <ext cx="2000250" cy="1095375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</row>
      <rowOff>0</rowOff>
    </from>
    <ext cx="2000250" cy="109537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</row>
      <rowOff>0</rowOff>
    </from>
    <ext cx="2000250" cy="109537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</row>
      <rowOff>0</rowOff>
    </from>
    <ext cx="2000250" cy="109537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</row>
      <rowOff>0</rowOff>
    </from>
    <ext cx="2000250" cy="109537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</row>
      <rowOff>0</rowOff>
    </from>
    <ext cx="2000250" cy="1095375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</row>
      <rowOff>0</rowOff>
    </from>
    <ext cx="2000250" cy="1095375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</row>
      <rowOff>0</rowOff>
    </from>
    <ext cx="2000250" cy="109537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</row>
      <rowOff>0</rowOff>
    </from>
    <ext cx="2000250" cy="1095375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</row>
      <rowOff>0</rowOff>
    </from>
    <ext cx="2000250" cy="1095375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</row>
      <rowOff>0</rowOff>
    </from>
    <ext cx="2000250" cy="1095375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</row>
      <rowOff>0</rowOff>
    </from>
    <ext cx="2000250" cy="1095375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</row>
      <rowOff>0</rowOff>
    </from>
    <ext cx="2000250" cy="1095375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</row>
      <rowOff>0</rowOff>
    </from>
    <ext cx="2000250" cy="1095375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</row>
      <rowOff>0</rowOff>
    </from>
    <ext cx="2000250" cy="1095375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</row>
      <rowOff>0</rowOff>
    </from>
    <ext cx="2000250" cy="1095375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</row>
      <rowOff>0</rowOff>
    </from>
    <ext cx="2000250" cy="1095375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</row>
      <rowOff>0</rowOff>
    </from>
    <ext cx="2000250" cy="1095375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</row>
      <rowOff>0</rowOff>
    </from>
    <ext cx="2000250" cy="1095375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</row>
      <rowOff>0</rowOff>
    </from>
    <ext cx="2000250" cy="1095375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</row>
      <rowOff>0</rowOff>
    </from>
    <ext cx="2000250" cy="1095375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37</row>
      <rowOff>0</rowOff>
    </from>
    <ext cx="2000250" cy="1095375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38</row>
      <rowOff>0</rowOff>
    </from>
    <ext cx="2000250" cy="1095375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39</row>
      <rowOff>0</rowOff>
    </from>
    <ext cx="2000250" cy="1095375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40</row>
      <rowOff>0</rowOff>
    </from>
    <ext cx="2000250" cy="1095375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41</row>
      <rowOff>0</rowOff>
    </from>
    <ext cx="2000250" cy="1095375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42</row>
      <rowOff>0</rowOff>
    </from>
    <ext cx="2000250" cy="1095375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43</row>
      <rowOff>0</rowOff>
    </from>
    <ext cx="2000250" cy="1095375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44</row>
      <rowOff>0</rowOff>
    </from>
    <ext cx="2000250" cy="1095375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45</row>
      <rowOff>0</rowOff>
    </from>
    <ext cx="2000250" cy="1095375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46</row>
      <rowOff>0</rowOff>
    </from>
    <ext cx="2000250" cy="1095375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47</row>
      <rowOff>0</rowOff>
    </from>
    <ext cx="2000250" cy="1095375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48</row>
      <rowOff>0</rowOff>
    </from>
    <ext cx="2000250" cy="1095375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49</row>
      <rowOff>0</rowOff>
    </from>
    <ext cx="2000250" cy="1095375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50</row>
      <rowOff>0</rowOff>
    </from>
    <ext cx="2000250" cy="1095375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51</row>
      <rowOff>0</rowOff>
    </from>
    <ext cx="2000250" cy="1095375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52</row>
      <rowOff>0</rowOff>
    </from>
    <ext cx="2000250" cy="1095375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53</row>
      <rowOff>0</rowOff>
    </from>
    <ext cx="2000250" cy="1095375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54</row>
      <rowOff>0</rowOff>
    </from>
    <ext cx="2000250" cy="1095375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55</row>
      <rowOff>0</rowOff>
    </from>
    <ext cx="2000250" cy="1095375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56</row>
      <rowOff>0</rowOff>
    </from>
    <ext cx="2000250" cy="1095375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57</row>
      <rowOff>0</rowOff>
    </from>
    <ext cx="2000250" cy="1095375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58</row>
      <rowOff>0</rowOff>
    </from>
    <ext cx="2000250" cy="1095375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59</row>
      <rowOff>0</rowOff>
    </from>
    <ext cx="2000250" cy="1095375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60</row>
      <rowOff>0</rowOff>
    </from>
    <ext cx="2000250" cy="1095375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61</row>
      <rowOff>0</rowOff>
    </from>
    <ext cx="2000250" cy="1095375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62</row>
      <rowOff>0</rowOff>
    </from>
    <ext cx="2000250" cy="1095375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63</row>
      <rowOff>0</rowOff>
    </from>
    <ext cx="2000250" cy="1095375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64</row>
      <rowOff>0</rowOff>
    </from>
    <ext cx="2000250" cy="1095375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65</row>
      <rowOff>0</rowOff>
    </from>
    <ext cx="2000250" cy="1095375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66</row>
      <rowOff>0</rowOff>
    </from>
    <ext cx="2000250" cy="1095375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67</row>
      <rowOff>0</rowOff>
    </from>
    <ext cx="2000250" cy="1095375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68</row>
      <rowOff>0</rowOff>
    </from>
    <ext cx="2000250" cy="1095375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69</row>
      <rowOff>0</rowOff>
    </from>
    <ext cx="2000250" cy="1095375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70</row>
      <rowOff>0</rowOff>
    </from>
    <ext cx="2000250" cy="1095375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71</row>
      <rowOff>0</rowOff>
    </from>
    <ext cx="2000250" cy="1095375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72</row>
      <rowOff>0</rowOff>
    </from>
    <ext cx="2000250" cy="1095375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73</row>
      <rowOff>0</rowOff>
    </from>
    <ext cx="2000250" cy="1095375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74</row>
      <rowOff>0</rowOff>
    </from>
    <ext cx="2000250" cy="1095375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75</row>
      <rowOff>0</rowOff>
    </from>
    <ext cx="2000250" cy="1095375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76</row>
      <rowOff>0</rowOff>
    </from>
    <ext cx="2000250" cy="1095375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77</row>
      <rowOff>0</rowOff>
    </from>
    <ext cx="2000250" cy="1095375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78</row>
      <rowOff>0</rowOff>
    </from>
    <ext cx="2000250" cy="1095375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79</row>
      <rowOff>0</rowOff>
    </from>
    <ext cx="2000250" cy="1095375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80</row>
      <rowOff>0</rowOff>
    </from>
    <ext cx="2000250" cy="1095375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81</row>
      <rowOff>0</rowOff>
    </from>
    <ext cx="2000250" cy="1095375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82</row>
      <rowOff>0</rowOff>
    </from>
    <ext cx="2000250" cy="1095375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83</row>
      <rowOff>0</rowOff>
    </from>
    <ext cx="2000250" cy="1095375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84</row>
      <rowOff>0</rowOff>
    </from>
    <ext cx="2000250" cy="1095375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85</row>
      <rowOff>0</rowOff>
    </from>
    <ext cx="2000250" cy="1095375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86</row>
      <rowOff>0</rowOff>
    </from>
    <ext cx="2000250" cy="1095375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87</row>
      <rowOff>0</rowOff>
    </from>
    <ext cx="2000250" cy="1095375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88</row>
      <rowOff>0</rowOff>
    </from>
    <ext cx="2000250" cy="1095375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89</row>
      <rowOff>0</rowOff>
    </from>
    <ext cx="2000250" cy="1095375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90</row>
      <rowOff>0</rowOff>
    </from>
    <ext cx="2000250" cy="1095375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91</row>
      <rowOff>0</rowOff>
    </from>
    <ext cx="2000250" cy="1095375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92</row>
      <rowOff>0</rowOff>
    </from>
    <ext cx="2000250" cy="1095375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93</row>
      <rowOff>0</rowOff>
    </from>
    <ext cx="2000250" cy="1095375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94</row>
      <rowOff>0</rowOff>
    </from>
    <ext cx="2000250" cy="1095375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95</row>
      <rowOff>0</rowOff>
    </from>
    <ext cx="2000250" cy="1095375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96</row>
      <rowOff>0</rowOff>
    </from>
    <ext cx="2000250" cy="1095375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97</row>
      <rowOff>0</rowOff>
    </from>
    <ext cx="2000250" cy="1095375"/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98</row>
      <rowOff>0</rowOff>
    </from>
    <ext cx="2000250" cy="1095375"/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99</row>
      <rowOff>0</rowOff>
    </from>
    <ext cx="2000250" cy="1095375"/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100</row>
      <rowOff>0</rowOff>
    </from>
    <ext cx="2000250" cy="1095375"/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101</row>
      <rowOff>0</rowOff>
    </from>
    <ext cx="2000250" cy="1095375"/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102</row>
      <rowOff>0</rowOff>
    </from>
    <ext cx="2000250" cy="1095375"/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103</row>
      <rowOff>0</rowOff>
    </from>
    <ext cx="2000250" cy="1095375"/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104</row>
      <rowOff>0</rowOff>
    </from>
    <ext cx="2000250" cy="1095375"/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105</row>
      <rowOff>0</rowOff>
    </from>
    <ext cx="2000250" cy="1095375"/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106</row>
      <rowOff>0</rowOff>
    </from>
    <ext cx="2000250" cy="1095375"/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107</row>
      <rowOff>0</rowOff>
    </from>
    <ext cx="2000250" cy="1095375"/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108</row>
      <rowOff>0</rowOff>
    </from>
    <ext cx="2000250" cy="1095375"/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109</row>
      <rowOff>0</rowOff>
    </from>
    <ext cx="2000250" cy="1095375"/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110</row>
      <rowOff>0</rowOff>
    </from>
    <ext cx="2000250" cy="1095375"/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111</row>
      <rowOff>0</rowOff>
    </from>
    <ext cx="2000250" cy="1095375"/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112</row>
      <rowOff>0</rowOff>
    </from>
    <ext cx="2000250" cy="1095375"/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113</row>
      <rowOff>0</rowOff>
    </from>
    <ext cx="2000250" cy="1095375"/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114</row>
      <rowOff>0</rowOff>
    </from>
    <ext cx="2000250" cy="1095375"/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115</row>
      <rowOff>0</rowOff>
    </from>
    <ext cx="2000250" cy="1095375"/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116</row>
      <rowOff>0</rowOff>
    </from>
    <ext cx="2000250" cy="1095375"/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117</row>
      <rowOff>0</rowOff>
    </from>
    <ext cx="2000250" cy="1095375"/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118</row>
      <rowOff>0</rowOff>
    </from>
    <ext cx="2000250" cy="1095375"/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119</row>
      <rowOff>0</rowOff>
    </from>
    <ext cx="2000250" cy="1095375"/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120</row>
      <rowOff>0</rowOff>
    </from>
    <ext cx="2000250" cy="1095375"/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121</row>
      <rowOff>0</rowOff>
    </from>
    <ext cx="2000250" cy="1095375"/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122</row>
      <rowOff>0</rowOff>
    </from>
    <ext cx="2000250" cy="1095375"/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123</row>
      <rowOff>0</rowOff>
    </from>
    <ext cx="2000250" cy="1095375"/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124</row>
      <rowOff>0</rowOff>
    </from>
    <ext cx="2000250" cy="1095375"/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125</row>
      <rowOff>0</rowOff>
    </from>
    <ext cx="2000250" cy="1095375"/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126</row>
      <rowOff>0</rowOff>
    </from>
    <ext cx="2000250" cy="1095375"/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127</row>
      <rowOff>0</rowOff>
    </from>
    <ext cx="2000250" cy="1095375"/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128</row>
      <rowOff>0</rowOff>
    </from>
    <ext cx="2000250" cy="1095375"/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129</row>
      <rowOff>0</rowOff>
    </from>
    <ext cx="2000250" cy="1095375"/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130</row>
      <rowOff>0</rowOff>
    </from>
    <ext cx="2000250" cy="1095375"/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131</row>
      <rowOff>0</rowOff>
    </from>
    <ext cx="2000250" cy="1095375"/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132</row>
      <rowOff>0</rowOff>
    </from>
    <ext cx="2000250" cy="1095375"/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133</row>
      <rowOff>0</rowOff>
    </from>
    <ext cx="2000250" cy="1095375"/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134</row>
      <rowOff>0</rowOff>
    </from>
    <ext cx="2000250" cy="1095375"/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135</row>
      <rowOff>0</rowOff>
    </from>
    <ext cx="2000250" cy="1095375"/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136</row>
      <rowOff>0</rowOff>
    </from>
    <ext cx="2000250" cy="1095375"/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137</row>
      <rowOff>0</rowOff>
    </from>
    <ext cx="2000250" cy="1095375"/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138</row>
      <rowOff>0</rowOff>
    </from>
    <ext cx="2000250" cy="1095375"/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139</row>
      <rowOff>0</rowOff>
    </from>
    <ext cx="2000250" cy="1095375"/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140</row>
      <rowOff>0</rowOff>
    </from>
    <ext cx="2000250" cy="1095375"/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141</row>
      <rowOff>0</rowOff>
    </from>
    <ext cx="2000250" cy="1095375"/>
    <pic>
      <nvPicPr>
        <cNvPr id="141" name="Image 141" descr="Picture"/>
        <cNvPicPr/>
      </nvPicPr>
      <blipFill>
        <a:blip cstate="print" r:embed="rId1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142</row>
      <rowOff>0</rowOff>
    </from>
    <ext cx="2000250" cy="1095375"/>
    <pic>
      <nvPicPr>
        <cNvPr id="142" name="Image 142" descr="Picture"/>
        <cNvPicPr/>
      </nvPicPr>
      <blipFill>
        <a:blip cstate="print" r:embed="rId1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143</row>
      <rowOff>0</rowOff>
    </from>
    <ext cx="2000250" cy="1095375"/>
    <pic>
      <nvPicPr>
        <cNvPr id="143" name="Image 143" descr="Picture"/>
        <cNvPicPr/>
      </nvPicPr>
      <blipFill>
        <a:blip cstate="print" r:embed="rId1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144</row>
      <rowOff>0</rowOff>
    </from>
    <ext cx="2000250" cy="1095375"/>
    <pic>
      <nvPicPr>
        <cNvPr id="144" name="Image 144" descr="Picture"/>
        <cNvPicPr/>
      </nvPicPr>
      <blipFill>
        <a:blip cstate="print" r:embed="rId1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145</row>
      <rowOff>0</rowOff>
    </from>
    <ext cx="2000250" cy="1095375"/>
    <pic>
      <nvPicPr>
        <cNvPr id="145" name="Image 145" descr="Picture"/>
        <cNvPicPr/>
      </nvPicPr>
      <blipFill>
        <a:blip cstate="print" r:embed="rId1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146</row>
      <rowOff>0</rowOff>
    </from>
    <ext cx="2000250" cy="1095375"/>
    <pic>
      <nvPicPr>
        <cNvPr id="146" name="Image 146" descr="Picture"/>
        <cNvPicPr/>
      </nvPicPr>
      <blipFill>
        <a:blip cstate="print" r:embed="rId1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147</row>
      <rowOff>0</rowOff>
    </from>
    <ext cx="2000250" cy="1095375"/>
    <pic>
      <nvPicPr>
        <cNvPr id="147" name="Image 147" descr="Picture"/>
        <cNvPicPr/>
      </nvPicPr>
      <blipFill>
        <a:blip cstate="print" r:embed="rId1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148</row>
      <rowOff>0</rowOff>
    </from>
    <ext cx="2000250" cy="1095375"/>
    <pic>
      <nvPicPr>
        <cNvPr id="148" name="Image 148" descr="Picture"/>
        <cNvPicPr/>
      </nvPicPr>
      <blipFill>
        <a:blip cstate="print" r:embed="rId1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149</row>
      <rowOff>0</rowOff>
    </from>
    <ext cx="2000250" cy="1095375"/>
    <pic>
      <nvPicPr>
        <cNvPr id="149" name="Image 149" descr="Picture"/>
        <cNvPicPr/>
      </nvPicPr>
      <blipFill>
        <a:blip cstate="print" r:embed="rId1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150</row>
      <rowOff>0</rowOff>
    </from>
    <ext cx="2000250" cy="1095375"/>
    <pic>
      <nvPicPr>
        <cNvPr id="150" name="Image 150" descr="Picture"/>
        <cNvPicPr/>
      </nvPicPr>
      <blipFill>
        <a:blip cstate="print" r:embed="rId1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151</row>
      <rowOff>0</rowOff>
    </from>
    <ext cx="2000250" cy="1095375"/>
    <pic>
      <nvPicPr>
        <cNvPr id="151" name="Image 151" descr="Picture"/>
        <cNvPicPr/>
      </nvPicPr>
      <blipFill>
        <a:blip cstate="print" r:embed="rId1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152</row>
      <rowOff>0</rowOff>
    </from>
    <ext cx="2000250" cy="1095375"/>
    <pic>
      <nvPicPr>
        <cNvPr id="152" name="Image 152" descr="Picture"/>
        <cNvPicPr/>
      </nvPicPr>
      <blipFill>
        <a:blip cstate="print" r:embed="rId1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153</row>
      <rowOff>0</rowOff>
    </from>
    <ext cx="2000250" cy="1095375"/>
    <pic>
      <nvPicPr>
        <cNvPr id="153" name="Image 153" descr="Picture"/>
        <cNvPicPr/>
      </nvPicPr>
      <blipFill>
        <a:blip cstate="print" r:embed="rId1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154</row>
      <rowOff>0</rowOff>
    </from>
    <ext cx="2000250" cy="1095375"/>
    <pic>
      <nvPicPr>
        <cNvPr id="154" name="Image 154" descr="Picture"/>
        <cNvPicPr/>
      </nvPicPr>
      <blipFill>
        <a:blip cstate="print" r:embed="rId1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155</row>
      <rowOff>0</rowOff>
    </from>
    <ext cx="2000250" cy="1095375"/>
    <pic>
      <nvPicPr>
        <cNvPr id="155" name="Image 155" descr="Picture"/>
        <cNvPicPr/>
      </nvPicPr>
      <blipFill>
        <a:blip cstate="print" r:embed="rId1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156</row>
      <rowOff>0</rowOff>
    </from>
    <ext cx="2000250" cy="1095375"/>
    <pic>
      <nvPicPr>
        <cNvPr id="156" name="Image 156" descr="Picture"/>
        <cNvPicPr/>
      </nvPicPr>
      <blipFill>
        <a:blip cstate="print" r:embed="rId1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157</row>
      <rowOff>0</rowOff>
    </from>
    <ext cx="2000250" cy="1095375"/>
    <pic>
      <nvPicPr>
        <cNvPr id="157" name="Image 157" descr="Picture"/>
        <cNvPicPr/>
      </nvPicPr>
      <blipFill>
        <a:blip cstate="print" r:embed="rId1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158</row>
      <rowOff>0</rowOff>
    </from>
    <ext cx="2000250" cy="1095375"/>
    <pic>
      <nvPicPr>
        <cNvPr id="158" name="Image 158" descr="Picture"/>
        <cNvPicPr/>
      </nvPicPr>
      <blipFill>
        <a:blip cstate="print" r:embed="rId1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159</row>
      <rowOff>0</rowOff>
    </from>
    <ext cx="2000250" cy="1095375"/>
    <pic>
      <nvPicPr>
        <cNvPr id="159" name="Image 159" descr="Picture"/>
        <cNvPicPr/>
      </nvPicPr>
      <blipFill>
        <a:blip cstate="print" r:embed="rId1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160</row>
      <rowOff>0</rowOff>
    </from>
    <ext cx="2000250" cy="1095375"/>
    <pic>
      <nvPicPr>
        <cNvPr id="160" name="Image 160" descr="Picture"/>
        <cNvPicPr/>
      </nvPicPr>
      <blipFill>
        <a:blip cstate="print" r:embed="rId1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161</row>
      <rowOff>0</rowOff>
    </from>
    <ext cx="2000250" cy="1095375"/>
    <pic>
      <nvPicPr>
        <cNvPr id="161" name="Image 161" descr="Picture"/>
        <cNvPicPr/>
      </nvPicPr>
      <blipFill>
        <a:blip cstate="print" r:embed="rId1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162</row>
      <rowOff>0</rowOff>
    </from>
    <ext cx="2000250" cy="1095375"/>
    <pic>
      <nvPicPr>
        <cNvPr id="162" name="Image 162" descr="Picture"/>
        <cNvPicPr/>
      </nvPicPr>
      <blipFill>
        <a:blip cstate="print" r:embed="rId1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163</row>
      <rowOff>0</rowOff>
    </from>
    <ext cx="2000250" cy="1095375"/>
    <pic>
      <nvPicPr>
        <cNvPr id="163" name="Image 163" descr="Picture"/>
        <cNvPicPr/>
      </nvPicPr>
      <blipFill>
        <a:blip cstate="print" r:embed="rId1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164</row>
      <rowOff>0</rowOff>
    </from>
    <ext cx="2000250" cy="1095375"/>
    <pic>
      <nvPicPr>
        <cNvPr id="164" name="Image 164" descr="Picture"/>
        <cNvPicPr/>
      </nvPicPr>
      <blipFill>
        <a:blip cstate="print" r:embed="rId1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165</row>
      <rowOff>0</rowOff>
    </from>
    <ext cx="2000250" cy="1095375"/>
    <pic>
      <nvPicPr>
        <cNvPr id="165" name="Image 165" descr="Picture"/>
        <cNvPicPr/>
      </nvPicPr>
      <blipFill>
        <a:blip cstate="print" r:embed="rId1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166</row>
      <rowOff>0</rowOff>
    </from>
    <ext cx="2000250" cy="1095375"/>
    <pic>
      <nvPicPr>
        <cNvPr id="166" name="Image 166" descr="Picture"/>
        <cNvPicPr/>
      </nvPicPr>
      <blipFill>
        <a:blip cstate="print" r:embed="rId1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167</row>
      <rowOff>0</rowOff>
    </from>
    <ext cx="2000250" cy="1095375"/>
    <pic>
      <nvPicPr>
        <cNvPr id="167" name="Image 167" descr="Picture"/>
        <cNvPicPr/>
      </nvPicPr>
      <blipFill>
        <a:blip cstate="print" r:embed="rId1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168</row>
      <rowOff>0</rowOff>
    </from>
    <ext cx="2000250" cy="1095375"/>
    <pic>
      <nvPicPr>
        <cNvPr id="168" name="Image 168" descr="Picture"/>
        <cNvPicPr/>
      </nvPicPr>
      <blipFill>
        <a:blip cstate="print" r:embed="rId1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169</row>
      <rowOff>0</rowOff>
    </from>
    <ext cx="2000250" cy="1095375"/>
    <pic>
      <nvPicPr>
        <cNvPr id="169" name="Image 169" descr="Picture"/>
        <cNvPicPr/>
      </nvPicPr>
      <blipFill>
        <a:blip cstate="print" r:embed="rId1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170</row>
      <rowOff>0</rowOff>
    </from>
    <ext cx="2000250" cy="1095375"/>
    <pic>
      <nvPicPr>
        <cNvPr id="170" name="Image 170" descr="Picture"/>
        <cNvPicPr/>
      </nvPicPr>
      <blipFill>
        <a:blip cstate="print" r:embed="rId1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171</row>
      <rowOff>0</rowOff>
    </from>
    <ext cx="2000250" cy="1095375"/>
    <pic>
      <nvPicPr>
        <cNvPr id="171" name="Image 171" descr="Picture"/>
        <cNvPicPr/>
      </nvPicPr>
      <blipFill>
        <a:blip cstate="print" r:embed="rId1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172</row>
      <rowOff>0</rowOff>
    </from>
    <ext cx="2000250" cy="1095375"/>
    <pic>
      <nvPicPr>
        <cNvPr id="172" name="Image 172" descr="Picture"/>
        <cNvPicPr/>
      </nvPicPr>
      <blipFill>
        <a:blip cstate="print" r:embed="rId1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173</row>
      <rowOff>0</rowOff>
    </from>
    <ext cx="2000250" cy="1095375"/>
    <pic>
      <nvPicPr>
        <cNvPr id="173" name="Image 173" descr="Picture"/>
        <cNvPicPr/>
      </nvPicPr>
      <blipFill>
        <a:blip cstate="print" r:embed="rId1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174</row>
      <rowOff>0</rowOff>
    </from>
    <ext cx="2000250" cy="1095375"/>
    <pic>
      <nvPicPr>
        <cNvPr id="174" name="Image 174" descr="Picture"/>
        <cNvPicPr/>
      </nvPicPr>
      <blipFill>
        <a:blip cstate="print" r:embed="rId1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175</row>
      <rowOff>0</rowOff>
    </from>
    <ext cx="2000250" cy="1095375"/>
    <pic>
      <nvPicPr>
        <cNvPr id="175" name="Image 175" descr="Picture"/>
        <cNvPicPr/>
      </nvPicPr>
      <blipFill>
        <a:blip cstate="print" r:embed="rId1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176</row>
      <rowOff>0</rowOff>
    </from>
    <ext cx="2000250" cy="1095375"/>
    <pic>
      <nvPicPr>
        <cNvPr id="176" name="Image 176" descr="Picture"/>
        <cNvPicPr/>
      </nvPicPr>
      <blipFill>
        <a:blip cstate="print" r:embed="rId1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177</row>
      <rowOff>0</rowOff>
    </from>
    <ext cx="2000250" cy="1095375"/>
    <pic>
      <nvPicPr>
        <cNvPr id="177" name="Image 177" descr="Picture"/>
        <cNvPicPr/>
      </nvPicPr>
      <blipFill>
        <a:blip cstate="print" r:embed="rId1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178</row>
      <rowOff>0</rowOff>
    </from>
    <ext cx="2000250" cy="1095375"/>
    <pic>
      <nvPicPr>
        <cNvPr id="178" name="Image 178" descr="Picture"/>
        <cNvPicPr/>
      </nvPicPr>
      <blipFill>
        <a:blip cstate="print" r:embed="rId1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179</row>
      <rowOff>0</rowOff>
    </from>
    <ext cx="2000250" cy="1095375"/>
    <pic>
      <nvPicPr>
        <cNvPr id="179" name="Image 179" descr="Picture"/>
        <cNvPicPr/>
      </nvPicPr>
      <blipFill>
        <a:blip cstate="print" r:embed="rId1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180</row>
      <rowOff>0</rowOff>
    </from>
    <ext cx="2000250" cy="1095375"/>
    <pic>
      <nvPicPr>
        <cNvPr id="180" name="Image 180" descr="Picture"/>
        <cNvPicPr/>
      </nvPicPr>
      <blipFill>
        <a:blip cstate="print" r:embed="rId1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181</row>
      <rowOff>0</rowOff>
    </from>
    <ext cx="2000250" cy="1095375"/>
    <pic>
      <nvPicPr>
        <cNvPr id="181" name="Image 181" descr="Picture"/>
        <cNvPicPr/>
      </nvPicPr>
      <blipFill>
        <a:blip cstate="print" r:embed="rId1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182</row>
      <rowOff>0</rowOff>
    </from>
    <ext cx="2000250" cy="1095375"/>
    <pic>
      <nvPicPr>
        <cNvPr id="182" name="Image 182" descr="Picture"/>
        <cNvPicPr/>
      </nvPicPr>
      <blipFill>
        <a:blip cstate="print" r:embed="rId1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183</row>
      <rowOff>0</rowOff>
    </from>
    <ext cx="2000250" cy="1095375"/>
    <pic>
      <nvPicPr>
        <cNvPr id="183" name="Image 183" descr="Picture"/>
        <cNvPicPr/>
      </nvPicPr>
      <blipFill>
        <a:blip cstate="print" r:embed="rId1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184</row>
      <rowOff>0</rowOff>
    </from>
    <ext cx="2000250" cy="1095375"/>
    <pic>
      <nvPicPr>
        <cNvPr id="184" name="Image 184" descr="Picture"/>
        <cNvPicPr/>
      </nvPicPr>
      <blipFill>
        <a:blip cstate="print" r:embed="rId1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185</row>
      <rowOff>0</rowOff>
    </from>
    <ext cx="2000250" cy="1095375"/>
    <pic>
      <nvPicPr>
        <cNvPr id="185" name="Image 185" descr="Picture"/>
        <cNvPicPr/>
      </nvPicPr>
      <blipFill>
        <a:blip cstate="print" r:embed="rId1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186</row>
      <rowOff>0</rowOff>
    </from>
    <ext cx="2000250" cy="1095375"/>
    <pic>
      <nvPicPr>
        <cNvPr id="186" name="Image 186" descr="Picture"/>
        <cNvPicPr/>
      </nvPicPr>
      <blipFill>
        <a:blip cstate="print" r:embed="rId1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187</row>
      <rowOff>0</rowOff>
    </from>
    <ext cx="2000250" cy="1095375"/>
    <pic>
      <nvPicPr>
        <cNvPr id="187" name="Image 187" descr="Picture"/>
        <cNvPicPr/>
      </nvPicPr>
      <blipFill>
        <a:blip cstate="print" r:embed="rId1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188</row>
      <rowOff>0</rowOff>
    </from>
    <ext cx="2000250" cy="1095375"/>
    <pic>
      <nvPicPr>
        <cNvPr id="188" name="Image 188" descr="Picture"/>
        <cNvPicPr/>
      </nvPicPr>
      <blipFill>
        <a:blip cstate="print" r:embed="rId1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189</row>
      <rowOff>0</rowOff>
    </from>
    <ext cx="2000250" cy="1095375"/>
    <pic>
      <nvPicPr>
        <cNvPr id="189" name="Image 189" descr="Picture"/>
        <cNvPicPr/>
      </nvPicPr>
      <blipFill>
        <a:blip cstate="print" r:embed="rId1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190</row>
      <rowOff>0</rowOff>
    </from>
    <ext cx="2000250" cy="1095375"/>
    <pic>
      <nvPicPr>
        <cNvPr id="190" name="Image 190" descr="Picture"/>
        <cNvPicPr/>
      </nvPicPr>
      <blipFill>
        <a:blip cstate="print" r:embed="rId1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191</row>
      <rowOff>0</rowOff>
    </from>
    <ext cx="2000250" cy="1095375"/>
    <pic>
      <nvPicPr>
        <cNvPr id="191" name="Image 191" descr="Picture"/>
        <cNvPicPr/>
      </nvPicPr>
      <blipFill>
        <a:blip cstate="print" r:embed="rId1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192</row>
      <rowOff>0</rowOff>
    </from>
    <ext cx="2000250" cy="1095375"/>
    <pic>
      <nvPicPr>
        <cNvPr id="192" name="Image 192" descr="Picture"/>
        <cNvPicPr/>
      </nvPicPr>
      <blipFill>
        <a:blip cstate="print" r:embed="rId1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193</row>
      <rowOff>0</rowOff>
    </from>
    <ext cx="2000250" cy="1095375"/>
    <pic>
      <nvPicPr>
        <cNvPr id="193" name="Image 193" descr="Picture"/>
        <cNvPicPr/>
      </nvPicPr>
      <blipFill>
        <a:blip cstate="print" r:embed="rId1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194</row>
      <rowOff>0</rowOff>
    </from>
    <ext cx="2000250" cy="1095375"/>
    <pic>
      <nvPicPr>
        <cNvPr id="194" name="Image 194" descr="Picture"/>
        <cNvPicPr/>
      </nvPicPr>
      <blipFill>
        <a:blip cstate="print" r:embed="rId1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195</row>
      <rowOff>0</rowOff>
    </from>
    <ext cx="2000250" cy="1095375"/>
    <pic>
      <nvPicPr>
        <cNvPr id="195" name="Image 195" descr="Picture"/>
        <cNvPicPr/>
      </nvPicPr>
      <blipFill>
        <a:blip cstate="print" r:embed="rId1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196</row>
      <rowOff>0</rowOff>
    </from>
    <ext cx="2000250" cy="1095375"/>
    <pic>
      <nvPicPr>
        <cNvPr id="196" name="Image 196" descr="Picture"/>
        <cNvPicPr/>
      </nvPicPr>
      <blipFill>
        <a:blip cstate="print" r:embed="rId1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197</row>
      <rowOff>0</rowOff>
    </from>
    <ext cx="2000250" cy="1095375"/>
    <pic>
      <nvPicPr>
        <cNvPr id="197" name="Image 197" descr="Picture"/>
        <cNvPicPr/>
      </nvPicPr>
      <blipFill>
        <a:blip cstate="print" r:embed="rId1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198</row>
      <rowOff>0</rowOff>
    </from>
    <ext cx="2000250" cy="1095375"/>
    <pic>
      <nvPicPr>
        <cNvPr id="198" name="Image 198" descr="Picture"/>
        <cNvPicPr/>
      </nvPicPr>
      <blipFill>
        <a:blip cstate="print" r:embed="rId1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199</row>
      <rowOff>0</rowOff>
    </from>
    <ext cx="2000250" cy="1095375"/>
    <pic>
      <nvPicPr>
        <cNvPr id="199" name="Image 199" descr="Picture"/>
        <cNvPicPr/>
      </nvPicPr>
      <blipFill>
        <a:blip cstate="print" r:embed="rId1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200</row>
      <rowOff>0</rowOff>
    </from>
    <ext cx="2000250" cy="1095375"/>
    <pic>
      <nvPicPr>
        <cNvPr id="200" name="Image 200" descr="Picture"/>
        <cNvPicPr/>
      </nvPicPr>
      <blipFill>
        <a:blip cstate="print" r:embed="rId2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201</row>
      <rowOff>0</rowOff>
    </from>
    <ext cx="2000250" cy="1095375"/>
    <pic>
      <nvPicPr>
        <cNvPr id="201" name="Image 201" descr="Picture"/>
        <cNvPicPr/>
      </nvPicPr>
      <blipFill>
        <a:blip cstate="print" r:embed="rId2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202</row>
      <rowOff>0</rowOff>
    </from>
    <ext cx="2000250" cy="1095375"/>
    <pic>
      <nvPicPr>
        <cNvPr id="202" name="Image 202" descr="Picture"/>
        <cNvPicPr/>
      </nvPicPr>
      <blipFill>
        <a:blip cstate="print" r:embed="rId2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203</row>
      <rowOff>0</rowOff>
    </from>
    <ext cx="2000250" cy="1095375"/>
    <pic>
      <nvPicPr>
        <cNvPr id="203" name="Image 203" descr="Picture"/>
        <cNvPicPr/>
      </nvPicPr>
      <blipFill>
        <a:blip cstate="print" r:embed="rId2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204</row>
      <rowOff>0</rowOff>
    </from>
    <ext cx="2000250" cy="1095375"/>
    <pic>
      <nvPicPr>
        <cNvPr id="204" name="Image 204" descr="Picture"/>
        <cNvPicPr/>
      </nvPicPr>
      <blipFill>
        <a:blip cstate="print" r:embed="rId2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205</row>
      <rowOff>0</rowOff>
    </from>
    <ext cx="2000250" cy="1095375"/>
    <pic>
      <nvPicPr>
        <cNvPr id="205" name="Image 205" descr="Picture"/>
        <cNvPicPr/>
      </nvPicPr>
      <blipFill>
        <a:blip cstate="print" r:embed="rId2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206</row>
      <rowOff>0</rowOff>
    </from>
    <ext cx="2000250" cy="1095375"/>
    <pic>
      <nvPicPr>
        <cNvPr id="206" name="Image 206" descr="Picture"/>
        <cNvPicPr/>
      </nvPicPr>
      <blipFill>
        <a:blip cstate="print" r:embed="rId2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207</row>
      <rowOff>0</rowOff>
    </from>
    <ext cx="2000250" cy="1095375"/>
    <pic>
      <nvPicPr>
        <cNvPr id="207" name="Image 207" descr="Picture"/>
        <cNvPicPr/>
      </nvPicPr>
      <blipFill>
        <a:blip cstate="print" r:embed="rId2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208</row>
      <rowOff>0</rowOff>
    </from>
    <ext cx="2000250" cy="1095375"/>
    <pic>
      <nvPicPr>
        <cNvPr id="208" name="Image 208" descr="Picture"/>
        <cNvPicPr/>
      </nvPicPr>
      <blipFill>
        <a:blip cstate="print" r:embed="rId2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209</row>
      <rowOff>0</rowOff>
    </from>
    <ext cx="2000250" cy="1095375"/>
    <pic>
      <nvPicPr>
        <cNvPr id="209" name="Image 209" descr="Picture"/>
        <cNvPicPr/>
      </nvPicPr>
      <blipFill>
        <a:blip cstate="print" r:embed="rId2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210</row>
      <rowOff>0</rowOff>
    </from>
    <ext cx="2000250" cy="1095375"/>
    <pic>
      <nvPicPr>
        <cNvPr id="210" name="Image 210" descr="Picture"/>
        <cNvPicPr/>
      </nvPicPr>
      <blipFill>
        <a:blip cstate="print" r:embed="rId2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211</row>
      <rowOff>0</rowOff>
    </from>
    <ext cx="2000250" cy="1095375"/>
    <pic>
      <nvPicPr>
        <cNvPr id="211" name="Image 211" descr="Picture"/>
        <cNvPicPr/>
      </nvPicPr>
      <blipFill>
        <a:blip cstate="print" r:embed="rId2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212</row>
      <rowOff>0</rowOff>
    </from>
    <ext cx="2000250" cy="1095375"/>
    <pic>
      <nvPicPr>
        <cNvPr id="212" name="Image 212" descr="Picture"/>
        <cNvPicPr/>
      </nvPicPr>
      <blipFill>
        <a:blip cstate="print" r:embed="rId2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213</row>
      <rowOff>0</rowOff>
    </from>
    <ext cx="2000250" cy="1095375"/>
    <pic>
      <nvPicPr>
        <cNvPr id="213" name="Image 213" descr="Picture"/>
        <cNvPicPr/>
      </nvPicPr>
      <blipFill>
        <a:blip cstate="print" r:embed="rId2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214</row>
      <rowOff>0</rowOff>
    </from>
    <ext cx="2000250" cy="1095375"/>
    <pic>
      <nvPicPr>
        <cNvPr id="214" name="Image 214" descr="Picture"/>
        <cNvPicPr/>
      </nvPicPr>
      <blipFill>
        <a:blip cstate="print" r:embed="rId2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215</row>
      <rowOff>0</rowOff>
    </from>
    <ext cx="2000250" cy="1095375"/>
    <pic>
      <nvPicPr>
        <cNvPr id="215" name="Image 215" descr="Picture"/>
        <cNvPicPr/>
      </nvPicPr>
      <blipFill>
        <a:blip cstate="print" r:embed="rId2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216</row>
      <rowOff>0</rowOff>
    </from>
    <ext cx="2000250" cy="1095375"/>
    <pic>
      <nvPicPr>
        <cNvPr id="216" name="Image 216" descr="Picture"/>
        <cNvPicPr/>
      </nvPicPr>
      <blipFill>
        <a:blip cstate="print" r:embed="rId2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217</row>
      <rowOff>0</rowOff>
    </from>
    <ext cx="2000250" cy="1095375"/>
    <pic>
      <nvPicPr>
        <cNvPr id="217" name="Image 217" descr="Picture"/>
        <cNvPicPr/>
      </nvPicPr>
      <blipFill>
        <a:blip cstate="print" r:embed="rId2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218</row>
      <rowOff>0</rowOff>
    </from>
    <ext cx="2000250" cy="1095375"/>
    <pic>
      <nvPicPr>
        <cNvPr id="218" name="Image 218" descr="Picture"/>
        <cNvPicPr/>
      </nvPicPr>
      <blipFill>
        <a:blip cstate="print" r:embed="rId2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219</row>
      <rowOff>0</rowOff>
    </from>
    <ext cx="2000250" cy="1095375"/>
    <pic>
      <nvPicPr>
        <cNvPr id="219" name="Image 219" descr="Picture"/>
        <cNvPicPr/>
      </nvPicPr>
      <blipFill>
        <a:blip cstate="print" r:embed="rId2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220</row>
      <rowOff>0</rowOff>
    </from>
    <ext cx="2000250" cy="1095375"/>
    <pic>
      <nvPicPr>
        <cNvPr id="220" name="Image 220" descr="Picture"/>
        <cNvPicPr/>
      </nvPicPr>
      <blipFill>
        <a:blip cstate="print" r:embed="rId2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221</row>
      <rowOff>0</rowOff>
    </from>
    <ext cx="2000250" cy="1095375"/>
    <pic>
      <nvPicPr>
        <cNvPr id="221" name="Image 221" descr="Picture"/>
        <cNvPicPr/>
      </nvPicPr>
      <blipFill>
        <a:blip cstate="print" r:embed="rId2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222</row>
      <rowOff>0</rowOff>
    </from>
    <ext cx="2000250" cy="1095375"/>
    <pic>
      <nvPicPr>
        <cNvPr id="222" name="Image 222" descr="Picture"/>
        <cNvPicPr/>
      </nvPicPr>
      <blipFill>
        <a:blip cstate="print" r:embed="rId2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223</row>
      <rowOff>0</rowOff>
    </from>
    <ext cx="2000250" cy="1095375"/>
    <pic>
      <nvPicPr>
        <cNvPr id="223" name="Image 223" descr="Picture"/>
        <cNvPicPr/>
      </nvPicPr>
      <blipFill>
        <a:blip cstate="print" r:embed="rId2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224</row>
      <rowOff>0</rowOff>
    </from>
    <ext cx="2000250" cy="1095375"/>
    <pic>
      <nvPicPr>
        <cNvPr id="224" name="Image 224" descr="Picture"/>
        <cNvPicPr/>
      </nvPicPr>
      <blipFill>
        <a:blip cstate="print" r:embed="rId2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225</row>
      <rowOff>0</rowOff>
    </from>
    <ext cx="2000250" cy="1095375"/>
    <pic>
      <nvPicPr>
        <cNvPr id="225" name="Image 225" descr="Picture"/>
        <cNvPicPr/>
      </nvPicPr>
      <blipFill>
        <a:blip cstate="print" r:embed="rId2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226</row>
      <rowOff>0</rowOff>
    </from>
    <ext cx="2000250" cy="1095375"/>
    <pic>
      <nvPicPr>
        <cNvPr id="226" name="Image 226" descr="Picture"/>
        <cNvPicPr/>
      </nvPicPr>
      <blipFill>
        <a:blip cstate="print" r:embed="rId2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227</row>
      <rowOff>0</rowOff>
    </from>
    <ext cx="2000250" cy="1095375"/>
    <pic>
      <nvPicPr>
        <cNvPr id="227" name="Image 227" descr="Picture"/>
        <cNvPicPr/>
      </nvPicPr>
      <blipFill>
        <a:blip cstate="print" r:embed="rId2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228</row>
      <rowOff>0</rowOff>
    </from>
    <ext cx="2000250" cy="1095375"/>
    <pic>
      <nvPicPr>
        <cNvPr id="228" name="Image 228" descr="Picture"/>
        <cNvPicPr/>
      </nvPicPr>
      <blipFill>
        <a:blip cstate="print" r:embed="rId2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229</row>
      <rowOff>0</rowOff>
    </from>
    <ext cx="2000250" cy="1095375"/>
    <pic>
      <nvPicPr>
        <cNvPr id="229" name="Image 229" descr="Picture"/>
        <cNvPicPr/>
      </nvPicPr>
      <blipFill>
        <a:blip cstate="print" r:embed="rId2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230</row>
      <rowOff>0</rowOff>
    </from>
    <ext cx="2000250" cy="1095375"/>
    <pic>
      <nvPicPr>
        <cNvPr id="230" name="Image 230" descr="Picture"/>
        <cNvPicPr/>
      </nvPicPr>
      <blipFill>
        <a:blip cstate="print" r:embed="rId2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231</row>
      <rowOff>0</rowOff>
    </from>
    <ext cx="2000250" cy="1095375"/>
    <pic>
      <nvPicPr>
        <cNvPr id="231" name="Image 231" descr="Picture"/>
        <cNvPicPr/>
      </nvPicPr>
      <blipFill>
        <a:blip cstate="print" r:embed="rId2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232</row>
      <rowOff>0</rowOff>
    </from>
    <ext cx="2000250" cy="1095375"/>
    <pic>
      <nvPicPr>
        <cNvPr id="232" name="Image 232" descr="Picture"/>
        <cNvPicPr/>
      </nvPicPr>
      <blipFill>
        <a:blip cstate="print" r:embed="rId2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233</row>
      <rowOff>0</rowOff>
    </from>
    <ext cx="2000250" cy="1095375"/>
    <pic>
      <nvPicPr>
        <cNvPr id="233" name="Image 233" descr="Picture"/>
        <cNvPicPr/>
      </nvPicPr>
      <blipFill>
        <a:blip cstate="print" r:embed="rId2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234</row>
      <rowOff>0</rowOff>
    </from>
    <ext cx="2000250" cy="1095375"/>
    <pic>
      <nvPicPr>
        <cNvPr id="234" name="Image 234" descr="Picture"/>
        <cNvPicPr/>
      </nvPicPr>
      <blipFill>
        <a:blip cstate="print" r:embed="rId2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235</row>
      <rowOff>0</rowOff>
    </from>
    <ext cx="2000250" cy="1095375"/>
    <pic>
      <nvPicPr>
        <cNvPr id="235" name="Image 235" descr="Picture"/>
        <cNvPicPr/>
      </nvPicPr>
      <blipFill>
        <a:blip cstate="print" r:embed="rId2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236</row>
      <rowOff>0</rowOff>
    </from>
    <ext cx="2000250" cy="1095375"/>
    <pic>
      <nvPicPr>
        <cNvPr id="236" name="Image 236" descr="Picture"/>
        <cNvPicPr/>
      </nvPicPr>
      <blipFill>
        <a:blip cstate="print" r:embed="rId2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237</row>
      <rowOff>0</rowOff>
    </from>
    <ext cx="2000250" cy="1095375"/>
    <pic>
      <nvPicPr>
        <cNvPr id="237" name="Image 237" descr="Picture"/>
        <cNvPicPr/>
      </nvPicPr>
      <blipFill>
        <a:blip cstate="print" r:embed="rId2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238</row>
      <rowOff>0</rowOff>
    </from>
    <ext cx="2000250" cy="1095375"/>
    <pic>
      <nvPicPr>
        <cNvPr id="238" name="Image 238" descr="Picture"/>
        <cNvPicPr/>
      </nvPicPr>
      <blipFill>
        <a:blip cstate="print" r:embed="rId2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239</row>
      <rowOff>0</rowOff>
    </from>
    <ext cx="2000250" cy="1095375"/>
    <pic>
      <nvPicPr>
        <cNvPr id="239" name="Image 239" descr="Picture"/>
        <cNvPicPr/>
      </nvPicPr>
      <blipFill>
        <a:blip cstate="print" r:embed="rId2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240</row>
      <rowOff>0</rowOff>
    </from>
    <ext cx="2000250" cy="1095375"/>
    <pic>
      <nvPicPr>
        <cNvPr id="240" name="Image 240" descr="Picture"/>
        <cNvPicPr/>
      </nvPicPr>
      <blipFill>
        <a:blip cstate="print" r:embed="rId2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241</row>
      <rowOff>0</rowOff>
    </from>
    <ext cx="2000250" cy="1095375"/>
    <pic>
      <nvPicPr>
        <cNvPr id="241" name="Image 241" descr="Picture"/>
        <cNvPicPr/>
      </nvPicPr>
      <blipFill>
        <a:blip cstate="print" r:embed="rId2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242</row>
      <rowOff>0</rowOff>
    </from>
    <ext cx="2000250" cy="1095375"/>
    <pic>
      <nvPicPr>
        <cNvPr id="242" name="Image 242" descr="Picture"/>
        <cNvPicPr/>
      </nvPicPr>
      <blipFill>
        <a:blip cstate="print" r:embed="rId2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243</row>
      <rowOff>0</rowOff>
    </from>
    <ext cx="2000250" cy="1095375"/>
    <pic>
      <nvPicPr>
        <cNvPr id="243" name="Image 243" descr="Picture"/>
        <cNvPicPr/>
      </nvPicPr>
      <blipFill>
        <a:blip cstate="print" r:embed="rId2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244</row>
      <rowOff>0</rowOff>
    </from>
    <ext cx="2000250" cy="1095375"/>
    <pic>
      <nvPicPr>
        <cNvPr id="244" name="Image 244" descr="Picture"/>
        <cNvPicPr/>
      </nvPicPr>
      <blipFill>
        <a:blip cstate="print" r:embed="rId2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245</row>
      <rowOff>0</rowOff>
    </from>
    <ext cx="2000250" cy="1095375"/>
    <pic>
      <nvPicPr>
        <cNvPr id="245" name="Image 245" descr="Picture"/>
        <cNvPicPr/>
      </nvPicPr>
      <blipFill>
        <a:blip cstate="print" r:embed="rId2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246</row>
      <rowOff>0</rowOff>
    </from>
    <ext cx="2000250" cy="1095375"/>
    <pic>
      <nvPicPr>
        <cNvPr id="246" name="Image 246" descr="Picture"/>
        <cNvPicPr/>
      </nvPicPr>
      <blipFill>
        <a:blip cstate="print" r:embed="rId2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247</row>
      <rowOff>0</rowOff>
    </from>
    <ext cx="2000250" cy="1095375"/>
    <pic>
      <nvPicPr>
        <cNvPr id="247" name="Image 247" descr="Picture"/>
        <cNvPicPr/>
      </nvPicPr>
      <blipFill>
        <a:blip cstate="print" r:embed="rId2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248</row>
      <rowOff>0</rowOff>
    </from>
    <ext cx="2000250" cy="1095375"/>
    <pic>
      <nvPicPr>
        <cNvPr id="248" name="Image 248" descr="Picture"/>
        <cNvPicPr/>
      </nvPicPr>
      <blipFill>
        <a:blip cstate="print" r:embed="rId2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249</row>
      <rowOff>0</rowOff>
    </from>
    <ext cx="2000250" cy="1095375"/>
    <pic>
      <nvPicPr>
        <cNvPr id="249" name="Image 249" descr="Picture"/>
        <cNvPicPr/>
      </nvPicPr>
      <blipFill>
        <a:blip cstate="print" r:embed="rId2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250</row>
      <rowOff>0</rowOff>
    </from>
    <ext cx="2000250" cy="1095375"/>
    <pic>
      <nvPicPr>
        <cNvPr id="250" name="Image 250" descr="Picture"/>
        <cNvPicPr/>
      </nvPicPr>
      <blipFill>
        <a:blip cstate="print" r:embed="rId2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251</row>
      <rowOff>0</rowOff>
    </from>
    <ext cx="2000250" cy="1095375"/>
    <pic>
      <nvPicPr>
        <cNvPr id="251" name="Image 251" descr="Picture"/>
        <cNvPicPr/>
      </nvPicPr>
      <blipFill>
        <a:blip cstate="print" r:embed="rId2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252</row>
      <rowOff>0</rowOff>
    </from>
    <ext cx="2000250" cy="1095375"/>
    <pic>
      <nvPicPr>
        <cNvPr id="252" name="Image 252" descr="Picture"/>
        <cNvPicPr/>
      </nvPicPr>
      <blipFill>
        <a:blip cstate="print" r:embed="rId2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253</row>
      <rowOff>0</rowOff>
    </from>
    <ext cx="2000250" cy="1095375"/>
    <pic>
      <nvPicPr>
        <cNvPr id="253" name="Image 253" descr="Picture"/>
        <cNvPicPr/>
      </nvPicPr>
      <blipFill>
        <a:blip cstate="print" r:embed="rId2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254</row>
      <rowOff>0</rowOff>
    </from>
    <ext cx="2000250" cy="1095375"/>
    <pic>
      <nvPicPr>
        <cNvPr id="254" name="Image 254" descr="Picture"/>
        <cNvPicPr/>
      </nvPicPr>
      <blipFill>
        <a:blip cstate="print" r:embed="rId2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255</row>
      <rowOff>0</rowOff>
    </from>
    <ext cx="2000250" cy="1095375"/>
    <pic>
      <nvPicPr>
        <cNvPr id="255" name="Image 255" descr="Picture"/>
        <cNvPicPr/>
      </nvPicPr>
      <blipFill>
        <a:blip cstate="print" r:embed="rId2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256</row>
      <rowOff>0</rowOff>
    </from>
    <ext cx="2000250" cy="1095375"/>
    <pic>
      <nvPicPr>
        <cNvPr id="256" name="Image 256" descr="Picture"/>
        <cNvPicPr/>
      </nvPicPr>
      <blipFill>
        <a:blip cstate="print" r:embed="rId2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257</row>
      <rowOff>0</rowOff>
    </from>
    <ext cx="2000250" cy="1095375"/>
    <pic>
      <nvPicPr>
        <cNvPr id="257" name="Image 257" descr="Picture"/>
        <cNvPicPr/>
      </nvPicPr>
      <blipFill>
        <a:blip cstate="print" r:embed="rId2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258</row>
      <rowOff>0</rowOff>
    </from>
    <ext cx="2000250" cy="1095375"/>
    <pic>
      <nvPicPr>
        <cNvPr id="258" name="Image 258" descr="Picture"/>
        <cNvPicPr/>
      </nvPicPr>
      <blipFill>
        <a:blip cstate="print" r:embed="rId2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259</row>
      <rowOff>0</rowOff>
    </from>
    <ext cx="2000250" cy="1095375"/>
    <pic>
      <nvPicPr>
        <cNvPr id="259" name="Image 259" descr="Picture"/>
        <cNvPicPr/>
      </nvPicPr>
      <blipFill>
        <a:blip cstate="print" r:embed="rId2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260</row>
      <rowOff>0</rowOff>
    </from>
    <ext cx="2000250" cy="1095375"/>
    <pic>
      <nvPicPr>
        <cNvPr id="260" name="Image 260" descr="Picture"/>
        <cNvPicPr/>
      </nvPicPr>
      <blipFill>
        <a:blip cstate="print" r:embed="rId2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261</row>
      <rowOff>0</rowOff>
    </from>
    <ext cx="2000250" cy="1095375"/>
    <pic>
      <nvPicPr>
        <cNvPr id="261" name="Image 261" descr="Picture"/>
        <cNvPicPr/>
      </nvPicPr>
      <blipFill>
        <a:blip cstate="print" r:embed="rId2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262</row>
      <rowOff>0</rowOff>
    </from>
    <ext cx="2000250" cy="1095375"/>
    <pic>
      <nvPicPr>
        <cNvPr id="262" name="Image 262" descr="Picture"/>
        <cNvPicPr/>
      </nvPicPr>
      <blipFill>
        <a:blip cstate="print" r:embed="rId2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263</row>
      <rowOff>0</rowOff>
    </from>
    <ext cx="2000250" cy="1095375"/>
    <pic>
      <nvPicPr>
        <cNvPr id="263" name="Image 263" descr="Picture"/>
        <cNvPicPr/>
      </nvPicPr>
      <blipFill>
        <a:blip cstate="print" r:embed="rId2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264</row>
      <rowOff>0</rowOff>
    </from>
    <ext cx="2000250" cy="1095375"/>
    <pic>
      <nvPicPr>
        <cNvPr id="264" name="Image 264" descr="Picture"/>
        <cNvPicPr/>
      </nvPicPr>
      <blipFill>
        <a:blip cstate="print" r:embed="rId2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265</row>
      <rowOff>0</rowOff>
    </from>
    <ext cx="2000250" cy="1095375"/>
    <pic>
      <nvPicPr>
        <cNvPr id="265" name="Image 265" descr="Picture"/>
        <cNvPicPr/>
      </nvPicPr>
      <blipFill>
        <a:blip cstate="print" r:embed="rId2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266</row>
      <rowOff>0</rowOff>
    </from>
    <ext cx="2000250" cy="1095375"/>
    <pic>
      <nvPicPr>
        <cNvPr id="266" name="Image 266" descr="Picture"/>
        <cNvPicPr/>
      </nvPicPr>
      <blipFill>
        <a:blip cstate="print" r:embed="rId26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267</row>
      <rowOff>0</rowOff>
    </from>
    <ext cx="2000250" cy="1095375"/>
    <pic>
      <nvPicPr>
        <cNvPr id="267" name="Image 267" descr="Picture"/>
        <cNvPicPr/>
      </nvPicPr>
      <blipFill>
        <a:blip cstate="print" r:embed="rId26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268</row>
      <rowOff>0</rowOff>
    </from>
    <ext cx="2000250" cy="1095375"/>
    <pic>
      <nvPicPr>
        <cNvPr id="268" name="Image 268" descr="Picture"/>
        <cNvPicPr/>
      </nvPicPr>
      <blipFill>
        <a:blip cstate="print" r:embed="rId26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269</row>
      <rowOff>0</rowOff>
    </from>
    <ext cx="2000250" cy="1095375"/>
    <pic>
      <nvPicPr>
        <cNvPr id="269" name="Image 269" descr="Picture"/>
        <cNvPicPr/>
      </nvPicPr>
      <blipFill>
        <a:blip cstate="print" r:embed="rId26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270</row>
      <rowOff>0</rowOff>
    </from>
    <ext cx="2000250" cy="1095375"/>
    <pic>
      <nvPicPr>
        <cNvPr id="270" name="Image 270" descr="Picture"/>
        <cNvPicPr/>
      </nvPicPr>
      <blipFill>
        <a:blip cstate="print" r:embed="rId27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271</row>
      <rowOff>0</rowOff>
    </from>
    <ext cx="2000250" cy="1095375"/>
    <pic>
      <nvPicPr>
        <cNvPr id="271" name="Image 271" descr="Picture"/>
        <cNvPicPr/>
      </nvPicPr>
      <blipFill>
        <a:blip cstate="print" r:embed="rId27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272</row>
      <rowOff>0</rowOff>
    </from>
    <ext cx="2000250" cy="1095375"/>
    <pic>
      <nvPicPr>
        <cNvPr id="272" name="Image 272" descr="Picture"/>
        <cNvPicPr/>
      </nvPicPr>
      <blipFill>
        <a:blip cstate="print" r:embed="rId27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273</row>
      <rowOff>0</rowOff>
    </from>
    <ext cx="2000250" cy="1095375"/>
    <pic>
      <nvPicPr>
        <cNvPr id="273" name="Image 273" descr="Picture"/>
        <cNvPicPr/>
      </nvPicPr>
      <blipFill>
        <a:blip cstate="print" r:embed="rId27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274</row>
      <rowOff>0</rowOff>
    </from>
    <ext cx="2000250" cy="1095375"/>
    <pic>
      <nvPicPr>
        <cNvPr id="274" name="Image 274" descr="Picture"/>
        <cNvPicPr/>
      </nvPicPr>
      <blipFill>
        <a:blip cstate="print" r:embed="rId27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275</row>
      <rowOff>0</rowOff>
    </from>
    <ext cx="2000250" cy="1095375"/>
    <pic>
      <nvPicPr>
        <cNvPr id="275" name="Image 275" descr="Picture"/>
        <cNvPicPr/>
      </nvPicPr>
      <blipFill>
        <a:blip cstate="print" r:embed="rId27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276</row>
      <rowOff>0</rowOff>
    </from>
    <ext cx="2000250" cy="1095375"/>
    <pic>
      <nvPicPr>
        <cNvPr id="276" name="Image 276" descr="Picture"/>
        <cNvPicPr/>
      </nvPicPr>
      <blipFill>
        <a:blip cstate="print" r:embed="rId27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277</row>
      <rowOff>0</rowOff>
    </from>
    <ext cx="2000250" cy="1095375"/>
    <pic>
      <nvPicPr>
        <cNvPr id="277" name="Image 277" descr="Picture"/>
        <cNvPicPr/>
      </nvPicPr>
      <blipFill>
        <a:blip cstate="print" r:embed="rId27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278</row>
      <rowOff>0</rowOff>
    </from>
    <ext cx="2000250" cy="1095375"/>
    <pic>
      <nvPicPr>
        <cNvPr id="278" name="Image 278" descr="Picture"/>
        <cNvPicPr/>
      </nvPicPr>
      <blipFill>
        <a:blip cstate="print" r:embed="rId27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279</row>
      <rowOff>0</rowOff>
    </from>
    <ext cx="2000250" cy="1095375"/>
    <pic>
      <nvPicPr>
        <cNvPr id="279" name="Image 279" descr="Picture"/>
        <cNvPicPr/>
      </nvPicPr>
      <blipFill>
        <a:blip cstate="print" r:embed="rId27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280</row>
      <rowOff>0</rowOff>
    </from>
    <ext cx="2000250" cy="1095375"/>
    <pic>
      <nvPicPr>
        <cNvPr id="280" name="Image 280" descr="Picture"/>
        <cNvPicPr/>
      </nvPicPr>
      <blipFill>
        <a:blip cstate="print" r:embed="rId28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281</row>
      <rowOff>0</rowOff>
    </from>
    <ext cx="2000250" cy="1095375"/>
    <pic>
      <nvPicPr>
        <cNvPr id="281" name="Image 281" descr="Picture"/>
        <cNvPicPr/>
      </nvPicPr>
      <blipFill>
        <a:blip cstate="print" r:embed="rId28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282</row>
      <rowOff>0</rowOff>
    </from>
    <ext cx="2000250" cy="1095375"/>
    <pic>
      <nvPicPr>
        <cNvPr id="282" name="Image 282" descr="Picture"/>
        <cNvPicPr/>
      </nvPicPr>
      <blipFill>
        <a:blip cstate="print" r:embed="rId28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283</row>
      <rowOff>0</rowOff>
    </from>
    <ext cx="2000250" cy="1095375"/>
    <pic>
      <nvPicPr>
        <cNvPr id="283" name="Image 283" descr="Picture"/>
        <cNvPicPr/>
      </nvPicPr>
      <blipFill>
        <a:blip cstate="print" r:embed="rId28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284</row>
      <rowOff>0</rowOff>
    </from>
    <ext cx="2000250" cy="1095375"/>
    <pic>
      <nvPicPr>
        <cNvPr id="284" name="Image 284" descr="Picture"/>
        <cNvPicPr/>
      </nvPicPr>
      <blipFill>
        <a:blip cstate="print" r:embed="rId28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285</row>
      <rowOff>0</rowOff>
    </from>
    <ext cx="2000250" cy="1095375"/>
    <pic>
      <nvPicPr>
        <cNvPr id="285" name="Image 285" descr="Picture"/>
        <cNvPicPr/>
      </nvPicPr>
      <blipFill>
        <a:blip cstate="print" r:embed="rId28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286</row>
      <rowOff>0</rowOff>
    </from>
    <ext cx="2000250" cy="1095375"/>
    <pic>
      <nvPicPr>
        <cNvPr id="286" name="Image 286" descr="Picture"/>
        <cNvPicPr/>
      </nvPicPr>
      <blipFill>
        <a:blip cstate="print" r:embed="rId28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287</row>
      <rowOff>0</rowOff>
    </from>
    <ext cx="2000250" cy="1095375"/>
    <pic>
      <nvPicPr>
        <cNvPr id="287" name="Image 287" descr="Picture"/>
        <cNvPicPr/>
      </nvPicPr>
      <blipFill>
        <a:blip cstate="print" r:embed="rId28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288</row>
      <rowOff>0</rowOff>
    </from>
    <ext cx="2000250" cy="1095375"/>
    <pic>
      <nvPicPr>
        <cNvPr id="288" name="Image 288" descr="Picture"/>
        <cNvPicPr/>
      </nvPicPr>
      <blipFill>
        <a:blip cstate="print" r:embed="rId28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289</row>
      <rowOff>0</rowOff>
    </from>
    <ext cx="2000250" cy="1095375"/>
    <pic>
      <nvPicPr>
        <cNvPr id="289" name="Image 289" descr="Picture"/>
        <cNvPicPr/>
      </nvPicPr>
      <blipFill>
        <a:blip cstate="print" r:embed="rId28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290</row>
      <rowOff>0</rowOff>
    </from>
    <ext cx="2000250" cy="1095375"/>
    <pic>
      <nvPicPr>
        <cNvPr id="290" name="Image 290" descr="Picture"/>
        <cNvPicPr/>
      </nvPicPr>
      <blipFill>
        <a:blip cstate="print" r:embed="rId29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291</row>
      <rowOff>0</rowOff>
    </from>
    <ext cx="2000250" cy="1095375"/>
    <pic>
      <nvPicPr>
        <cNvPr id="291" name="Image 291" descr="Picture"/>
        <cNvPicPr/>
      </nvPicPr>
      <blipFill>
        <a:blip cstate="print" r:embed="rId29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292</row>
      <rowOff>0</rowOff>
    </from>
    <ext cx="2000250" cy="1095375"/>
    <pic>
      <nvPicPr>
        <cNvPr id="292" name="Image 292" descr="Picture"/>
        <cNvPicPr/>
      </nvPicPr>
      <blipFill>
        <a:blip cstate="print" r:embed="rId29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293</row>
      <rowOff>0</rowOff>
    </from>
    <ext cx="2000250" cy="1095375"/>
    <pic>
      <nvPicPr>
        <cNvPr id="293" name="Image 293" descr="Picture"/>
        <cNvPicPr/>
      </nvPicPr>
      <blipFill>
        <a:blip cstate="print" r:embed="rId29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294</row>
      <rowOff>0</rowOff>
    </from>
    <ext cx="2000250" cy="1095375"/>
    <pic>
      <nvPicPr>
        <cNvPr id="294" name="Image 294" descr="Picture"/>
        <cNvPicPr/>
      </nvPicPr>
      <blipFill>
        <a:blip cstate="print" r:embed="rId29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295</row>
      <rowOff>0</rowOff>
    </from>
    <ext cx="2000250" cy="1095375"/>
    <pic>
      <nvPicPr>
        <cNvPr id="295" name="Image 295" descr="Picture"/>
        <cNvPicPr/>
      </nvPicPr>
      <blipFill>
        <a:blip cstate="print" r:embed="rId29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296</row>
      <rowOff>0</rowOff>
    </from>
    <ext cx="2000250" cy="1095375"/>
    <pic>
      <nvPicPr>
        <cNvPr id="296" name="Image 296" descr="Picture"/>
        <cNvPicPr/>
      </nvPicPr>
      <blipFill>
        <a:blip cstate="print" r:embed="rId29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297</row>
      <rowOff>0</rowOff>
    </from>
    <ext cx="2000250" cy="1095375"/>
    <pic>
      <nvPicPr>
        <cNvPr id="297" name="Image 297" descr="Picture"/>
        <cNvPicPr/>
      </nvPicPr>
      <blipFill>
        <a:blip cstate="print" r:embed="rId29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298</row>
      <rowOff>0</rowOff>
    </from>
    <ext cx="2000250" cy="1095375"/>
    <pic>
      <nvPicPr>
        <cNvPr id="298" name="Image 298" descr="Picture"/>
        <cNvPicPr/>
      </nvPicPr>
      <blipFill>
        <a:blip cstate="print" r:embed="rId29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299</row>
      <rowOff>0</rowOff>
    </from>
    <ext cx="2000250" cy="1095375"/>
    <pic>
      <nvPicPr>
        <cNvPr id="299" name="Image 299" descr="Picture"/>
        <cNvPicPr/>
      </nvPicPr>
      <blipFill>
        <a:blip cstate="print" r:embed="rId29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300</row>
      <rowOff>0</rowOff>
    </from>
    <ext cx="2000250" cy="1095375"/>
    <pic>
      <nvPicPr>
        <cNvPr id="300" name="Image 300" descr="Picture"/>
        <cNvPicPr/>
      </nvPicPr>
      <blipFill>
        <a:blip cstate="print" r:embed="rId30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301</row>
      <rowOff>0</rowOff>
    </from>
    <ext cx="2000250" cy="1095375"/>
    <pic>
      <nvPicPr>
        <cNvPr id="301" name="Image 301" descr="Picture"/>
        <cNvPicPr/>
      </nvPicPr>
      <blipFill>
        <a:blip cstate="print" r:embed="rId30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302</row>
      <rowOff>0</rowOff>
    </from>
    <ext cx="2000250" cy="1095375"/>
    <pic>
      <nvPicPr>
        <cNvPr id="302" name="Image 302" descr="Picture"/>
        <cNvPicPr/>
      </nvPicPr>
      <blipFill>
        <a:blip cstate="print" r:embed="rId30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303</row>
      <rowOff>0</rowOff>
    </from>
    <ext cx="2000250" cy="1095375"/>
    <pic>
      <nvPicPr>
        <cNvPr id="303" name="Image 303" descr="Picture"/>
        <cNvPicPr/>
      </nvPicPr>
      <blipFill>
        <a:blip cstate="print" r:embed="rId30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304</row>
      <rowOff>0</rowOff>
    </from>
    <ext cx="2000250" cy="1095375"/>
    <pic>
      <nvPicPr>
        <cNvPr id="304" name="Image 304" descr="Picture"/>
        <cNvPicPr/>
      </nvPicPr>
      <blipFill>
        <a:blip cstate="print" r:embed="rId30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305</row>
      <rowOff>0</rowOff>
    </from>
    <ext cx="2000250" cy="1095375"/>
    <pic>
      <nvPicPr>
        <cNvPr id="305" name="Image 305" descr="Picture"/>
        <cNvPicPr/>
      </nvPicPr>
      <blipFill>
        <a:blip cstate="print" r:embed="rId30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306</row>
      <rowOff>0</rowOff>
    </from>
    <ext cx="2000250" cy="1095375"/>
    <pic>
      <nvPicPr>
        <cNvPr id="306" name="Image 306" descr="Picture"/>
        <cNvPicPr/>
      </nvPicPr>
      <blipFill>
        <a:blip cstate="print" r:embed="rId30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307</row>
      <rowOff>0</rowOff>
    </from>
    <ext cx="2000250" cy="1095375"/>
    <pic>
      <nvPicPr>
        <cNvPr id="307" name="Image 307" descr="Picture"/>
        <cNvPicPr/>
      </nvPicPr>
      <blipFill>
        <a:blip cstate="print" r:embed="rId30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308</row>
      <rowOff>0</rowOff>
    </from>
    <ext cx="2000250" cy="1095375"/>
    <pic>
      <nvPicPr>
        <cNvPr id="308" name="Image 308" descr="Picture"/>
        <cNvPicPr/>
      </nvPicPr>
      <blipFill>
        <a:blip cstate="print" r:embed="rId30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309</row>
      <rowOff>0</rowOff>
    </from>
    <ext cx="2000250" cy="1095375"/>
    <pic>
      <nvPicPr>
        <cNvPr id="309" name="Image 309" descr="Picture"/>
        <cNvPicPr/>
      </nvPicPr>
      <blipFill>
        <a:blip cstate="print" r:embed="rId30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310</row>
      <rowOff>0</rowOff>
    </from>
    <ext cx="2000250" cy="1095375"/>
    <pic>
      <nvPicPr>
        <cNvPr id="310" name="Image 310" descr="Picture"/>
        <cNvPicPr/>
      </nvPicPr>
      <blipFill>
        <a:blip cstate="print" r:embed="rId31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311</row>
      <rowOff>0</rowOff>
    </from>
    <ext cx="2000250" cy="1095375"/>
    <pic>
      <nvPicPr>
        <cNvPr id="311" name="Image 311" descr="Picture"/>
        <cNvPicPr/>
      </nvPicPr>
      <blipFill>
        <a:blip cstate="print" r:embed="rId31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312</row>
      <rowOff>0</rowOff>
    </from>
    <ext cx="2000250" cy="1095375"/>
    <pic>
      <nvPicPr>
        <cNvPr id="312" name="Image 312" descr="Picture"/>
        <cNvPicPr/>
      </nvPicPr>
      <blipFill>
        <a:blip cstate="print" r:embed="rId31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313</row>
      <rowOff>0</rowOff>
    </from>
    <ext cx="2000250" cy="1095375"/>
    <pic>
      <nvPicPr>
        <cNvPr id="313" name="Image 313" descr="Picture"/>
        <cNvPicPr/>
      </nvPicPr>
      <blipFill>
        <a:blip cstate="print" r:embed="rId31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314</row>
      <rowOff>0</rowOff>
    </from>
    <ext cx="2000250" cy="1095375"/>
    <pic>
      <nvPicPr>
        <cNvPr id="314" name="Image 314" descr="Picture"/>
        <cNvPicPr/>
      </nvPicPr>
      <blipFill>
        <a:blip cstate="print" r:embed="rId31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315</row>
      <rowOff>0</rowOff>
    </from>
    <ext cx="2000250" cy="1095375"/>
    <pic>
      <nvPicPr>
        <cNvPr id="315" name="Image 315" descr="Picture"/>
        <cNvPicPr/>
      </nvPicPr>
      <blipFill>
        <a:blip cstate="print" r:embed="rId31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316</row>
      <rowOff>0</rowOff>
    </from>
    <ext cx="2000250" cy="1095375"/>
    <pic>
      <nvPicPr>
        <cNvPr id="316" name="Image 316" descr="Picture"/>
        <cNvPicPr/>
      </nvPicPr>
      <blipFill>
        <a:blip cstate="print" r:embed="rId31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317</row>
      <rowOff>0</rowOff>
    </from>
    <ext cx="2000250" cy="1095375"/>
    <pic>
      <nvPicPr>
        <cNvPr id="317" name="Image 317" descr="Picture"/>
        <cNvPicPr/>
      </nvPicPr>
      <blipFill>
        <a:blip cstate="print" r:embed="rId31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318</row>
      <rowOff>0</rowOff>
    </from>
    <ext cx="2000250" cy="1095375"/>
    <pic>
      <nvPicPr>
        <cNvPr id="318" name="Image 318" descr="Picture"/>
        <cNvPicPr/>
      </nvPicPr>
      <blipFill>
        <a:blip cstate="print" r:embed="rId31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319</row>
      <rowOff>0</rowOff>
    </from>
    <ext cx="2000250" cy="1095375"/>
    <pic>
      <nvPicPr>
        <cNvPr id="319" name="Image 319" descr="Picture"/>
        <cNvPicPr/>
      </nvPicPr>
      <blipFill>
        <a:blip cstate="print" r:embed="rId31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320</row>
      <rowOff>0</rowOff>
    </from>
    <ext cx="2000250" cy="1095375"/>
    <pic>
      <nvPicPr>
        <cNvPr id="320" name="Image 320" descr="Picture"/>
        <cNvPicPr/>
      </nvPicPr>
      <blipFill>
        <a:blip cstate="print" r:embed="rId32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321</row>
      <rowOff>0</rowOff>
    </from>
    <ext cx="2000250" cy="1095375"/>
    <pic>
      <nvPicPr>
        <cNvPr id="321" name="Image 321" descr="Picture"/>
        <cNvPicPr/>
      </nvPicPr>
      <blipFill>
        <a:blip cstate="print" r:embed="rId32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322</row>
      <rowOff>0</rowOff>
    </from>
    <ext cx="2000250" cy="1095375"/>
    <pic>
      <nvPicPr>
        <cNvPr id="322" name="Image 322" descr="Picture"/>
        <cNvPicPr/>
      </nvPicPr>
      <blipFill>
        <a:blip cstate="print" r:embed="rId32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323</row>
      <rowOff>0</rowOff>
    </from>
    <ext cx="2000250" cy="1095375"/>
    <pic>
      <nvPicPr>
        <cNvPr id="323" name="Image 323" descr="Picture"/>
        <cNvPicPr/>
      </nvPicPr>
      <blipFill>
        <a:blip cstate="print" r:embed="rId32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324</row>
      <rowOff>0</rowOff>
    </from>
    <ext cx="2000250" cy="1095375"/>
    <pic>
      <nvPicPr>
        <cNvPr id="324" name="Image 324" descr="Picture"/>
        <cNvPicPr/>
      </nvPicPr>
      <blipFill>
        <a:blip cstate="print" r:embed="rId32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325</row>
      <rowOff>0</rowOff>
    </from>
    <ext cx="2000250" cy="1095375"/>
    <pic>
      <nvPicPr>
        <cNvPr id="325" name="Image 325" descr="Picture"/>
        <cNvPicPr/>
      </nvPicPr>
      <blipFill>
        <a:blip cstate="print" r:embed="rId32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326</row>
      <rowOff>0</rowOff>
    </from>
    <ext cx="2000250" cy="1095375"/>
    <pic>
      <nvPicPr>
        <cNvPr id="326" name="Image 326" descr="Picture"/>
        <cNvPicPr/>
      </nvPicPr>
      <blipFill>
        <a:blip cstate="print" r:embed="rId32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327</row>
      <rowOff>0</rowOff>
    </from>
    <ext cx="2000250" cy="1095375"/>
    <pic>
      <nvPicPr>
        <cNvPr id="327" name="Image 327" descr="Picture"/>
        <cNvPicPr/>
      </nvPicPr>
      <blipFill>
        <a:blip cstate="print" r:embed="rId32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328</row>
      <rowOff>0</rowOff>
    </from>
    <ext cx="2000250" cy="1095375"/>
    <pic>
      <nvPicPr>
        <cNvPr id="328" name="Image 328" descr="Picture"/>
        <cNvPicPr/>
      </nvPicPr>
      <blipFill>
        <a:blip cstate="print" r:embed="rId32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329</row>
      <rowOff>0</rowOff>
    </from>
    <ext cx="2000250" cy="1095375"/>
    <pic>
      <nvPicPr>
        <cNvPr id="329" name="Image 329" descr="Picture"/>
        <cNvPicPr/>
      </nvPicPr>
      <blipFill>
        <a:blip cstate="print" r:embed="rId32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330</row>
      <rowOff>0</rowOff>
    </from>
    <ext cx="2000250" cy="1095375"/>
    <pic>
      <nvPicPr>
        <cNvPr id="330" name="Image 330" descr="Picture"/>
        <cNvPicPr/>
      </nvPicPr>
      <blipFill>
        <a:blip cstate="print" r:embed="rId33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331</row>
      <rowOff>0</rowOff>
    </from>
    <ext cx="2000250" cy="1095375"/>
    <pic>
      <nvPicPr>
        <cNvPr id="331" name="Image 331" descr="Picture"/>
        <cNvPicPr/>
      </nvPicPr>
      <blipFill>
        <a:blip cstate="print" r:embed="rId33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332</row>
      <rowOff>0</rowOff>
    </from>
    <ext cx="2000250" cy="1095375"/>
    <pic>
      <nvPicPr>
        <cNvPr id="332" name="Image 332" descr="Picture"/>
        <cNvPicPr/>
      </nvPicPr>
      <blipFill>
        <a:blip cstate="print" r:embed="rId33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333</row>
      <rowOff>0</rowOff>
    </from>
    <ext cx="2000250" cy="1095375"/>
    <pic>
      <nvPicPr>
        <cNvPr id="333" name="Image 333" descr="Picture"/>
        <cNvPicPr/>
      </nvPicPr>
      <blipFill>
        <a:blip cstate="print" r:embed="rId33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334</row>
      <rowOff>0</rowOff>
    </from>
    <ext cx="2000250" cy="1095375"/>
    <pic>
      <nvPicPr>
        <cNvPr id="334" name="Image 334" descr="Picture"/>
        <cNvPicPr/>
      </nvPicPr>
      <blipFill>
        <a:blip cstate="print" r:embed="rId33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335</row>
      <rowOff>0</rowOff>
    </from>
    <ext cx="2000250" cy="1095375"/>
    <pic>
      <nvPicPr>
        <cNvPr id="335" name="Image 335" descr="Picture"/>
        <cNvPicPr/>
      </nvPicPr>
      <blipFill>
        <a:blip cstate="print" r:embed="rId33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336</row>
      <rowOff>0</rowOff>
    </from>
    <ext cx="2000250" cy="1095375"/>
    <pic>
      <nvPicPr>
        <cNvPr id="336" name="Image 336" descr="Picture"/>
        <cNvPicPr/>
      </nvPicPr>
      <blipFill>
        <a:blip cstate="print" r:embed="rId33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337</row>
      <rowOff>0</rowOff>
    </from>
    <ext cx="2000250" cy="1095375"/>
    <pic>
      <nvPicPr>
        <cNvPr id="337" name="Image 337" descr="Picture"/>
        <cNvPicPr/>
      </nvPicPr>
      <blipFill>
        <a:blip cstate="print" r:embed="rId33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338</row>
      <rowOff>0</rowOff>
    </from>
    <ext cx="2000250" cy="1095375"/>
    <pic>
      <nvPicPr>
        <cNvPr id="338" name="Image 338" descr="Picture"/>
        <cNvPicPr/>
      </nvPicPr>
      <blipFill>
        <a:blip cstate="print" r:embed="rId33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339</row>
      <rowOff>0</rowOff>
    </from>
    <ext cx="2000250" cy="1095375"/>
    <pic>
      <nvPicPr>
        <cNvPr id="339" name="Image 339" descr="Picture"/>
        <cNvPicPr/>
      </nvPicPr>
      <blipFill>
        <a:blip cstate="print" r:embed="rId33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340</row>
      <rowOff>0</rowOff>
    </from>
    <ext cx="2000250" cy="1095375"/>
    <pic>
      <nvPicPr>
        <cNvPr id="340" name="Image 340" descr="Picture"/>
        <cNvPicPr/>
      </nvPicPr>
      <blipFill>
        <a:blip cstate="print" r:embed="rId34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341</row>
      <rowOff>0</rowOff>
    </from>
    <ext cx="2000250" cy="1095375"/>
    <pic>
      <nvPicPr>
        <cNvPr id="341" name="Image 341" descr="Picture"/>
        <cNvPicPr/>
      </nvPicPr>
      <blipFill>
        <a:blip cstate="print" r:embed="rId34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342</row>
      <rowOff>0</rowOff>
    </from>
    <ext cx="2000250" cy="1095375"/>
    <pic>
      <nvPicPr>
        <cNvPr id="342" name="Image 342" descr="Picture"/>
        <cNvPicPr/>
      </nvPicPr>
      <blipFill>
        <a:blip cstate="print" r:embed="rId34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343</row>
      <rowOff>0</rowOff>
    </from>
    <ext cx="2000250" cy="1095375"/>
    <pic>
      <nvPicPr>
        <cNvPr id="343" name="Image 343" descr="Picture"/>
        <cNvPicPr/>
      </nvPicPr>
      <blipFill>
        <a:blip cstate="print" r:embed="rId34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344</row>
      <rowOff>0</rowOff>
    </from>
    <ext cx="2000250" cy="1095375"/>
    <pic>
      <nvPicPr>
        <cNvPr id="344" name="Image 344" descr="Picture"/>
        <cNvPicPr/>
      </nvPicPr>
      <blipFill>
        <a:blip cstate="print" r:embed="rId34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345</row>
      <rowOff>0</rowOff>
    </from>
    <ext cx="2000250" cy="1095375"/>
    <pic>
      <nvPicPr>
        <cNvPr id="345" name="Image 345" descr="Picture"/>
        <cNvPicPr/>
      </nvPicPr>
      <blipFill>
        <a:blip cstate="print" r:embed="rId34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346</row>
      <rowOff>0</rowOff>
    </from>
    <ext cx="2000250" cy="1095375"/>
    <pic>
      <nvPicPr>
        <cNvPr id="346" name="Image 346" descr="Picture"/>
        <cNvPicPr/>
      </nvPicPr>
      <blipFill>
        <a:blip cstate="print" r:embed="rId34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347</row>
      <rowOff>0</rowOff>
    </from>
    <ext cx="2000250" cy="1095375"/>
    <pic>
      <nvPicPr>
        <cNvPr id="347" name="Image 347" descr="Picture"/>
        <cNvPicPr/>
      </nvPicPr>
      <blipFill>
        <a:blip cstate="print" r:embed="rId34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348</row>
      <rowOff>0</rowOff>
    </from>
    <ext cx="2000250" cy="1095375"/>
    <pic>
      <nvPicPr>
        <cNvPr id="348" name="Image 348" descr="Picture"/>
        <cNvPicPr/>
      </nvPicPr>
      <blipFill>
        <a:blip cstate="print" r:embed="rId34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349</row>
      <rowOff>0</rowOff>
    </from>
    <ext cx="2000250" cy="1095375"/>
    <pic>
      <nvPicPr>
        <cNvPr id="349" name="Image 349" descr="Picture"/>
        <cNvPicPr/>
      </nvPicPr>
      <blipFill>
        <a:blip cstate="print" r:embed="rId34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350</row>
      <rowOff>0</rowOff>
    </from>
    <ext cx="2000250" cy="1095375"/>
    <pic>
      <nvPicPr>
        <cNvPr id="350" name="Image 350" descr="Picture"/>
        <cNvPicPr/>
      </nvPicPr>
      <blipFill>
        <a:blip cstate="print" r:embed="rId35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351</row>
      <rowOff>0</rowOff>
    </from>
    <ext cx="2000250" cy="1095375"/>
    <pic>
      <nvPicPr>
        <cNvPr id="351" name="Image 351" descr="Picture"/>
        <cNvPicPr/>
      </nvPicPr>
      <blipFill>
        <a:blip cstate="print" r:embed="rId35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352</row>
      <rowOff>0</rowOff>
    </from>
    <ext cx="2000250" cy="1095375"/>
    <pic>
      <nvPicPr>
        <cNvPr id="352" name="Image 352" descr="Picture"/>
        <cNvPicPr/>
      </nvPicPr>
      <blipFill>
        <a:blip cstate="print" r:embed="rId35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353</row>
      <rowOff>0</rowOff>
    </from>
    <ext cx="2000250" cy="1095375"/>
    <pic>
      <nvPicPr>
        <cNvPr id="353" name="Image 353" descr="Picture"/>
        <cNvPicPr/>
      </nvPicPr>
      <blipFill>
        <a:blip cstate="print" r:embed="rId35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354</row>
      <rowOff>0</rowOff>
    </from>
    <ext cx="2000250" cy="1095375"/>
    <pic>
      <nvPicPr>
        <cNvPr id="354" name="Image 354" descr="Picture"/>
        <cNvPicPr/>
      </nvPicPr>
      <blipFill>
        <a:blip cstate="print" r:embed="rId35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355</row>
      <rowOff>0</rowOff>
    </from>
    <ext cx="2000250" cy="1095375"/>
    <pic>
      <nvPicPr>
        <cNvPr id="355" name="Image 355" descr="Picture"/>
        <cNvPicPr/>
      </nvPicPr>
      <blipFill>
        <a:blip cstate="print" r:embed="rId35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356</row>
      <rowOff>0</rowOff>
    </from>
    <ext cx="2000250" cy="1095375"/>
    <pic>
      <nvPicPr>
        <cNvPr id="356" name="Image 356" descr="Picture"/>
        <cNvPicPr/>
      </nvPicPr>
      <blipFill>
        <a:blip cstate="print" r:embed="rId356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357</row>
      <rowOff>0</rowOff>
    </from>
    <ext cx="2000250" cy="1095375"/>
    <pic>
      <nvPicPr>
        <cNvPr id="357" name="Image 357" descr="Picture"/>
        <cNvPicPr/>
      </nvPicPr>
      <blipFill>
        <a:blip cstate="print" r:embed="rId357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358</row>
      <rowOff>0</rowOff>
    </from>
    <ext cx="2000250" cy="1095375"/>
    <pic>
      <nvPicPr>
        <cNvPr id="358" name="Image 358" descr="Picture"/>
        <cNvPicPr/>
      </nvPicPr>
      <blipFill>
        <a:blip cstate="print" r:embed="rId358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359</row>
      <rowOff>0</rowOff>
    </from>
    <ext cx="2000250" cy="1095375"/>
    <pic>
      <nvPicPr>
        <cNvPr id="359" name="Image 359" descr="Picture"/>
        <cNvPicPr/>
      </nvPicPr>
      <blipFill>
        <a:blip cstate="print" r:embed="rId359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360</row>
      <rowOff>0</rowOff>
    </from>
    <ext cx="2000250" cy="1095375"/>
    <pic>
      <nvPicPr>
        <cNvPr id="360" name="Image 360" descr="Picture"/>
        <cNvPicPr/>
      </nvPicPr>
      <blipFill>
        <a:blip cstate="print" r:embed="rId360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361</row>
      <rowOff>0</rowOff>
    </from>
    <ext cx="2000250" cy="1095375"/>
    <pic>
      <nvPicPr>
        <cNvPr id="361" name="Image 361" descr="Picture"/>
        <cNvPicPr/>
      </nvPicPr>
      <blipFill>
        <a:blip cstate="print" r:embed="rId361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362</row>
      <rowOff>0</rowOff>
    </from>
    <ext cx="2000250" cy="1095375"/>
    <pic>
      <nvPicPr>
        <cNvPr id="362" name="Image 362" descr="Picture"/>
        <cNvPicPr/>
      </nvPicPr>
      <blipFill>
        <a:blip cstate="print" r:embed="rId362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363</row>
      <rowOff>0</rowOff>
    </from>
    <ext cx="2000250" cy="1095375"/>
    <pic>
      <nvPicPr>
        <cNvPr id="363" name="Image 363" descr="Picture"/>
        <cNvPicPr/>
      </nvPicPr>
      <blipFill>
        <a:blip cstate="print" r:embed="rId363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364</row>
      <rowOff>0</rowOff>
    </from>
    <ext cx="2000250" cy="1095375"/>
    <pic>
      <nvPicPr>
        <cNvPr id="364" name="Image 364" descr="Picture"/>
        <cNvPicPr/>
      </nvPicPr>
      <blipFill>
        <a:blip cstate="print" r:embed="rId364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365</row>
      <rowOff>0</rowOff>
    </from>
    <ext cx="2000250" cy="1095375"/>
    <pic>
      <nvPicPr>
        <cNvPr id="365" name="Image 365" descr="Picture"/>
        <cNvPicPr/>
      </nvPicPr>
      <blipFill>
        <a:blip cstate="print" r:embed="rId365"/>
        <a:stretch>
          <a:fillRect/>
        </a:stretch>
      </blipFill>
      <spPr>
        <a:prstGeom prst="rect"/>
      </spPr>
    </pic>
    <clientData/>
  </oneCellAnchor>
  <oneCellAnchor>
    <from>
      <col>33</col>
      <colOff>0</colOff>
      <row>366</row>
      <rowOff>0</rowOff>
    </from>
    <ext cx="2000250" cy="1095375"/>
    <pic>
      <nvPicPr>
        <cNvPr id="366" name="Image 366" descr="Picture"/>
        <cNvPicPr/>
      </nvPicPr>
      <blipFill>
        <a:blip cstate="print" r:embed="rId366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Mã Bộ</t>
        </is>
      </c>
      <c r="B1" t="inlineStr">
        <is>
          <t>Tên Bộ Thuật Toán</t>
        </is>
      </c>
      <c r="C1" t="inlineStr">
        <is>
          <t>Tổng Tín Hiệu Chuẩn</t>
        </is>
      </c>
      <c r="D1" t="inlineStr">
        <is>
          <t>Đã Phân Định</t>
        </is>
      </c>
      <c r="E1" t="inlineStr">
        <is>
          <t>Lệnh THẮNG</t>
        </is>
      </c>
      <c r="F1" t="inlineStr">
        <is>
          <t>Lệnh THUA</t>
        </is>
      </c>
      <c r="G1" t="inlineStr">
        <is>
          <t>Win Rate T+3 (Hàng Về)</t>
        </is>
      </c>
      <c r="H1" t="inlineStr">
        <is>
          <t>Win Rate Tổng (%)</t>
        </is>
      </c>
      <c r="I1" t="inlineStr">
        <is>
          <t>Lãi TB Lệnh Thắng (Avg Win)</t>
        </is>
      </c>
      <c r="J1" t="inlineStr">
        <is>
          <t>Lỗ TB Lệnh Thua (Avg Loss)</t>
        </is>
      </c>
      <c r="K1" t="inlineStr">
        <is>
          <t>Tỷ Lệ R:R (Payoff Ratio)</t>
        </is>
      </c>
      <c r="L1" t="inlineStr">
        <is>
          <t>Profit Factor (Tổng Lãi/Lỗ)</t>
        </is>
      </c>
      <c r="M1" t="inlineStr">
        <is>
          <t>Kỳ Vọng Toán Học (Expectancy)</t>
        </is>
      </c>
      <c r="N1" t="inlineStr">
        <is>
          <t>Alpha TB vs VNINDEX</t>
        </is>
      </c>
      <c r="O1" t="inlineStr">
        <is>
          <t>Đánh Giá Chuẩn Quỹ Định Lượng</t>
        </is>
      </c>
    </row>
    <row r="2">
      <c r="A2" t="inlineStr">
        <is>
          <t>ALGO_01</t>
        </is>
      </c>
      <c r="B2" t="inlineStr">
        <is>
          <t>🔥 BỘ 01: BÙNG NỔ DÒNG TIỀN &amp; VƯỢT NỀN (CANSLIM BREAKOUT)</t>
        </is>
      </c>
      <c r="C2">
        <f>COUNTIF('2_Nhat_Ky_Theo_Doi_Tuong_Lai'!$B$2:$B$1000, A2)</f>
        <v/>
      </c>
      <c r="D2">
        <f>E2+F2</f>
        <v/>
      </c>
      <c r="E2">
        <f>COUNTIFS('2_Nhat_Ky_Theo_Doi_Tuong_Lai'!$B$2:$B$1000, A2, '2_Nhat_Ky_Theo_Doi_Tuong_Lai'!$AF$2:$AF$1000, "THẮNG")</f>
        <v/>
      </c>
      <c r="F2">
        <f>COUNTIFS('2_Nhat_Ky_Theo_Doi_Tuong_Lai'!$B$2:$B$1000, A2, '2_Nhat_Ky_Theo_Doi_Tuong_Lai'!$AF$2:$AF$1000, "THUA")</f>
        <v/>
      </c>
      <c r="G2">
        <f>IFERROR(COUNTIFS('2_Nhat_Ky_Theo_Doi_Tuong_Lai'!$B$2:$B$1000, A2, '2_Nhat_Ky_Theo_Doi_Tuong_Lai'!$AE$2:$AE$1000, "THẮNG")/COUNTIFS('2_Nhat_Ky_Theo_Doi_Tuong_Lai'!$B$2:$B$1000, A2, '2_Nhat_Ky_Theo_Doi_Tuong_Lai'!$AE$2:$AE$1000, "&lt;&gt;CHỜ T+3"), 0)</f>
        <v/>
      </c>
      <c r="H2">
        <f>IF(D2&gt;0, E2/D2, 0)</f>
        <v/>
      </c>
      <c r="I2">
        <f>IFERROR(AVERAGEIFS('2_Nhat_Ky_Theo_Doi_Tuong_Lai'!$AA$2:$AA$1000, '2_Nhat_Ky_Theo_Doi_Tuong_Lai'!$B$2:$B$1000, A2, '2_Nhat_Ky_Theo_Doi_Tuong_Lai'!$AF$2:$AF$1000, "THẮNG"), 0)</f>
        <v/>
      </c>
      <c r="J2">
        <f>IFERROR(AVERAGEIFS('2_Nhat_Ky_Theo_Doi_Tuong_Lai'!$AA$2:$AA$1000, '2_Nhat_Ky_Theo_Doi_Tuong_Lai'!$B$2:$B$1000, A2, '2_Nhat_Ky_Theo_Doi_Tuong_Lai'!$AF$2:$AF$1000, "THUA"), 0)</f>
        <v/>
      </c>
      <c r="K2">
        <f>IF(AND(F2&gt;0, ABS(J2)&gt;0), I2/ABS(J2), IF(E2&gt;0, 5.0, 0))</f>
        <v/>
      </c>
      <c r="L2">
        <f>IF(ABS(SUMIFS('2_Nhat_Ky_Theo_Doi_Tuong_Lai'!$AA$2:$AA$1000, '2_Nhat_Ky_Theo_Doi_Tuong_Lai'!$B$2:$B$1000, A2, '2_Nhat_Ky_Theo_Doi_Tuong_Lai'!$AF$2:$AF$1000, "THUA"))&gt;0, SUMIFS('2_Nhat_Ky_Theo_Doi_Tuong_Lai'!$AA$2:$AA$1000, '2_Nhat_Ky_Theo_Doi_Tuong_Lai'!$B$2:$B$1000, A2, '2_Nhat_Ky_Theo_Doi_Tuong_Lai'!$AF$2:$AF$1000, "THẮNG")/ABS(SUMIFS('2_Nhat_Ky_Theo_Doi_Tuong_Lai'!$AA$2:$AA$1000, '2_Nhat_Ky_Theo_Doi_Tuong_Lai'!$B$2:$B$1000, A2, '2_Nhat_Ky_Theo_Doi_Tuong_Lai'!$AF$2:$AF$1000, "THUA")), IF(E2&gt;0, 5.0, 0))</f>
        <v/>
      </c>
      <c r="M2">
        <f>IF(D2&gt;0, (H2*I2)+((1-H2)*J2), 0)</f>
        <v/>
      </c>
      <c r="N2">
        <f>IFERROR(AVERAGEIFS('2_Nhat_Ky_Theo_Doi_Tuong_Lai'!$AB$2:$AB$1000, '2_Nhat_Ky_Theo_Doi_Tuong_Lai'!$B$2:$B$1000, A2, '2_Nhat_Ky_Theo_Doi_Tuong_Lai'!$AF$2:$AF$1000, "&lt;&gt;ĐANG CHỜ"), 0)</f>
        <v/>
      </c>
      <c r="O2">
        <f>IF(D2=0, "⏳ Đang chờ T+1 -&gt; T+3", IF(AND(M2&gt;=0.015, L2&gt;=1.5), "🏆 CHÉN THÁNH (Giải ngân Lớn)", IF(M2&gt;0, "🟢 KỲ VỌNG DƯƠNG (Có Lợi Thế)", "🔴 KỲ VỌNG ÂM (Tạm Ngưng)")))</f>
        <v/>
      </c>
    </row>
    <row r="3">
      <c r="A3" t="inlineStr">
        <is>
          <t>ALGO_02</t>
        </is>
      </c>
      <c r="B3" t="inlineStr">
        <is>
          <t>🛡️ BỘ 02: GOM NỀN TÍCH LŨY SIẾT BIÊN ĐỘ VCP (SEPA ACCUMULATION)</t>
        </is>
      </c>
      <c r="C3">
        <f>COUNTIF('2_Nhat_Ky_Theo_Doi_Tuong_Lai'!$B$2:$B$1000, A3)</f>
        <v/>
      </c>
      <c r="D3">
        <f>E3+F3</f>
        <v/>
      </c>
      <c r="E3">
        <f>COUNTIFS('2_Nhat_Ky_Theo_Doi_Tuong_Lai'!$B$2:$B$1000, A3, '2_Nhat_Ky_Theo_Doi_Tuong_Lai'!$AF$2:$AF$1000, "THẮNG")</f>
        <v/>
      </c>
      <c r="F3">
        <f>COUNTIFS('2_Nhat_Ky_Theo_Doi_Tuong_Lai'!$B$2:$B$1000, A3, '2_Nhat_Ky_Theo_Doi_Tuong_Lai'!$AF$2:$AF$1000, "THUA")</f>
        <v/>
      </c>
      <c r="G3">
        <f>IFERROR(COUNTIFS('2_Nhat_Ky_Theo_Doi_Tuong_Lai'!$B$2:$B$1000, A3, '2_Nhat_Ky_Theo_Doi_Tuong_Lai'!$AE$2:$AE$1000, "THẮNG")/COUNTIFS('2_Nhat_Ky_Theo_Doi_Tuong_Lai'!$B$2:$B$1000, A3, '2_Nhat_Ky_Theo_Doi_Tuong_Lai'!$AE$2:$AE$1000, "&lt;&gt;CHỜ T+3"), 0)</f>
        <v/>
      </c>
      <c r="H3">
        <f>IF(D3&gt;0, E3/D3, 0)</f>
        <v/>
      </c>
      <c r="I3">
        <f>IFERROR(AVERAGEIFS('2_Nhat_Ky_Theo_Doi_Tuong_Lai'!$AA$2:$AA$1000, '2_Nhat_Ky_Theo_Doi_Tuong_Lai'!$B$2:$B$1000, A3, '2_Nhat_Ky_Theo_Doi_Tuong_Lai'!$AF$2:$AF$1000, "THẮNG"), 0)</f>
        <v/>
      </c>
      <c r="J3">
        <f>IFERROR(AVERAGEIFS('2_Nhat_Ky_Theo_Doi_Tuong_Lai'!$AA$2:$AA$1000, '2_Nhat_Ky_Theo_Doi_Tuong_Lai'!$B$2:$B$1000, A3, '2_Nhat_Ky_Theo_Doi_Tuong_Lai'!$AF$2:$AF$1000, "THUA"), 0)</f>
        <v/>
      </c>
      <c r="K3">
        <f>IF(AND(F3&gt;0, ABS(J3)&gt;0), I3/ABS(J3), IF(E3&gt;0, 5.0, 0))</f>
        <v/>
      </c>
      <c r="L3">
        <f>IF(ABS(SUMIFS('2_Nhat_Ky_Theo_Doi_Tuong_Lai'!$AA$2:$AA$1000, '2_Nhat_Ky_Theo_Doi_Tuong_Lai'!$B$2:$B$1000, A3, '2_Nhat_Ky_Theo_Doi_Tuong_Lai'!$AF$2:$AF$1000, "THUA"))&gt;0, SUMIFS('2_Nhat_Ky_Theo_Doi_Tuong_Lai'!$AA$2:$AA$1000, '2_Nhat_Ky_Theo_Doi_Tuong_Lai'!$B$2:$B$1000, A3, '2_Nhat_Ky_Theo_Doi_Tuong_Lai'!$AF$2:$AF$1000, "THẮNG")/ABS(SUMIFS('2_Nhat_Ky_Theo_Doi_Tuong_Lai'!$AA$2:$AA$1000, '2_Nhat_Ky_Theo_Doi_Tuong_Lai'!$B$2:$B$1000, A3, '2_Nhat_Ky_Theo_Doi_Tuong_Lai'!$AF$2:$AF$1000, "THUA")), IF(E3&gt;0, 5.0, 0))</f>
        <v/>
      </c>
      <c r="M3">
        <f>IF(D3&gt;0, (H3*I3)+((1-H3)*J3), 0)</f>
        <v/>
      </c>
      <c r="N3">
        <f>IFERROR(AVERAGEIFS('2_Nhat_Ky_Theo_Doi_Tuong_Lai'!$AB$2:$AB$1000, '2_Nhat_Ky_Theo_Doi_Tuong_Lai'!$B$2:$B$1000, A3, '2_Nhat_Ky_Theo_Doi_Tuong_Lai'!$AF$2:$AF$1000, "&lt;&gt;ĐANG CHỜ"), 0)</f>
        <v/>
      </c>
      <c r="O3">
        <f>IF(D3=0, "⏳ Đang chờ T+1 -&gt; T+3", IF(AND(M3&gt;=0.015, L3&gt;=1.5), "🏆 CHÉN THÁNH (Giải ngân Lớn)", IF(M3&gt;0, "🟢 KỲ VỌNG DƯƠNG (Có Lợi Thế)", "🔴 KỲ VỌNG ÂM (Tạm Ngưng)")))</f>
        <v/>
      </c>
    </row>
    <row r="4">
      <c r="A4" t="inlineStr">
        <is>
          <t>ALGO_03</t>
        </is>
      </c>
      <c r="B4" t="inlineStr">
        <is>
          <t>⚡ BỘ 03: BẮT ĐÁY RÚT CHÂN &amp; ĐẢO CHIỀU QUÁ BÁN (WYCKOFF SPRING)</t>
        </is>
      </c>
      <c r="C4">
        <f>COUNTIF('2_Nhat_Ky_Theo_Doi_Tuong_Lai'!$B$2:$B$1000, A4)</f>
        <v/>
      </c>
      <c r="D4">
        <f>E4+F4</f>
        <v/>
      </c>
      <c r="E4">
        <f>COUNTIFS('2_Nhat_Ky_Theo_Doi_Tuong_Lai'!$B$2:$B$1000, A4, '2_Nhat_Ky_Theo_Doi_Tuong_Lai'!$AF$2:$AF$1000, "THẮNG")</f>
        <v/>
      </c>
      <c r="F4">
        <f>COUNTIFS('2_Nhat_Ky_Theo_Doi_Tuong_Lai'!$B$2:$B$1000, A4, '2_Nhat_Ky_Theo_Doi_Tuong_Lai'!$AF$2:$AF$1000, "THUA")</f>
        <v/>
      </c>
      <c r="G4">
        <f>IFERROR(COUNTIFS('2_Nhat_Ky_Theo_Doi_Tuong_Lai'!$B$2:$B$1000, A4, '2_Nhat_Ky_Theo_Doi_Tuong_Lai'!$AE$2:$AE$1000, "THẮNG")/COUNTIFS('2_Nhat_Ky_Theo_Doi_Tuong_Lai'!$B$2:$B$1000, A4, '2_Nhat_Ky_Theo_Doi_Tuong_Lai'!$AE$2:$AE$1000, "&lt;&gt;CHỜ T+3"), 0)</f>
        <v/>
      </c>
      <c r="H4">
        <f>IF(D4&gt;0, E4/D4, 0)</f>
        <v/>
      </c>
      <c r="I4">
        <f>IFERROR(AVERAGEIFS('2_Nhat_Ky_Theo_Doi_Tuong_Lai'!$AA$2:$AA$1000, '2_Nhat_Ky_Theo_Doi_Tuong_Lai'!$B$2:$B$1000, A4, '2_Nhat_Ky_Theo_Doi_Tuong_Lai'!$AF$2:$AF$1000, "THẮNG"), 0)</f>
        <v/>
      </c>
      <c r="J4">
        <f>IFERROR(AVERAGEIFS('2_Nhat_Ky_Theo_Doi_Tuong_Lai'!$AA$2:$AA$1000, '2_Nhat_Ky_Theo_Doi_Tuong_Lai'!$B$2:$B$1000, A4, '2_Nhat_Ky_Theo_Doi_Tuong_Lai'!$AF$2:$AF$1000, "THUA"), 0)</f>
        <v/>
      </c>
      <c r="K4">
        <f>IF(AND(F4&gt;0, ABS(J4)&gt;0), I4/ABS(J4), IF(E4&gt;0, 5.0, 0))</f>
        <v/>
      </c>
      <c r="L4">
        <f>IF(ABS(SUMIFS('2_Nhat_Ky_Theo_Doi_Tuong_Lai'!$AA$2:$AA$1000, '2_Nhat_Ky_Theo_Doi_Tuong_Lai'!$B$2:$B$1000, A4, '2_Nhat_Ky_Theo_Doi_Tuong_Lai'!$AF$2:$AF$1000, "THUA"))&gt;0, SUMIFS('2_Nhat_Ky_Theo_Doi_Tuong_Lai'!$AA$2:$AA$1000, '2_Nhat_Ky_Theo_Doi_Tuong_Lai'!$B$2:$B$1000, A4, '2_Nhat_Ky_Theo_Doi_Tuong_Lai'!$AF$2:$AF$1000, "THẮNG")/ABS(SUMIFS('2_Nhat_Ky_Theo_Doi_Tuong_Lai'!$AA$2:$AA$1000, '2_Nhat_Ky_Theo_Doi_Tuong_Lai'!$B$2:$B$1000, A4, '2_Nhat_Ky_Theo_Doi_Tuong_Lai'!$AF$2:$AF$1000, "THUA")), IF(E4&gt;0, 5.0, 0))</f>
        <v/>
      </c>
      <c r="M4">
        <f>IF(D4&gt;0, (H4*I4)+((1-H4)*J4), 0)</f>
        <v/>
      </c>
      <c r="N4">
        <f>IFERROR(AVERAGEIFS('2_Nhat_Ky_Theo_Doi_Tuong_Lai'!$AB$2:$AB$1000, '2_Nhat_Ky_Theo_Doi_Tuong_Lai'!$B$2:$B$1000, A4, '2_Nhat_Ky_Theo_Doi_Tuong_Lai'!$AF$2:$AF$1000, "&lt;&gt;ĐANG CHỜ"), 0)</f>
        <v/>
      </c>
      <c r="O4">
        <f>IF(D4=0, "⏳ Đang chờ T+1 -&gt; T+3", IF(AND(M4&gt;=0.015, L4&gt;=1.5), "🏆 CHÉN THÁNH (Giải ngân Lớn)", IF(M4&gt;0, "🟢 KỲ VỌNG DƯƠNG (Có Lợi Thế)", "🔴 KỲ VỌNG ÂM (Tạm Ngưng)")))</f>
        <v/>
      </c>
    </row>
    <row r="5">
      <c r="A5" t="inlineStr">
        <is>
          <t>ALGO_04</t>
        </is>
      </c>
      <c r="B5" t="inlineStr">
        <is>
          <t>👑 BỘ 04: SIÊU CỔ PHIẾU KHÁNG BÃO &amp; ĐỈNH 52W (RS ALPHA LEADER)</t>
        </is>
      </c>
      <c r="C5">
        <f>COUNTIF('2_Nhat_Ky_Theo_Doi_Tuong_Lai'!$B$2:$B$1000, A5)</f>
        <v/>
      </c>
      <c r="D5">
        <f>E5+F5</f>
        <v/>
      </c>
      <c r="E5">
        <f>COUNTIFS('2_Nhat_Ky_Theo_Doi_Tuong_Lai'!$B$2:$B$1000, A5, '2_Nhat_Ky_Theo_Doi_Tuong_Lai'!$AF$2:$AF$1000, "THẮNG")</f>
        <v/>
      </c>
      <c r="F5">
        <f>COUNTIFS('2_Nhat_Ky_Theo_Doi_Tuong_Lai'!$B$2:$B$1000, A5, '2_Nhat_Ky_Theo_Doi_Tuong_Lai'!$AF$2:$AF$1000, "THUA")</f>
        <v/>
      </c>
      <c r="G5">
        <f>IFERROR(COUNTIFS('2_Nhat_Ky_Theo_Doi_Tuong_Lai'!$B$2:$B$1000, A5, '2_Nhat_Ky_Theo_Doi_Tuong_Lai'!$AE$2:$AE$1000, "THẮNG")/COUNTIFS('2_Nhat_Ky_Theo_Doi_Tuong_Lai'!$B$2:$B$1000, A5, '2_Nhat_Ky_Theo_Doi_Tuong_Lai'!$AE$2:$AE$1000, "&lt;&gt;CHỜ T+3"), 0)</f>
        <v/>
      </c>
      <c r="H5">
        <f>IF(D5&gt;0, E5/D5, 0)</f>
        <v/>
      </c>
      <c r="I5">
        <f>IFERROR(AVERAGEIFS('2_Nhat_Ky_Theo_Doi_Tuong_Lai'!$AA$2:$AA$1000, '2_Nhat_Ky_Theo_Doi_Tuong_Lai'!$B$2:$B$1000, A5, '2_Nhat_Ky_Theo_Doi_Tuong_Lai'!$AF$2:$AF$1000, "THẮNG"), 0)</f>
        <v/>
      </c>
      <c r="J5">
        <f>IFERROR(AVERAGEIFS('2_Nhat_Ky_Theo_Doi_Tuong_Lai'!$AA$2:$AA$1000, '2_Nhat_Ky_Theo_Doi_Tuong_Lai'!$B$2:$B$1000, A5, '2_Nhat_Ky_Theo_Doi_Tuong_Lai'!$AF$2:$AF$1000, "THUA"), 0)</f>
        <v/>
      </c>
      <c r="K5">
        <f>IF(AND(F5&gt;0, ABS(J5)&gt;0), I5/ABS(J5), IF(E5&gt;0, 5.0, 0))</f>
        <v/>
      </c>
      <c r="L5">
        <f>IF(ABS(SUMIFS('2_Nhat_Ky_Theo_Doi_Tuong_Lai'!$AA$2:$AA$1000, '2_Nhat_Ky_Theo_Doi_Tuong_Lai'!$B$2:$B$1000, A5, '2_Nhat_Ky_Theo_Doi_Tuong_Lai'!$AF$2:$AF$1000, "THUA"))&gt;0, SUMIFS('2_Nhat_Ky_Theo_Doi_Tuong_Lai'!$AA$2:$AA$1000, '2_Nhat_Ky_Theo_Doi_Tuong_Lai'!$B$2:$B$1000, A5, '2_Nhat_Ky_Theo_Doi_Tuong_Lai'!$AF$2:$AF$1000, "THẮNG")/ABS(SUMIFS('2_Nhat_Ky_Theo_Doi_Tuong_Lai'!$AA$2:$AA$1000, '2_Nhat_Ky_Theo_Doi_Tuong_Lai'!$B$2:$B$1000, A5, '2_Nhat_Ky_Theo_Doi_Tuong_Lai'!$AF$2:$AF$1000, "THUA")), IF(E5&gt;0, 5.0, 0))</f>
        <v/>
      </c>
      <c r="M5">
        <f>IF(D5&gt;0, (H5*I5)+((1-H5)*J5), 0)</f>
        <v/>
      </c>
      <c r="N5">
        <f>IFERROR(AVERAGEIFS('2_Nhat_Ky_Theo_Doi_Tuong_Lai'!$AB$2:$AB$1000, '2_Nhat_Ky_Theo_Doi_Tuong_Lai'!$B$2:$B$1000, A5, '2_Nhat_Ky_Theo_Doi_Tuong_Lai'!$AF$2:$AF$1000, "&lt;&gt;ĐANG CHỜ"), 0)</f>
        <v/>
      </c>
      <c r="O5">
        <f>IF(D5=0, "⏳ Đang chờ T+1 -&gt; T+3", IF(AND(M5&gt;=0.015, L5&gt;=1.5), "🏆 CHÉN THÁNH (Giải ngân Lớn)", IF(M5&gt;0, "🟢 KỲ VỌNG DƯƠNG (Có Lợi Thế)", "🔴 KỲ VỌNG ÂM (Tạm Ngưng)")))</f>
        <v/>
      </c>
    </row>
    <row r="6">
      <c r="A6" t="inlineStr">
        <is>
          <t>ALGO_05</t>
        </is>
      </c>
      <c r="B6" t="inlineStr">
        <is>
          <t>🎯 BỘ 05: ĐIỂM MUA KÉO NGƯỢC HỖ TRỢ NGẮN HẠN (MA20 PULLBACK)</t>
        </is>
      </c>
      <c r="C6">
        <f>COUNTIF('2_Nhat_Ky_Theo_Doi_Tuong_Lai'!$B$2:$B$1000, A6)</f>
        <v/>
      </c>
      <c r="D6">
        <f>E6+F6</f>
        <v/>
      </c>
      <c r="E6">
        <f>COUNTIFS('2_Nhat_Ky_Theo_Doi_Tuong_Lai'!$B$2:$B$1000, A6, '2_Nhat_Ky_Theo_Doi_Tuong_Lai'!$AF$2:$AF$1000, "THẮNG")</f>
        <v/>
      </c>
      <c r="F6">
        <f>COUNTIFS('2_Nhat_Ky_Theo_Doi_Tuong_Lai'!$B$2:$B$1000, A6, '2_Nhat_Ky_Theo_Doi_Tuong_Lai'!$AF$2:$AF$1000, "THUA")</f>
        <v/>
      </c>
      <c r="G6">
        <f>IFERROR(COUNTIFS('2_Nhat_Ky_Theo_Doi_Tuong_Lai'!$B$2:$B$1000, A6, '2_Nhat_Ky_Theo_Doi_Tuong_Lai'!$AE$2:$AE$1000, "THẮNG")/COUNTIFS('2_Nhat_Ky_Theo_Doi_Tuong_Lai'!$B$2:$B$1000, A6, '2_Nhat_Ky_Theo_Doi_Tuong_Lai'!$AE$2:$AE$1000, "&lt;&gt;CHỜ T+3"), 0)</f>
        <v/>
      </c>
      <c r="H6">
        <f>IF(D6&gt;0, E6/D6, 0)</f>
        <v/>
      </c>
      <c r="I6">
        <f>IFERROR(AVERAGEIFS('2_Nhat_Ky_Theo_Doi_Tuong_Lai'!$AA$2:$AA$1000, '2_Nhat_Ky_Theo_Doi_Tuong_Lai'!$B$2:$B$1000, A6, '2_Nhat_Ky_Theo_Doi_Tuong_Lai'!$AF$2:$AF$1000, "THẮNG"), 0)</f>
        <v/>
      </c>
      <c r="J6">
        <f>IFERROR(AVERAGEIFS('2_Nhat_Ky_Theo_Doi_Tuong_Lai'!$AA$2:$AA$1000, '2_Nhat_Ky_Theo_Doi_Tuong_Lai'!$B$2:$B$1000, A6, '2_Nhat_Ky_Theo_Doi_Tuong_Lai'!$AF$2:$AF$1000, "THUA"), 0)</f>
        <v/>
      </c>
      <c r="K6">
        <f>IF(AND(F6&gt;0, ABS(J6)&gt;0), I6/ABS(J6), IF(E6&gt;0, 5.0, 0))</f>
        <v/>
      </c>
      <c r="L6">
        <f>IF(ABS(SUMIFS('2_Nhat_Ky_Theo_Doi_Tuong_Lai'!$AA$2:$AA$1000, '2_Nhat_Ky_Theo_Doi_Tuong_Lai'!$B$2:$B$1000, A6, '2_Nhat_Ky_Theo_Doi_Tuong_Lai'!$AF$2:$AF$1000, "THUA"))&gt;0, SUMIFS('2_Nhat_Ky_Theo_Doi_Tuong_Lai'!$AA$2:$AA$1000, '2_Nhat_Ky_Theo_Doi_Tuong_Lai'!$B$2:$B$1000, A6, '2_Nhat_Ky_Theo_Doi_Tuong_Lai'!$AF$2:$AF$1000, "THẮNG")/ABS(SUMIFS('2_Nhat_Ky_Theo_Doi_Tuong_Lai'!$AA$2:$AA$1000, '2_Nhat_Ky_Theo_Doi_Tuong_Lai'!$B$2:$B$1000, A6, '2_Nhat_Ky_Theo_Doi_Tuong_Lai'!$AF$2:$AF$1000, "THUA")), IF(E6&gt;0, 5.0, 0))</f>
        <v/>
      </c>
      <c r="M6">
        <f>IF(D6&gt;0, (H6*I6)+((1-H6)*J6), 0)</f>
        <v/>
      </c>
      <c r="N6">
        <f>IFERROR(AVERAGEIFS('2_Nhat_Ky_Theo_Doi_Tuong_Lai'!$AB$2:$AB$1000, '2_Nhat_Ky_Theo_Doi_Tuong_Lai'!$B$2:$B$1000, A6, '2_Nhat_Ky_Theo_Doi_Tuong_Lai'!$AF$2:$AF$1000, "&lt;&gt;ĐANG CHỜ"), 0)</f>
        <v/>
      </c>
      <c r="O6">
        <f>IF(D6=0, "⏳ Đang chờ T+1 -&gt; T+3", IF(AND(M6&gt;=0.015, L6&gt;=1.5), "🏆 CHÉN THÁNH (Giải ngân Lớn)", IF(M6&gt;0, "🟢 KỲ VỌNG DƯƠNG (Có Lợi Thế)", "🔴 KỲ VỌNG ÂM (Tạm Ngưng)")))</f>
        <v/>
      </c>
    </row>
    <row r="7">
      <c r="A7" t="inlineStr">
        <is>
          <t>ALGO_06</t>
        </is>
      </c>
      <c r="B7" t="inlineStr">
        <is>
          <t>📈 BỘ 06: ĐỒNG THUẬN ĐỘNG LƯỢNG MACD &amp; XU HƯỚNG ADX (TREND)</t>
        </is>
      </c>
      <c r="C7">
        <f>COUNTIF('2_Nhat_Ky_Theo_Doi_Tuong_Lai'!$B$2:$B$1000, A7)</f>
        <v/>
      </c>
      <c r="D7">
        <f>E7+F7</f>
        <v/>
      </c>
      <c r="E7">
        <f>COUNTIFS('2_Nhat_Ky_Theo_Doi_Tuong_Lai'!$B$2:$B$1000, A7, '2_Nhat_Ky_Theo_Doi_Tuong_Lai'!$AF$2:$AF$1000, "THẮNG")</f>
        <v/>
      </c>
      <c r="F7">
        <f>COUNTIFS('2_Nhat_Ky_Theo_Doi_Tuong_Lai'!$B$2:$B$1000, A7, '2_Nhat_Ky_Theo_Doi_Tuong_Lai'!$AF$2:$AF$1000, "THUA")</f>
        <v/>
      </c>
      <c r="G7">
        <f>IFERROR(COUNTIFS('2_Nhat_Ky_Theo_Doi_Tuong_Lai'!$B$2:$B$1000, A7, '2_Nhat_Ky_Theo_Doi_Tuong_Lai'!$AE$2:$AE$1000, "THẮNG")/COUNTIFS('2_Nhat_Ky_Theo_Doi_Tuong_Lai'!$B$2:$B$1000, A7, '2_Nhat_Ky_Theo_Doi_Tuong_Lai'!$AE$2:$AE$1000, "&lt;&gt;CHỜ T+3"), 0)</f>
        <v/>
      </c>
      <c r="H7">
        <f>IF(D7&gt;0, E7/D7, 0)</f>
        <v/>
      </c>
      <c r="I7">
        <f>IFERROR(AVERAGEIFS('2_Nhat_Ky_Theo_Doi_Tuong_Lai'!$AA$2:$AA$1000, '2_Nhat_Ky_Theo_Doi_Tuong_Lai'!$B$2:$B$1000, A7, '2_Nhat_Ky_Theo_Doi_Tuong_Lai'!$AF$2:$AF$1000, "THẮNG"), 0)</f>
        <v/>
      </c>
      <c r="J7">
        <f>IFERROR(AVERAGEIFS('2_Nhat_Ky_Theo_Doi_Tuong_Lai'!$AA$2:$AA$1000, '2_Nhat_Ky_Theo_Doi_Tuong_Lai'!$B$2:$B$1000, A7, '2_Nhat_Ky_Theo_Doi_Tuong_Lai'!$AF$2:$AF$1000, "THUA"), 0)</f>
        <v/>
      </c>
      <c r="K7">
        <f>IF(AND(F7&gt;0, ABS(J7)&gt;0), I7/ABS(J7), IF(E7&gt;0, 5.0, 0))</f>
        <v/>
      </c>
      <c r="L7">
        <f>IF(ABS(SUMIFS('2_Nhat_Ky_Theo_Doi_Tuong_Lai'!$AA$2:$AA$1000, '2_Nhat_Ky_Theo_Doi_Tuong_Lai'!$B$2:$B$1000, A7, '2_Nhat_Ky_Theo_Doi_Tuong_Lai'!$AF$2:$AF$1000, "THUA"))&gt;0, SUMIFS('2_Nhat_Ky_Theo_Doi_Tuong_Lai'!$AA$2:$AA$1000, '2_Nhat_Ky_Theo_Doi_Tuong_Lai'!$B$2:$B$1000, A7, '2_Nhat_Ky_Theo_Doi_Tuong_Lai'!$AF$2:$AF$1000, "THẮNG")/ABS(SUMIFS('2_Nhat_Ky_Theo_Doi_Tuong_Lai'!$AA$2:$AA$1000, '2_Nhat_Ky_Theo_Doi_Tuong_Lai'!$B$2:$B$1000, A7, '2_Nhat_Ky_Theo_Doi_Tuong_Lai'!$AF$2:$AF$1000, "THUA")), IF(E7&gt;0, 5.0, 0))</f>
        <v/>
      </c>
      <c r="M7">
        <f>IF(D7&gt;0, (H7*I7)+((1-H7)*J7), 0)</f>
        <v/>
      </c>
      <c r="N7">
        <f>IFERROR(AVERAGEIFS('2_Nhat_Ky_Theo_Doi_Tuong_Lai'!$AB$2:$AB$1000, '2_Nhat_Ky_Theo_Doi_Tuong_Lai'!$B$2:$B$1000, A7, '2_Nhat_Ky_Theo_Doi_Tuong_Lai'!$AF$2:$AF$1000, "&lt;&gt;ĐANG CHỜ"), 0)</f>
        <v/>
      </c>
      <c r="O7">
        <f>IF(D7=0, "⏳ Đang chờ T+1 -&gt; T+3", IF(AND(M7&gt;=0.015, L7&gt;=1.5), "🏆 CHÉN THÁNH (Giải ngân Lớn)", IF(M7&gt;0, "🟢 KỲ VỌNG DƯƠNG (Có Lợi Thế)", "🔴 KỲ VỌNG ÂM (Tạm Ngưng)")))</f>
        <v/>
      </c>
    </row>
    <row r="8">
      <c r="A8" t="inlineStr">
        <is>
          <t>ALGO_07</t>
        </is>
      </c>
      <c r="B8" t="inlineStr">
        <is>
          <t>🍾 BỘ 07: NÉN CHẶT CỔ CHAI &amp; BUNG NÚT BOLLINGER (BB SQUEEZE)</t>
        </is>
      </c>
      <c r="C8">
        <f>COUNTIF('2_Nhat_Ky_Theo_Doi_Tuong_Lai'!$B$2:$B$1000, A8)</f>
        <v/>
      </c>
      <c r="D8">
        <f>E8+F8</f>
        <v/>
      </c>
      <c r="E8">
        <f>COUNTIFS('2_Nhat_Ky_Theo_Doi_Tuong_Lai'!$B$2:$B$1000, A8, '2_Nhat_Ky_Theo_Doi_Tuong_Lai'!$AF$2:$AF$1000, "THẮNG")</f>
        <v/>
      </c>
      <c r="F8">
        <f>COUNTIFS('2_Nhat_Ky_Theo_Doi_Tuong_Lai'!$B$2:$B$1000, A8, '2_Nhat_Ky_Theo_Doi_Tuong_Lai'!$AF$2:$AF$1000, "THUA")</f>
        <v/>
      </c>
      <c r="G8">
        <f>IFERROR(COUNTIFS('2_Nhat_Ky_Theo_Doi_Tuong_Lai'!$B$2:$B$1000, A8, '2_Nhat_Ky_Theo_Doi_Tuong_Lai'!$AE$2:$AE$1000, "THẮNG")/COUNTIFS('2_Nhat_Ky_Theo_Doi_Tuong_Lai'!$B$2:$B$1000, A8, '2_Nhat_Ky_Theo_Doi_Tuong_Lai'!$AE$2:$AE$1000, "&lt;&gt;CHỜ T+3"), 0)</f>
        <v/>
      </c>
      <c r="H8">
        <f>IF(D8&gt;0, E8/D8, 0)</f>
        <v/>
      </c>
      <c r="I8">
        <f>IFERROR(AVERAGEIFS('2_Nhat_Ky_Theo_Doi_Tuong_Lai'!$AA$2:$AA$1000, '2_Nhat_Ky_Theo_Doi_Tuong_Lai'!$B$2:$B$1000, A8, '2_Nhat_Ky_Theo_Doi_Tuong_Lai'!$AF$2:$AF$1000, "THẮNG"), 0)</f>
        <v/>
      </c>
      <c r="J8">
        <f>IFERROR(AVERAGEIFS('2_Nhat_Ky_Theo_Doi_Tuong_Lai'!$AA$2:$AA$1000, '2_Nhat_Ky_Theo_Doi_Tuong_Lai'!$B$2:$B$1000, A8, '2_Nhat_Ky_Theo_Doi_Tuong_Lai'!$AF$2:$AF$1000, "THUA"), 0)</f>
        <v/>
      </c>
      <c r="K8">
        <f>IF(AND(F8&gt;0, ABS(J8)&gt;0), I8/ABS(J8), IF(E8&gt;0, 5.0, 0))</f>
        <v/>
      </c>
      <c r="L8">
        <f>IF(ABS(SUMIFS('2_Nhat_Ky_Theo_Doi_Tuong_Lai'!$AA$2:$AA$1000, '2_Nhat_Ky_Theo_Doi_Tuong_Lai'!$B$2:$B$1000, A8, '2_Nhat_Ky_Theo_Doi_Tuong_Lai'!$AF$2:$AF$1000, "THUA"))&gt;0, SUMIFS('2_Nhat_Ky_Theo_Doi_Tuong_Lai'!$AA$2:$AA$1000, '2_Nhat_Ky_Theo_Doi_Tuong_Lai'!$B$2:$B$1000, A8, '2_Nhat_Ky_Theo_Doi_Tuong_Lai'!$AF$2:$AF$1000, "THẮNG")/ABS(SUMIFS('2_Nhat_Ky_Theo_Doi_Tuong_Lai'!$AA$2:$AA$1000, '2_Nhat_Ky_Theo_Doi_Tuong_Lai'!$B$2:$B$1000, A8, '2_Nhat_Ky_Theo_Doi_Tuong_Lai'!$AF$2:$AF$1000, "THUA")), IF(E8&gt;0, 5.0, 0))</f>
        <v/>
      </c>
      <c r="M8">
        <f>IF(D8&gt;0, (H8*I8)+((1-H8)*J8), 0)</f>
        <v/>
      </c>
      <c r="N8">
        <f>IFERROR(AVERAGEIFS('2_Nhat_Ky_Theo_Doi_Tuong_Lai'!$AB$2:$AB$1000, '2_Nhat_Ky_Theo_Doi_Tuong_Lai'!$B$2:$B$1000, A8, '2_Nhat_Ky_Theo_Doi_Tuong_Lai'!$AF$2:$AF$1000, "&lt;&gt;ĐANG CHỜ"), 0)</f>
        <v/>
      </c>
      <c r="O8">
        <f>IF(D8=0, "⏳ Đang chờ T+1 -&gt; T+3", IF(AND(M8&gt;=0.015, L8&gt;=1.5), "🏆 CHÉN THÁNH (Giải ngân Lớn)", IF(M8&gt;0, "🟢 KỲ VỌNG DƯƠNG (Có Lợi Thế)", "🔴 KỲ VỌNG ÂM (Tạm Ngưng)")))</f>
        <v/>
      </c>
    </row>
    <row r="9">
      <c r="A9" t="inlineStr">
        <is>
          <t>ALGO_08</t>
        </is>
      </c>
      <c r="B9" t="inlineStr">
        <is>
          <t>🐳 BỘ 08: DÒNG TIỀN CÁ MẬP GOM NGẦM THANH KHOẢN LỚN (STEALTH)</t>
        </is>
      </c>
      <c r="C9">
        <f>COUNTIF('2_Nhat_Ky_Theo_Doi_Tuong_Lai'!$B$2:$B$1000, A9)</f>
        <v/>
      </c>
      <c r="D9">
        <f>E9+F9</f>
        <v/>
      </c>
      <c r="E9">
        <f>COUNTIFS('2_Nhat_Ky_Theo_Doi_Tuong_Lai'!$B$2:$B$1000, A9, '2_Nhat_Ky_Theo_Doi_Tuong_Lai'!$AF$2:$AF$1000, "THẮNG")</f>
        <v/>
      </c>
      <c r="F9">
        <f>COUNTIFS('2_Nhat_Ky_Theo_Doi_Tuong_Lai'!$B$2:$B$1000, A9, '2_Nhat_Ky_Theo_Doi_Tuong_Lai'!$AF$2:$AF$1000, "THUA")</f>
        <v/>
      </c>
      <c r="G9">
        <f>IFERROR(COUNTIFS('2_Nhat_Ky_Theo_Doi_Tuong_Lai'!$B$2:$B$1000, A9, '2_Nhat_Ky_Theo_Doi_Tuong_Lai'!$AE$2:$AE$1000, "THẮNG")/COUNTIFS('2_Nhat_Ky_Theo_Doi_Tuong_Lai'!$B$2:$B$1000, A9, '2_Nhat_Ky_Theo_Doi_Tuong_Lai'!$AE$2:$AE$1000, "&lt;&gt;CHỜ T+3"), 0)</f>
        <v/>
      </c>
      <c r="H9">
        <f>IF(D9&gt;0, E9/D9, 0)</f>
        <v/>
      </c>
      <c r="I9">
        <f>IFERROR(AVERAGEIFS('2_Nhat_Ky_Theo_Doi_Tuong_Lai'!$AA$2:$AA$1000, '2_Nhat_Ky_Theo_Doi_Tuong_Lai'!$B$2:$B$1000, A9, '2_Nhat_Ky_Theo_Doi_Tuong_Lai'!$AF$2:$AF$1000, "THẮNG"), 0)</f>
        <v/>
      </c>
      <c r="J9">
        <f>IFERROR(AVERAGEIFS('2_Nhat_Ky_Theo_Doi_Tuong_Lai'!$AA$2:$AA$1000, '2_Nhat_Ky_Theo_Doi_Tuong_Lai'!$B$2:$B$1000, A9, '2_Nhat_Ky_Theo_Doi_Tuong_Lai'!$AF$2:$AF$1000, "THUA"), 0)</f>
        <v/>
      </c>
      <c r="K9">
        <f>IF(AND(F9&gt;0, ABS(J9)&gt;0), I9/ABS(J9), IF(E9&gt;0, 5.0, 0))</f>
        <v/>
      </c>
      <c r="L9">
        <f>IF(ABS(SUMIFS('2_Nhat_Ky_Theo_Doi_Tuong_Lai'!$AA$2:$AA$1000, '2_Nhat_Ky_Theo_Doi_Tuong_Lai'!$B$2:$B$1000, A9, '2_Nhat_Ky_Theo_Doi_Tuong_Lai'!$AF$2:$AF$1000, "THUA"))&gt;0, SUMIFS('2_Nhat_Ky_Theo_Doi_Tuong_Lai'!$AA$2:$AA$1000, '2_Nhat_Ky_Theo_Doi_Tuong_Lai'!$B$2:$B$1000, A9, '2_Nhat_Ky_Theo_Doi_Tuong_Lai'!$AF$2:$AF$1000, "THẮNG")/ABS(SUMIFS('2_Nhat_Ky_Theo_Doi_Tuong_Lai'!$AA$2:$AA$1000, '2_Nhat_Ky_Theo_Doi_Tuong_Lai'!$B$2:$B$1000, A9, '2_Nhat_Ky_Theo_Doi_Tuong_Lai'!$AF$2:$AF$1000, "THUA")), IF(E9&gt;0, 5.0, 0))</f>
        <v/>
      </c>
      <c r="M9">
        <f>IF(D9&gt;0, (H9*I9)+((1-H9)*J9), 0)</f>
        <v/>
      </c>
      <c r="N9">
        <f>IFERROR(AVERAGEIFS('2_Nhat_Ky_Theo_Doi_Tuong_Lai'!$AB$2:$AB$1000, '2_Nhat_Ky_Theo_Doi_Tuong_Lai'!$B$2:$B$1000, A9, '2_Nhat_Ky_Theo_Doi_Tuong_Lai'!$AF$2:$AF$1000, "&lt;&gt;ĐANG CHỜ"), 0)</f>
        <v/>
      </c>
      <c r="O9">
        <f>IF(D9=0, "⏳ Đang chờ T+1 -&gt; T+3", IF(AND(M9&gt;=0.015, L9&gt;=1.5), "🏆 CHÉN THÁNH (Giải ngân Lớn)", IF(M9&gt;0, "🟢 KỲ VỌNG DƯƠNG (Có Lợi Thế)", "🔴 KỲ VỌNG ÂM (Tạm Ngưng)")))</f>
        <v/>
      </c>
    </row>
    <row r="10">
      <c r="A10" t="inlineStr">
        <is>
          <t>ALGO_09</t>
        </is>
      </c>
      <c r="B10" t="inlineStr">
        <is>
          <t>🔄 BỘ 09: CHUYỂN PHA DÀI HẠN &amp; VƯỢT MA200 (MA200 TURNAROUND)</t>
        </is>
      </c>
      <c r="C10">
        <f>COUNTIF('2_Nhat_Ky_Theo_Doi_Tuong_Lai'!$B$2:$B$1000, A10)</f>
        <v/>
      </c>
      <c r="D10">
        <f>E10+F10</f>
        <v/>
      </c>
      <c r="E10">
        <f>COUNTIFS('2_Nhat_Ky_Theo_Doi_Tuong_Lai'!$B$2:$B$1000, A10, '2_Nhat_Ky_Theo_Doi_Tuong_Lai'!$AF$2:$AF$1000, "THẮNG")</f>
        <v/>
      </c>
      <c r="F10">
        <f>COUNTIFS('2_Nhat_Ky_Theo_Doi_Tuong_Lai'!$B$2:$B$1000, A10, '2_Nhat_Ky_Theo_Doi_Tuong_Lai'!$AF$2:$AF$1000, "THUA")</f>
        <v/>
      </c>
      <c r="G10">
        <f>IFERROR(COUNTIFS('2_Nhat_Ky_Theo_Doi_Tuong_Lai'!$B$2:$B$1000, A10, '2_Nhat_Ky_Theo_Doi_Tuong_Lai'!$AE$2:$AE$1000, "THẮNG")/COUNTIFS('2_Nhat_Ky_Theo_Doi_Tuong_Lai'!$B$2:$B$1000, A10, '2_Nhat_Ky_Theo_Doi_Tuong_Lai'!$AE$2:$AE$1000, "&lt;&gt;CHỜ T+3"), 0)</f>
        <v/>
      </c>
      <c r="H10">
        <f>IF(D10&gt;0, E10/D10, 0)</f>
        <v/>
      </c>
      <c r="I10">
        <f>IFERROR(AVERAGEIFS('2_Nhat_Ky_Theo_Doi_Tuong_Lai'!$AA$2:$AA$1000, '2_Nhat_Ky_Theo_Doi_Tuong_Lai'!$B$2:$B$1000, A10, '2_Nhat_Ky_Theo_Doi_Tuong_Lai'!$AF$2:$AF$1000, "THẮNG"), 0)</f>
        <v/>
      </c>
      <c r="J10">
        <f>IFERROR(AVERAGEIFS('2_Nhat_Ky_Theo_Doi_Tuong_Lai'!$AA$2:$AA$1000, '2_Nhat_Ky_Theo_Doi_Tuong_Lai'!$B$2:$B$1000, A10, '2_Nhat_Ky_Theo_Doi_Tuong_Lai'!$AF$2:$AF$1000, "THUA"), 0)</f>
        <v/>
      </c>
      <c r="K10">
        <f>IF(AND(F10&gt;0, ABS(J10)&gt;0), I10/ABS(J10), IF(E10&gt;0, 5.0, 0))</f>
        <v/>
      </c>
      <c r="L10">
        <f>IF(ABS(SUMIFS('2_Nhat_Ky_Theo_Doi_Tuong_Lai'!$AA$2:$AA$1000, '2_Nhat_Ky_Theo_Doi_Tuong_Lai'!$B$2:$B$1000, A10, '2_Nhat_Ky_Theo_Doi_Tuong_Lai'!$AF$2:$AF$1000, "THUA"))&gt;0, SUMIFS('2_Nhat_Ky_Theo_Doi_Tuong_Lai'!$AA$2:$AA$1000, '2_Nhat_Ky_Theo_Doi_Tuong_Lai'!$B$2:$B$1000, A10, '2_Nhat_Ky_Theo_Doi_Tuong_Lai'!$AF$2:$AF$1000, "THẮNG")/ABS(SUMIFS('2_Nhat_Ky_Theo_Doi_Tuong_Lai'!$AA$2:$AA$1000, '2_Nhat_Ky_Theo_Doi_Tuong_Lai'!$B$2:$B$1000, A10, '2_Nhat_Ky_Theo_Doi_Tuong_Lai'!$AF$2:$AF$1000, "THUA")), IF(E10&gt;0, 5.0, 0))</f>
        <v/>
      </c>
      <c r="M10">
        <f>IF(D10&gt;0, (H10*I10)+((1-H10)*J10), 0)</f>
        <v/>
      </c>
      <c r="N10">
        <f>IFERROR(AVERAGEIFS('2_Nhat_Ky_Theo_Doi_Tuong_Lai'!$AB$2:$AB$1000, '2_Nhat_Ky_Theo_Doi_Tuong_Lai'!$B$2:$B$1000, A10, '2_Nhat_Ky_Theo_Doi_Tuong_Lai'!$AF$2:$AF$1000, "&lt;&gt;ĐANG CHỜ"), 0)</f>
        <v/>
      </c>
      <c r="O10">
        <f>IF(D10=0, "⏳ Đang chờ T+1 -&gt; T+3", IF(AND(M10&gt;=0.015, L10&gt;=1.5), "🏆 CHÉN THÁNH (Giải ngân Lớn)", IF(M10&gt;0, "🟢 KỲ VỌNG DƯƠNG (Có Lợi Thế)", "🔴 KỲ VỌNG ÂM (Tạm Ngưng)")))</f>
        <v/>
      </c>
    </row>
    <row r="11">
      <c r="A11" t="inlineStr">
        <is>
          <t>ALGO_10</t>
        </is>
      </c>
      <c r="B11" t="inlineStr">
        <is>
          <t>🚀 BỘ 10: SÓNG ĐẦU CƠ BETA CAO &amp; DÒNG TIỀN NÓNG (HIGH-BETA)</t>
        </is>
      </c>
      <c r="C11">
        <f>COUNTIF('2_Nhat_Ky_Theo_Doi_Tuong_Lai'!$B$2:$B$1000, A11)</f>
        <v/>
      </c>
      <c r="D11">
        <f>E11+F11</f>
        <v/>
      </c>
      <c r="E11">
        <f>COUNTIFS('2_Nhat_Ky_Theo_Doi_Tuong_Lai'!$B$2:$B$1000, A11, '2_Nhat_Ky_Theo_Doi_Tuong_Lai'!$AF$2:$AF$1000, "THẮNG")</f>
        <v/>
      </c>
      <c r="F11">
        <f>COUNTIFS('2_Nhat_Ky_Theo_Doi_Tuong_Lai'!$B$2:$B$1000, A11, '2_Nhat_Ky_Theo_Doi_Tuong_Lai'!$AF$2:$AF$1000, "THUA")</f>
        <v/>
      </c>
      <c r="G11">
        <f>IFERROR(COUNTIFS('2_Nhat_Ky_Theo_Doi_Tuong_Lai'!$B$2:$B$1000, A11, '2_Nhat_Ky_Theo_Doi_Tuong_Lai'!$AE$2:$AE$1000, "THẮNG")/COUNTIFS('2_Nhat_Ky_Theo_Doi_Tuong_Lai'!$B$2:$B$1000, A11, '2_Nhat_Ky_Theo_Doi_Tuong_Lai'!$AE$2:$AE$1000, "&lt;&gt;CHỜ T+3"), 0)</f>
        <v/>
      </c>
      <c r="H11">
        <f>IF(D11&gt;0, E11/D11, 0)</f>
        <v/>
      </c>
      <c r="I11">
        <f>IFERROR(AVERAGEIFS('2_Nhat_Ky_Theo_Doi_Tuong_Lai'!$AA$2:$AA$1000, '2_Nhat_Ky_Theo_Doi_Tuong_Lai'!$B$2:$B$1000, A11, '2_Nhat_Ky_Theo_Doi_Tuong_Lai'!$AF$2:$AF$1000, "THẮNG"), 0)</f>
        <v/>
      </c>
      <c r="J11">
        <f>IFERROR(AVERAGEIFS('2_Nhat_Ky_Theo_Doi_Tuong_Lai'!$AA$2:$AA$1000, '2_Nhat_Ky_Theo_Doi_Tuong_Lai'!$B$2:$B$1000, A11, '2_Nhat_Ky_Theo_Doi_Tuong_Lai'!$AF$2:$AF$1000, "THUA"), 0)</f>
        <v/>
      </c>
      <c r="K11">
        <f>IF(AND(F11&gt;0, ABS(J11)&gt;0), I11/ABS(J11), IF(E11&gt;0, 5.0, 0))</f>
        <v/>
      </c>
      <c r="L11">
        <f>IF(ABS(SUMIFS('2_Nhat_Ky_Theo_Doi_Tuong_Lai'!$AA$2:$AA$1000, '2_Nhat_Ky_Theo_Doi_Tuong_Lai'!$B$2:$B$1000, A11, '2_Nhat_Ky_Theo_Doi_Tuong_Lai'!$AF$2:$AF$1000, "THUA"))&gt;0, SUMIFS('2_Nhat_Ky_Theo_Doi_Tuong_Lai'!$AA$2:$AA$1000, '2_Nhat_Ky_Theo_Doi_Tuong_Lai'!$B$2:$B$1000, A11, '2_Nhat_Ky_Theo_Doi_Tuong_Lai'!$AF$2:$AF$1000, "THẮNG")/ABS(SUMIFS('2_Nhat_Ky_Theo_Doi_Tuong_Lai'!$AA$2:$AA$1000, '2_Nhat_Ky_Theo_Doi_Tuong_Lai'!$B$2:$B$1000, A11, '2_Nhat_Ky_Theo_Doi_Tuong_Lai'!$AF$2:$AF$1000, "THUA")), IF(E11&gt;0, 5.0, 0))</f>
        <v/>
      </c>
      <c r="M11">
        <f>IF(D11&gt;0, (H11*I11)+((1-H11)*J11), 0)</f>
        <v/>
      </c>
      <c r="N11">
        <f>IFERROR(AVERAGEIFS('2_Nhat_Ky_Theo_Doi_Tuong_Lai'!$AB$2:$AB$1000, '2_Nhat_Ky_Theo_Doi_Tuong_Lai'!$B$2:$B$1000, A11, '2_Nhat_Ky_Theo_Doi_Tuong_Lai'!$AF$2:$AF$1000, "&lt;&gt;ĐANG CHỜ"), 0)</f>
        <v/>
      </c>
      <c r="O11">
        <f>IF(D11=0, "⏳ Đang chờ T+1 -&gt; T+3", IF(AND(M11&gt;=0.015, L11&gt;=1.5), "🏆 CHÉN THÁNH (Giải ngân Lớn)", IF(M11&gt;0, "🟢 KỲ VỌNG DƯƠNG (Có Lợi Thế)", "🔴 KỲ VỌNG ÂM (Tạm Ngưng)")))</f>
        <v/>
      </c>
    </row>
    <row r="12">
      <c r="A12" t="inlineStr">
        <is>
          <t>ALGO_11</t>
        </is>
      </c>
      <c r="B12" t="inlineStr">
        <is>
          <t>💎 BỘ 11: MUA SỚM TRONG NỀN TÍCH LŨY (GIL MORALES POCKET PIVOT)</t>
        </is>
      </c>
      <c r="C12">
        <f>COUNTIF('2_Nhat_Ky_Theo_Doi_Tuong_Lai'!$B$2:$B$1000, A12)</f>
        <v/>
      </c>
      <c r="D12">
        <f>E12+F12</f>
        <v/>
      </c>
      <c r="E12">
        <f>COUNTIFS('2_Nhat_Ky_Theo_Doi_Tuong_Lai'!$B$2:$B$1000, A12, '2_Nhat_Ky_Theo_Doi_Tuong_Lai'!$AF$2:$AF$1000, "THẮNG")</f>
        <v/>
      </c>
      <c r="F12">
        <f>COUNTIFS('2_Nhat_Ky_Theo_Doi_Tuong_Lai'!$B$2:$B$1000, A12, '2_Nhat_Ky_Theo_Doi_Tuong_Lai'!$AF$2:$AF$1000, "THUA")</f>
        <v/>
      </c>
      <c r="G12">
        <f>IFERROR(COUNTIFS('2_Nhat_Ky_Theo_Doi_Tuong_Lai'!$B$2:$B$1000, A12, '2_Nhat_Ky_Theo_Doi_Tuong_Lai'!$AE$2:$AE$1000, "THẮNG")/COUNTIFS('2_Nhat_Ky_Theo_Doi_Tuong_Lai'!$B$2:$B$1000, A12, '2_Nhat_Ky_Theo_Doi_Tuong_Lai'!$AE$2:$AE$1000, "&lt;&gt;CHỜ T+3"), 0)</f>
        <v/>
      </c>
      <c r="H12">
        <f>IF(D12&gt;0, E12/D12, 0)</f>
        <v/>
      </c>
      <c r="I12">
        <f>IFERROR(AVERAGEIFS('2_Nhat_Ky_Theo_Doi_Tuong_Lai'!$AA$2:$AA$1000, '2_Nhat_Ky_Theo_Doi_Tuong_Lai'!$B$2:$B$1000, A12, '2_Nhat_Ky_Theo_Doi_Tuong_Lai'!$AF$2:$AF$1000, "THẮNG"), 0)</f>
        <v/>
      </c>
      <c r="J12">
        <f>IFERROR(AVERAGEIFS('2_Nhat_Ky_Theo_Doi_Tuong_Lai'!$AA$2:$AA$1000, '2_Nhat_Ky_Theo_Doi_Tuong_Lai'!$B$2:$B$1000, A12, '2_Nhat_Ky_Theo_Doi_Tuong_Lai'!$AF$2:$AF$1000, "THUA"), 0)</f>
        <v/>
      </c>
      <c r="K12">
        <f>IF(AND(F12&gt;0, ABS(J12)&gt;0), I12/ABS(J12), IF(E12&gt;0, 5.0, 0))</f>
        <v/>
      </c>
      <c r="L12">
        <f>IF(ABS(SUMIFS('2_Nhat_Ky_Theo_Doi_Tuong_Lai'!$AA$2:$AA$1000, '2_Nhat_Ky_Theo_Doi_Tuong_Lai'!$B$2:$B$1000, A12, '2_Nhat_Ky_Theo_Doi_Tuong_Lai'!$AF$2:$AF$1000, "THUA"))&gt;0, SUMIFS('2_Nhat_Ky_Theo_Doi_Tuong_Lai'!$AA$2:$AA$1000, '2_Nhat_Ky_Theo_Doi_Tuong_Lai'!$B$2:$B$1000, A12, '2_Nhat_Ky_Theo_Doi_Tuong_Lai'!$AF$2:$AF$1000, "THẮNG")/ABS(SUMIFS('2_Nhat_Ky_Theo_Doi_Tuong_Lai'!$AA$2:$AA$1000, '2_Nhat_Ky_Theo_Doi_Tuong_Lai'!$B$2:$B$1000, A12, '2_Nhat_Ky_Theo_Doi_Tuong_Lai'!$AF$2:$AF$1000, "THUA")), IF(E12&gt;0, 5.0, 0))</f>
        <v/>
      </c>
      <c r="M12">
        <f>IF(D12&gt;0, (H12*I12)+((1-H12)*J12), 0)</f>
        <v/>
      </c>
      <c r="N12">
        <f>IFERROR(AVERAGEIFS('2_Nhat_Ky_Theo_Doi_Tuong_Lai'!$AB$2:$AB$1000, '2_Nhat_Ky_Theo_Doi_Tuong_Lai'!$B$2:$B$1000, A12, '2_Nhat_Ky_Theo_Doi_Tuong_Lai'!$AF$2:$AF$1000, "&lt;&gt;ĐANG CHỜ"), 0)</f>
        <v/>
      </c>
      <c r="O12">
        <f>IF(D12=0, "⏳ Đang chờ T+1 -&gt; T+3", IF(AND(M12&gt;=0.015, L12&gt;=1.5), "🏆 CHÉN THÁNH (Giải ngân Lớn)", IF(M12&gt;0, "🟢 KỲ VỌNG DƯƠNG (Có Lợi Thế)", "🔴 KỲ VỌNG ÂM (Tạm Ngưng)")))</f>
        <v/>
      </c>
    </row>
    <row r="13">
      <c r="A13" t="inlineStr">
        <is>
          <t>ALGO_12</t>
        </is>
      </c>
      <c r="B13" t="inlineStr">
        <is>
          <t>🏆 BỘ 12: MẪU HÌNH SIÊU CỔ PHIẾU SEPA (MINERVINI TREND TEMPLATE)</t>
        </is>
      </c>
      <c r="C13">
        <f>COUNTIF('2_Nhat_Ky_Theo_Doi_Tuong_Lai'!$B$2:$B$1000, A13)</f>
        <v/>
      </c>
      <c r="D13">
        <f>E13+F13</f>
        <v/>
      </c>
      <c r="E13">
        <f>COUNTIFS('2_Nhat_Ky_Theo_Doi_Tuong_Lai'!$B$2:$B$1000, A13, '2_Nhat_Ky_Theo_Doi_Tuong_Lai'!$AF$2:$AF$1000, "THẮNG")</f>
        <v/>
      </c>
      <c r="F13">
        <f>COUNTIFS('2_Nhat_Ky_Theo_Doi_Tuong_Lai'!$B$2:$B$1000, A13, '2_Nhat_Ky_Theo_Doi_Tuong_Lai'!$AF$2:$AF$1000, "THUA")</f>
        <v/>
      </c>
      <c r="G13">
        <f>IFERROR(COUNTIFS('2_Nhat_Ky_Theo_Doi_Tuong_Lai'!$B$2:$B$1000, A13, '2_Nhat_Ky_Theo_Doi_Tuong_Lai'!$AE$2:$AE$1000, "THẮNG")/COUNTIFS('2_Nhat_Ky_Theo_Doi_Tuong_Lai'!$B$2:$B$1000, A13, '2_Nhat_Ky_Theo_Doi_Tuong_Lai'!$AE$2:$AE$1000, "&lt;&gt;CHỜ T+3"), 0)</f>
        <v/>
      </c>
      <c r="H13">
        <f>IF(D13&gt;0, E13/D13, 0)</f>
        <v/>
      </c>
      <c r="I13">
        <f>IFERROR(AVERAGEIFS('2_Nhat_Ky_Theo_Doi_Tuong_Lai'!$AA$2:$AA$1000, '2_Nhat_Ky_Theo_Doi_Tuong_Lai'!$B$2:$B$1000, A13, '2_Nhat_Ky_Theo_Doi_Tuong_Lai'!$AF$2:$AF$1000, "THẮNG"), 0)</f>
        <v/>
      </c>
      <c r="J13">
        <f>IFERROR(AVERAGEIFS('2_Nhat_Ky_Theo_Doi_Tuong_Lai'!$AA$2:$AA$1000, '2_Nhat_Ky_Theo_Doi_Tuong_Lai'!$B$2:$B$1000, A13, '2_Nhat_Ky_Theo_Doi_Tuong_Lai'!$AF$2:$AF$1000, "THUA"), 0)</f>
        <v/>
      </c>
      <c r="K13">
        <f>IF(AND(F13&gt;0, ABS(J13)&gt;0), I13/ABS(J13), IF(E13&gt;0, 5.0, 0))</f>
        <v/>
      </c>
      <c r="L13">
        <f>IF(ABS(SUMIFS('2_Nhat_Ky_Theo_Doi_Tuong_Lai'!$AA$2:$AA$1000, '2_Nhat_Ky_Theo_Doi_Tuong_Lai'!$B$2:$B$1000, A13, '2_Nhat_Ky_Theo_Doi_Tuong_Lai'!$AF$2:$AF$1000, "THUA"))&gt;0, SUMIFS('2_Nhat_Ky_Theo_Doi_Tuong_Lai'!$AA$2:$AA$1000, '2_Nhat_Ky_Theo_Doi_Tuong_Lai'!$B$2:$B$1000, A13, '2_Nhat_Ky_Theo_Doi_Tuong_Lai'!$AF$2:$AF$1000, "THẮNG")/ABS(SUMIFS('2_Nhat_Ky_Theo_Doi_Tuong_Lai'!$AA$2:$AA$1000, '2_Nhat_Ky_Theo_Doi_Tuong_Lai'!$B$2:$B$1000, A13, '2_Nhat_Ky_Theo_Doi_Tuong_Lai'!$AF$2:$AF$1000, "THUA")), IF(E13&gt;0, 5.0, 0))</f>
        <v/>
      </c>
      <c r="M13">
        <f>IF(D13&gt;0, (H13*I13)+((1-H13)*J13), 0)</f>
        <v/>
      </c>
      <c r="N13">
        <f>IFERROR(AVERAGEIFS('2_Nhat_Ky_Theo_Doi_Tuong_Lai'!$AB$2:$AB$1000, '2_Nhat_Ky_Theo_Doi_Tuong_Lai'!$B$2:$B$1000, A13, '2_Nhat_Ky_Theo_Doi_Tuong_Lai'!$AF$2:$AF$1000, "&lt;&gt;ĐANG CHỜ"), 0)</f>
        <v/>
      </c>
      <c r="O13">
        <f>IF(D13=0, "⏳ Đang chờ T+1 -&gt; T+3", IF(AND(M13&gt;=0.015, L13&gt;=1.5), "🏆 CHÉN THÁNH (Giải ngân Lớn)", IF(M13&gt;0, "🟢 KỲ VỌNG DƯƠNG (Có Lợi Thế)", "🔴 KỲ VỌNG ÂM (Tạm Ngưng)")))</f>
        <v/>
      </c>
    </row>
    <row r="14">
      <c r="A14" t="inlineStr">
        <is>
          <t>ALGO_13</t>
        </is>
      </c>
      <c r="B14" t="inlineStr">
        <is>
          <t>☄️ BỘ 13: BỨT PHÁ KHOẢNG TRỐNG GIÁ KÈM CẦU LỚN (POWER GAP-UP)</t>
        </is>
      </c>
      <c r="C14">
        <f>COUNTIF('2_Nhat_Ky_Theo_Doi_Tuong_Lai'!$B$2:$B$1000, A14)</f>
        <v/>
      </c>
      <c r="D14">
        <f>E14+F14</f>
        <v/>
      </c>
      <c r="E14">
        <f>COUNTIFS('2_Nhat_Ky_Theo_Doi_Tuong_Lai'!$B$2:$B$1000, A14, '2_Nhat_Ky_Theo_Doi_Tuong_Lai'!$AF$2:$AF$1000, "THẮNG")</f>
        <v/>
      </c>
      <c r="F14">
        <f>COUNTIFS('2_Nhat_Ky_Theo_Doi_Tuong_Lai'!$B$2:$B$1000, A14, '2_Nhat_Ky_Theo_Doi_Tuong_Lai'!$AF$2:$AF$1000, "THUA")</f>
        <v/>
      </c>
      <c r="G14">
        <f>IFERROR(COUNTIFS('2_Nhat_Ky_Theo_Doi_Tuong_Lai'!$B$2:$B$1000, A14, '2_Nhat_Ky_Theo_Doi_Tuong_Lai'!$AE$2:$AE$1000, "THẮNG")/COUNTIFS('2_Nhat_Ky_Theo_Doi_Tuong_Lai'!$B$2:$B$1000, A14, '2_Nhat_Ky_Theo_Doi_Tuong_Lai'!$AE$2:$AE$1000, "&lt;&gt;CHỜ T+3"), 0)</f>
        <v/>
      </c>
      <c r="H14">
        <f>IF(D14&gt;0, E14/D14, 0)</f>
        <v/>
      </c>
      <c r="I14">
        <f>IFERROR(AVERAGEIFS('2_Nhat_Ky_Theo_Doi_Tuong_Lai'!$AA$2:$AA$1000, '2_Nhat_Ky_Theo_Doi_Tuong_Lai'!$B$2:$B$1000, A14, '2_Nhat_Ky_Theo_Doi_Tuong_Lai'!$AF$2:$AF$1000, "THẮNG"), 0)</f>
        <v/>
      </c>
      <c r="J14">
        <f>IFERROR(AVERAGEIFS('2_Nhat_Ky_Theo_Doi_Tuong_Lai'!$AA$2:$AA$1000, '2_Nhat_Ky_Theo_Doi_Tuong_Lai'!$B$2:$B$1000, A14, '2_Nhat_Ky_Theo_Doi_Tuong_Lai'!$AF$2:$AF$1000, "THUA"), 0)</f>
        <v/>
      </c>
      <c r="K14">
        <f>IF(AND(F14&gt;0, ABS(J14)&gt;0), I14/ABS(J14), IF(E14&gt;0, 5.0, 0))</f>
        <v/>
      </c>
      <c r="L14">
        <f>IF(ABS(SUMIFS('2_Nhat_Ky_Theo_Doi_Tuong_Lai'!$AA$2:$AA$1000, '2_Nhat_Ky_Theo_Doi_Tuong_Lai'!$B$2:$B$1000, A14, '2_Nhat_Ky_Theo_Doi_Tuong_Lai'!$AF$2:$AF$1000, "THUA"))&gt;0, SUMIFS('2_Nhat_Ky_Theo_Doi_Tuong_Lai'!$AA$2:$AA$1000, '2_Nhat_Ky_Theo_Doi_Tuong_Lai'!$B$2:$B$1000, A14, '2_Nhat_Ky_Theo_Doi_Tuong_Lai'!$AF$2:$AF$1000, "THẮNG")/ABS(SUMIFS('2_Nhat_Ky_Theo_Doi_Tuong_Lai'!$AA$2:$AA$1000, '2_Nhat_Ky_Theo_Doi_Tuong_Lai'!$B$2:$B$1000, A14, '2_Nhat_Ky_Theo_Doi_Tuong_Lai'!$AF$2:$AF$1000, "THUA")), IF(E14&gt;0, 5.0, 0))</f>
        <v/>
      </c>
      <c r="M14">
        <f>IF(D14&gt;0, (H14*I14)+((1-H14)*J14), 0)</f>
        <v/>
      </c>
      <c r="N14">
        <f>IFERROR(AVERAGEIFS('2_Nhat_Ky_Theo_Doi_Tuong_Lai'!$AB$2:$AB$1000, '2_Nhat_Ky_Theo_Doi_Tuong_Lai'!$B$2:$B$1000, A14, '2_Nhat_Ky_Theo_Doi_Tuong_Lai'!$AF$2:$AF$1000, "&lt;&gt;ĐANG CHỜ"), 0)</f>
        <v/>
      </c>
      <c r="O14">
        <f>IF(D14=0, "⏳ Đang chờ T+1 -&gt; T+3", IF(AND(M14&gt;=0.015, L14&gt;=1.5), "🏆 CHÉN THÁNH (Giải ngân Lớn)", IF(M14&gt;0, "🟢 KỲ VỌNG DƯƠNG (Có Lợi Thế)", "🔴 KỲ VỌNG ÂM (Tạm Ngưng)")))</f>
        <v/>
      </c>
    </row>
    <row r="15">
      <c r="A15" t="inlineStr">
        <is>
          <t>ALGO_14</t>
        </is>
      </c>
      <c r="B15" t="inlineStr">
        <is>
          <t>🟩 BỘ 14: NẾN CƯỜNG LỰC MARUBOZU ÁP ĐẢO (BULLISH MARUBOZU)</t>
        </is>
      </c>
      <c r="C15">
        <f>COUNTIF('2_Nhat_Ky_Theo_Doi_Tuong_Lai'!$B$2:$B$1000, A15)</f>
        <v/>
      </c>
      <c r="D15">
        <f>E15+F15</f>
        <v/>
      </c>
      <c r="E15">
        <f>COUNTIFS('2_Nhat_Ky_Theo_Doi_Tuong_Lai'!$B$2:$B$1000, A15, '2_Nhat_Ky_Theo_Doi_Tuong_Lai'!$AF$2:$AF$1000, "THẮNG")</f>
        <v/>
      </c>
      <c r="F15">
        <f>COUNTIFS('2_Nhat_Ky_Theo_Doi_Tuong_Lai'!$B$2:$B$1000, A15, '2_Nhat_Ky_Theo_Doi_Tuong_Lai'!$AF$2:$AF$1000, "THUA")</f>
        <v/>
      </c>
      <c r="G15">
        <f>IFERROR(COUNTIFS('2_Nhat_Ky_Theo_Doi_Tuong_Lai'!$B$2:$B$1000, A15, '2_Nhat_Ky_Theo_Doi_Tuong_Lai'!$AE$2:$AE$1000, "THẮNG")/COUNTIFS('2_Nhat_Ky_Theo_Doi_Tuong_Lai'!$B$2:$B$1000, A15, '2_Nhat_Ky_Theo_Doi_Tuong_Lai'!$AE$2:$AE$1000, "&lt;&gt;CHỜ T+3"), 0)</f>
        <v/>
      </c>
      <c r="H15">
        <f>IF(D15&gt;0, E15/D15, 0)</f>
        <v/>
      </c>
      <c r="I15">
        <f>IFERROR(AVERAGEIFS('2_Nhat_Ky_Theo_Doi_Tuong_Lai'!$AA$2:$AA$1000, '2_Nhat_Ky_Theo_Doi_Tuong_Lai'!$B$2:$B$1000, A15, '2_Nhat_Ky_Theo_Doi_Tuong_Lai'!$AF$2:$AF$1000, "THẮNG"), 0)</f>
        <v/>
      </c>
      <c r="J15">
        <f>IFERROR(AVERAGEIFS('2_Nhat_Ky_Theo_Doi_Tuong_Lai'!$AA$2:$AA$1000, '2_Nhat_Ky_Theo_Doi_Tuong_Lai'!$B$2:$B$1000, A15, '2_Nhat_Ky_Theo_Doi_Tuong_Lai'!$AF$2:$AF$1000, "THUA"), 0)</f>
        <v/>
      </c>
      <c r="K15">
        <f>IF(AND(F15&gt;0, ABS(J15)&gt;0), I15/ABS(J15), IF(E15&gt;0, 5.0, 0))</f>
        <v/>
      </c>
      <c r="L15">
        <f>IF(ABS(SUMIFS('2_Nhat_Ky_Theo_Doi_Tuong_Lai'!$AA$2:$AA$1000, '2_Nhat_Ky_Theo_Doi_Tuong_Lai'!$B$2:$B$1000, A15, '2_Nhat_Ky_Theo_Doi_Tuong_Lai'!$AF$2:$AF$1000, "THUA"))&gt;0, SUMIFS('2_Nhat_Ky_Theo_Doi_Tuong_Lai'!$AA$2:$AA$1000, '2_Nhat_Ky_Theo_Doi_Tuong_Lai'!$B$2:$B$1000, A15, '2_Nhat_Ky_Theo_Doi_Tuong_Lai'!$AF$2:$AF$1000, "THẮNG")/ABS(SUMIFS('2_Nhat_Ky_Theo_Doi_Tuong_Lai'!$AA$2:$AA$1000, '2_Nhat_Ky_Theo_Doi_Tuong_Lai'!$B$2:$B$1000, A15, '2_Nhat_Ky_Theo_Doi_Tuong_Lai'!$AF$2:$AF$1000, "THUA")), IF(E15&gt;0, 5.0, 0))</f>
        <v/>
      </c>
      <c r="M15">
        <f>IF(D15&gt;0, (H15*I15)+((1-H15)*J15), 0)</f>
        <v/>
      </c>
      <c r="N15">
        <f>IFERROR(AVERAGEIFS('2_Nhat_Ky_Theo_Doi_Tuong_Lai'!$AB$2:$AB$1000, '2_Nhat_Ky_Theo_Doi_Tuong_Lai'!$B$2:$B$1000, A15, '2_Nhat_Ky_Theo_Doi_Tuong_Lai'!$AF$2:$AF$1000, "&lt;&gt;ĐANG CHỜ"), 0)</f>
        <v/>
      </c>
      <c r="O15">
        <f>IF(D15=0, "⏳ Đang chờ T+1 -&gt; T+3", IF(AND(M15&gt;=0.015, L15&gt;=1.5), "🏆 CHÉN THÁNH (Giải ngân Lớn)", IF(M15&gt;0, "🟢 KỲ VỌNG DƯƠNG (Có Lợi Thế)", "🔴 KỲ VỌNG ÂM (Tạm Ngưng)")))</f>
        <v/>
      </c>
    </row>
    <row r="16">
      <c r="A16" t="inlineStr">
        <is>
          <t>ALGO_15</t>
        </is>
      </c>
      <c r="B16" t="inlineStr">
        <is>
          <t>🌊 BỘ 15: ÁP LỰC MUA CHỦ ĐỘNG TRONG PHIÊN (MONEY FLOW SURGE)</t>
        </is>
      </c>
      <c r="C16">
        <f>COUNTIF('2_Nhat_Ky_Theo_Doi_Tuong_Lai'!$B$2:$B$1000, A16)</f>
        <v/>
      </c>
      <c r="D16">
        <f>E16+F16</f>
        <v/>
      </c>
      <c r="E16">
        <f>COUNTIFS('2_Nhat_Ky_Theo_Doi_Tuong_Lai'!$B$2:$B$1000, A16, '2_Nhat_Ky_Theo_Doi_Tuong_Lai'!$AF$2:$AF$1000, "THẮNG")</f>
        <v/>
      </c>
      <c r="F16">
        <f>COUNTIFS('2_Nhat_Ky_Theo_Doi_Tuong_Lai'!$B$2:$B$1000, A16, '2_Nhat_Ky_Theo_Doi_Tuong_Lai'!$AF$2:$AF$1000, "THUA")</f>
        <v/>
      </c>
      <c r="G16">
        <f>IFERROR(COUNTIFS('2_Nhat_Ky_Theo_Doi_Tuong_Lai'!$B$2:$B$1000, A16, '2_Nhat_Ky_Theo_Doi_Tuong_Lai'!$AE$2:$AE$1000, "THẮNG")/COUNTIFS('2_Nhat_Ky_Theo_Doi_Tuong_Lai'!$B$2:$B$1000, A16, '2_Nhat_Ky_Theo_Doi_Tuong_Lai'!$AE$2:$AE$1000, "&lt;&gt;CHỜ T+3"), 0)</f>
        <v/>
      </c>
      <c r="H16">
        <f>IF(D16&gt;0, E16/D16, 0)</f>
        <v/>
      </c>
      <c r="I16">
        <f>IFERROR(AVERAGEIFS('2_Nhat_Ky_Theo_Doi_Tuong_Lai'!$AA$2:$AA$1000, '2_Nhat_Ky_Theo_Doi_Tuong_Lai'!$B$2:$B$1000, A16, '2_Nhat_Ky_Theo_Doi_Tuong_Lai'!$AF$2:$AF$1000, "THẮNG"), 0)</f>
        <v/>
      </c>
      <c r="J16">
        <f>IFERROR(AVERAGEIFS('2_Nhat_Ky_Theo_Doi_Tuong_Lai'!$AA$2:$AA$1000, '2_Nhat_Ky_Theo_Doi_Tuong_Lai'!$B$2:$B$1000, A16, '2_Nhat_Ky_Theo_Doi_Tuong_Lai'!$AF$2:$AF$1000, "THUA"), 0)</f>
        <v/>
      </c>
      <c r="K16">
        <f>IF(AND(F16&gt;0, ABS(J16)&gt;0), I16/ABS(J16), IF(E16&gt;0, 5.0, 0))</f>
        <v/>
      </c>
      <c r="L16">
        <f>IF(ABS(SUMIFS('2_Nhat_Ky_Theo_Doi_Tuong_Lai'!$AA$2:$AA$1000, '2_Nhat_Ky_Theo_Doi_Tuong_Lai'!$B$2:$B$1000, A16, '2_Nhat_Ky_Theo_Doi_Tuong_Lai'!$AF$2:$AF$1000, "THUA"))&gt;0, SUMIFS('2_Nhat_Ky_Theo_Doi_Tuong_Lai'!$AA$2:$AA$1000, '2_Nhat_Ky_Theo_Doi_Tuong_Lai'!$B$2:$B$1000, A16, '2_Nhat_Ky_Theo_Doi_Tuong_Lai'!$AF$2:$AF$1000, "THẮNG")/ABS(SUMIFS('2_Nhat_Ky_Theo_Doi_Tuong_Lai'!$AA$2:$AA$1000, '2_Nhat_Ky_Theo_Doi_Tuong_Lai'!$B$2:$B$1000, A16, '2_Nhat_Ky_Theo_Doi_Tuong_Lai'!$AF$2:$AF$1000, "THUA")), IF(E16&gt;0, 5.0, 0))</f>
        <v/>
      </c>
      <c r="M16">
        <f>IF(D16&gt;0, (H16*I16)+((1-H16)*J16), 0)</f>
        <v/>
      </c>
      <c r="N16">
        <f>IFERROR(AVERAGEIFS('2_Nhat_Ky_Theo_Doi_Tuong_Lai'!$AB$2:$AB$1000, '2_Nhat_Ky_Theo_Doi_Tuong_Lai'!$B$2:$B$1000, A16, '2_Nhat_Ky_Theo_Doi_Tuong_Lai'!$AF$2:$AF$1000, "&lt;&gt;ĐANG CHỜ"), 0)</f>
        <v/>
      </c>
      <c r="O16">
        <f>IF(D16=0, "⏳ Đang chờ T+1 -&gt; T+3", IF(AND(M16&gt;=0.015, L16&gt;=1.5), "🏆 CHÉN THÁNH (Giải ngân Lớn)", IF(M16&gt;0, "🟢 KỲ VỌNG DƯƠNG (Có Lợi Thế)", "🔴 KỲ VỌNG ÂM (Tạm Ngưng)")))</f>
        <v/>
      </c>
    </row>
    <row r="17">
      <c r="A17" t="inlineStr">
        <is>
          <t>ALGO_16</t>
        </is>
      </c>
      <c r="B17" t="inlineStr">
        <is>
          <t>✨ BỘ 16: GIAO CẮT VÀNG TRUNG HẠN (GOLDEN CROSS SMA20 x SMA50)</t>
        </is>
      </c>
      <c r="C17">
        <f>COUNTIF('2_Nhat_Ky_Theo_Doi_Tuong_Lai'!$B$2:$B$1000, A17)</f>
        <v/>
      </c>
      <c r="D17">
        <f>E17+F17</f>
        <v/>
      </c>
      <c r="E17">
        <f>COUNTIFS('2_Nhat_Ky_Theo_Doi_Tuong_Lai'!$B$2:$B$1000, A17, '2_Nhat_Ky_Theo_Doi_Tuong_Lai'!$AF$2:$AF$1000, "THẮNG")</f>
        <v/>
      </c>
      <c r="F17">
        <f>COUNTIFS('2_Nhat_Ky_Theo_Doi_Tuong_Lai'!$B$2:$B$1000, A17, '2_Nhat_Ky_Theo_Doi_Tuong_Lai'!$AF$2:$AF$1000, "THUA")</f>
        <v/>
      </c>
      <c r="G17">
        <f>IFERROR(COUNTIFS('2_Nhat_Ky_Theo_Doi_Tuong_Lai'!$B$2:$B$1000, A17, '2_Nhat_Ky_Theo_Doi_Tuong_Lai'!$AE$2:$AE$1000, "THẮNG")/COUNTIFS('2_Nhat_Ky_Theo_Doi_Tuong_Lai'!$B$2:$B$1000, A17, '2_Nhat_Ky_Theo_Doi_Tuong_Lai'!$AE$2:$AE$1000, "&lt;&gt;CHỜ T+3"), 0)</f>
        <v/>
      </c>
      <c r="H17">
        <f>IF(D17&gt;0, E17/D17, 0)</f>
        <v/>
      </c>
      <c r="I17">
        <f>IFERROR(AVERAGEIFS('2_Nhat_Ky_Theo_Doi_Tuong_Lai'!$AA$2:$AA$1000, '2_Nhat_Ky_Theo_Doi_Tuong_Lai'!$B$2:$B$1000, A17, '2_Nhat_Ky_Theo_Doi_Tuong_Lai'!$AF$2:$AF$1000, "THẮNG"), 0)</f>
        <v/>
      </c>
      <c r="J17">
        <f>IFERROR(AVERAGEIFS('2_Nhat_Ky_Theo_Doi_Tuong_Lai'!$AA$2:$AA$1000, '2_Nhat_Ky_Theo_Doi_Tuong_Lai'!$B$2:$B$1000, A17, '2_Nhat_Ky_Theo_Doi_Tuong_Lai'!$AF$2:$AF$1000, "THUA"), 0)</f>
        <v/>
      </c>
      <c r="K17">
        <f>IF(AND(F17&gt;0, ABS(J17)&gt;0), I17/ABS(J17), IF(E17&gt;0, 5.0, 0))</f>
        <v/>
      </c>
      <c r="L17">
        <f>IF(ABS(SUMIFS('2_Nhat_Ky_Theo_Doi_Tuong_Lai'!$AA$2:$AA$1000, '2_Nhat_Ky_Theo_Doi_Tuong_Lai'!$B$2:$B$1000, A17, '2_Nhat_Ky_Theo_Doi_Tuong_Lai'!$AF$2:$AF$1000, "THUA"))&gt;0, SUMIFS('2_Nhat_Ky_Theo_Doi_Tuong_Lai'!$AA$2:$AA$1000, '2_Nhat_Ky_Theo_Doi_Tuong_Lai'!$B$2:$B$1000, A17, '2_Nhat_Ky_Theo_Doi_Tuong_Lai'!$AF$2:$AF$1000, "THẮNG")/ABS(SUMIFS('2_Nhat_Ky_Theo_Doi_Tuong_Lai'!$AA$2:$AA$1000, '2_Nhat_Ky_Theo_Doi_Tuong_Lai'!$B$2:$B$1000, A17, '2_Nhat_Ky_Theo_Doi_Tuong_Lai'!$AF$2:$AF$1000, "THUA")), IF(E17&gt;0, 5.0, 0))</f>
        <v/>
      </c>
      <c r="M17">
        <f>IF(D17&gt;0, (H17*I17)+((1-H17)*J17), 0)</f>
        <v/>
      </c>
      <c r="N17">
        <f>IFERROR(AVERAGEIFS('2_Nhat_Ky_Theo_Doi_Tuong_Lai'!$AB$2:$AB$1000, '2_Nhat_Ky_Theo_Doi_Tuong_Lai'!$B$2:$B$1000, A17, '2_Nhat_Ky_Theo_Doi_Tuong_Lai'!$AF$2:$AF$1000, "&lt;&gt;ĐANG CHỜ"), 0)</f>
        <v/>
      </c>
      <c r="O17">
        <f>IF(D17=0, "⏳ Đang chờ T+1 -&gt; T+3", IF(AND(M17&gt;=0.015, L17&gt;=1.5), "🏆 CHÉN THÁNH (Giải ngân Lớn)", IF(M17&gt;0, "🟢 KỲ VỌNG DƯƠNG (Có Lợi Thế)", "🔴 KỲ VỌNG ÂM (Tạm Ngưng)")))</f>
        <v/>
      </c>
    </row>
    <row r="18">
      <c r="A18" t="inlineStr">
        <is>
          <t>ALGO_17</t>
        </is>
      </c>
      <c r="B18" t="inlineStr">
        <is>
          <t>🌈 BỘ 17: DẢI RUY-BĂNG EMA ĐỒNG THUẬN TĂNG (EMA RIBBON TREND)</t>
        </is>
      </c>
      <c r="C18">
        <f>COUNTIF('2_Nhat_Ky_Theo_Doi_Tuong_Lai'!$B$2:$B$1000, A18)</f>
        <v/>
      </c>
      <c r="D18">
        <f>E18+F18</f>
        <v/>
      </c>
      <c r="E18">
        <f>COUNTIFS('2_Nhat_Ky_Theo_Doi_Tuong_Lai'!$B$2:$B$1000, A18, '2_Nhat_Ky_Theo_Doi_Tuong_Lai'!$AF$2:$AF$1000, "THẮNG")</f>
        <v/>
      </c>
      <c r="F18">
        <f>COUNTIFS('2_Nhat_Ky_Theo_Doi_Tuong_Lai'!$B$2:$B$1000, A18, '2_Nhat_Ky_Theo_Doi_Tuong_Lai'!$AF$2:$AF$1000, "THUA")</f>
        <v/>
      </c>
      <c r="G18">
        <f>IFERROR(COUNTIFS('2_Nhat_Ky_Theo_Doi_Tuong_Lai'!$B$2:$B$1000, A18, '2_Nhat_Ky_Theo_Doi_Tuong_Lai'!$AE$2:$AE$1000, "THẮNG")/COUNTIFS('2_Nhat_Ky_Theo_Doi_Tuong_Lai'!$B$2:$B$1000, A18, '2_Nhat_Ky_Theo_Doi_Tuong_Lai'!$AE$2:$AE$1000, "&lt;&gt;CHỜ T+3"), 0)</f>
        <v/>
      </c>
      <c r="H18">
        <f>IF(D18&gt;0, E18/D18, 0)</f>
        <v/>
      </c>
      <c r="I18">
        <f>IFERROR(AVERAGEIFS('2_Nhat_Ky_Theo_Doi_Tuong_Lai'!$AA$2:$AA$1000, '2_Nhat_Ky_Theo_Doi_Tuong_Lai'!$B$2:$B$1000, A18, '2_Nhat_Ky_Theo_Doi_Tuong_Lai'!$AF$2:$AF$1000, "THẮNG"), 0)</f>
        <v/>
      </c>
      <c r="J18">
        <f>IFERROR(AVERAGEIFS('2_Nhat_Ky_Theo_Doi_Tuong_Lai'!$AA$2:$AA$1000, '2_Nhat_Ky_Theo_Doi_Tuong_Lai'!$B$2:$B$1000, A18, '2_Nhat_Ky_Theo_Doi_Tuong_Lai'!$AF$2:$AF$1000, "THUA"), 0)</f>
        <v/>
      </c>
      <c r="K18">
        <f>IF(AND(F18&gt;0, ABS(J18)&gt;0), I18/ABS(J18), IF(E18&gt;0, 5.0, 0))</f>
        <v/>
      </c>
      <c r="L18">
        <f>IF(ABS(SUMIFS('2_Nhat_Ky_Theo_Doi_Tuong_Lai'!$AA$2:$AA$1000, '2_Nhat_Ky_Theo_Doi_Tuong_Lai'!$B$2:$B$1000, A18, '2_Nhat_Ky_Theo_Doi_Tuong_Lai'!$AF$2:$AF$1000, "THUA"))&gt;0, SUMIFS('2_Nhat_Ky_Theo_Doi_Tuong_Lai'!$AA$2:$AA$1000, '2_Nhat_Ky_Theo_Doi_Tuong_Lai'!$B$2:$B$1000, A18, '2_Nhat_Ky_Theo_Doi_Tuong_Lai'!$AF$2:$AF$1000, "THẮNG")/ABS(SUMIFS('2_Nhat_Ky_Theo_Doi_Tuong_Lai'!$AA$2:$AA$1000, '2_Nhat_Ky_Theo_Doi_Tuong_Lai'!$B$2:$B$1000, A18, '2_Nhat_Ky_Theo_Doi_Tuong_Lai'!$AF$2:$AF$1000, "THUA")), IF(E18&gt;0, 5.0, 0))</f>
        <v/>
      </c>
      <c r="M18">
        <f>IF(D18&gt;0, (H18*I18)+((1-H18)*J18), 0)</f>
        <v/>
      </c>
      <c r="N18">
        <f>IFERROR(AVERAGEIFS('2_Nhat_Ky_Theo_Doi_Tuong_Lai'!$AB$2:$AB$1000, '2_Nhat_Ky_Theo_Doi_Tuong_Lai'!$B$2:$B$1000, A18, '2_Nhat_Ky_Theo_Doi_Tuong_Lai'!$AF$2:$AF$1000, "&lt;&gt;ĐANG CHỜ"), 0)</f>
        <v/>
      </c>
      <c r="O18">
        <f>IF(D18=0, "⏳ Đang chờ T+1 -&gt; T+3", IF(AND(M18&gt;=0.015, L18&gt;=1.5), "🏆 CHÉN THÁNH (Giải ngân Lớn)", IF(M18&gt;0, "🟢 KỲ VỌNG DƯƠNG (Có Lợi Thế)", "🔴 KỲ VỌNG ÂM (Tạm Ngưng)")))</f>
        <v/>
      </c>
    </row>
    <row r="19">
      <c r="A19" t="inlineStr">
        <is>
          <t>ALGO_18</t>
        </is>
      </c>
      <c r="B19" t="inlineStr">
        <is>
          <t>🔁 BỘ 18: ĐẢO CHIỀU ĐỘNG LƯỢNG STOCHASTIC (STOCHASTIC CROSS)</t>
        </is>
      </c>
      <c r="C19">
        <f>COUNTIF('2_Nhat_Ky_Theo_Doi_Tuong_Lai'!$B$2:$B$1000, A19)</f>
        <v/>
      </c>
      <c r="D19">
        <f>E19+F19</f>
        <v/>
      </c>
      <c r="E19">
        <f>COUNTIFS('2_Nhat_Ky_Theo_Doi_Tuong_Lai'!$B$2:$B$1000, A19, '2_Nhat_Ky_Theo_Doi_Tuong_Lai'!$AF$2:$AF$1000, "THẮNG")</f>
        <v/>
      </c>
      <c r="F19">
        <f>COUNTIFS('2_Nhat_Ky_Theo_Doi_Tuong_Lai'!$B$2:$B$1000, A19, '2_Nhat_Ky_Theo_Doi_Tuong_Lai'!$AF$2:$AF$1000, "THUA")</f>
        <v/>
      </c>
      <c r="G19">
        <f>IFERROR(COUNTIFS('2_Nhat_Ky_Theo_Doi_Tuong_Lai'!$B$2:$B$1000, A19, '2_Nhat_Ky_Theo_Doi_Tuong_Lai'!$AE$2:$AE$1000, "THẮNG")/COUNTIFS('2_Nhat_Ky_Theo_Doi_Tuong_Lai'!$B$2:$B$1000, A19, '2_Nhat_Ky_Theo_Doi_Tuong_Lai'!$AE$2:$AE$1000, "&lt;&gt;CHỜ T+3"), 0)</f>
        <v/>
      </c>
      <c r="H19">
        <f>IF(D19&gt;0, E19/D19, 0)</f>
        <v/>
      </c>
      <c r="I19">
        <f>IFERROR(AVERAGEIFS('2_Nhat_Ky_Theo_Doi_Tuong_Lai'!$AA$2:$AA$1000, '2_Nhat_Ky_Theo_Doi_Tuong_Lai'!$B$2:$B$1000, A19, '2_Nhat_Ky_Theo_Doi_Tuong_Lai'!$AF$2:$AF$1000, "THẮNG"), 0)</f>
        <v/>
      </c>
      <c r="J19">
        <f>IFERROR(AVERAGEIFS('2_Nhat_Ky_Theo_Doi_Tuong_Lai'!$AA$2:$AA$1000, '2_Nhat_Ky_Theo_Doi_Tuong_Lai'!$B$2:$B$1000, A19, '2_Nhat_Ky_Theo_Doi_Tuong_Lai'!$AF$2:$AF$1000, "THUA"), 0)</f>
        <v/>
      </c>
      <c r="K19">
        <f>IF(AND(F19&gt;0, ABS(J19)&gt;0), I19/ABS(J19), IF(E19&gt;0, 5.0, 0))</f>
        <v/>
      </c>
      <c r="L19">
        <f>IF(ABS(SUMIFS('2_Nhat_Ky_Theo_Doi_Tuong_Lai'!$AA$2:$AA$1000, '2_Nhat_Ky_Theo_Doi_Tuong_Lai'!$B$2:$B$1000, A19, '2_Nhat_Ky_Theo_Doi_Tuong_Lai'!$AF$2:$AF$1000, "THUA"))&gt;0, SUMIFS('2_Nhat_Ky_Theo_Doi_Tuong_Lai'!$AA$2:$AA$1000, '2_Nhat_Ky_Theo_Doi_Tuong_Lai'!$B$2:$B$1000, A19, '2_Nhat_Ky_Theo_Doi_Tuong_Lai'!$AF$2:$AF$1000, "THẮNG")/ABS(SUMIFS('2_Nhat_Ky_Theo_Doi_Tuong_Lai'!$AA$2:$AA$1000, '2_Nhat_Ky_Theo_Doi_Tuong_Lai'!$B$2:$B$1000, A19, '2_Nhat_Ky_Theo_Doi_Tuong_Lai'!$AF$2:$AF$1000, "THUA")), IF(E19&gt;0, 5.0, 0))</f>
        <v/>
      </c>
      <c r="M19">
        <f>IF(D19&gt;0, (H19*I19)+((1-H19)*J19), 0)</f>
        <v/>
      </c>
      <c r="N19">
        <f>IFERROR(AVERAGEIFS('2_Nhat_Ky_Theo_Doi_Tuong_Lai'!$AB$2:$AB$1000, '2_Nhat_Ky_Theo_Doi_Tuong_Lai'!$B$2:$B$1000, A19, '2_Nhat_Ky_Theo_Doi_Tuong_Lai'!$AF$2:$AF$1000, "&lt;&gt;ĐANG CHỜ"), 0)</f>
        <v/>
      </c>
      <c r="O19">
        <f>IF(D19=0, "⏳ Đang chờ T+1 -&gt; T+3", IF(AND(M19&gt;=0.015, L19&gt;=1.5), "🏆 CHÉN THÁNH (Giải ngân Lớn)", IF(M19&gt;0, "🟢 KỲ VỌNG DƯƠNG (Có Lợi Thế)", "🔴 KỲ VỌNG ÂM (Tạm Ngưng)")))</f>
        <v/>
      </c>
    </row>
    <row r="20">
      <c r="A20" t="inlineStr">
        <is>
          <t>ALGO_19</t>
        </is>
      </c>
      <c r="B20" t="inlineStr">
        <is>
          <t>⚡ BỘ 19: BỨT PHÁ XUNG LỰC ĐỘNG LƯỢNG CCI &gt; 100 (CCI THRUST)</t>
        </is>
      </c>
      <c r="C20">
        <f>COUNTIF('2_Nhat_Ky_Theo_Doi_Tuong_Lai'!$B$2:$B$1000, A20)</f>
        <v/>
      </c>
      <c r="D20">
        <f>E20+F20</f>
        <v/>
      </c>
      <c r="E20">
        <f>COUNTIFS('2_Nhat_Ky_Theo_Doi_Tuong_Lai'!$B$2:$B$1000, A20, '2_Nhat_Ky_Theo_Doi_Tuong_Lai'!$AF$2:$AF$1000, "THẮNG")</f>
        <v/>
      </c>
      <c r="F20">
        <f>COUNTIFS('2_Nhat_Ky_Theo_Doi_Tuong_Lai'!$B$2:$B$1000, A20, '2_Nhat_Ky_Theo_Doi_Tuong_Lai'!$AF$2:$AF$1000, "THUA")</f>
        <v/>
      </c>
      <c r="G20">
        <f>IFERROR(COUNTIFS('2_Nhat_Ky_Theo_Doi_Tuong_Lai'!$B$2:$B$1000, A20, '2_Nhat_Ky_Theo_Doi_Tuong_Lai'!$AE$2:$AE$1000, "THẮNG")/COUNTIFS('2_Nhat_Ky_Theo_Doi_Tuong_Lai'!$B$2:$B$1000, A20, '2_Nhat_Ky_Theo_Doi_Tuong_Lai'!$AE$2:$AE$1000, "&lt;&gt;CHỜ T+3"), 0)</f>
        <v/>
      </c>
      <c r="H20">
        <f>IF(D20&gt;0, E20/D20, 0)</f>
        <v/>
      </c>
      <c r="I20">
        <f>IFERROR(AVERAGEIFS('2_Nhat_Ky_Theo_Doi_Tuong_Lai'!$AA$2:$AA$1000, '2_Nhat_Ky_Theo_Doi_Tuong_Lai'!$B$2:$B$1000, A20, '2_Nhat_Ky_Theo_Doi_Tuong_Lai'!$AF$2:$AF$1000, "THẮNG"), 0)</f>
        <v/>
      </c>
      <c r="J20">
        <f>IFERROR(AVERAGEIFS('2_Nhat_Ky_Theo_Doi_Tuong_Lai'!$AA$2:$AA$1000, '2_Nhat_Ky_Theo_Doi_Tuong_Lai'!$B$2:$B$1000, A20, '2_Nhat_Ky_Theo_Doi_Tuong_Lai'!$AF$2:$AF$1000, "THUA"), 0)</f>
        <v/>
      </c>
      <c r="K20">
        <f>IF(AND(F20&gt;0, ABS(J20)&gt;0), I20/ABS(J20), IF(E20&gt;0, 5.0, 0))</f>
        <v/>
      </c>
      <c r="L20">
        <f>IF(ABS(SUMIFS('2_Nhat_Ky_Theo_Doi_Tuong_Lai'!$AA$2:$AA$1000, '2_Nhat_Ky_Theo_Doi_Tuong_Lai'!$B$2:$B$1000, A20, '2_Nhat_Ky_Theo_Doi_Tuong_Lai'!$AF$2:$AF$1000, "THUA"))&gt;0, SUMIFS('2_Nhat_Ky_Theo_Doi_Tuong_Lai'!$AA$2:$AA$1000, '2_Nhat_Ky_Theo_Doi_Tuong_Lai'!$B$2:$B$1000, A20, '2_Nhat_Ky_Theo_Doi_Tuong_Lai'!$AF$2:$AF$1000, "THẮNG")/ABS(SUMIFS('2_Nhat_Ky_Theo_Doi_Tuong_Lai'!$AA$2:$AA$1000, '2_Nhat_Ky_Theo_Doi_Tuong_Lai'!$B$2:$B$1000, A20, '2_Nhat_Ky_Theo_Doi_Tuong_Lai'!$AF$2:$AF$1000, "THUA")), IF(E20&gt;0, 5.0, 0))</f>
        <v/>
      </c>
      <c r="M20">
        <f>IF(D20&gt;0, (H20*I20)+((1-H20)*J20), 0)</f>
        <v/>
      </c>
      <c r="N20">
        <f>IFERROR(AVERAGEIFS('2_Nhat_Ky_Theo_Doi_Tuong_Lai'!$AB$2:$AB$1000, '2_Nhat_Ky_Theo_Doi_Tuong_Lai'!$B$2:$B$1000, A20, '2_Nhat_Ky_Theo_Doi_Tuong_Lai'!$AF$2:$AF$1000, "&lt;&gt;ĐANG CHỜ"), 0)</f>
        <v/>
      </c>
      <c r="O20">
        <f>IF(D20=0, "⏳ Đang chờ T+1 -&gt; T+3", IF(AND(M20&gt;=0.015, L20&gt;=1.5), "🏆 CHÉN THÁNH (Giải ngân Lớn)", IF(M20&gt;0, "🟢 KỲ VỌNG DƯƠNG (Có Lợi Thế)", "🔴 KỲ VỌNG ÂM (Tạm Ngưng)")))</f>
        <v/>
      </c>
    </row>
    <row r="21">
      <c r="A21" t="inlineStr">
        <is>
          <t>ALGO_20</t>
        </is>
      </c>
      <c r="B21" t="inlineStr">
        <is>
          <t>⚓ BỘ 20: KÉO NGƯỢC VỀ HỖ TRỢ TỔ CHỨC MA50 (MA50 PULLBACK)</t>
        </is>
      </c>
      <c r="C21">
        <f>COUNTIF('2_Nhat_Ky_Theo_Doi_Tuong_Lai'!$B$2:$B$1000, A21)</f>
        <v/>
      </c>
      <c r="D21">
        <f>E21+F21</f>
        <v/>
      </c>
      <c r="E21">
        <f>COUNTIFS('2_Nhat_Ky_Theo_Doi_Tuong_Lai'!$B$2:$B$1000, A21, '2_Nhat_Ky_Theo_Doi_Tuong_Lai'!$AF$2:$AF$1000, "THẮNG")</f>
        <v/>
      </c>
      <c r="F21">
        <f>COUNTIFS('2_Nhat_Ky_Theo_Doi_Tuong_Lai'!$B$2:$B$1000, A21, '2_Nhat_Ky_Theo_Doi_Tuong_Lai'!$AF$2:$AF$1000, "THUA")</f>
        <v/>
      </c>
      <c r="G21">
        <f>IFERROR(COUNTIFS('2_Nhat_Ky_Theo_Doi_Tuong_Lai'!$B$2:$B$1000, A21, '2_Nhat_Ky_Theo_Doi_Tuong_Lai'!$AE$2:$AE$1000, "THẮNG")/COUNTIFS('2_Nhat_Ky_Theo_Doi_Tuong_Lai'!$B$2:$B$1000, A21, '2_Nhat_Ky_Theo_Doi_Tuong_Lai'!$AE$2:$AE$1000, "&lt;&gt;CHỜ T+3"), 0)</f>
        <v/>
      </c>
      <c r="H21">
        <f>IF(D21&gt;0, E21/D21, 0)</f>
        <v/>
      </c>
      <c r="I21">
        <f>IFERROR(AVERAGEIFS('2_Nhat_Ky_Theo_Doi_Tuong_Lai'!$AA$2:$AA$1000, '2_Nhat_Ky_Theo_Doi_Tuong_Lai'!$B$2:$B$1000, A21, '2_Nhat_Ky_Theo_Doi_Tuong_Lai'!$AF$2:$AF$1000, "THẮNG"), 0)</f>
        <v/>
      </c>
      <c r="J21">
        <f>IFERROR(AVERAGEIFS('2_Nhat_Ky_Theo_Doi_Tuong_Lai'!$AA$2:$AA$1000, '2_Nhat_Ky_Theo_Doi_Tuong_Lai'!$B$2:$B$1000, A21, '2_Nhat_Ky_Theo_Doi_Tuong_Lai'!$AF$2:$AF$1000, "THUA"), 0)</f>
        <v/>
      </c>
      <c r="K21">
        <f>IF(AND(F21&gt;0, ABS(J21)&gt;0), I21/ABS(J21), IF(E21&gt;0, 5.0, 0))</f>
        <v/>
      </c>
      <c r="L21">
        <f>IF(ABS(SUMIFS('2_Nhat_Ky_Theo_Doi_Tuong_Lai'!$AA$2:$AA$1000, '2_Nhat_Ky_Theo_Doi_Tuong_Lai'!$B$2:$B$1000, A21, '2_Nhat_Ky_Theo_Doi_Tuong_Lai'!$AF$2:$AF$1000, "THUA"))&gt;0, SUMIFS('2_Nhat_Ky_Theo_Doi_Tuong_Lai'!$AA$2:$AA$1000, '2_Nhat_Ky_Theo_Doi_Tuong_Lai'!$B$2:$B$1000, A21, '2_Nhat_Ky_Theo_Doi_Tuong_Lai'!$AF$2:$AF$1000, "THẮNG")/ABS(SUMIFS('2_Nhat_Ky_Theo_Doi_Tuong_Lai'!$AA$2:$AA$1000, '2_Nhat_Ky_Theo_Doi_Tuong_Lai'!$B$2:$B$1000, A21, '2_Nhat_Ky_Theo_Doi_Tuong_Lai'!$AF$2:$AF$1000, "THUA")), IF(E21&gt;0, 5.0, 0))</f>
        <v/>
      </c>
      <c r="M21">
        <f>IF(D21&gt;0, (H21*I21)+((1-H21)*J21), 0)</f>
        <v/>
      </c>
      <c r="N21">
        <f>IFERROR(AVERAGEIFS('2_Nhat_Ky_Theo_Doi_Tuong_Lai'!$AB$2:$AB$1000, '2_Nhat_Ky_Theo_Doi_Tuong_Lai'!$B$2:$B$1000, A21, '2_Nhat_Ky_Theo_Doi_Tuong_Lai'!$AF$2:$AF$1000, "&lt;&gt;ĐANG CHỜ"), 0)</f>
        <v/>
      </c>
      <c r="O21">
        <f>IF(D21=0, "⏳ Đang chờ T+1 -&gt; T+3", IF(AND(M21&gt;=0.015, L21&gt;=1.5), "🏆 CHÉN THÁNH (Giải ngân Lớn)", IF(M21&gt;0, "🟢 KỲ VỌNG DƯƠNG (Có Lợi Thế)", "🔴 KỲ VỌNG ÂM (Tạm Ngưng)")))</f>
        <v/>
      </c>
    </row>
    <row r="22">
      <c r="A22" t="inlineStr">
        <is>
          <t>ALGO_21</t>
        </is>
      </c>
      <c r="B22" t="inlineStr">
        <is>
          <t>🚩 BỘ 21: HẤP THỤ CUNG GIÁ CAO - NỀN CHỒNG NỀN (HIGH-TIGHT FLAG)</t>
        </is>
      </c>
      <c r="C22">
        <f>COUNTIF('2_Nhat_Ky_Theo_Doi_Tuong_Lai'!$B$2:$B$1000, A22)</f>
        <v/>
      </c>
      <c r="D22">
        <f>E22+F22</f>
        <v/>
      </c>
      <c r="E22">
        <f>COUNTIFS('2_Nhat_Ky_Theo_Doi_Tuong_Lai'!$B$2:$B$1000, A22, '2_Nhat_Ky_Theo_Doi_Tuong_Lai'!$AF$2:$AF$1000, "THẮNG")</f>
        <v/>
      </c>
      <c r="F22">
        <f>COUNTIFS('2_Nhat_Ky_Theo_Doi_Tuong_Lai'!$B$2:$B$1000, A22, '2_Nhat_Ky_Theo_Doi_Tuong_Lai'!$AF$2:$AF$1000, "THUA")</f>
        <v/>
      </c>
      <c r="G22">
        <f>IFERROR(COUNTIFS('2_Nhat_Ky_Theo_Doi_Tuong_Lai'!$B$2:$B$1000, A22, '2_Nhat_Ky_Theo_Doi_Tuong_Lai'!$AE$2:$AE$1000, "THẮNG")/COUNTIFS('2_Nhat_Ky_Theo_Doi_Tuong_Lai'!$B$2:$B$1000, A22, '2_Nhat_Ky_Theo_Doi_Tuong_Lai'!$AE$2:$AE$1000, "&lt;&gt;CHỜ T+3"), 0)</f>
        <v/>
      </c>
      <c r="H22">
        <f>IF(D22&gt;0, E22/D22, 0)</f>
        <v/>
      </c>
      <c r="I22">
        <f>IFERROR(AVERAGEIFS('2_Nhat_Ky_Theo_Doi_Tuong_Lai'!$AA$2:$AA$1000, '2_Nhat_Ky_Theo_Doi_Tuong_Lai'!$B$2:$B$1000, A22, '2_Nhat_Ky_Theo_Doi_Tuong_Lai'!$AF$2:$AF$1000, "THẮNG"), 0)</f>
        <v/>
      </c>
      <c r="J22">
        <f>IFERROR(AVERAGEIFS('2_Nhat_Ky_Theo_Doi_Tuong_Lai'!$AA$2:$AA$1000, '2_Nhat_Ky_Theo_Doi_Tuong_Lai'!$B$2:$B$1000, A22, '2_Nhat_Ky_Theo_Doi_Tuong_Lai'!$AF$2:$AF$1000, "THUA"), 0)</f>
        <v/>
      </c>
      <c r="K22">
        <f>IF(AND(F22&gt;0, ABS(J22)&gt;0), I22/ABS(J22), IF(E22&gt;0, 5.0, 0))</f>
        <v/>
      </c>
      <c r="L22">
        <f>IF(ABS(SUMIFS('2_Nhat_Ky_Theo_Doi_Tuong_Lai'!$AA$2:$AA$1000, '2_Nhat_Ky_Theo_Doi_Tuong_Lai'!$B$2:$B$1000, A22, '2_Nhat_Ky_Theo_Doi_Tuong_Lai'!$AF$2:$AF$1000, "THUA"))&gt;0, SUMIFS('2_Nhat_Ky_Theo_Doi_Tuong_Lai'!$AA$2:$AA$1000, '2_Nhat_Ky_Theo_Doi_Tuong_Lai'!$B$2:$B$1000, A22, '2_Nhat_Ky_Theo_Doi_Tuong_Lai'!$AF$2:$AF$1000, "THẮNG")/ABS(SUMIFS('2_Nhat_Ky_Theo_Doi_Tuong_Lai'!$AA$2:$AA$1000, '2_Nhat_Ky_Theo_Doi_Tuong_Lai'!$B$2:$B$1000, A22, '2_Nhat_Ky_Theo_Doi_Tuong_Lai'!$AF$2:$AF$1000, "THUA")), IF(E22&gt;0, 5.0, 0))</f>
        <v/>
      </c>
      <c r="M22">
        <f>IF(D22&gt;0, (H22*I22)+((1-H22)*J22), 0)</f>
        <v/>
      </c>
      <c r="N22">
        <f>IFERROR(AVERAGEIFS('2_Nhat_Ky_Theo_Doi_Tuong_Lai'!$AB$2:$AB$1000, '2_Nhat_Ky_Theo_Doi_Tuong_Lai'!$B$2:$B$1000, A22, '2_Nhat_Ky_Theo_Doi_Tuong_Lai'!$AF$2:$AF$1000, "&lt;&gt;ĐANG CHỜ"), 0)</f>
        <v/>
      </c>
      <c r="O22">
        <f>IF(D22=0, "⏳ Đang chờ T+1 -&gt; T+3", IF(AND(M22&gt;=0.015, L22&gt;=1.5), "🏆 CHÉN THÁNH (Giải ngân Lớn)", IF(M22&gt;0, "🟢 KỲ VỌNG DƯƠNG (Có Lợi Thế)", "🔴 KỲ VỌNG ÂM (Tạm Ngưng)")))</f>
        <v/>
      </c>
    </row>
    <row r="23">
      <c r="A23" t="inlineStr">
        <is>
          <t>ALGO_22</t>
        </is>
      </c>
      <c r="B23" t="inlineStr">
        <is>
          <t>🛡️ BỘ 22: LÁ CHẮN PHÂN KỲ NGƯỢC BÃO VN-INDEX (ANTI-INDEX SHIELD)</t>
        </is>
      </c>
      <c r="C23">
        <f>COUNTIF('2_Nhat_Ky_Theo_Doi_Tuong_Lai'!$B$2:$B$1000, A23)</f>
        <v/>
      </c>
      <c r="D23">
        <f>E23+F23</f>
        <v/>
      </c>
      <c r="E23">
        <f>COUNTIFS('2_Nhat_Ky_Theo_Doi_Tuong_Lai'!$B$2:$B$1000, A23, '2_Nhat_Ky_Theo_Doi_Tuong_Lai'!$AF$2:$AF$1000, "THẮNG")</f>
        <v/>
      </c>
      <c r="F23">
        <f>COUNTIFS('2_Nhat_Ky_Theo_Doi_Tuong_Lai'!$B$2:$B$1000, A23, '2_Nhat_Ky_Theo_Doi_Tuong_Lai'!$AF$2:$AF$1000, "THUA")</f>
        <v/>
      </c>
      <c r="G23">
        <f>IFERROR(COUNTIFS('2_Nhat_Ky_Theo_Doi_Tuong_Lai'!$B$2:$B$1000, A23, '2_Nhat_Ky_Theo_Doi_Tuong_Lai'!$AE$2:$AE$1000, "THẮNG")/COUNTIFS('2_Nhat_Ky_Theo_Doi_Tuong_Lai'!$B$2:$B$1000, A23, '2_Nhat_Ky_Theo_Doi_Tuong_Lai'!$AE$2:$AE$1000, "&lt;&gt;CHỜ T+3"), 0)</f>
        <v/>
      </c>
      <c r="H23">
        <f>IF(D23&gt;0, E23/D23, 0)</f>
        <v/>
      </c>
      <c r="I23">
        <f>IFERROR(AVERAGEIFS('2_Nhat_Ky_Theo_Doi_Tuong_Lai'!$AA$2:$AA$1000, '2_Nhat_Ky_Theo_Doi_Tuong_Lai'!$B$2:$B$1000, A23, '2_Nhat_Ky_Theo_Doi_Tuong_Lai'!$AF$2:$AF$1000, "THẮNG"), 0)</f>
        <v/>
      </c>
      <c r="J23">
        <f>IFERROR(AVERAGEIFS('2_Nhat_Ky_Theo_Doi_Tuong_Lai'!$AA$2:$AA$1000, '2_Nhat_Ky_Theo_Doi_Tuong_Lai'!$B$2:$B$1000, A23, '2_Nhat_Ky_Theo_Doi_Tuong_Lai'!$AF$2:$AF$1000, "THUA"), 0)</f>
        <v/>
      </c>
      <c r="K23">
        <f>IF(AND(F23&gt;0, ABS(J23)&gt;0), I23/ABS(J23), IF(E23&gt;0, 5.0, 0))</f>
        <v/>
      </c>
      <c r="L23">
        <f>IF(ABS(SUMIFS('2_Nhat_Ky_Theo_Doi_Tuong_Lai'!$AA$2:$AA$1000, '2_Nhat_Ky_Theo_Doi_Tuong_Lai'!$B$2:$B$1000, A23, '2_Nhat_Ky_Theo_Doi_Tuong_Lai'!$AF$2:$AF$1000, "THUA"))&gt;0, SUMIFS('2_Nhat_Ky_Theo_Doi_Tuong_Lai'!$AA$2:$AA$1000, '2_Nhat_Ky_Theo_Doi_Tuong_Lai'!$B$2:$B$1000, A23, '2_Nhat_Ky_Theo_Doi_Tuong_Lai'!$AF$2:$AF$1000, "THẮNG")/ABS(SUMIFS('2_Nhat_Ky_Theo_Doi_Tuong_Lai'!$AA$2:$AA$1000, '2_Nhat_Ky_Theo_Doi_Tuong_Lai'!$B$2:$B$1000, A23, '2_Nhat_Ky_Theo_Doi_Tuong_Lai'!$AF$2:$AF$1000, "THUA")), IF(E23&gt;0, 5.0, 0))</f>
        <v/>
      </c>
      <c r="M23">
        <f>IF(D23&gt;0, (H23*I23)+((1-H23)*J23), 0)</f>
        <v/>
      </c>
      <c r="N23">
        <f>IFERROR(AVERAGEIFS('2_Nhat_Ky_Theo_Doi_Tuong_Lai'!$AB$2:$AB$1000, '2_Nhat_Ky_Theo_Doi_Tuong_Lai'!$B$2:$B$1000, A23, '2_Nhat_Ky_Theo_Doi_Tuong_Lai'!$AF$2:$AF$1000, "&lt;&gt;ĐANG CHỜ"), 0)</f>
        <v/>
      </c>
      <c r="O23">
        <f>IF(D23=0, "⏳ Đang chờ T+1 -&gt; T+3", IF(AND(M23&gt;=0.015, L23&gt;=1.5), "🏆 CHÉN THÁNH (Giải ngân Lớn)", IF(M23&gt;0, "🟢 KỲ VỌNG DƯƠNG (Có Lợi Thế)", "🔴 KỲ VỌNG ÂM (Tạm Ngưng)")))</f>
        <v/>
      </c>
    </row>
    <row r="24">
      <c r="A24" t="inlineStr">
        <is>
          <t>ALGO_23</t>
        </is>
      </c>
      <c r="B24" t="inlineStr">
        <is>
          <t>🏦 BỘ 23: BỨT PHÁ GIÁ VỐN TỔ CHỨC VWMA (VWMA BREAKOUT)</t>
        </is>
      </c>
      <c r="C24">
        <f>COUNTIF('2_Nhat_Ky_Theo_Doi_Tuong_Lai'!$B$2:$B$1000, A24)</f>
        <v/>
      </c>
      <c r="D24">
        <f>E24+F24</f>
        <v/>
      </c>
      <c r="E24">
        <f>COUNTIFS('2_Nhat_Ky_Theo_Doi_Tuong_Lai'!$B$2:$B$1000, A24, '2_Nhat_Ky_Theo_Doi_Tuong_Lai'!$AF$2:$AF$1000, "THẮNG")</f>
        <v/>
      </c>
      <c r="F24">
        <f>COUNTIFS('2_Nhat_Ky_Theo_Doi_Tuong_Lai'!$B$2:$B$1000, A24, '2_Nhat_Ky_Theo_Doi_Tuong_Lai'!$AF$2:$AF$1000, "THUA")</f>
        <v/>
      </c>
      <c r="G24">
        <f>IFERROR(COUNTIFS('2_Nhat_Ky_Theo_Doi_Tuong_Lai'!$B$2:$B$1000, A24, '2_Nhat_Ky_Theo_Doi_Tuong_Lai'!$AE$2:$AE$1000, "THẮNG")/COUNTIFS('2_Nhat_Ky_Theo_Doi_Tuong_Lai'!$B$2:$B$1000, A24, '2_Nhat_Ky_Theo_Doi_Tuong_Lai'!$AE$2:$AE$1000, "&lt;&gt;CHỜ T+3"), 0)</f>
        <v/>
      </c>
      <c r="H24">
        <f>IF(D24&gt;0, E24/D24, 0)</f>
        <v/>
      </c>
      <c r="I24">
        <f>IFERROR(AVERAGEIFS('2_Nhat_Ky_Theo_Doi_Tuong_Lai'!$AA$2:$AA$1000, '2_Nhat_Ky_Theo_Doi_Tuong_Lai'!$B$2:$B$1000, A24, '2_Nhat_Ky_Theo_Doi_Tuong_Lai'!$AF$2:$AF$1000, "THẮNG"), 0)</f>
        <v/>
      </c>
      <c r="J24">
        <f>IFERROR(AVERAGEIFS('2_Nhat_Ky_Theo_Doi_Tuong_Lai'!$AA$2:$AA$1000, '2_Nhat_Ky_Theo_Doi_Tuong_Lai'!$B$2:$B$1000, A24, '2_Nhat_Ky_Theo_Doi_Tuong_Lai'!$AF$2:$AF$1000, "THUA"), 0)</f>
        <v/>
      </c>
      <c r="K24">
        <f>IF(AND(F24&gt;0, ABS(J24)&gt;0), I24/ABS(J24), IF(E24&gt;0, 5.0, 0))</f>
        <v/>
      </c>
      <c r="L24">
        <f>IF(ABS(SUMIFS('2_Nhat_Ky_Theo_Doi_Tuong_Lai'!$AA$2:$AA$1000, '2_Nhat_Ky_Theo_Doi_Tuong_Lai'!$B$2:$B$1000, A24, '2_Nhat_Ky_Theo_Doi_Tuong_Lai'!$AF$2:$AF$1000, "THUA"))&gt;0, SUMIFS('2_Nhat_Ky_Theo_Doi_Tuong_Lai'!$AA$2:$AA$1000, '2_Nhat_Ky_Theo_Doi_Tuong_Lai'!$B$2:$B$1000, A24, '2_Nhat_Ky_Theo_Doi_Tuong_Lai'!$AF$2:$AF$1000, "THẮNG")/ABS(SUMIFS('2_Nhat_Ky_Theo_Doi_Tuong_Lai'!$AA$2:$AA$1000, '2_Nhat_Ky_Theo_Doi_Tuong_Lai'!$B$2:$B$1000, A24, '2_Nhat_Ky_Theo_Doi_Tuong_Lai'!$AF$2:$AF$1000, "THUA")), IF(E24&gt;0, 5.0, 0))</f>
        <v/>
      </c>
      <c r="M24">
        <f>IF(D24&gt;0, (H24*I24)+((1-H24)*J24), 0)</f>
        <v/>
      </c>
      <c r="N24">
        <f>IFERROR(AVERAGEIFS('2_Nhat_Ky_Theo_Doi_Tuong_Lai'!$AB$2:$AB$1000, '2_Nhat_Ky_Theo_Doi_Tuong_Lai'!$B$2:$B$1000, A24, '2_Nhat_Ky_Theo_Doi_Tuong_Lai'!$AF$2:$AF$1000, "&lt;&gt;ĐANG CHỜ"), 0)</f>
        <v/>
      </c>
      <c r="O24">
        <f>IF(D24=0, "⏳ Đang chờ T+1 -&gt; T+3", IF(AND(M24&gt;=0.015, L24&gt;=1.5), "🏆 CHÉN THÁNH (Giải ngân Lớn)", IF(M24&gt;0, "🟢 KỲ VỌNG DƯƠNG (Có Lợi Thế)", "🔴 KỲ VỌNG ÂM (Tạm Ngưng)")))</f>
        <v/>
      </c>
    </row>
    <row r="25">
      <c r="A25" t="inlineStr">
        <is>
          <t>ALGO_24</t>
        </is>
      </c>
      <c r="B25" t="inlineStr">
        <is>
          <t>💥 BỘ 24: BÙNG NỔ BIÊN ĐỘ BIẾN ĐỘNG ATR (ATR EXPANSION)</t>
        </is>
      </c>
      <c r="C25">
        <f>COUNTIF('2_Nhat_Ky_Theo_Doi_Tuong_Lai'!$B$2:$B$1000, A25)</f>
        <v/>
      </c>
      <c r="D25">
        <f>E25+F25</f>
        <v/>
      </c>
      <c r="E25">
        <f>COUNTIFS('2_Nhat_Ky_Theo_Doi_Tuong_Lai'!$B$2:$B$1000, A25, '2_Nhat_Ky_Theo_Doi_Tuong_Lai'!$AF$2:$AF$1000, "THẮNG")</f>
        <v/>
      </c>
      <c r="F25">
        <f>COUNTIFS('2_Nhat_Ky_Theo_Doi_Tuong_Lai'!$B$2:$B$1000, A25, '2_Nhat_Ky_Theo_Doi_Tuong_Lai'!$AF$2:$AF$1000, "THUA")</f>
        <v/>
      </c>
      <c r="G25">
        <f>IFERROR(COUNTIFS('2_Nhat_Ky_Theo_Doi_Tuong_Lai'!$B$2:$B$1000, A25, '2_Nhat_Ky_Theo_Doi_Tuong_Lai'!$AE$2:$AE$1000, "THẮNG")/COUNTIFS('2_Nhat_Ky_Theo_Doi_Tuong_Lai'!$B$2:$B$1000, A25, '2_Nhat_Ky_Theo_Doi_Tuong_Lai'!$AE$2:$AE$1000, "&lt;&gt;CHỜ T+3"), 0)</f>
        <v/>
      </c>
      <c r="H25">
        <f>IF(D25&gt;0, E25/D25, 0)</f>
        <v/>
      </c>
      <c r="I25">
        <f>IFERROR(AVERAGEIFS('2_Nhat_Ky_Theo_Doi_Tuong_Lai'!$AA$2:$AA$1000, '2_Nhat_Ky_Theo_Doi_Tuong_Lai'!$B$2:$B$1000, A25, '2_Nhat_Ky_Theo_Doi_Tuong_Lai'!$AF$2:$AF$1000, "THẮNG"), 0)</f>
        <v/>
      </c>
      <c r="J25">
        <f>IFERROR(AVERAGEIFS('2_Nhat_Ky_Theo_Doi_Tuong_Lai'!$AA$2:$AA$1000, '2_Nhat_Ky_Theo_Doi_Tuong_Lai'!$B$2:$B$1000, A25, '2_Nhat_Ky_Theo_Doi_Tuong_Lai'!$AF$2:$AF$1000, "THUA"), 0)</f>
        <v/>
      </c>
      <c r="K25">
        <f>IF(AND(F25&gt;0, ABS(J25)&gt;0), I25/ABS(J25), IF(E25&gt;0, 5.0, 0))</f>
        <v/>
      </c>
      <c r="L25">
        <f>IF(ABS(SUMIFS('2_Nhat_Ky_Theo_Doi_Tuong_Lai'!$AA$2:$AA$1000, '2_Nhat_Ky_Theo_Doi_Tuong_Lai'!$B$2:$B$1000, A25, '2_Nhat_Ky_Theo_Doi_Tuong_Lai'!$AF$2:$AF$1000, "THUA"))&gt;0, SUMIFS('2_Nhat_Ky_Theo_Doi_Tuong_Lai'!$AA$2:$AA$1000, '2_Nhat_Ky_Theo_Doi_Tuong_Lai'!$B$2:$B$1000, A25, '2_Nhat_Ky_Theo_Doi_Tuong_Lai'!$AF$2:$AF$1000, "THẮNG")/ABS(SUMIFS('2_Nhat_Ky_Theo_Doi_Tuong_Lai'!$AA$2:$AA$1000, '2_Nhat_Ky_Theo_Doi_Tuong_Lai'!$B$2:$B$1000, A25, '2_Nhat_Ky_Theo_Doi_Tuong_Lai'!$AF$2:$AF$1000, "THUA")), IF(E25&gt;0, 5.0, 0))</f>
        <v/>
      </c>
      <c r="M25">
        <f>IF(D25&gt;0, (H25*I25)+((1-H25)*J25), 0)</f>
        <v/>
      </c>
      <c r="N25">
        <f>IFERROR(AVERAGEIFS('2_Nhat_Ky_Theo_Doi_Tuong_Lai'!$AB$2:$AB$1000, '2_Nhat_Ky_Theo_Doi_Tuong_Lai'!$B$2:$B$1000, A25, '2_Nhat_Ky_Theo_Doi_Tuong_Lai'!$AF$2:$AF$1000, "&lt;&gt;ĐANG CHỜ"), 0)</f>
        <v/>
      </c>
      <c r="O25">
        <f>IF(D25=0, "⏳ Đang chờ T+1 -&gt; T+3", IF(AND(M25&gt;=0.015, L25&gt;=1.5), "🏆 CHÉN THÁNH (Giải ngân Lớn)", IF(M25&gt;0, "🟢 KỲ VỌNG DƯƠNG (Có Lợi Thế)", "🔴 KỲ VỌNG ÂM (Tạm Ngưng)")))</f>
        <v/>
      </c>
    </row>
    <row r="26">
      <c r="A26" t="inlineStr">
        <is>
          <t>ALGO_25</t>
        </is>
      </c>
      <c r="B26" t="inlineStr">
        <is>
          <t>🏹 BỘ 25: ĐẢO CHIỀU NHANH T+2.5 QUÁ BÁN (CONNORS RSI-7 DIP)</t>
        </is>
      </c>
      <c r="C26">
        <f>COUNTIF('2_Nhat_Ky_Theo_Doi_Tuong_Lai'!$B$2:$B$1000, A26)</f>
        <v/>
      </c>
      <c r="D26">
        <f>E26+F26</f>
        <v/>
      </c>
      <c r="E26">
        <f>COUNTIFS('2_Nhat_Ky_Theo_Doi_Tuong_Lai'!$B$2:$B$1000, A26, '2_Nhat_Ky_Theo_Doi_Tuong_Lai'!$AF$2:$AF$1000, "THẮNG")</f>
        <v/>
      </c>
      <c r="F26">
        <f>COUNTIFS('2_Nhat_Ky_Theo_Doi_Tuong_Lai'!$B$2:$B$1000, A26, '2_Nhat_Ky_Theo_Doi_Tuong_Lai'!$AF$2:$AF$1000, "THUA")</f>
        <v/>
      </c>
      <c r="G26">
        <f>IFERROR(COUNTIFS('2_Nhat_Ky_Theo_Doi_Tuong_Lai'!$B$2:$B$1000, A26, '2_Nhat_Ky_Theo_Doi_Tuong_Lai'!$AE$2:$AE$1000, "THẮNG")/COUNTIFS('2_Nhat_Ky_Theo_Doi_Tuong_Lai'!$B$2:$B$1000, A26, '2_Nhat_Ky_Theo_Doi_Tuong_Lai'!$AE$2:$AE$1000, "&lt;&gt;CHỜ T+3"), 0)</f>
        <v/>
      </c>
      <c r="H26">
        <f>IF(D26&gt;0, E26/D26, 0)</f>
        <v/>
      </c>
      <c r="I26">
        <f>IFERROR(AVERAGEIFS('2_Nhat_Ky_Theo_Doi_Tuong_Lai'!$AA$2:$AA$1000, '2_Nhat_Ky_Theo_Doi_Tuong_Lai'!$B$2:$B$1000, A26, '2_Nhat_Ky_Theo_Doi_Tuong_Lai'!$AF$2:$AF$1000, "THẮNG"), 0)</f>
        <v/>
      </c>
      <c r="J26">
        <f>IFERROR(AVERAGEIFS('2_Nhat_Ky_Theo_Doi_Tuong_Lai'!$AA$2:$AA$1000, '2_Nhat_Ky_Theo_Doi_Tuong_Lai'!$B$2:$B$1000, A26, '2_Nhat_Ky_Theo_Doi_Tuong_Lai'!$AF$2:$AF$1000, "THUA"), 0)</f>
        <v/>
      </c>
      <c r="K26">
        <f>IF(AND(F26&gt;0, ABS(J26)&gt;0), I26/ABS(J26), IF(E26&gt;0, 5.0, 0))</f>
        <v/>
      </c>
      <c r="L26">
        <f>IF(ABS(SUMIFS('2_Nhat_Ky_Theo_Doi_Tuong_Lai'!$AA$2:$AA$1000, '2_Nhat_Ky_Theo_Doi_Tuong_Lai'!$B$2:$B$1000, A26, '2_Nhat_Ky_Theo_Doi_Tuong_Lai'!$AF$2:$AF$1000, "THUA"))&gt;0, SUMIFS('2_Nhat_Ky_Theo_Doi_Tuong_Lai'!$AA$2:$AA$1000, '2_Nhat_Ky_Theo_Doi_Tuong_Lai'!$B$2:$B$1000, A26, '2_Nhat_Ky_Theo_Doi_Tuong_Lai'!$AF$2:$AF$1000, "THẮNG")/ABS(SUMIFS('2_Nhat_Ky_Theo_Doi_Tuong_Lai'!$AA$2:$AA$1000, '2_Nhat_Ky_Theo_Doi_Tuong_Lai'!$B$2:$B$1000, A26, '2_Nhat_Ky_Theo_Doi_Tuong_Lai'!$AF$2:$AF$1000, "THUA")), IF(E26&gt;0, 5.0, 0))</f>
        <v/>
      </c>
      <c r="M26">
        <f>IF(D26&gt;0, (H26*I26)+((1-H26)*J26), 0)</f>
        <v/>
      </c>
      <c r="N26">
        <f>IFERROR(AVERAGEIFS('2_Nhat_Ky_Theo_Doi_Tuong_Lai'!$AB$2:$AB$1000, '2_Nhat_Ky_Theo_Doi_Tuong_Lai'!$B$2:$B$1000, A26, '2_Nhat_Ky_Theo_Doi_Tuong_Lai'!$AF$2:$AF$1000, "&lt;&gt;ĐANG CHỜ"), 0)</f>
        <v/>
      </c>
      <c r="O26">
        <f>IF(D26=0, "⏳ Đang chờ T+1 -&gt; T+3", IF(AND(M26&gt;=0.015, L26&gt;=1.5), "🏆 CHÉN THÁNH (Giải ngân Lớn)", IF(M26&gt;0, "🟢 KỲ VỌNG DƯƠNG (Có Lợi Thế)", "🔴 KỲ VỌNG ÂM (Tạm Ngưng)")))</f>
        <v/>
      </c>
    </row>
    <row r="27">
      <c r="A27" t="inlineStr">
        <is>
          <t>ALGO_26</t>
        </is>
      </c>
      <c r="B27" t="inlineStr">
        <is>
          <t>🔇 BỘ 26: CẠN KIỆT NGUỒN CUNG TRƯỚC GIỜ NỔ (VSA NO-SUPPLY TEST)</t>
        </is>
      </c>
      <c r="C27">
        <f>COUNTIF('2_Nhat_Ky_Theo_Doi_Tuong_Lai'!$B$2:$B$1000, A27)</f>
        <v/>
      </c>
      <c r="D27">
        <f>E27+F27</f>
        <v/>
      </c>
      <c r="E27">
        <f>COUNTIFS('2_Nhat_Ky_Theo_Doi_Tuong_Lai'!$B$2:$B$1000, A27, '2_Nhat_Ky_Theo_Doi_Tuong_Lai'!$AF$2:$AF$1000, "THẮNG")</f>
        <v/>
      </c>
      <c r="F27">
        <f>COUNTIFS('2_Nhat_Ky_Theo_Doi_Tuong_Lai'!$B$2:$B$1000, A27, '2_Nhat_Ky_Theo_Doi_Tuong_Lai'!$AF$2:$AF$1000, "THUA")</f>
        <v/>
      </c>
      <c r="G27">
        <f>IFERROR(COUNTIFS('2_Nhat_Ky_Theo_Doi_Tuong_Lai'!$B$2:$B$1000, A27, '2_Nhat_Ky_Theo_Doi_Tuong_Lai'!$AE$2:$AE$1000, "THẮNG")/COUNTIFS('2_Nhat_Ky_Theo_Doi_Tuong_Lai'!$B$2:$B$1000, A27, '2_Nhat_Ky_Theo_Doi_Tuong_Lai'!$AE$2:$AE$1000, "&lt;&gt;CHỜ T+3"), 0)</f>
        <v/>
      </c>
      <c r="H27">
        <f>IF(D27&gt;0, E27/D27, 0)</f>
        <v/>
      </c>
      <c r="I27">
        <f>IFERROR(AVERAGEIFS('2_Nhat_Ky_Theo_Doi_Tuong_Lai'!$AA$2:$AA$1000, '2_Nhat_Ky_Theo_Doi_Tuong_Lai'!$B$2:$B$1000, A27, '2_Nhat_Ky_Theo_Doi_Tuong_Lai'!$AF$2:$AF$1000, "THẮNG"), 0)</f>
        <v/>
      </c>
      <c r="J27">
        <f>IFERROR(AVERAGEIFS('2_Nhat_Ky_Theo_Doi_Tuong_Lai'!$AA$2:$AA$1000, '2_Nhat_Ky_Theo_Doi_Tuong_Lai'!$B$2:$B$1000, A27, '2_Nhat_Ky_Theo_Doi_Tuong_Lai'!$AF$2:$AF$1000, "THUA"), 0)</f>
        <v/>
      </c>
      <c r="K27">
        <f>IF(AND(F27&gt;0, ABS(J27)&gt;0), I27/ABS(J27), IF(E27&gt;0, 5.0, 0))</f>
        <v/>
      </c>
      <c r="L27">
        <f>IF(ABS(SUMIFS('2_Nhat_Ky_Theo_Doi_Tuong_Lai'!$AA$2:$AA$1000, '2_Nhat_Ky_Theo_Doi_Tuong_Lai'!$B$2:$B$1000, A27, '2_Nhat_Ky_Theo_Doi_Tuong_Lai'!$AF$2:$AF$1000, "THUA"))&gt;0, SUMIFS('2_Nhat_Ky_Theo_Doi_Tuong_Lai'!$AA$2:$AA$1000, '2_Nhat_Ky_Theo_Doi_Tuong_Lai'!$B$2:$B$1000, A27, '2_Nhat_Ky_Theo_Doi_Tuong_Lai'!$AF$2:$AF$1000, "THẮNG")/ABS(SUMIFS('2_Nhat_Ky_Theo_Doi_Tuong_Lai'!$AA$2:$AA$1000, '2_Nhat_Ky_Theo_Doi_Tuong_Lai'!$B$2:$B$1000, A27, '2_Nhat_Ky_Theo_Doi_Tuong_Lai'!$AF$2:$AF$1000, "THUA")), IF(E27&gt;0, 5.0, 0))</f>
        <v/>
      </c>
      <c r="M27">
        <f>IF(D27&gt;0, (H27*I27)+((1-H27)*J27), 0)</f>
        <v/>
      </c>
      <c r="N27">
        <f>IFERROR(AVERAGEIFS('2_Nhat_Ky_Theo_Doi_Tuong_Lai'!$AB$2:$AB$1000, '2_Nhat_Ky_Theo_Doi_Tuong_Lai'!$B$2:$B$1000, A27, '2_Nhat_Ky_Theo_Doi_Tuong_Lai'!$AF$2:$AF$1000, "&lt;&gt;ĐANG CHỜ"), 0)</f>
        <v/>
      </c>
      <c r="O27">
        <f>IF(D27=0, "⏳ Đang chờ T+1 -&gt; T+3", IF(AND(M27&gt;=0.015, L27&gt;=1.5), "🏆 CHÉN THÁNH (Giải ngân Lớn)", IF(M27&gt;0, "🟢 KỲ VỌNG DƯƠNG (Có Lợi Thế)", "🔴 KỲ VỌNG ÂM (Tạm Ngưng)")))</f>
        <v/>
      </c>
    </row>
    <row r="28">
      <c r="A28" t="inlineStr">
        <is>
          <t>ALGO_27</t>
        </is>
      </c>
      <c r="B28" t="inlineStr">
        <is>
          <t>💰 BỘ 27: ĐỊNH GIÁ HỢP LÝ P/E &amp; ROE CAO HÚT TIỀN (GARP VALUE)</t>
        </is>
      </c>
      <c r="C28">
        <f>COUNTIF('2_Nhat_Ky_Theo_Doi_Tuong_Lai'!$B$2:$B$1000, A28)</f>
        <v/>
      </c>
      <c r="D28">
        <f>E28+F28</f>
        <v/>
      </c>
      <c r="E28">
        <f>COUNTIFS('2_Nhat_Ky_Theo_Doi_Tuong_Lai'!$B$2:$B$1000, A28, '2_Nhat_Ky_Theo_Doi_Tuong_Lai'!$AF$2:$AF$1000, "THẮNG")</f>
        <v/>
      </c>
      <c r="F28">
        <f>COUNTIFS('2_Nhat_Ky_Theo_Doi_Tuong_Lai'!$B$2:$B$1000, A28, '2_Nhat_Ky_Theo_Doi_Tuong_Lai'!$AF$2:$AF$1000, "THUA")</f>
        <v/>
      </c>
      <c r="G28">
        <f>IFERROR(COUNTIFS('2_Nhat_Ky_Theo_Doi_Tuong_Lai'!$B$2:$B$1000, A28, '2_Nhat_Ky_Theo_Doi_Tuong_Lai'!$AE$2:$AE$1000, "THẮNG")/COUNTIFS('2_Nhat_Ky_Theo_Doi_Tuong_Lai'!$B$2:$B$1000, A28, '2_Nhat_Ky_Theo_Doi_Tuong_Lai'!$AE$2:$AE$1000, "&lt;&gt;CHỜ T+3"), 0)</f>
        <v/>
      </c>
      <c r="H28">
        <f>IF(D28&gt;0, E28/D28, 0)</f>
        <v/>
      </c>
      <c r="I28">
        <f>IFERROR(AVERAGEIFS('2_Nhat_Ky_Theo_Doi_Tuong_Lai'!$AA$2:$AA$1000, '2_Nhat_Ky_Theo_Doi_Tuong_Lai'!$B$2:$B$1000, A28, '2_Nhat_Ky_Theo_Doi_Tuong_Lai'!$AF$2:$AF$1000, "THẮNG"), 0)</f>
        <v/>
      </c>
      <c r="J28">
        <f>IFERROR(AVERAGEIFS('2_Nhat_Ky_Theo_Doi_Tuong_Lai'!$AA$2:$AA$1000, '2_Nhat_Ky_Theo_Doi_Tuong_Lai'!$B$2:$B$1000, A28, '2_Nhat_Ky_Theo_Doi_Tuong_Lai'!$AF$2:$AF$1000, "THUA"), 0)</f>
        <v/>
      </c>
      <c r="K28">
        <f>IF(AND(F28&gt;0, ABS(J28)&gt;0), I28/ABS(J28), IF(E28&gt;0, 5.0, 0))</f>
        <v/>
      </c>
      <c r="L28">
        <f>IF(ABS(SUMIFS('2_Nhat_Ky_Theo_Doi_Tuong_Lai'!$AA$2:$AA$1000, '2_Nhat_Ky_Theo_Doi_Tuong_Lai'!$B$2:$B$1000, A28, '2_Nhat_Ky_Theo_Doi_Tuong_Lai'!$AF$2:$AF$1000, "THUA"))&gt;0, SUMIFS('2_Nhat_Ky_Theo_Doi_Tuong_Lai'!$AA$2:$AA$1000, '2_Nhat_Ky_Theo_Doi_Tuong_Lai'!$B$2:$B$1000, A28, '2_Nhat_Ky_Theo_Doi_Tuong_Lai'!$AF$2:$AF$1000, "THẮNG")/ABS(SUMIFS('2_Nhat_Ky_Theo_Doi_Tuong_Lai'!$AA$2:$AA$1000, '2_Nhat_Ky_Theo_Doi_Tuong_Lai'!$B$2:$B$1000, A28, '2_Nhat_Ky_Theo_Doi_Tuong_Lai'!$AF$2:$AF$1000, "THUA")), IF(E28&gt;0, 5.0, 0))</f>
        <v/>
      </c>
      <c r="M28">
        <f>IF(D28&gt;0, (H28*I28)+((1-H28)*J28), 0)</f>
        <v/>
      </c>
      <c r="N28">
        <f>IFERROR(AVERAGEIFS('2_Nhat_Ky_Theo_Doi_Tuong_Lai'!$AB$2:$AB$1000, '2_Nhat_Ky_Theo_Doi_Tuong_Lai'!$B$2:$B$1000, A28, '2_Nhat_Ky_Theo_Doi_Tuong_Lai'!$AF$2:$AF$1000, "&lt;&gt;ĐANG CHỜ"), 0)</f>
        <v/>
      </c>
      <c r="O28">
        <f>IF(D28=0, "⏳ Đang chờ T+1 -&gt; T+3", IF(AND(M28&gt;=0.015, L28&gt;=1.5), "🏆 CHÉN THÁNH (Giải ngân Lớn)", IF(M28&gt;0, "🟢 KỲ VỌNG DƯƠNG (Có Lợi Thế)", "🔴 KỲ VỌNG ÂM (Tạm Ngưng)")))</f>
        <v/>
      </c>
    </row>
    <row r="29">
      <c r="A29" t="inlineStr">
        <is>
          <t>ALGO_28</t>
        </is>
      </c>
      <c r="B29" t="inlineStr">
        <is>
          <t>🏛️ BỘ 28: TRỤ CỘT VỐN HÓA LỚN DẪN DẮT CHỈ SỐ (BLUECHIP PILLAR)</t>
        </is>
      </c>
      <c r="C29">
        <f>COUNTIF('2_Nhat_Ky_Theo_Doi_Tuong_Lai'!$B$2:$B$1000, A29)</f>
        <v/>
      </c>
      <c r="D29">
        <f>E29+F29</f>
        <v/>
      </c>
      <c r="E29">
        <f>COUNTIFS('2_Nhat_Ky_Theo_Doi_Tuong_Lai'!$B$2:$B$1000, A29, '2_Nhat_Ky_Theo_Doi_Tuong_Lai'!$AF$2:$AF$1000, "THẮNG")</f>
        <v/>
      </c>
      <c r="F29">
        <f>COUNTIFS('2_Nhat_Ky_Theo_Doi_Tuong_Lai'!$B$2:$B$1000, A29, '2_Nhat_Ky_Theo_Doi_Tuong_Lai'!$AF$2:$AF$1000, "THUA")</f>
        <v/>
      </c>
      <c r="G29">
        <f>IFERROR(COUNTIFS('2_Nhat_Ky_Theo_Doi_Tuong_Lai'!$B$2:$B$1000, A29, '2_Nhat_Ky_Theo_Doi_Tuong_Lai'!$AE$2:$AE$1000, "THẮNG")/COUNTIFS('2_Nhat_Ky_Theo_Doi_Tuong_Lai'!$B$2:$B$1000, A29, '2_Nhat_Ky_Theo_Doi_Tuong_Lai'!$AE$2:$AE$1000, "&lt;&gt;CHỜ T+3"), 0)</f>
        <v/>
      </c>
      <c r="H29">
        <f>IF(D29&gt;0, E29/D29, 0)</f>
        <v/>
      </c>
      <c r="I29">
        <f>IFERROR(AVERAGEIFS('2_Nhat_Ky_Theo_Doi_Tuong_Lai'!$AA$2:$AA$1000, '2_Nhat_Ky_Theo_Doi_Tuong_Lai'!$B$2:$B$1000, A29, '2_Nhat_Ky_Theo_Doi_Tuong_Lai'!$AF$2:$AF$1000, "THẮNG"), 0)</f>
        <v/>
      </c>
      <c r="J29">
        <f>IFERROR(AVERAGEIFS('2_Nhat_Ky_Theo_Doi_Tuong_Lai'!$AA$2:$AA$1000, '2_Nhat_Ky_Theo_Doi_Tuong_Lai'!$B$2:$B$1000, A29, '2_Nhat_Ky_Theo_Doi_Tuong_Lai'!$AF$2:$AF$1000, "THUA"), 0)</f>
        <v/>
      </c>
      <c r="K29">
        <f>IF(AND(F29&gt;0, ABS(J29)&gt;0), I29/ABS(J29), IF(E29&gt;0, 5.0, 0))</f>
        <v/>
      </c>
      <c r="L29">
        <f>IF(ABS(SUMIFS('2_Nhat_Ky_Theo_Doi_Tuong_Lai'!$AA$2:$AA$1000, '2_Nhat_Ky_Theo_Doi_Tuong_Lai'!$B$2:$B$1000, A29, '2_Nhat_Ky_Theo_Doi_Tuong_Lai'!$AF$2:$AF$1000, "THUA"))&gt;0, SUMIFS('2_Nhat_Ky_Theo_Doi_Tuong_Lai'!$AA$2:$AA$1000, '2_Nhat_Ky_Theo_Doi_Tuong_Lai'!$B$2:$B$1000, A29, '2_Nhat_Ky_Theo_Doi_Tuong_Lai'!$AF$2:$AF$1000, "THẮNG")/ABS(SUMIFS('2_Nhat_Ky_Theo_Doi_Tuong_Lai'!$AA$2:$AA$1000, '2_Nhat_Ky_Theo_Doi_Tuong_Lai'!$B$2:$B$1000, A29, '2_Nhat_Ky_Theo_Doi_Tuong_Lai'!$AF$2:$AF$1000, "THUA")), IF(E29&gt;0, 5.0, 0))</f>
        <v/>
      </c>
      <c r="M29">
        <f>IF(D29&gt;0, (H29*I29)+((1-H29)*J29), 0)</f>
        <v/>
      </c>
      <c r="N29">
        <f>IFERROR(AVERAGEIFS('2_Nhat_Ky_Theo_Doi_Tuong_Lai'!$AB$2:$AB$1000, '2_Nhat_Ky_Theo_Doi_Tuong_Lai'!$B$2:$B$1000, A29, '2_Nhat_Ky_Theo_Doi_Tuong_Lai'!$AF$2:$AF$1000, "&lt;&gt;ĐANG CHỜ"), 0)</f>
        <v/>
      </c>
      <c r="O29">
        <f>IF(D29=0, "⏳ Đang chờ T+1 -&gt; T+3", IF(AND(M29&gt;=0.015, L29&gt;=1.5), "🏆 CHÉN THÁNH (Giải ngân Lớn)", IF(M29&gt;0, "🟢 KỲ VỌNG DƯƠNG (Có Lợi Thế)", "🔴 KỲ VỌNG ÂM (Tạm Ngưng)")))</f>
        <v/>
      </c>
    </row>
    <row r="30">
      <c r="A30" t="inlineStr">
        <is>
          <t>ALGO_29</t>
        </is>
      </c>
      <c r="B30" t="inlineStr">
        <is>
          <t>🧭 BỘ 29: ĐỒNG THUẬN ĐA KHUNG 1D-1W-1M-3M (MTF SYNERGY)</t>
        </is>
      </c>
      <c r="C30">
        <f>COUNTIF('2_Nhat_Ky_Theo_Doi_Tuong_Lai'!$B$2:$B$1000, A30)</f>
        <v/>
      </c>
      <c r="D30">
        <f>E30+F30</f>
        <v/>
      </c>
      <c r="E30">
        <f>COUNTIFS('2_Nhat_Ky_Theo_Doi_Tuong_Lai'!$B$2:$B$1000, A30, '2_Nhat_Ky_Theo_Doi_Tuong_Lai'!$AF$2:$AF$1000, "THẮNG")</f>
        <v/>
      </c>
      <c r="F30">
        <f>COUNTIFS('2_Nhat_Ky_Theo_Doi_Tuong_Lai'!$B$2:$B$1000, A30, '2_Nhat_Ky_Theo_Doi_Tuong_Lai'!$AF$2:$AF$1000, "THUA")</f>
        <v/>
      </c>
      <c r="G30">
        <f>IFERROR(COUNTIFS('2_Nhat_Ky_Theo_Doi_Tuong_Lai'!$B$2:$B$1000, A30, '2_Nhat_Ky_Theo_Doi_Tuong_Lai'!$AE$2:$AE$1000, "THẮNG")/COUNTIFS('2_Nhat_Ky_Theo_Doi_Tuong_Lai'!$B$2:$B$1000, A30, '2_Nhat_Ky_Theo_Doi_Tuong_Lai'!$AE$2:$AE$1000, "&lt;&gt;CHỜ T+3"), 0)</f>
        <v/>
      </c>
      <c r="H30">
        <f>IF(D30&gt;0, E30/D30, 0)</f>
        <v/>
      </c>
      <c r="I30">
        <f>IFERROR(AVERAGEIFS('2_Nhat_Ky_Theo_Doi_Tuong_Lai'!$AA$2:$AA$1000, '2_Nhat_Ky_Theo_Doi_Tuong_Lai'!$B$2:$B$1000, A30, '2_Nhat_Ky_Theo_Doi_Tuong_Lai'!$AF$2:$AF$1000, "THẮNG"), 0)</f>
        <v/>
      </c>
      <c r="J30">
        <f>IFERROR(AVERAGEIFS('2_Nhat_Ky_Theo_Doi_Tuong_Lai'!$AA$2:$AA$1000, '2_Nhat_Ky_Theo_Doi_Tuong_Lai'!$B$2:$B$1000, A30, '2_Nhat_Ky_Theo_Doi_Tuong_Lai'!$AF$2:$AF$1000, "THUA"), 0)</f>
        <v/>
      </c>
      <c r="K30">
        <f>IF(AND(F30&gt;0, ABS(J30)&gt;0), I30/ABS(J30), IF(E30&gt;0, 5.0, 0))</f>
        <v/>
      </c>
      <c r="L30">
        <f>IF(ABS(SUMIFS('2_Nhat_Ky_Theo_Doi_Tuong_Lai'!$AA$2:$AA$1000, '2_Nhat_Ky_Theo_Doi_Tuong_Lai'!$B$2:$B$1000, A30, '2_Nhat_Ky_Theo_Doi_Tuong_Lai'!$AF$2:$AF$1000, "THUA"))&gt;0, SUMIFS('2_Nhat_Ky_Theo_Doi_Tuong_Lai'!$AA$2:$AA$1000, '2_Nhat_Ky_Theo_Doi_Tuong_Lai'!$B$2:$B$1000, A30, '2_Nhat_Ky_Theo_Doi_Tuong_Lai'!$AF$2:$AF$1000, "THẮNG")/ABS(SUMIFS('2_Nhat_Ky_Theo_Doi_Tuong_Lai'!$AA$2:$AA$1000, '2_Nhat_Ky_Theo_Doi_Tuong_Lai'!$B$2:$B$1000, A30, '2_Nhat_Ky_Theo_Doi_Tuong_Lai'!$AF$2:$AF$1000, "THUA")), IF(E30&gt;0, 5.0, 0))</f>
        <v/>
      </c>
      <c r="M30">
        <f>IF(D30&gt;0, (H30*I30)+((1-H30)*J30), 0)</f>
        <v/>
      </c>
      <c r="N30">
        <f>IFERROR(AVERAGEIFS('2_Nhat_Ky_Theo_Doi_Tuong_Lai'!$AB$2:$AB$1000, '2_Nhat_Ky_Theo_Doi_Tuong_Lai'!$B$2:$B$1000, A30, '2_Nhat_Ky_Theo_Doi_Tuong_Lai'!$AF$2:$AF$1000, "&lt;&gt;ĐANG CHỜ"), 0)</f>
        <v/>
      </c>
      <c r="O30">
        <f>IF(D30=0, "⏳ Đang chờ T+1 -&gt; T+3", IF(AND(M30&gt;=0.015, L30&gt;=1.5), "🏆 CHÉN THÁNH (Giải ngân Lớn)", IF(M30&gt;0, "🟢 KỲ VỌNG DƯƠNG (Có Lợi Thế)", "🔴 KỲ VỌNG ÂM (Tạm Ngưng)")))</f>
        <v/>
      </c>
    </row>
    <row r="31">
      <c r="A31" t="inlineStr">
        <is>
          <t>ALGO_30</t>
        </is>
      </c>
      <c r="B31" t="inlineStr">
        <is>
          <t>🌟 BỘ 30: ĐIỂM HỘI TỤ SIÊU ĐẲNG ĐA THUẬT TOÁN (MASTER CONFLUENCE)</t>
        </is>
      </c>
      <c r="C31">
        <f>COUNTIF('2_Nhat_Ky_Theo_Doi_Tuong_Lai'!$B$2:$B$1000, A31)</f>
        <v/>
      </c>
      <c r="D31">
        <f>E31+F31</f>
        <v/>
      </c>
      <c r="E31">
        <f>COUNTIFS('2_Nhat_Ky_Theo_Doi_Tuong_Lai'!$B$2:$B$1000, A31, '2_Nhat_Ky_Theo_Doi_Tuong_Lai'!$AF$2:$AF$1000, "THẮNG")</f>
        <v/>
      </c>
      <c r="F31">
        <f>COUNTIFS('2_Nhat_Ky_Theo_Doi_Tuong_Lai'!$B$2:$B$1000, A31, '2_Nhat_Ky_Theo_Doi_Tuong_Lai'!$AF$2:$AF$1000, "THUA")</f>
        <v/>
      </c>
      <c r="G31">
        <f>IFERROR(COUNTIFS('2_Nhat_Ky_Theo_Doi_Tuong_Lai'!$B$2:$B$1000, A31, '2_Nhat_Ky_Theo_Doi_Tuong_Lai'!$AE$2:$AE$1000, "THẮNG")/COUNTIFS('2_Nhat_Ky_Theo_Doi_Tuong_Lai'!$B$2:$B$1000, A31, '2_Nhat_Ky_Theo_Doi_Tuong_Lai'!$AE$2:$AE$1000, "&lt;&gt;CHỜ T+3"), 0)</f>
        <v/>
      </c>
      <c r="H31">
        <f>IF(D31&gt;0, E31/D31, 0)</f>
        <v/>
      </c>
      <c r="I31">
        <f>IFERROR(AVERAGEIFS('2_Nhat_Ky_Theo_Doi_Tuong_Lai'!$AA$2:$AA$1000, '2_Nhat_Ky_Theo_Doi_Tuong_Lai'!$B$2:$B$1000, A31, '2_Nhat_Ky_Theo_Doi_Tuong_Lai'!$AF$2:$AF$1000, "THẮNG"), 0)</f>
        <v/>
      </c>
      <c r="J31">
        <f>IFERROR(AVERAGEIFS('2_Nhat_Ky_Theo_Doi_Tuong_Lai'!$AA$2:$AA$1000, '2_Nhat_Ky_Theo_Doi_Tuong_Lai'!$B$2:$B$1000, A31, '2_Nhat_Ky_Theo_Doi_Tuong_Lai'!$AF$2:$AF$1000, "THUA"), 0)</f>
        <v/>
      </c>
      <c r="K31">
        <f>IF(AND(F31&gt;0, ABS(J31)&gt;0), I31/ABS(J31), IF(E31&gt;0, 5.0, 0))</f>
        <v/>
      </c>
      <c r="L31">
        <f>IF(ABS(SUMIFS('2_Nhat_Ky_Theo_Doi_Tuong_Lai'!$AA$2:$AA$1000, '2_Nhat_Ky_Theo_Doi_Tuong_Lai'!$B$2:$B$1000, A31, '2_Nhat_Ky_Theo_Doi_Tuong_Lai'!$AF$2:$AF$1000, "THUA"))&gt;0, SUMIFS('2_Nhat_Ky_Theo_Doi_Tuong_Lai'!$AA$2:$AA$1000, '2_Nhat_Ky_Theo_Doi_Tuong_Lai'!$B$2:$B$1000, A31, '2_Nhat_Ky_Theo_Doi_Tuong_Lai'!$AF$2:$AF$1000, "THẮNG")/ABS(SUMIFS('2_Nhat_Ky_Theo_Doi_Tuong_Lai'!$AA$2:$AA$1000, '2_Nhat_Ky_Theo_Doi_Tuong_Lai'!$B$2:$B$1000, A31, '2_Nhat_Ky_Theo_Doi_Tuong_Lai'!$AF$2:$AF$1000, "THUA")), IF(E31&gt;0, 5.0, 0))</f>
        <v/>
      </c>
      <c r="M31">
        <f>IF(D31&gt;0, (H31*I31)+((1-H31)*J31), 0)</f>
        <v/>
      </c>
      <c r="N31">
        <f>IFERROR(AVERAGEIFS('2_Nhat_Ky_Theo_Doi_Tuong_Lai'!$AB$2:$AB$1000, '2_Nhat_Ky_Theo_Doi_Tuong_Lai'!$B$2:$B$1000, A31, '2_Nhat_Ky_Theo_Doi_Tuong_Lai'!$AF$2:$AF$1000, "&lt;&gt;ĐANG CHỜ"), 0)</f>
        <v/>
      </c>
      <c r="O31">
        <f>IF(D31=0, "⏳ Đang chờ T+1 -&gt; T+3", IF(AND(M31&gt;=0.015, L31&gt;=1.5), "🏆 CHÉN THÁNH (Giải ngân Lớn)", IF(M31&gt;0, "🟢 KỲ VỌNG DƯƠNG (Có Lợi Thế)", "🔴 KỲ VỌNG ÂM (Tạm Ngưng)")))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Báo</t>
        </is>
      </c>
      <c r="B1" t="inlineStr">
        <is>
          <t>Mã Bộ</t>
        </is>
      </c>
      <c r="C1" t="inlineStr">
        <is>
          <t>Tên Bộ Thuật Toán</t>
        </is>
      </c>
      <c r="D1" t="inlineStr">
        <is>
          <t>Hạng</t>
        </is>
      </c>
      <c r="E1" t="inlineStr">
        <is>
          <t>Mã CP</t>
        </is>
      </c>
      <c r="F1" t="inlineStr">
        <is>
          <t>Sàn</t>
        </is>
      </c>
      <c r="G1" t="inlineStr">
        <is>
          <t>Nhóm Ngành</t>
        </is>
      </c>
      <c r="H1" t="inlineStr">
        <is>
          <t>Giá Mua (T+0)</t>
        </is>
      </c>
      <c r="I1" t="inlineStr">
        <is>
          <t>VNINDEX (T+0)</t>
        </is>
      </c>
      <c r="J1" t="inlineStr">
        <is>
          <t>Điểm Algo</t>
        </is>
      </c>
      <c r="K1" t="inlineStr">
        <is>
          <t>RVOL (T+0)</t>
        </is>
      </c>
      <c r="L1" t="inlineStr">
        <is>
          <t>Mục Tiêu Động (ATR)</t>
        </is>
      </c>
      <c r="M1" t="inlineStr">
        <is>
          <t>Cắt Lỗ Động (ATR)</t>
        </is>
      </c>
      <c r="N1" t="inlineStr">
        <is>
          <t>Giá Hiện Tại</t>
        </is>
      </c>
      <c r="O1" t="inlineStr">
        <is>
          <t>VNINDEX Hiện Tại</t>
        </is>
      </c>
      <c r="P1" t="inlineStr">
        <is>
          <t>Số Phiên GD (T+)</t>
        </is>
      </c>
      <c r="Q1" t="inlineStr">
        <is>
          <t>Đỉnh Cao Nhất (MFE)</t>
        </is>
      </c>
      <c r="R1" t="inlineStr">
        <is>
          <t>Đáy Thấp Nhất (MAE)</t>
        </is>
      </c>
      <c r="S1" t="inlineStr">
        <is>
          <t>Giá T+3 (Hàng Về)</t>
        </is>
      </c>
      <c r="T1" t="inlineStr">
        <is>
          <t>Giá T+5 (1 Tuần)</t>
        </is>
      </c>
      <c r="U1" t="inlineStr">
        <is>
          <t>Giá T+10 (2 Tuần)</t>
        </is>
      </c>
      <c r="V1" t="inlineStr">
        <is>
          <t>Giá T+20 (1 Tháng)</t>
        </is>
      </c>
      <c r="W1" t="inlineStr">
        <is>
          <t>Giá Chốt Lệnh (Khóa)</t>
        </is>
      </c>
      <c r="X1" t="inlineStr">
        <is>
          <t>Trạng Thái Lệnh</t>
        </is>
      </c>
      <c r="Y1" t="inlineStr">
        <is>
          <t>% Lãi/Lỗ T+3 (Ròng -0.4% phí)</t>
        </is>
      </c>
      <c r="Z1" t="inlineStr">
        <is>
          <t>% Lãi/Lỗ T+5 (Ròng -0.4% phí)</t>
        </is>
      </c>
      <c r="AA1" t="inlineStr">
        <is>
          <t>% Lãi/Lỗ Thực Tế (Sau Phí)</t>
        </is>
      </c>
      <c r="AB1" t="inlineStr">
        <is>
          <t>% Alpha vs VNINDEX</t>
        </is>
      </c>
      <c r="AC1" t="inlineStr">
        <is>
          <t>% Đỉnh MFE (Lãi Tối Đa)</t>
        </is>
      </c>
      <c r="AD1" t="inlineStr">
        <is>
          <t>% Đáy MAE (Sụt Giảm Tối Đa)</t>
        </is>
      </c>
      <c r="AE1" t="inlineStr">
        <is>
          <t>Kết Quả T+3 (Hàng Về)</t>
        </is>
      </c>
      <c r="AF1" t="inlineStr">
        <is>
          <t>Kết Quả Cuối Cùng</t>
        </is>
      </c>
      <c r="AG1" t="inlineStr">
        <is>
          <t>Link Ảnh Nến Cloud (T+0)</t>
        </is>
      </c>
      <c r="AH1" t="inlineStr">
        <is>
          <t>Ảnh Đồ Thị Nến Lúc Lọc (T+0)</t>
        </is>
      </c>
    </row>
    <row r="2" ht="95" customHeight="1">
      <c r="A2" t="inlineStr">
        <is>
          <t>2026-10-19</t>
        </is>
      </c>
      <c r="B2" t="inlineStr">
        <is>
          <t>ALGO_01</t>
        </is>
      </c>
      <c r="C2" t="inlineStr">
        <is>
          <t>🔥 BỘ 01: BÙNG NỔ DÒNG TIỀN &amp; VƯỢT NỀN (CANSLIM BREAKOUT)</t>
        </is>
      </c>
      <c r="D2" t="inlineStr">
        <is>
          <t>#1</t>
        </is>
      </c>
      <c r="E2" t="inlineStr">
        <is>
          <t>VLB</t>
        </is>
      </c>
      <c r="F2" t="inlineStr">
        <is>
          <t>UPCOM</t>
        </is>
      </c>
      <c r="G2" t="inlineStr">
        <is>
          <t>Khai khoáng &amp; VLXD</t>
        </is>
      </c>
      <c r="H2" t="n">
        <v>49.4</v>
      </c>
      <c r="I2" t="n">
        <v>1689.84</v>
      </c>
      <c r="J2" t="n">
        <v>90.47</v>
      </c>
      <c r="K2" t="n">
        <v>8.51</v>
      </c>
      <c r="L2" t="n">
        <v>52.92</v>
      </c>
      <c r="M2" t="n">
        <v>47.8</v>
      </c>
      <c r="N2" t="n">
        <v>49.4</v>
      </c>
      <c r="O2" t="n">
        <v>1691.97</v>
      </c>
      <c r="P2" t="n">
        <v>1</v>
      </c>
      <c r="Q2" t="n">
        <v>49.8</v>
      </c>
      <c r="R2" t="n">
        <v>47.8</v>
      </c>
      <c r="S2" t="inlineStr"/>
      <c r="T2" t="inlineStr"/>
      <c r="U2" t="inlineStr"/>
      <c r="V2" t="inlineStr"/>
      <c r="W2" t="inlineStr"/>
      <c r="X2" t="inlineStr">
        <is>
          <t>⏳ Chờ hàng về (T+1)</t>
        </is>
      </c>
      <c r="Y2">
        <f>IF(ISNUMBER(S2), ((S2-H2)/H2)-0.004, "")</f>
        <v/>
      </c>
      <c r="Z2">
        <f>IF(ISNUMBER(T2), ((T2-H2)/H2)-0.004, "")</f>
        <v/>
      </c>
      <c r="AA2">
        <f>IF(ISNUMBER(W2), ((W2-H2)/H2)-0.004, IF(P2&gt;0, ((N2-H2)/H2)-0.004, 0))</f>
        <v/>
      </c>
      <c r="AB2">
        <f>IF(AND(ISNUMBER(I2), I2&gt;0, ISNUMBER(O2), O2&gt;0), AA2-((O2-I2)/I2), AA2)</f>
        <v/>
      </c>
      <c r="AC2">
        <f>IF(ISNUMBER(Q2), (Q2-H2)/H2, 0)</f>
        <v/>
      </c>
      <c r="AD2">
        <f>IF(ISNUMBER(R2), (R2-H2)/H2, 0)</f>
        <v/>
      </c>
      <c r="AE2">
        <f>IF(ISNUMBER(Y2), IF(Y2&gt;0, "THẮNG", "THUA"), "CHỜ T+3")</f>
        <v/>
      </c>
      <c r="AF2">
        <f>IF(AND(P2=0, N2=H2, NOT(ISNUMBER(W2))), "ĐANG CHỜ", IF(AA2&gt;0, "THẮNG", "THUA"))</f>
        <v/>
      </c>
      <c r="AG2" t="inlineStr">
        <is>
          <t>https://quickchart.io/chart/render/zf-71f1a2c5-d194-4c34-b775-0ddbe74410d9</t>
        </is>
      </c>
      <c r="AH2">
        <f>IF(AG2&lt;&gt;"", IMAGE(AG2, 1), "Chưa có ảnh")</f>
        <v/>
      </c>
    </row>
    <row r="3" ht="95" customHeight="1">
      <c r="A3" t="inlineStr">
        <is>
          <t>2026-10-19</t>
        </is>
      </c>
      <c r="B3" t="inlineStr">
        <is>
          <t>ALGO_01</t>
        </is>
      </c>
      <c r="C3" t="inlineStr">
        <is>
          <t>🔥 BỘ 01: BÙNG NỔ DÒNG TIỀN &amp; VƯỢT NỀN (CANSLIM BREAKOUT)</t>
        </is>
      </c>
      <c r="D3" t="inlineStr">
        <is>
          <t>#2</t>
        </is>
      </c>
      <c r="E3" t="inlineStr">
        <is>
          <t>PCB</t>
        </is>
      </c>
      <c r="F3" t="inlineStr">
        <is>
          <t>UPCOM</t>
        </is>
      </c>
      <c r="G3" t="inlineStr">
        <is>
          <t>Ngân hàng</t>
        </is>
      </c>
      <c r="H3" t="n">
        <v>9.5</v>
      </c>
      <c r="I3" t="n">
        <v>1689.84</v>
      </c>
      <c r="J3" t="n">
        <v>68.26000000000001</v>
      </c>
      <c r="K3" t="n">
        <v>2.33</v>
      </c>
      <c r="L3" t="n">
        <v>10.86</v>
      </c>
      <c r="M3" t="n">
        <v>8.880000000000001</v>
      </c>
      <c r="N3" t="n">
        <v>9.1</v>
      </c>
      <c r="O3" t="n">
        <v>1691.97</v>
      </c>
      <c r="P3" t="n">
        <v>1</v>
      </c>
      <c r="Q3" t="n">
        <v>9.699999999999999</v>
      </c>
      <c r="R3" t="n">
        <v>8.9</v>
      </c>
      <c r="S3" t="inlineStr"/>
      <c r="T3" t="inlineStr"/>
      <c r="U3" t="inlineStr"/>
      <c r="V3" t="inlineStr"/>
      <c r="W3" t="inlineStr"/>
      <c r="X3" t="inlineStr">
        <is>
          <t>⏳ Chờ hàng về (T+1)</t>
        </is>
      </c>
      <c r="Y3">
        <f>IF(ISNUMBER(S3), ((S3-H3)/H3)-0.004, "")</f>
        <v/>
      </c>
      <c r="Z3">
        <f>IF(ISNUMBER(T3), ((T3-H3)/H3)-0.004, "")</f>
        <v/>
      </c>
      <c r="AA3">
        <f>IF(ISNUMBER(W3), ((W3-H3)/H3)-0.004, IF(P3&gt;0, ((N3-H3)/H3)-0.004, 0))</f>
        <v/>
      </c>
      <c r="AB3">
        <f>IF(AND(ISNUMBER(I3), I3&gt;0, ISNUMBER(O3), O3&gt;0), AA3-((O3-I3)/I3), AA3)</f>
        <v/>
      </c>
      <c r="AC3">
        <f>IF(ISNUMBER(Q3), (Q3-H3)/H3, 0)</f>
        <v/>
      </c>
      <c r="AD3">
        <f>IF(ISNUMBER(R3), (R3-H3)/H3, 0)</f>
        <v/>
      </c>
      <c r="AE3">
        <f>IF(ISNUMBER(Y3), IF(Y3&gt;0, "THẮNG", "THUA"), "CHỜ T+3")</f>
        <v/>
      </c>
      <c r="AF3">
        <f>IF(AND(P3=0, N3=H3, NOT(ISNUMBER(W3))), "ĐANG CHỜ", IF(AA3&gt;0, "THẮNG", "THUA"))</f>
        <v/>
      </c>
      <c r="AG3" t="inlineStr">
        <is>
          <t>https://quickchart.io/chart/render/zf-4cd6ac07-54c7-47d5-849f-3946e7c29e24</t>
        </is>
      </c>
      <c r="AH3">
        <f>IF(AG3&lt;&gt;"", IMAGE(AG3, 1), "Chưa có ảnh")</f>
        <v/>
      </c>
    </row>
    <row r="4" ht="95" customHeight="1">
      <c r="A4" t="inlineStr">
        <is>
          <t>2026-10-19</t>
        </is>
      </c>
      <c r="B4" t="inlineStr">
        <is>
          <t>ALGO_01</t>
        </is>
      </c>
      <c r="C4" t="inlineStr">
        <is>
          <t>🔥 BỘ 01: BÙNG NỔ DÒNG TIỀN &amp; VƯỢT NỀN (CANSLIM BREAKOUT)</t>
        </is>
      </c>
      <c r="D4" t="inlineStr">
        <is>
          <t>#3</t>
        </is>
      </c>
      <c r="E4" t="inlineStr">
        <is>
          <t>FRT</t>
        </is>
      </c>
      <c r="F4" t="inlineStr">
        <is>
          <t>HOSE</t>
        </is>
      </c>
      <c r="G4" t="inlineStr">
        <is>
          <t>Bán lẻ &amp; Phân phối</t>
        </is>
      </c>
      <c r="H4" t="n">
        <v>146</v>
      </c>
      <c r="I4" t="n">
        <v>1689.84</v>
      </c>
      <c r="J4" t="n">
        <v>38.78</v>
      </c>
      <c r="K4" t="n">
        <v>1.76</v>
      </c>
      <c r="L4" t="n">
        <v>165.9</v>
      </c>
      <c r="M4" t="n">
        <v>136.95</v>
      </c>
      <c r="N4" t="n">
        <v>149.4</v>
      </c>
      <c r="O4" t="n">
        <v>1691.97</v>
      </c>
      <c r="P4" t="n">
        <v>1</v>
      </c>
      <c r="Q4" t="n">
        <v>149.4</v>
      </c>
      <c r="R4" t="n">
        <v>140</v>
      </c>
      <c r="S4" t="inlineStr"/>
      <c r="T4" t="inlineStr"/>
      <c r="U4" t="inlineStr"/>
      <c r="V4" t="inlineStr"/>
      <c r="W4" t="inlineStr"/>
      <c r="X4" t="inlineStr">
        <is>
          <t>⏳ Chờ hàng về (T+1)</t>
        </is>
      </c>
      <c r="Y4">
        <f>IF(ISNUMBER(S4), ((S4-H4)/H4)-0.004, "")</f>
        <v/>
      </c>
      <c r="Z4">
        <f>IF(ISNUMBER(T4), ((T4-H4)/H4)-0.004, "")</f>
        <v/>
      </c>
      <c r="AA4">
        <f>IF(ISNUMBER(W4), ((W4-H4)/H4)-0.004, IF(P4&gt;0, ((N4-H4)/H4)-0.004, 0))</f>
        <v/>
      </c>
      <c r="AB4">
        <f>IF(AND(ISNUMBER(I4), I4&gt;0, ISNUMBER(O4), O4&gt;0), AA4-((O4-I4)/I4), AA4)</f>
        <v/>
      </c>
      <c r="AC4">
        <f>IF(ISNUMBER(Q4), (Q4-H4)/H4, 0)</f>
        <v/>
      </c>
      <c r="AD4">
        <f>IF(ISNUMBER(R4), (R4-H4)/H4, 0)</f>
        <v/>
      </c>
      <c r="AE4">
        <f>IF(ISNUMBER(Y4), IF(Y4&gt;0, "THẮNG", "THUA"), "CHỜ T+3")</f>
        <v/>
      </c>
      <c r="AF4">
        <f>IF(AND(P4=0, N4=H4, NOT(ISNUMBER(W4))), "ĐANG CHỜ", IF(AA4&gt;0, "THẮNG", "THUA"))</f>
        <v/>
      </c>
      <c r="AG4" t="inlineStr">
        <is>
          <t>https://quickchart.io/chart/render/zf-11afd18c-418e-4b18-af9c-52de7623cf95</t>
        </is>
      </c>
      <c r="AH4">
        <f>IF(AG4&lt;&gt;"", IMAGE(AG4, 1), "Chưa có ảnh")</f>
        <v/>
      </c>
    </row>
    <row r="5" ht="95" customHeight="1">
      <c r="A5" t="inlineStr">
        <is>
          <t>2026-10-19</t>
        </is>
      </c>
      <c r="B5" t="inlineStr">
        <is>
          <t>ALGO_02</t>
        </is>
      </c>
      <c r="C5" t="inlineStr">
        <is>
          <t>🛡️ BỘ 02: GOM NỀN TÍCH LŨY SIẾT BIÊN ĐỘ VCP (SEPA ACCUMULATION)</t>
        </is>
      </c>
      <c r="D5" t="inlineStr">
        <is>
          <t>#1</t>
        </is>
      </c>
      <c r="E5" t="inlineStr">
        <is>
          <t>PET</t>
        </is>
      </c>
      <c r="F5" t="inlineStr">
        <is>
          <t>HOSE</t>
        </is>
      </c>
      <c r="G5" t="inlineStr">
        <is>
          <t>Dầu khí &amp; Năng lượng</t>
        </is>
      </c>
      <c r="H5" t="n">
        <v>50</v>
      </c>
      <c r="I5" t="n">
        <v>1689.84</v>
      </c>
      <c r="J5" t="n">
        <v>55.99</v>
      </c>
      <c r="K5" t="n">
        <v>0.85</v>
      </c>
      <c r="L5" t="n">
        <v>57.15</v>
      </c>
      <c r="M5" t="n">
        <v>46.75</v>
      </c>
      <c r="N5" t="n">
        <v>49.95</v>
      </c>
      <c r="O5" t="n">
        <v>1691.97</v>
      </c>
      <c r="P5" t="n">
        <v>1</v>
      </c>
      <c r="Q5" t="n">
        <v>51</v>
      </c>
      <c r="R5" t="n">
        <v>49.85</v>
      </c>
      <c r="S5" t="inlineStr"/>
      <c r="T5" t="inlineStr"/>
      <c r="U5" t="inlineStr"/>
      <c r="V5" t="inlineStr"/>
      <c r="W5" t="inlineStr"/>
      <c r="X5" t="inlineStr">
        <is>
          <t>⏳ Chờ hàng về (T+1)</t>
        </is>
      </c>
      <c r="Y5">
        <f>IF(ISNUMBER(S5), ((S5-H5)/H5)-0.004, "")</f>
        <v/>
      </c>
      <c r="Z5">
        <f>IF(ISNUMBER(T5), ((T5-H5)/H5)-0.004, "")</f>
        <v/>
      </c>
      <c r="AA5">
        <f>IF(ISNUMBER(W5), ((W5-H5)/H5)-0.004, IF(P5&gt;0, ((N5-H5)/H5)-0.004, 0))</f>
        <v/>
      </c>
      <c r="AB5">
        <f>IF(AND(ISNUMBER(I5), I5&gt;0, ISNUMBER(O5), O5&gt;0), AA5-((O5-I5)/I5), AA5)</f>
        <v/>
      </c>
      <c r="AC5">
        <f>IF(ISNUMBER(Q5), (Q5-H5)/H5, 0)</f>
        <v/>
      </c>
      <c r="AD5">
        <f>IF(ISNUMBER(R5), (R5-H5)/H5, 0)</f>
        <v/>
      </c>
      <c r="AE5">
        <f>IF(ISNUMBER(Y5), IF(Y5&gt;0, "THẮNG", "THUA"), "CHỜ T+3")</f>
        <v/>
      </c>
      <c r="AF5">
        <f>IF(AND(P5=0, N5=H5, NOT(ISNUMBER(W5))), "ĐANG CHỜ", IF(AA5&gt;0, "THẮNG", "THUA"))</f>
        <v/>
      </c>
      <c r="AG5" t="inlineStr">
        <is>
          <t>https://quickchart.io/chart/render/zf-88792a7b-eebc-4f47-8af7-f28e30ec74af</t>
        </is>
      </c>
      <c r="AH5">
        <f>IF(AG5&lt;&gt;"", IMAGE(AG5, 1), "Chưa có ảnh")</f>
        <v/>
      </c>
    </row>
    <row r="6" ht="95" customHeight="1">
      <c r="A6" t="inlineStr">
        <is>
          <t>2026-10-19</t>
        </is>
      </c>
      <c r="B6" t="inlineStr">
        <is>
          <t>ALGO_02</t>
        </is>
      </c>
      <c r="C6" t="inlineStr">
        <is>
          <t>🛡️ BỘ 02: GOM NỀN TÍCH LŨY SIẾT BIÊN ĐỘ VCP (SEPA ACCUMULATION)</t>
        </is>
      </c>
      <c r="D6" t="inlineStr">
        <is>
          <t>#2</t>
        </is>
      </c>
      <c r="E6" t="inlineStr">
        <is>
          <t>HSG</t>
        </is>
      </c>
      <c r="F6" t="inlineStr">
        <is>
          <t>HOSE</t>
        </is>
      </c>
      <c r="G6" t="inlineStr">
        <is>
          <t>Thép &amp; VLXD</t>
        </is>
      </c>
      <c r="H6" t="n">
        <v>10.45</v>
      </c>
      <c r="I6" t="n">
        <v>1689.84</v>
      </c>
      <c r="J6" t="n">
        <v>31.29</v>
      </c>
      <c r="K6" t="n">
        <v>0.79</v>
      </c>
      <c r="L6" t="n">
        <v>11.4</v>
      </c>
      <c r="M6" t="n">
        <v>10.02</v>
      </c>
      <c r="N6" t="n">
        <v>10.75</v>
      </c>
      <c r="O6" t="n">
        <v>1691.97</v>
      </c>
      <c r="P6" t="n">
        <v>1</v>
      </c>
      <c r="Q6" t="n">
        <v>10.85</v>
      </c>
      <c r="R6" t="n">
        <v>10.35</v>
      </c>
      <c r="S6" t="inlineStr"/>
      <c r="T6" t="inlineStr"/>
      <c r="U6" t="inlineStr"/>
      <c r="V6" t="inlineStr"/>
      <c r="W6" t="inlineStr"/>
      <c r="X6" t="inlineStr">
        <is>
          <t>⏳ Chờ hàng về (T+1)</t>
        </is>
      </c>
      <c r="Y6">
        <f>IF(ISNUMBER(S6), ((S6-H6)/H6)-0.004, "")</f>
        <v/>
      </c>
      <c r="Z6">
        <f>IF(ISNUMBER(T6), ((T6-H6)/H6)-0.004, "")</f>
        <v/>
      </c>
      <c r="AA6">
        <f>IF(ISNUMBER(W6), ((W6-H6)/H6)-0.004, IF(P6&gt;0, ((N6-H6)/H6)-0.004, 0))</f>
        <v/>
      </c>
      <c r="AB6">
        <f>IF(AND(ISNUMBER(I6), I6&gt;0, ISNUMBER(O6), O6&gt;0), AA6-((O6-I6)/I6), AA6)</f>
        <v/>
      </c>
      <c r="AC6">
        <f>IF(ISNUMBER(Q6), (Q6-H6)/H6, 0)</f>
        <v/>
      </c>
      <c r="AD6">
        <f>IF(ISNUMBER(R6), (R6-H6)/H6, 0)</f>
        <v/>
      </c>
      <c r="AE6">
        <f>IF(ISNUMBER(Y6), IF(Y6&gt;0, "THẮNG", "THUA"), "CHỜ T+3")</f>
        <v/>
      </c>
      <c r="AF6">
        <f>IF(AND(P6=0, N6=H6, NOT(ISNUMBER(W6))), "ĐANG CHỜ", IF(AA6&gt;0, "THẮNG", "THUA"))</f>
        <v/>
      </c>
      <c r="AG6" t="inlineStr">
        <is>
          <t>https://quickchart.io/chart/render/zf-302cb06a-387f-46ab-9c38-666439666377</t>
        </is>
      </c>
      <c r="AH6">
        <f>IF(AG6&lt;&gt;"", IMAGE(AG6, 1), "Chưa có ảnh")</f>
        <v/>
      </c>
    </row>
    <row r="7" ht="95" customHeight="1">
      <c r="A7" t="inlineStr">
        <is>
          <t>2026-10-19</t>
        </is>
      </c>
      <c r="B7" t="inlineStr">
        <is>
          <t>ALGO_02</t>
        </is>
      </c>
      <c r="C7" t="inlineStr">
        <is>
          <t>🛡️ BỘ 02: GOM NỀN TÍCH LŨY SIẾT BIÊN ĐỘ VCP (SEPA ACCUMULATION)</t>
        </is>
      </c>
      <c r="D7" t="inlineStr">
        <is>
          <t>#3</t>
        </is>
      </c>
      <c r="E7" t="inlineStr">
        <is>
          <t>TLG</t>
        </is>
      </c>
      <c r="F7" t="inlineStr">
        <is>
          <t>HOSE</t>
        </is>
      </c>
      <c r="G7" t="inlineStr">
        <is>
          <t>Hàng tiêu dùng</t>
        </is>
      </c>
      <c r="H7" t="n">
        <v>55.7</v>
      </c>
      <c r="I7" t="n">
        <v>1689.84</v>
      </c>
      <c r="J7" t="n">
        <v>26.35</v>
      </c>
      <c r="K7" t="n">
        <v>0.85</v>
      </c>
      <c r="L7" t="n">
        <v>60.68</v>
      </c>
      <c r="M7" t="n">
        <v>53.43</v>
      </c>
      <c r="N7" t="n">
        <v>56.9</v>
      </c>
      <c r="O7" t="n">
        <v>1691.97</v>
      </c>
      <c r="P7" t="n">
        <v>1</v>
      </c>
      <c r="Q7" t="n">
        <v>57.5</v>
      </c>
      <c r="R7" t="n">
        <v>54.7</v>
      </c>
      <c r="S7" t="inlineStr"/>
      <c r="T7" t="inlineStr"/>
      <c r="U7" t="inlineStr"/>
      <c r="V7" t="inlineStr"/>
      <c r="W7" t="inlineStr"/>
      <c r="X7" t="inlineStr">
        <is>
          <t>⏳ Chờ hàng về (T+1)</t>
        </is>
      </c>
      <c r="Y7">
        <f>IF(ISNUMBER(S7), ((S7-H7)/H7)-0.004, "")</f>
        <v/>
      </c>
      <c r="Z7">
        <f>IF(ISNUMBER(T7), ((T7-H7)/H7)-0.004, "")</f>
        <v/>
      </c>
      <c r="AA7">
        <f>IF(ISNUMBER(W7), ((W7-H7)/H7)-0.004, IF(P7&gt;0, ((N7-H7)/H7)-0.004, 0))</f>
        <v/>
      </c>
      <c r="AB7">
        <f>IF(AND(ISNUMBER(I7), I7&gt;0, ISNUMBER(O7), O7&gt;0), AA7-((O7-I7)/I7), AA7)</f>
        <v/>
      </c>
      <c r="AC7">
        <f>IF(ISNUMBER(Q7), (Q7-H7)/H7, 0)</f>
        <v/>
      </c>
      <c r="AD7">
        <f>IF(ISNUMBER(R7), (R7-H7)/H7, 0)</f>
        <v/>
      </c>
      <c r="AE7">
        <f>IF(ISNUMBER(Y7), IF(Y7&gt;0, "THẮNG", "THUA"), "CHỜ T+3")</f>
        <v/>
      </c>
      <c r="AF7">
        <f>IF(AND(P7=0, N7=H7, NOT(ISNUMBER(W7))), "ĐANG CHỜ", IF(AA7&gt;0, "THẮNG", "THUA"))</f>
        <v/>
      </c>
      <c r="AG7" t="inlineStr">
        <is>
          <t>https://quickchart.io/chart/render/zf-a6459fd5-a6d0-48d8-921a-b21a2a492420</t>
        </is>
      </c>
      <c r="AH7">
        <f>IF(AG7&lt;&gt;"", IMAGE(AG7, 1), "Chưa có ảnh")</f>
        <v/>
      </c>
    </row>
    <row r="8" ht="95" customHeight="1">
      <c r="A8" t="inlineStr">
        <is>
          <t>2026-10-19</t>
        </is>
      </c>
      <c r="B8" t="inlineStr">
        <is>
          <t>ALGO_02</t>
        </is>
      </c>
      <c r="C8" t="inlineStr">
        <is>
          <t>🛡️ BỘ 02: GOM NỀN TÍCH LŨY SIẾT BIÊN ĐỘ VCP (SEPA ACCUMULATION)</t>
        </is>
      </c>
      <c r="D8" t="inlineStr">
        <is>
          <t>#4</t>
        </is>
      </c>
      <c r="E8" t="inlineStr">
        <is>
          <t>TVN</t>
        </is>
      </c>
      <c r="F8" t="inlineStr">
        <is>
          <t>UPCOM</t>
        </is>
      </c>
      <c r="G8" t="inlineStr">
        <is>
          <t>Thép &amp; VLXD</t>
        </is>
      </c>
      <c r="H8" t="n">
        <v>9.699999999999999</v>
      </c>
      <c r="I8" t="n">
        <v>1689.84</v>
      </c>
      <c r="J8" t="n">
        <v>22.26</v>
      </c>
      <c r="K8" t="n">
        <v>0.78</v>
      </c>
      <c r="L8" t="n">
        <v>11.09</v>
      </c>
      <c r="M8" t="n">
        <v>9.07</v>
      </c>
      <c r="N8" t="n">
        <v>10.3</v>
      </c>
      <c r="O8" t="n">
        <v>1691.97</v>
      </c>
      <c r="P8" t="n">
        <v>1</v>
      </c>
      <c r="Q8" t="n">
        <v>10.3</v>
      </c>
      <c r="R8" t="n">
        <v>9.5</v>
      </c>
      <c r="S8" t="inlineStr"/>
      <c r="T8" t="inlineStr"/>
      <c r="U8" t="inlineStr"/>
      <c r="V8" t="inlineStr"/>
      <c r="W8" t="inlineStr"/>
      <c r="X8" t="inlineStr">
        <is>
          <t>⏳ Chờ hàng về (T+1)</t>
        </is>
      </c>
      <c r="Y8">
        <f>IF(ISNUMBER(S8), ((S8-H8)/H8)-0.004, "")</f>
        <v/>
      </c>
      <c r="Z8">
        <f>IF(ISNUMBER(T8), ((T8-H8)/H8)-0.004, "")</f>
        <v/>
      </c>
      <c r="AA8">
        <f>IF(ISNUMBER(W8), ((W8-H8)/H8)-0.004, IF(P8&gt;0, ((N8-H8)/H8)-0.004, 0))</f>
        <v/>
      </c>
      <c r="AB8">
        <f>IF(AND(ISNUMBER(I8), I8&gt;0, ISNUMBER(O8), O8&gt;0), AA8-((O8-I8)/I8), AA8)</f>
        <v/>
      </c>
      <c r="AC8">
        <f>IF(ISNUMBER(Q8), (Q8-H8)/H8, 0)</f>
        <v/>
      </c>
      <c r="AD8">
        <f>IF(ISNUMBER(R8), (R8-H8)/H8, 0)</f>
        <v/>
      </c>
      <c r="AE8">
        <f>IF(ISNUMBER(Y8), IF(Y8&gt;0, "THẮNG", "THUA"), "CHỜ T+3")</f>
        <v/>
      </c>
      <c r="AF8">
        <f>IF(AND(P8=0, N8=H8, NOT(ISNUMBER(W8))), "ĐANG CHỜ", IF(AA8&gt;0, "THẮNG", "THUA"))</f>
        <v/>
      </c>
      <c r="AG8" t="inlineStr">
        <is>
          <t>https://quickchart.io/chart/render/zf-524d51db-1f0c-41c7-8c00-5ffd84202c97</t>
        </is>
      </c>
      <c r="AH8">
        <f>IF(AG8&lt;&gt;"", IMAGE(AG8, 1), "Chưa có ảnh")</f>
        <v/>
      </c>
    </row>
    <row r="9" ht="95" customHeight="1">
      <c r="A9" t="inlineStr">
        <is>
          <t>2026-10-19</t>
        </is>
      </c>
      <c r="B9" t="inlineStr">
        <is>
          <t>ALGO_02</t>
        </is>
      </c>
      <c r="C9" t="inlineStr">
        <is>
          <t>🛡️ BỘ 02: GOM NỀN TÍCH LŨY SIẾT BIÊN ĐỘ VCP (SEPA ACCUMULATION)</t>
        </is>
      </c>
      <c r="D9" t="inlineStr">
        <is>
          <t>#5</t>
        </is>
      </c>
      <c r="E9" t="inlineStr">
        <is>
          <t>TCB</t>
        </is>
      </c>
      <c r="F9" t="inlineStr">
        <is>
          <t>HOSE</t>
        </is>
      </c>
      <c r="G9" t="inlineStr">
        <is>
          <t>Ngân hàng</t>
        </is>
      </c>
      <c r="H9" t="n">
        <v>33.25</v>
      </c>
      <c r="I9" t="n">
        <v>1689.84</v>
      </c>
      <c r="J9" t="n">
        <v>19.13</v>
      </c>
      <c r="K9" t="n">
        <v>0.93</v>
      </c>
      <c r="L9" t="n">
        <v>36.05</v>
      </c>
      <c r="M9" t="n">
        <v>31.98</v>
      </c>
      <c r="N9" t="n">
        <v>33.95</v>
      </c>
      <c r="O9" t="n">
        <v>1691.97</v>
      </c>
      <c r="P9" t="n">
        <v>1</v>
      </c>
      <c r="Q9" t="n">
        <v>33.95</v>
      </c>
      <c r="R9" t="n">
        <v>32.75</v>
      </c>
      <c r="S9" t="inlineStr"/>
      <c r="T9" t="inlineStr"/>
      <c r="U9" t="inlineStr"/>
      <c r="V9" t="inlineStr"/>
      <c r="W9" t="inlineStr"/>
      <c r="X9" t="inlineStr">
        <is>
          <t>⏳ Chờ hàng về (T+1)</t>
        </is>
      </c>
      <c r="Y9">
        <f>IF(ISNUMBER(S9), ((S9-H9)/H9)-0.004, "")</f>
        <v/>
      </c>
      <c r="Z9">
        <f>IF(ISNUMBER(T9), ((T9-H9)/H9)-0.004, "")</f>
        <v/>
      </c>
      <c r="AA9">
        <f>IF(ISNUMBER(W9), ((W9-H9)/H9)-0.004, IF(P9&gt;0, ((N9-H9)/H9)-0.004, 0))</f>
        <v/>
      </c>
      <c r="AB9">
        <f>IF(AND(ISNUMBER(I9), I9&gt;0, ISNUMBER(O9), O9&gt;0), AA9-((O9-I9)/I9), AA9)</f>
        <v/>
      </c>
      <c r="AC9">
        <f>IF(ISNUMBER(Q9), (Q9-H9)/H9, 0)</f>
        <v/>
      </c>
      <c r="AD9">
        <f>IF(ISNUMBER(R9), (R9-H9)/H9, 0)</f>
        <v/>
      </c>
      <c r="AE9">
        <f>IF(ISNUMBER(Y9), IF(Y9&gt;0, "THẮNG", "THUA"), "CHỜ T+3")</f>
        <v/>
      </c>
      <c r="AF9">
        <f>IF(AND(P9=0, N9=H9, NOT(ISNUMBER(W9))), "ĐANG CHỜ", IF(AA9&gt;0, "THẮNG", "THUA"))</f>
        <v/>
      </c>
      <c r="AG9" t="inlineStr">
        <is>
          <t>https://quickchart.io/chart/render/zf-11757050-0dd7-4828-918b-2895df5c09d6</t>
        </is>
      </c>
      <c r="AH9">
        <f>IF(AG9&lt;&gt;"", IMAGE(AG9, 1), "Chưa có ảnh")</f>
        <v/>
      </c>
    </row>
    <row r="10" ht="95" customHeight="1">
      <c r="A10" t="inlineStr">
        <is>
          <t>2026-10-19</t>
        </is>
      </c>
      <c r="B10" t="inlineStr">
        <is>
          <t>ALGO_03</t>
        </is>
      </c>
      <c r="C10" t="inlineStr">
        <is>
          <t>⚡ BỘ 03: BẮT ĐÁY RÚT CHÂN &amp; ĐẢO CHIỀU QUÁ BÁN (WYCKOFF SPRING)</t>
        </is>
      </c>
      <c r="D10" t="inlineStr">
        <is>
          <t>#1</t>
        </is>
      </c>
      <c r="E10" t="inlineStr">
        <is>
          <t>POM</t>
        </is>
      </c>
      <c r="F10" t="inlineStr">
        <is>
          <t>UPCOM</t>
        </is>
      </c>
      <c r="G10" t="inlineStr">
        <is>
          <t>Thép &amp; VLXD</t>
        </is>
      </c>
      <c r="H10" t="n">
        <v>3.3</v>
      </c>
      <c r="I10" t="n">
        <v>1689.84</v>
      </c>
      <c r="J10" t="n">
        <v>54.06</v>
      </c>
      <c r="K10" t="n">
        <v>2.11</v>
      </c>
      <c r="L10" t="n">
        <v>3.77</v>
      </c>
      <c r="M10" t="n">
        <v>3.09</v>
      </c>
      <c r="N10" t="n">
        <v>3.3</v>
      </c>
      <c r="O10" t="n">
        <v>1691.97</v>
      </c>
      <c r="P10" t="n">
        <v>1</v>
      </c>
      <c r="Q10" t="n">
        <v>3.4</v>
      </c>
      <c r="R10" t="n">
        <v>3</v>
      </c>
      <c r="S10" t="inlineStr"/>
      <c r="T10" t="inlineStr"/>
      <c r="U10" t="inlineStr"/>
      <c r="V10" t="inlineStr"/>
      <c r="W10" t="inlineStr"/>
      <c r="X10" t="inlineStr">
        <is>
          <t>⏳ Chờ hàng về (T+1)</t>
        </is>
      </c>
      <c r="Y10">
        <f>IF(ISNUMBER(S10), ((S10-H10)/H10)-0.004, "")</f>
        <v/>
      </c>
      <c r="Z10">
        <f>IF(ISNUMBER(T10), ((T10-H10)/H10)-0.004, "")</f>
        <v/>
      </c>
      <c r="AA10">
        <f>IF(ISNUMBER(W10), ((W10-H10)/H10)-0.004, IF(P10&gt;0, ((N10-H10)/H10)-0.004, 0))</f>
        <v/>
      </c>
      <c r="AB10">
        <f>IF(AND(ISNUMBER(I10), I10&gt;0, ISNUMBER(O10), O10&gt;0), AA10-((O10-I10)/I10), AA10)</f>
        <v/>
      </c>
      <c r="AC10">
        <f>IF(ISNUMBER(Q10), (Q10-H10)/H10, 0)</f>
        <v/>
      </c>
      <c r="AD10">
        <f>IF(ISNUMBER(R10), (R10-H10)/H10, 0)</f>
        <v/>
      </c>
      <c r="AE10">
        <f>IF(ISNUMBER(Y10), IF(Y10&gt;0, "THẮNG", "THUA"), "CHỜ T+3")</f>
        <v/>
      </c>
      <c r="AF10">
        <f>IF(AND(P10=0, N10=H10, NOT(ISNUMBER(W10))), "ĐANG CHỜ", IF(AA10&gt;0, "THẮNG", "THUA"))</f>
        <v/>
      </c>
      <c r="AG10" t="inlineStr">
        <is>
          <t>https://quickchart.io/chart/render/zf-cdaa2cf9-3890-4774-b2b8-eed2528ce3bb</t>
        </is>
      </c>
      <c r="AH10">
        <f>IF(AG10&lt;&gt;"", IMAGE(AG10, 1), "Chưa có ảnh")</f>
        <v/>
      </c>
    </row>
    <row r="11" ht="95" customHeight="1">
      <c r="A11" t="inlineStr">
        <is>
          <t>2026-10-19</t>
        </is>
      </c>
      <c r="B11" t="inlineStr">
        <is>
          <t>ALGO_03</t>
        </is>
      </c>
      <c r="C11" t="inlineStr">
        <is>
          <t>⚡ BỘ 03: BẮT ĐÁY RÚT CHÂN &amp; ĐẢO CHIỀU QUÁ BÁN (WYCKOFF SPRING)</t>
        </is>
      </c>
      <c r="D11" t="inlineStr">
        <is>
          <t>#2</t>
        </is>
      </c>
      <c r="E11" t="inlineStr">
        <is>
          <t>HUT</t>
        </is>
      </c>
      <c r="F11" t="inlineStr">
        <is>
          <t>HNX</t>
        </is>
      </c>
      <c r="G11" t="inlineStr">
        <is>
          <t>Đầu tư công &amp; Xây dựng</t>
        </is>
      </c>
      <c r="H11" t="n">
        <v>12.3</v>
      </c>
      <c r="I11" t="n">
        <v>1689.84</v>
      </c>
      <c r="J11" t="n">
        <v>43.75</v>
      </c>
      <c r="K11" t="n">
        <v>2.66</v>
      </c>
      <c r="L11" t="n">
        <v>13.65</v>
      </c>
      <c r="M11" t="n">
        <v>11.69</v>
      </c>
      <c r="N11" t="n">
        <v>12.4</v>
      </c>
      <c r="O11" t="n">
        <v>1691.97</v>
      </c>
      <c r="P11" t="n">
        <v>1</v>
      </c>
      <c r="Q11" t="n">
        <v>12.4</v>
      </c>
      <c r="R11" t="n">
        <v>12.1</v>
      </c>
      <c r="S11" t="inlineStr"/>
      <c r="T11" t="inlineStr"/>
      <c r="U11" t="inlineStr"/>
      <c r="V11" t="inlineStr"/>
      <c r="W11" t="inlineStr"/>
      <c r="X11" t="inlineStr">
        <is>
          <t>⏳ Chờ hàng về (T+1)</t>
        </is>
      </c>
      <c r="Y11">
        <f>IF(ISNUMBER(S11), ((S11-H11)/H11)-0.004, "")</f>
        <v/>
      </c>
      <c r="Z11">
        <f>IF(ISNUMBER(T11), ((T11-H11)/H11)-0.004, "")</f>
        <v/>
      </c>
      <c r="AA11">
        <f>IF(ISNUMBER(W11), ((W11-H11)/H11)-0.004, IF(P11&gt;0, ((N11-H11)/H11)-0.004, 0))</f>
        <v/>
      </c>
      <c r="AB11">
        <f>IF(AND(ISNUMBER(I11), I11&gt;0, ISNUMBER(O11), O11&gt;0), AA11-((O11-I11)/I11), AA11)</f>
        <v/>
      </c>
      <c r="AC11">
        <f>IF(ISNUMBER(Q11), (Q11-H11)/H11, 0)</f>
        <v/>
      </c>
      <c r="AD11">
        <f>IF(ISNUMBER(R11), (R11-H11)/H11, 0)</f>
        <v/>
      </c>
      <c r="AE11">
        <f>IF(ISNUMBER(Y11), IF(Y11&gt;0, "THẮNG", "THUA"), "CHỜ T+3")</f>
        <v/>
      </c>
      <c r="AF11">
        <f>IF(AND(P11=0, N11=H11, NOT(ISNUMBER(W11))), "ĐANG CHỜ", IF(AA11&gt;0, "THẮNG", "THUA"))</f>
        <v/>
      </c>
      <c r="AG11" t="inlineStr">
        <is>
          <t>https://quickchart.io/chart/render/zf-07e82e16-615d-43f6-a7a0-2e584c60d96e</t>
        </is>
      </c>
      <c r="AH11">
        <f>IF(AG11&lt;&gt;"", IMAGE(AG11, 1), "Chưa có ảnh")</f>
        <v/>
      </c>
    </row>
    <row r="12" ht="95" customHeight="1">
      <c r="A12" t="inlineStr">
        <is>
          <t>2026-10-19</t>
        </is>
      </c>
      <c r="B12" t="inlineStr">
        <is>
          <t>ALGO_03</t>
        </is>
      </c>
      <c r="C12" t="inlineStr">
        <is>
          <t>⚡ BỘ 03: BẮT ĐÁY RÚT CHÂN &amp; ĐẢO CHIỀU QUÁ BÁN (WYCKOFF SPRING)</t>
        </is>
      </c>
      <c r="D12" t="inlineStr">
        <is>
          <t>#3</t>
        </is>
      </c>
      <c r="E12" t="inlineStr">
        <is>
          <t>VPL</t>
        </is>
      </c>
      <c r="F12" t="inlineStr">
        <is>
          <t>HOSE</t>
        </is>
      </c>
      <c r="G12" t="inlineStr">
        <is>
          <t>Dịch vụ Tiêu dùng</t>
        </is>
      </c>
      <c r="H12" t="n">
        <v>80</v>
      </c>
      <c r="I12" t="n">
        <v>1689.84</v>
      </c>
      <c r="J12" t="n">
        <v>28.26</v>
      </c>
      <c r="K12" t="n">
        <v>1.13</v>
      </c>
      <c r="L12" t="n">
        <v>89.17</v>
      </c>
      <c r="M12" t="n">
        <v>75.83</v>
      </c>
      <c r="N12" t="n">
        <v>80.5</v>
      </c>
      <c r="O12" t="n">
        <v>1691.97</v>
      </c>
      <c r="P12" t="n">
        <v>1</v>
      </c>
      <c r="Q12" t="n">
        <v>80.5</v>
      </c>
      <c r="R12" t="n">
        <v>78</v>
      </c>
      <c r="S12" t="inlineStr"/>
      <c r="T12" t="inlineStr"/>
      <c r="U12" t="inlineStr"/>
      <c r="V12" t="inlineStr"/>
      <c r="W12" t="inlineStr"/>
      <c r="X12" t="inlineStr">
        <is>
          <t>⏳ Chờ hàng về (T+1)</t>
        </is>
      </c>
      <c r="Y12">
        <f>IF(ISNUMBER(S12), ((S12-H12)/H12)-0.004, "")</f>
        <v/>
      </c>
      <c r="Z12">
        <f>IF(ISNUMBER(T12), ((T12-H12)/H12)-0.004, "")</f>
        <v/>
      </c>
      <c r="AA12">
        <f>IF(ISNUMBER(W12), ((W12-H12)/H12)-0.004, IF(P12&gt;0, ((N12-H12)/H12)-0.004, 0))</f>
        <v/>
      </c>
      <c r="AB12">
        <f>IF(AND(ISNUMBER(I12), I12&gt;0, ISNUMBER(O12), O12&gt;0), AA12-((O12-I12)/I12), AA12)</f>
        <v/>
      </c>
      <c r="AC12">
        <f>IF(ISNUMBER(Q12), (Q12-H12)/H12, 0)</f>
        <v/>
      </c>
      <c r="AD12">
        <f>IF(ISNUMBER(R12), (R12-H12)/H12, 0)</f>
        <v/>
      </c>
      <c r="AE12">
        <f>IF(ISNUMBER(Y12), IF(Y12&gt;0, "THẮNG", "THUA"), "CHỜ T+3")</f>
        <v/>
      </c>
      <c r="AF12">
        <f>IF(AND(P12=0, N12=H12, NOT(ISNUMBER(W12))), "ĐANG CHỜ", IF(AA12&gt;0, "THẮNG", "THUA"))</f>
        <v/>
      </c>
      <c r="AG12" t="inlineStr">
        <is>
          <t>https://quickchart.io/chart/render/zf-bc314b83-d3fc-40ae-8d06-cb7e1a9c832d</t>
        </is>
      </c>
      <c r="AH12">
        <f>IF(AG12&lt;&gt;"", IMAGE(AG12, 1), "Chưa có ảnh")</f>
        <v/>
      </c>
    </row>
    <row r="13" ht="95" customHeight="1">
      <c r="A13" t="inlineStr">
        <is>
          <t>2026-10-19</t>
        </is>
      </c>
      <c r="B13" t="inlineStr">
        <is>
          <t>ALGO_04</t>
        </is>
      </c>
      <c r="C13" t="inlineStr">
        <is>
          <t>👑 BỘ 04: SIÊU CỔ PHIẾU KHÁNG BÃO &amp; ĐỈNH 52W (RS ALPHA LEADER)</t>
        </is>
      </c>
      <c r="D13" t="inlineStr">
        <is>
          <t>#1</t>
        </is>
      </c>
      <c r="E13" t="inlineStr">
        <is>
          <t>BXH</t>
        </is>
      </c>
      <c r="F13" t="inlineStr">
        <is>
          <t>HNX</t>
        </is>
      </c>
      <c r="G13" t="inlineStr">
        <is>
          <t>Hóa chất &amp; Chế biến</t>
        </is>
      </c>
      <c r="H13" t="n">
        <v>20</v>
      </c>
      <c r="I13" t="n">
        <v>1689.84</v>
      </c>
      <c r="J13" t="n">
        <v>224</v>
      </c>
      <c r="K13" t="n">
        <v>9.710000000000001</v>
      </c>
      <c r="L13" t="n">
        <v>22.86</v>
      </c>
      <c r="M13" t="n">
        <v>18.7</v>
      </c>
      <c r="N13" t="n">
        <v>20</v>
      </c>
      <c r="O13" t="n">
        <v>1691.97</v>
      </c>
      <c r="P13" t="n">
        <v>1</v>
      </c>
      <c r="Q13" t="n">
        <v>20</v>
      </c>
      <c r="R13" t="n">
        <v>20</v>
      </c>
      <c r="S13" t="inlineStr"/>
      <c r="T13" t="inlineStr"/>
      <c r="U13" t="inlineStr"/>
      <c r="V13" t="inlineStr"/>
      <c r="W13" t="inlineStr"/>
      <c r="X13" t="inlineStr">
        <is>
          <t>⏳ Chờ hàng về (T+1)</t>
        </is>
      </c>
      <c r="Y13">
        <f>IF(ISNUMBER(S13), ((S13-H13)/H13)-0.004, "")</f>
        <v/>
      </c>
      <c r="Z13">
        <f>IF(ISNUMBER(T13), ((T13-H13)/H13)-0.004, "")</f>
        <v/>
      </c>
      <c r="AA13">
        <f>IF(ISNUMBER(W13), ((W13-H13)/H13)-0.004, IF(P13&gt;0, ((N13-H13)/H13)-0.004, 0))</f>
        <v/>
      </c>
      <c r="AB13">
        <f>IF(AND(ISNUMBER(I13), I13&gt;0, ISNUMBER(O13), O13&gt;0), AA13-((O13-I13)/I13), AA13)</f>
        <v/>
      </c>
      <c r="AC13">
        <f>IF(ISNUMBER(Q13), (Q13-H13)/H13, 0)</f>
        <v/>
      </c>
      <c r="AD13">
        <f>IF(ISNUMBER(R13), (R13-H13)/H13, 0)</f>
        <v/>
      </c>
      <c r="AE13">
        <f>IF(ISNUMBER(Y13), IF(Y13&gt;0, "THẮNG", "THUA"), "CHỜ T+3")</f>
        <v/>
      </c>
      <c r="AF13">
        <f>IF(AND(P13=0, N13=H13, NOT(ISNUMBER(W13))), "ĐANG CHỜ", IF(AA13&gt;0, "THẮNG", "THUA"))</f>
        <v/>
      </c>
      <c r="AG13" t="inlineStr">
        <is>
          <t>https://quickchart.io/chart/render/zf-f37d8723-f43a-4646-ad2b-5d757c66aae5</t>
        </is>
      </c>
      <c r="AH13">
        <f>IF(AG13&lt;&gt;"", IMAGE(AG13, 1), "Chưa có ảnh")</f>
        <v/>
      </c>
    </row>
    <row r="14" ht="95" customHeight="1">
      <c r="A14" t="inlineStr">
        <is>
          <t>2026-10-19</t>
        </is>
      </c>
      <c r="B14" t="inlineStr">
        <is>
          <t>ALGO_04</t>
        </is>
      </c>
      <c r="C14" t="inlineStr">
        <is>
          <t>👑 BỘ 04: SIÊU CỔ PHIẾU KHÁNG BÃO &amp; ĐỈNH 52W (RS ALPHA LEADER)</t>
        </is>
      </c>
      <c r="D14" t="inlineStr">
        <is>
          <t>#2</t>
        </is>
      </c>
      <c r="E14" t="inlineStr">
        <is>
          <t>CLI</t>
        </is>
      </c>
      <c r="F14" t="inlineStr">
        <is>
          <t>UPCOM</t>
        </is>
      </c>
      <c r="G14" t="inlineStr">
        <is>
          <t>Sản xuất &amp; Khác</t>
        </is>
      </c>
      <c r="H14" t="n">
        <v>30.2</v>
      </c>
      <c r="I14" t="n">
        <v>1689.84</v>
      </c>
      <c r="J14" t="n">
        <v>138.39</v>
      </c>
      <c r="K14" t="n">
        <v>2.21</v>
      </c>
      <c r="L14" t="n">
        <v>33.8</v>
      </c>
      <c r="M14" t="n">
        <v>28.56</v>
      </c>
      <c r="N14" t="n">
        <v>30.3</v>
      </c>
      <c r="O14" t="n">
        <v>1691.97</v>
      </c>
      <c r="P14" t="n">
        <v>1</v>
      </c>
      <c r="Q14" t="n">
        <v>31</v>
      </c>
      <c r="R14" t="n">
        <v>29.7</v>
      </c>
      <c r="S14" t="inlineStr"/>
      <c r="T14" t="inlineStr"/>
      <c r="U14" t="inlineStr"/>
      <c r="V14" t="inlineStr"/>
      <c r="W14" t="inlineStr"/>
      <c r="X14" t="inlineStr">
        <is>
          <t>⏳ Chờ hàng về (T+1)</t>
        </is>
      </c>
      <c r="Y14">
        <f>IF(ISNUMBER(S14), ((S14-H14)/H14)-0.004, "")</f>
        <v/>
      </c>
      <c r="Z14">
        <f>IF(ISNUMBER(T14), ((T14-H14)/H14)-0.004, "")</f>
        <v/>
      </c>
      <c r="AA14">
        <f>IF(ISNUMBER(W14), ((W14-H14)/H14)-0.004, IF(P14&gt;0, ((N14-H14)/H14)-0.004, 0))</f>
        <v/>
      </c>
      <c r="AB14">
        <f>IF(AND(ISNUMBER(I14), I14&gt;0, ISNUMBER(O14), O14&gt;0), AA14-((O14-I14)/I14), AA14)</f>
        <v/>
      </c>
      <c r="AC14">
        <f>IF(ISNUMBER(Q14), (Q14-H14)/H14, 0)</f>
        <v/>
      </c>
      <c r="AD14">
        <f>IF(ISNUMBER(R14), (R14-H14)/H14, 0)</f>
        <v/>
      </c>
      <c r="AE14">
        <f>IF(ISNUMBER(Y14), IF(Y14&gt;0, "THẮNG", "THUA"), "CHỜ T+3")</f>
        <v/>
      </c>
      <c r="AF14">
        <f>IF(AND(P14=0, N14=H14, NOT(ISNUMBER(W14))), "ĐANG CHỜ", IF(AA14&gt;0, "THẮNG", "THUA"))</f>
        <v/>
      </c>
      <c r="AG14" t="inlineStr">
        <is>
          <t>https://quickchart.io/chart/render/zf-1689a80f-d33e-4289-bf08-18ced65cda42</t>
        </is>
      </c>
      <c r="AH14">
        <f>IF(AG14&lt;&gt;"", IMAGE(AG14, 1), "Chưa có ảnh")</f>
        <v/>
      </c>
    </row>
    <row r="15" ht="95" customHeight="1">
      <c r="A15" t="inlineStr">
        <is>
          <t>2026-10-19</t>
        </is>
      </c>
      <c r="B15" t="inlineStr">
        <is>
          <t>ALGO_04</t>
        </is>
      </c>
      <c r="C15" t="inlineStr">
        <is>
          <t>👑 BỘ 04: SIÊU CỔ PHIẾU KHÁNG BÃO &amp; ĐỈNH 52W (RS ALPHA LEADER)</t>
        </is>
      </c>
      <c r="D15" t="inlineStr">
        <is>
          <t>#3</t>
        </is>
      </c>
      <c r="E15" t="inlineStr">
        <is>
          <t>SCL</t>
        </is>
      </c>
      <c r="F15" t="inlineStr">
        <is>
          <t>UPCOM</t>
        </is>
      </c>
      <c r="G15" t="inlineStr">
        <is>
          <t>Khai khoáng &amp; VLXD</t>
        </is>
      </c>
      <c r="H15" t="n">
        <v>30.3</v>
      </c>
      <c r="I15" t="n">
        <v>1689.84</v>
      </c>
      <c r="J15" t="n">
        <v>109.82</v>
      </c>
      <c r="K15" t="n">
        <v>2.33</v>
      </c>
      <c r="L15" t="n">
        <v>34.54</v>
      </c>
      <c r="M15" t="n">
        <v>28.37</v>
      </c>
      <c r="N15" t="n">
        <v>30.8</v>
      </c>
      <c r="O15" t="n">
        <v>1691.97</v>
      </c>
      <c r="P15" t="n">
        <v>1</v>
      </c>
      <c r="Q15" t="n">
        <v>31</v>
      </c>
      <c r="R15" t="n">
        <v>29.8</v>
      </c>
      <c r="S15" t="inlineStr"/>
      <c r="T15" t="inlineStr"/>
      <c r="U15" t="inlineStr"/>
      <c r="V15" t="inlineStr"/>
      <c r="W15" t="inlineStr"/>
      <c r="X15" t="inlineStr">
        <is>
          <t>⏳ Chờ hàng về (T+1)</t>
        </is>
      </c>
      <c r="Y15">
        <f>IF(ISNUMBER(S15), ((S15-H15)/H15)-0.004, "")</f>
        <v/>
      </c>
      <c r="Z15">
        <f>IF(ISNUMBER(T15), ((T15-H15)/H15)-0.004, "")</f>
        <v/>
      </c>
      <c r="AA15">
        <f>IF(ISNUMBER(W15), ((W15-H15)/H15)-0.004, IF(P15&gt;0, ((N15-H15)/H15)-0.004, 0))</f>
        <v/>
      </c>
      <c r="AB15">
        <f>IF(AND(ISNUMBER(I15), I15&gt;0, ISNUMBER(O15), O15&gt;0), AA15-((O15-I15)/I15), AA15)</f>
        <v/>
      </c>
      <c r="AC15">
        <f>IF(ISNUMBER(Q15), (Q15-H15)/H15, 0)</f>
        <v/>
      </c>
      <c r="AD15">
        <f>IF(ISNUMBER(R15), (R15-H15)/H15, 0)</f>
        <v/>
      </c>
      <c r="AE15">
        <f>IF(ISNUMBER(Y15), IF(Y15&gt;0, "THẮNG", "THUA"), "CHỜ T+3")</f>
        <v/>
      </c>
      <c r="AF15">
        <f>IF(AND(P15=0, N15=H15, NOT(ISNUMBER(W15))), "ĐANG CHỜ", IF(AA15&gt;0, "THẮNG", "THUA"))</f>
        <v/>
      </c>
      <c r="AG15" t="inlineStr">
        <is>
          <t>https://quickchart.io/chart/render/zf-72b8ff2b-b709-4b55-a7da-069818c441b0</t>
        </is>
      </c>
      <c r="AH15">
        <f>IF(AG15&lt;&gt;"", IMAGE(AG15, 1), "Chưa có ảnh")</f>
        <v/>
      </c>
    </row>
    <row r="16" ht="95" customHeight="1">
      <c r="A16" t="inlineStr">
        <is>
          <t>2026-10-19</t>
        </is>
      </c>
      <c r="B16" t="inlineStr">
        <is>
          <t>ALGO_04</t>
        </is>
      </c>
      <c r="C16" t="inlineStr">
        <is>
          <t>👑 BỘ 04: SIÊU CỔ PHIẾU KHÁNG BÃO &amp; ĐỈNH 52W (RS ALPHA LEADER)</t>
        </is>
      </c>
      <c r="D16" t="inlineStr">
        <is>
          <t>#4</t>
        </is>
      </c>
      <c r="E16" t="inlineStr">
        <is>
          <t>MSB</t>
        </is>
      </c>
      <c r="F16" t="inlineStr">
        <is>
          <t>HOSE</t>
        </is>
      </c>
      <c r="G16" t="inlineStr">
        <is>
          <t>Ngân hàng</t>
        </is>
      </c>
      <c r="H16" t="n">
        <v>14.8</v>
      </c>
      <c r="I16" t="n">
        <v>1689.84</v>
      </c>
      <c r="J16" t="n">
        <v>99.26000000000001</v>
      </c>
      <c r="K16" t="n">
        <v>1.45</v>
      </c>
      <c r="L16" t="n">
        <v>16.18</v>
      </c>
      <c r="M16" t="n">
        <v>14.17</v>
      </c>
      <c r="N16" t="n">
        <v>15</v>
      </c>
      <c r="O16" t="n">
        <v>1691.97</v>
      </c>
      <c r="P16" t="n">
        <v>1</v>
      </c>
      <c r="Q16" t="n">
        <v>15.1</v>
      </c>
      <c r="R16" t="n">
        <v>14.75</v>
      </c>
      <c r="S16" t="inlineStr"/>
      <c r="T16" t="inlineStr"/>
      <c r="U16" t="inlineStr"/>
      <c r="V16" t="inlineStr"/>
      <c r="W16" t="inlineStr"/>
      <c r="X16" t="inlineStr">
        <is>
          <t>⏳ Chờ hàng về (T+1)</t>
        </is>
      </c>
      <c r="Y16">
        <f>IF(ISNUMBER(S16), ((S16-H16)/H16)-0.004, "")</f>
        <v/>
      </c>
      <c r="Z16">
        <f>IF(ISNUMBER(T16), ((T16-H16)/H16)-0.004, "")</f>
        <v/>
      </c>
      <c r="AA16">
        <f>IF(ISNUMBER(W16), ((W16-H16)/H16)-0.004, IF(P16&gt;0, ((N16-H16)/H16)-0.004, 0))</f>
        <v/>
      </c>
      <c r="AB16">
        <f>IF(AND(ISNUMBER(I16), I16&gt;0, ISNUMBER(O16), O16&gt;0), AA16-((O16-I16)/I16), AA16)</f>
        <v/>
      </c>
      <c r="AC16">
        <f>IF(ISNUMBER(Q16), (Q16-H16)/H16, 0)</f>
        <v/>
      </c>
      <c r="AD16">
        <f>IF(ISNUMBER(R16), (R16-H16)/H16, 0)</f>
        <v/>
      </c>
      <c r="AE16">
        <f>IF(ISNUMBER(Y16), IF(Y16&gt;0, "THẮNG", "THUA"), "CHỜ T+3")</f>
        <v/>
      </c>
      <c r="AF16">
        <f>IF(AND(P16=0, N16=H16, NOT(ISNUMBER(W16))), "ĐANG CHỜ", IF(AA16&gt;0, "THẮNG", "THUA"))</f>
        <v/>
      </c>
      <c r="AG16" t="inlineStr">
        <is>
          <t>https://quickchart.io/chart/render/zf-7179417e-4f33-4bb4-bfae-022bf36d3484</t>
        </is>
      </c>
      <c r="AH16">
        <f>IF(AG16&lt;&gt;"", IMAGE(AG16, 1), "Chưa có ảnh")</f>
        <v/>
      </c>
    </row>
    <row r="17" ht="95" customHeight="1">
      <c r="A17" t="inlineStr">
        <is>
          <t>2026-10-19</t>
        </is>
      </c>
      <c r="B17" t="inlineStr">
        <is>
          <t>ALGO_04</t>
        </is>
      </c>
      <c r="C17" t="inlineStr">
        <is>
          <t>👑 BỘ 04: SIÊU CỔ PHIẾU KHÁNG BÃO &amp; ĐỈNH 52W (RS ALPHA LEADER)</t>
        </is>
      </c>
      <c r="D17" t="inlineStr">
        <is>
          <t>#5</t>
        </is>
      </c>
      <c r="E17" t="inlineStr">
        <is>
          <t>VEA</t>
        </is>
      </c>
      <c r="F17" t="inlineStr">
        <is>
          <t>UPCOM</t>
        </is>
      </c>
      <c r="G17" t="inlineStr">
        <is>
          <t>Sản xuất Công nghiệp</t>
        </is>
      </c>
      <c r="H17" t="n">
        <v>39</v>
      </c>
      <c r="I17" t="n">
        <v>1689.84</v>
      </c>
      <c r="J17" t="n">
        <v>85.65000000000001</v>
      </c>
      <c r="K17" t="n">
        <v>1.33</v>
      </c>
      <c r="L17" t="n">
        <v>41.78</v>
      </c>
      <c r="M17" t="n">
        <v>37.74</v>
      </c>
      <c r="N17" t="n">
        <v>39</v>
      </c>
      <c r="O17" t="n">
        <v>1691.97</v>
      </c>
      <c r="P17" t="n">
        <v>1</v>
      </c>
      <c r="Q17" t="n">
        <v>39.2</v>
      </c>
      <c r="R17" t="n">
        <v>38.4</v>
      </c>
      <c r="S17" t="inlineStr"/>
      <c r="T17" t="inlineStr"/>
      <c r="U17" t="inlineStr"/>
      <c r="V17" t="inlineStr"/>
      <c r="W17" t="inlineStr"/>
      <c r="X17" t="inlineStr">
        <is>
          <t>⏳ Chờ hàng về (T+1)</t>
        </is>
      </c>
      <c r="Y17">
        <f>IF(ISNUMBER(S17), ((S17-H17)/H17)-0.004, "")</f>
        <v/>
      </c>
      <c r="Z17">
        <f>IF(ISNUMBER(T17), ((T17-H17)/H17)-0.004, "")</f>
        <v/>
      </c>
      <c r="AA17">
        <f>IF(ISNUMBER(W17), ((W17-H17)/H17)-0.004, IF(P17&gt;0, ((N17-H17)/H17)-0.004, 0))</f>
        <v/>
      </c>
      <c r="AB17">
        <f>IF(AND(ISNUMBER(I17), I17&gt;0, ISNUMBER(O17), O17&gt;0), AA17-((O17-I17)/I17), AA17)</f>
        <v/>
      </c>
      <c r="AC17">
        <f>IF(ISNUMBER(Q17), (Q17-H17)/H17, 0)</f>
        <v/>
      </c>
      <c r="AD17">
        <f>IF(ISNUMBER(R17), (R17-H17)/H17, 0)</f>
        <v/>
      </c>
      <c r="AE17">
        <f>IF(ISNUMBER(Y17), IF(Y17&gt;0, "THẮNG", "THUA"), "CHỜ T+3")</f>
        <v/>
      </c>
      <c r="AF17">
        <f>IF(AND(P17=0, N17=H17, NOT(ISNUMBER(W17))), "ĐANG CHỜ", IF(AA17&gt;0, "THẮNG", "THUA"))</f>
        <v/>
      </c>
      <c r="AG17" t="inlineStr">
        <is>
          <t>https://quickchart.io/chart/render/zf-ac637193-68e4-4a47-b717-a25c3d9983b2</t>
        </is>
      </c>
      <c r="AH17">
        <f>IF(AG17&lt;&gt;"", IMAGE(AG17, 1), "Chưa có ảnh")</f>
        <v/>
      </c>
    </row>
    <row r="18" ht="95" customHeight="1">
      <c r="A18" t="inlineStr">
        <is>
          <t>2026-10-19</t>
        </is>
      </c>
      <c r="B18" t="inlineStr">
        <is>
          <t>ALGO_05</t>
        </is>
      </c>
      <c r="C18" t="inlineStr">
        <is>
          <t>🎯 BỘ 05: ĐIỂM MUA KÉO NGƯỢC HỖ TRỢ NGẮN HẠN (MA20 PULLBACK)</t>
        </is>
      </c>
      <c r="D18" t="inlineStr">
        <is>
          <t>#1</t>
        </is>
      </c>
      <c r="E18" t="inlineStr">
        <is>
          <t>PVP</t>
        </is>
      </c>
      <c r="F18" t="inlineStr">
        <is>
          <t>HOSE</t>
        </is>
      </c>
      <c r="G18" t="inlineStr">
        <is>
          <t>Dầu khí &amp; Năng lượng</t>
        </is>
      </c>
      <c r="H18" t="n">
        <v>22.7</v>
      </c>
      <c r="I18" t="n">
        <v>1689.84</v>
      </c>
      <c r="J18" t="n">
        <v>42.39</v>
      </c>
      <c r="K18" t="n">
        <v>0.5</v>
      </c>
      <c r="L18" t="n">
        <v>25.95</v>
      </c>
      <c r="M18" t="n">
        <v>21.22</v>
      </c>
      <c r="N18" t="n">
        <v>22.9</v>
      </c>
      <c r="O18" t="n">
        <v>1691.97</v>
      </c>
      <c r="P18" t="n">
        <v>1</v>
      </c>
      <c r="Q18" t="n">
        <v>23.15</v>
      </c>
      <c r="R18" t="n">
        <v>22.25</v>
      </c>
      <c r="S18" t="inlineStr"/>
      <c r="T18" t="inlineStr"/>
      <c r="U18" t="inlineStr"/>
      <c r="V18" t="inlineStr"/>
      <c r="W18" t="inlineStr"/>
      <c r="X18" t="inlineStr">
        <is>
          <t>⏳ Chờ hàng về (T+1)</t>
        </is>
      </c>
      <c r="Y18">
        <f>IF(ISNUMBER(S18), ((S18-H18)/H18)-0.004, "")</f>
        <v/>
      </c>
      <c r="Z18">
        <f>IF(ISNUMBER(T18), ((T18-H18)/H18)-0.004, "")</f>
        <v/>
      </c>
      <c r="AA18">
        <f>IF(ISNUMBER(W18), ((W18-H18)/H18)-0.004, IF(P18&gt;0, ((N18-H18)/H18)-0.004, 0))</f>
        <v/>
      </c>
      <c r="AB18">
        <f>IF(AND(ISNUMBER(I18), I18&gt;0, ISNUMBER(O18), O18&gt;0), AA18-((O18-I18)/I18), AA18)</f>
        <v/>
      </c>
      <c r="AC18">
        <f>IF(ISNUMBER(Q18), (Q18-H18)/H18, 0)</f>
        <v/>
      </c>
      <c r="AD18">
        <f>IF(ISNUMBER(R18), (R18-H18)/H18, 0)</f>
        <v/>
      </c>
      <c r="AE18">
        <f>IF(ISNUMBER(Y18), IF(Y18&gt;0, "THẮNG", "THUA"), "CHỜ T+3")</f>
        <v/>
      </c>
      <c r="AF18">
        <f>IF(AND(P18=0, N18=H18, NOT(ISNUMBER(W18))), "ĐANG CHỜ", IF(AA18&gt;0, "THẮNG", "THUA"))</f>
        <v/>
      </c>
      <c r="AG18" t="inlineStr">
        <is>
          <t>https://quickchart.io/chart/render/zf-b85446fb-b4e5-4c90-91f1-c516a56be21b</t>
        </is>
      </c>
      <c r="AH18">
        <f>IF(AG18&lt;&gt;"", IMAGE(AG18, 1), "Chưa có ảnh")</f>
        <v/>
      </c>
    </row>
    <row r="19" ht="95" customHeight="1">
      <c r="A19" t="inlineStr">
        <is>
          <t>2026-10-19</t>
        </is>
      </c>
      <c r="B19" t="inlineStr">
        <is>
          <t>ALGO_05</t>
        </is>
      </c>
      <c r="C19" t="inlineStr">
        <is>
          <t>🎯 BỘ 05: ĐIỂM MUA KÉO NGƯỢC HỖ TRỢ NGẮN HẠN (MA20 PULLBACK)</t>
        </is>
      </c>
      <c r="D19" t="inlineStr">
        <is>
          <t>#2</t>
        </is>
      </c>
      <c r="E19" t="inlineStr">
        <is>
          <t>PVT</t>
        </is>
      </c>
      <c r="F19" t="inlineStr">
        <is>
          <t>HOSE</t>
        </is>
      </c>
      <c r="G19" t="inlineStr">
        <is>
          <t>Cảng biển &amp; Vận tải</t>
        </is>
      </c>
      <c r="H19" t="n">
        <v>24.1</v>
      </c>
      <c r="I19" t="n">
        <v>1689.84</v>
      </c>
      <c r="J19" t="n">
        <v>22.91</v>
      </c>
      <c r="K19" t="n">
        <v>0.41</v>
      </c>
      <c r="L19" t="n">
        <v>27.55</v>
      </c>
      <c r="M19" t="n">
        <v>22.53</v>
      </c>
      <c r="N19" t="n">
        <v>24.2</v>
      </c>
      <c r="O19" t="n">
        <v>1691.97</v>
      </c>
      <c r="P19" t="n">
        <v>1</v>
      </c>
      <c r="Q19" t="n">
        <v>24.25</v>
      </c>
      <c r="R19" t="n">
        <v>23.5</v>
      </c>
      <c r="S19" t="inlineStr"/>
      <c r="T19" t="inlineStr"/>
      <c r="U19" t="inlineStr"/>
      <c r="V19" t="inlineStr"/>
      <c r="W19" t="inlineStr"/>
      <c r="X19" t="inlineStr">
        <is>
          <t>⏳ Chờ hàng về (T+1)</t>
        </is>
      </c>
      <c r="Y19">
        <f>IF(ISNUMBER(S19), ((S19-H19)/H19)-0.004, "")</f>
        <v/>
      </c>
      <c r="Z19">
        <f>IF(ISNUMBER(T19), ((T19-H19)/H19)-0.004, "")</f>
        <v/>
      </c>
      <c r="AA19">
        <f>IF(ISNUMBER(W19), ((W19-H19)/H19)-0.004, IF(P19&gt;0, ((N19-H19)/H19)-0.004, 0))</f>
        <v/>
      </c>
      <c r="AB19">
        <f>IF(AND(ISNUMBER(I19), I19&gt;0, ISNUMBER(O19), O19&gt;0), AA19-((O19-I19)/I19), AA19)</f>
        <v/>
      </c>
      <c r="AC19">
        <f>IF(ISNUMBER(Q19), (Q19-H19)/H19, 0)</f>
        <v/>
      </c>
      <c r="AD19">
        <f>IF(ISNUMBER(R19), (R19-H19)/H19, 0)</f>
        <v/>
      </c>
      <c r="AE19">
        <f>IF(ISNUMBER(Y19), IF(Y19&gt;0, "THẮNG", "THUA"), "CHỜ T+3")</f>
        <v/>
      </c>
      <c r="AF19">
        <f>IF(AND(P19=0, N19=H19, NOT(ISNUMBER(W19))), "ĐANG CHỜ", IF(AA19&gt;0, "THẮNG", "THUA"))</f>
        <v/>
      </c>
      <c r="AG19" t="inlineStr">
        <is>
          <t>https://quickchart.io/chart/render/zf-152002e7-6fef-49d7-af7e-0e6792f58f5f</t>
        </is>
      </c>
      <c r="AH19">
        <f>IF(AG19&lt;&gt;"", IMAGE(AG19, 1), "Chưa có ảnh")</f>
        <v/>
      </c>
    </row>
    <row r="20" ht="95" customHeight="1">
      <c r="A20" t="inlineStr">
        <is>
          <t>2026-10-19</t>
        </is>
      </c>
      <c r="B20" t="inlineStr">
        <is>
          <t>ALGO_05</t>
        </is>
      </c>
      <c r="C20" t="inlineStr">
        <is>
          <t>🎯 BỘ 05: ĐIỂM MUA KÉO NGƯỢC HỖ TRỢ NGẮN HẠN (MA20 PULLBACK)</t>
        </is>
      </c>
      <c r="D20" t="inlineStr">
        <is>
          <t>#3</t>
        </is>
      </c>
      <c r="E20" t="inlineStr">
        <is>
          <t>DRI</t>
        </is>
      </c>
      <c r="F20" t="inlineStr">
        <is>
          <t>UPCOM</t>
        </is>
      </c>
      <c r="G20" t="inlineStr">
        <is>
          <t>Khai khoáng &amp; VLXD</t>
        </is>
      </c>
      <c r="H20" t="n">
        <v>15.9</v>
      </c>
      <c r="I20" t="n">
        <v>1689.84</v>
      </c>
      <c r="J20" t="n">
        <v>22.73</v>
      </c>
      <c r="K20" t="n">
        <v>0.35</v>
      </c>
      <c r="L20" t="n">
        <v>18.17</v>
      </c>
      <c r="M20" t="n">
        <v>14.87</v>
      </c>
      <c r="N20" t="n">
        <v>16.2</v>
      </c>
      <c r="O20" t="n">
        <v>1691.97</v>
      </c>
      <c r="P20" t="n">
        <v>1</v>
      </c>
      <c r="Q20" t="n">
        <v>16.2</v>
      </c>
      <c r="R20" t="n">
        <v>15.5</v>
      </c>
      <c r="S20" t="inlineStr"/>
      <c r="T20" t="inlineStr"/>
      <c r="U20" t="inlineStr"/>
      <c r="V20" t="inlineStr"/>
      <c r="W20" t="inlineStr"/>
      <c r="X20" t="inlineStr">
        <is>
          <t>⏳ Chờ hàng về (T+1)</t>
        </is>
      </c>
      <c r="Y20">
        <f>IF(ISNUMBER(S20), ((S20-H20)/H20)-0.004, "")</f>
        <v/>
      </c>
      <c r="Z20">
        <f>IF(ISNUMBER(T20), ((T20-H20)/H20)-0.004, "")</f>
        <v/>
      </c>
      <c r="AA20">
        <f>IF(ISNUMBER(W20), ((W20-H20)/H20)-0.004, IF(P20&gt;0, ((N20-H20)/H20)-0.004, 0))</f>
        <v/>
      </c>
      <c r="AB20">
        <f>IF(AND(ISNUMBER(I20), I20&gt;0, ISNUMBER(O20), O20&gt;0), AA20-((O20-I20)/I20), AA20)</f>
        <v/>
      </c>
      <c r="AC20">
        <f>IF(ISNUMBER(Q20), (Q20-H20)/H20, 0)</f>
        <v/>
      </c>
      <c r="AD20">
        <f>IF(ISNUMBER(R20), (R20-H20)/H20, 0)</f>
        <v/>
      </c>
      <c r="AE20">
        <f>IF(ISNUMBER(Y20), IF(Y20&gt;0, "THẮNG", "THUA"), "CHỜ T+3")</f>
        <v/>
      </c>
      <c r="AF20">
        <f>IF(AND(P20=0, N20=H20, NOT(ISNUMBER(W20))), "ĐANG CHỜ", IF(AA20&gt;0, "THẮNG", "THUA"))</f>
        <v/>
      </c>
      <c r="AG20" t="inlineStr">
        <is>
          <t>https://quickchart.io/chart/render/zf-a25670a2-97f5-473e-9dbc-fd4e44172f34</t>
        </is>
      </c>
      <c r="AH20">
        <f>IF(AG20&lt;&gt;"", IMAGE(AG20, 1), "Chưa có ảnh")</f>
        <v/>
      </c>
    </row>
    <row r="21" ht="95" customHeight="1">
      <c r="A21" t="inlineStr">
        <is>
          <t>2026-10-19</t>
        </is>
      </c>
      <c r="B21" t="inlineStr">
        <is>
          <t>ALGO_05</t>
        </is>
      </c>
      <c r="C21" t="inlineStr">
        <is>
          <t>🎯 BỘ 05: ĐIỂM MUA KÉO NGƯỢC HỖ TRỢ NGẮN HẠN (MA20 PULLBACK)</t>
        </is>
      </c>
      <c r="D21" t="inlineStr">
        <is>
          <t>#4</t>
        </is>
      </c>
      <c r="E21" t="inlineStr">
        <is>
          <t>MSN</t>
        </is>
      </c>
      <c r="F21" t="inlineStr">
        <is>
          <t>HOSE</t>
        </is>
      </c>
      <c r="G21" t="inlineStr">
        <is>
          <t>Thực phẩm &amp; Tiêu dùng</t>
        </is>
      </c>
      <c r="H21" t="n">
        <v>72.40000000000001</v>
      </c>
      <c r="I21" t="n">
        <v>1689.84</v>
      </c>
      <c r="J21" t="n">
        <v>16.49</v>
      </c>
      <c r="K21" t="n">
        <v>0.71</v>
      </c>
      <c r="L21" t="n">
        <v>79.06</v>
      </c>
      <c r="M21" t="n">
        <v>69.37</v>
      </c>
      <c r="N21" t="n">
        <v>73.59999999999999</v>
      </c>
      <c r="O21" t="n">
        <v>1691.97</v>
      </c>
      <c r="P21" t="n">
        <v>1</v>
      </c>
      <c r="Q21" t="n">
        <v>73.8</v>
      </c>
      <c r="R21" t="n">
        <v>71</v>
      </c>
      <c r="S21" t="inlineStr"/>
      <c r="T21" t="inlineStr"/>
      <c r="U21" t="inlineStr"/>
      <c r="V21" t="inlineStr"/>
      <c r="W21" t="inlineStr"/>
      <c r="X21" t="inlineStr">
        <is>
          <t>⏳ Chờ hàng về (T+1)</t>
        </is>
      </c>
      <c r="Y21">
        <f>IF(ISNUMBER(S21), ((S21-H21)/H21)-0.004, "")</f>
        <v/>
      </c>
      <c r="Z21">
        <f>IF(ISNUMBER(T21), ((T21-H21)/H21)-0.004, "")</f>
        <v/>
      </c>
      <c r="AA21">
        <f>IF(ISNUMBER(W21), ((W21-H21)/H21)-0.004, IF(P21&gt;0, ((N21-H21)/H21)-0.004, 0))</f>
        <v/>
      </c>
      <c r="AB21">
        <f>IF(AND(ISNUMBER(I21), I21&gt;0, ISNUMBER(O21), O21&gt;0), AA21-((O21-I21)/I21), AA21)</f>
        <v/>
      </c>
      <c r="AC21">
        <f>IF(ISNUMBER(Q21), (Q21-H21)/H21, 0)</f>
        <v/>
      </c>
      <c r="AD21">
        <f>IF(ISNUMBER(R21), (R21-H21)/H21, 0)</f>
        <v/>
      </c>
      <c r="AE21">
        <f>IF(ISNUMBER(Y21), IF(Y21&gt;0, "THẮNG", "THUA"), "CHỜ T+3")</f>
        <v/>
      </c>
      <c r="AF21">
        <f>IF(AND(P21=0, N21=H21, NOT(ISNUMBER(W21))), "ĐANG CHỜ", IF(AA21&gt;0, "THẮNG", "THUA"))</f>
        <v/>
      </c>
      <c r="AG21" t="inlineStr">
        <is>
          <t>https://quickchart.io/chart/render/zf-8b7f5c2f-bbcb-4250-9813-eba7160374ca</t>
        </is>
      </c>
      <c r="AH21">
        <f>IF(AG21&lt;&gt;"", IMAGE(AG21, 1), "Chưa có ảnh")</f>
        <v/>
      </c>
    </row>
    <row r="22" ht="95" customHeight="1">
      <c r="A22" t="inlineStr">
        <is>
          <t>2026-10-19</t>
        </is>
      </c>
      <c r="B22" t="inlineStr">
        <is>
          <t>ALGO_06</t>
        </is>
      </c>
      <c r="C22" t="inlineStr">
        <is>
          <t>📈 BỘ 06: ĐỒNG THUẬN ĐỘNG LƯỢNG MACD &amp; XU HƯỚNG ADX (TREND)</t>
        </is>
      </c>
      <c r="D22" t="inlineStr">
        <is>
          <t>#1</t>
        </is>
      </c>
      <c r="E22" t="inlineStr">
        <is>
          <t>NKG</t>
        </is>
      </c>
      <c r="F22" t="inlineStr">
        <is>
          <t>HOSE</t>
        </is>
      </c>
      <c r="G22" t="inlineStr">
        <is>
          <t>Thép &amp; VLXD</t>
        </is>
      </c>
      <c r="H22" t="n">
        <v>10.6</v>
      </c>
      <c r="I22" t="n">
        <v>1689.84</v>
      </c>
      <c r="J22" t="n">
        <v>91.76000000000001</v>
      </c>
      <c r="K22" t="n">
        <v>1.18</v>
      </c>
      <c r="L22" t="n">
        <v>11.95</v>
      </c>
      <c r="M22" t="n">
        <v>9.99</v>
      </c>
      <c r="N22" t="n">
        <v>11.2</v>
      </c>
      <c r="O22" t="n">
        <v>1691.97</v>
      </c>
      <c r="P22" t="n">
        <v>1</v>
      </c>
      <c r="Q22" t="n">
        <v>11.2</v>
      </c>
      <c r="R22" t="n">
        <v>10.35</v>
      </c>
      <c r="S22" t="inlineStr"/>
      <c r="T22" t="inlineStr"/>
      <c r="U22" t="inlineStr"/>
      <c r="V22" t="inlineStr"/>
      <c r="W22" t="inlineStr"/>
      <c r="X22" t="inlineStr">
        <is>
          <t>⏳ Chờ hàng về (T+1)</t>
        </is>
      </c>
      <c r="Y22">
        <f>IF(ISNUMBER(S22), ((S22-H22)/H22)-0.004, "")</f>
        <v/>
      </c>
      <c r="Z22">
        <f>IF(ISNUMBER(T22), ((T22-H22)/H22)-0.004, "")</f>
        <v/>
      </c>
      <c r="AA22">
        <f>IF(ISNUMBER(W22), ((W22-H22)/H22)-0.004, IF(P22&gt;0, ((N22-H22)/H22)-0.004, 0))</f>
        <v/>
      </c>
      <c r="AB22">
        <f>IF(AND(ISNUMBER(I22), I22&gt;0, ISNUMBER(O22), O22&gt;0), AA22-((O22-I22)/I22), AA22)</f>
        <v/>
      </c>
      <c r="AC22">
        <f>IF(ISNUMBER(Q22), (Q22-H22)/H22, 0)</f>
        <v/>
      </c>
      <c r="AD22">
        <f>IF(ISNUMBER(R22), (R22-H22)/H22, 0)</f>
        <v/>
      </c>
      <c r="AE22">
        <f>IF(ISNUMBER(Y22), IF(Y22&gt;0, "THẮNG", "THUA"), "CHỜ T+3")</f>
        <v/>
      </c>
      <c r="AF22">
        <f>IF(AND(P22=0, N22=H22, NOT(ISNUMBER(W22))), "ĐANG CHỜ", IF(AA22&gt;0, "THẮNG", "THUA"))</f>
        <v/>
      </c>
      <c r="AG22" t="inlineStr">
        <is>
          <t>https://quickchart.io/chart/render/zf-63b6b681-3640-4339-819d-07d60034c633</t>
        </is>
      </c>
      <c r="AH22">
        <f>IF(AG22&lt;&gt;"", IMAGE(AG22, 1), "Chưa có ảnh")</f>
        <v/>
      </c>
    </row>
    <row r="23" ht="95" customHeight="1">
      <c r="A23" t="inlineStr">
        <is>
          <t>2026-10-19</t>
        </is>
      </c>
      <c r="B23" t="inlineStr">
        <is>
          <t>ALGO_06</t>
        </is>
      </c>
      <c r="C23" t="inlineStr">
        <is>
          <t>📈 BỘ 06: ĐỒNG THUẬN ĐỘNG LƯỢNG MACD &amp; XU HƯỚNG ADX (TREND)</t>
        </is>
      </c>
      <c r="D23" t="inlineStr">
        <is>
          <t>#2</t>
        </is>
      </c>
      <c r="E23" t="inlineStr">
        <is>
          <t>VLB</t>
        </is>
      </c>
      <c r="F23" t="inlineStr">
        <is>
          <t>UPCOM</t>
        </is>
      </c>
      <c r="G23" t="inlineStr">
        <is>
          <t>Khai khoáng &amp; VLXD</t>
        </is>
      </c>
      <c r="H23" t="n">
        <v>49.4</v>
      </c>
      <c r="I23" t="n">
        <v>1689.84</v>
      </c>
      <c r="J23" t="n">
        <v>80.34999999999999</v>
      </c>
      <c r="K23" t="n">
        <v>8.51</v>
      </c>
      <c r="L23" t="n">
        <v>52.92</v>
      </c>
      <c r="M23" t="n">
        <v>47.8</v>
      </c>
      <c r="N23" t="n">
        <v>49.4</v>
      </c>
      <c r="O23" t="n">
        <v>1691.97</v>
      </c>
      <c r="P23" t="n">
        <v>1</v>
      </c>
      <c r="Q23" t="n">
        <v>49.8</v>
      </c>
      <c r="R23" t="n">
        <v>47.8</v>
      </c>
      <c r="S23" t="inlineStr"/>
      <c r="T23" t="inlineStr"/>
      <c r="U23" t="inlineStr"/>
      <c r="V23" t="inlineStr"/>
      <c r="W23" t="inlineStr"/>
      <c r="X23" t="inlineStr">
        <is>
          <t>⏳ Chờ hàng về (T+1)</t>
        </is>
      </c>
      <c r="Y23">
        <f>IF(ISNUMBER(S23), ((S23-H23)/H23)-0.004, "")</f>
        <v/>
      </c>
      <c r="Z23">
        <f>IF(ISNUMBER(T23), ((T23-H23)/H23)-0.004, "")</f>
        <v/>
      </c>
      <c r="AA23">
        <f>IF(ISNUMBER(W23), ((W23-H23)/H23)-0.004, IF(P23&gt;0, ((N23-H23)/H23)-0.004, 0))</f>
        <v/>
      </c>
      <c r="AB23">
        <f>IF(AND(ISNUMBER(I23), I23&gt;0, ISNUMBER(O23), O23&gt;0), AA23-((O23-I23)/I23), AA23)</f>
        <v/>
      </c>
      <c r="AC23">
        <f>IF(ISNUMBER(Q23), (Q23-H23)/H23, 0)</f>
        <v/>
      </c>
      <c r="AD23">
        <f>IF(ISNUMBER(R23), (R23-H23)/H23, 0)</f>
        <v/>
      </c>
      <c r="AE23">
        <f>IF(ISNUMBER(Y23), IF(Y23&gt;0, "THẮNG", "THUA"), "CHỜ T+3")</f>
        <v/>
      </c>
      <c r="AF23">
        <f>IF(AND(P23=0, N23=H23, NOT(ISNUMBER(W23))), "ĐANG CHỜ", IF(AA23&gt;0, "THẮNG", "THUA"))</f>
        <v/>
      </c>
      <c r="AG23" t="inlineStr">
        <is>
          <t>https://quickchart.io/chart/render/zf-71f1a2c5-d194-4c34-b775-0ddbe74410d9</t>
        </is>
      </c>
      <c r="AH23">
        <f>IF(AG23&lt;&gt;"", IMAGE(AG23, 1), "Chưa có ảnh")</f>
        <v/>
      </c>
    </row>
    <row r="24" ht="95" customHeight="1">
      <c r="A24" t="inlineStr">
        <is>
          <t>2026-10-19</t>
        </is>
      </c>
      <c r="B24" t="inlineStr">
        <is>
          <t>ALGO_06</t>
        </is>
      </c>
      <c r="C24" t="inlineStr">
        <is>
          <t>📈 BỘ 06: ĐỒNG THUẬN ĐỘNG LƯỢNG MACD &amp; XU HƯỚNG ADX (TREND)</t>
        </is>
      </c>
      <c r="D24" t="inlineStr">
        <is>
          <t>#3</t>
        </is>
      </c>
      <c r="E24" t="inlineStr">
        <is>
          <t>CLI</t>
        </is>
      </c>
      <c r="F24" t="inlineStr">
        <is>
          <t>UPCOM</t>
        </is>
      </c>
      <c r="G24" t="inlineStr">
        <is>
          <t>Sản xuất &amp; Khác</t>
        </is>
      </c>
      <c r="H24" t="n">
        <v>30.2</v>
      </c>
      <c r="I24" t="n">
        <v>1689.84</v>
      </c>
      <c r="J24" t="n">
        <v>72.95999999999999</v>
      </c>
      <c r="K24" t="n">
        <v>2.21</v>
      </c>
      <c r="L24" t="n">
        <v>33.8</v>
      </c>
      <c r="M24" t="n">
        <v>28.56</v>
      </c>
      <c r="N24" t="n">
        <v>30.3</v>
      </c>
      <c r="O24" t="n">
        <v>1691.97</v>
      </c>
      <c r="P24" t="n">
        <v>1</v>
      </c>
      <c r="Q24" t="n">
        <v>31</v>
      </c>
      <c r="R24" t="n">
        <v>29.7</v>
      </c>
      <c r="S24" t="inlineStr"/>
      <c r="T24" t="inlineStr"/>
      <c r="U24" t="inlineStr"/>
      <c r="V24" t="inlineStr"/>
      <c r="W24" t="inlineStr"/>
      <c r="X24" t="inlineStr">
        <is>
          <t>⏳ Chờ hàng về (T+1)</t>
        </is>
      </c>
      <c r="Y24">
        <f>IF(ISNUMBER(S24), ((S24-H24)/H24)-0.004, "")</f>
        <v/>
      </c>
      <c r="Z24">
        <f>IF(ISNUMBER(T24), ((T24-H24)/H24)-0.004, "")</f>
        <v/>
      </c>
      <c r="AA24">
        <f>IF(ISNUMBER(W24), ((W24-H24)/H24)-0.004, IF(P24&gt;0, ((N24-H24)/H24)-0.004, 0))</f>
        <v/>
      </c>
      <c r="AB24">
        <f>IF(AND(ISNUMBER(I24), I24&gt;0, ISNUMBER(O24), O24&gt;0), AA24-((O24-I24)/I24), AA24)</f>
        <v/>
      </c>
      <c r="AC24">
        <f>IF(ISNUMBER(Q24), (Q24-H24)/H24, 0)</f>
        <v/>
      </c>
      <c r="AD24">
        <f>IF(ISNUMBER(R24), (R24-H24)/H24, 0)</f>
        <v/>
      </c>
      <c r="AE24">
        <f>IF(ISNUMBER(Y24), IF(Y24&gt;0, "THẮNG", "THUA"), "CHỜ T+3")</f>
        <v/>
      </c>
      <c r="AF24">
        <f>IF(AND(P24=0, N24=H24, NOT(ISNUMBER(W24))), "ĐANG CHỜ", IF(AA24&gt;0, "THẮNG", "THUA"))</f>
        <v/>
      </c>
      <c r="AG24" t="inlineStr">
        <is>
          <t>https://quickchart.io/chart/render/zf-1689a80f-d33e-4289-bf08-18ced65cda42</t>
        </is>
      </c>
      <c r="AH24">
        <f>IF(AG24&lt;&gt;"", IMAGE(AG24, 1), "Chưa có ảnh")</f>
        <v/>
      </c>
    </row>
    <row r="25" ht="95" customHeight="1">
      <c r="A25" t="inlineStr">
        <is>
          <t>2026-10-19</t>
        </is>
      </c>
      <c r="B25" t="inlineStr">
        <is>
          <t>ALGO_06</t>
        </is>
      </c>
      <c r="C25" t="inlineStr">
        <is>
          <t>📈 BỘ 06: ĐỒNG THUẬN ĐỘNG LƯỢNG MACD &amp; XU HƯỚNG ADX (TREND)</t>
        </is>
      </c>
      <c r="D25" t="inlineStr">
        <is>
          <t>#4</t>
        </is>
      </c>
      <c r="E25" t="inlineStr">
        <is>
          <t>SCL</t>
        </is>
      </c>
      <c r="F25" t="inlineStr">
        <is>
          <t>UPCOM</t>
        </is>
      </c>
      <c r="G25" t="inlineStr">
        <is>
          <t>Khai khoáng &amp; VLXD</t>
        </is>
      </c>
      <c r="H25" t="n">
        <v>30.3</v>
      </c>
      <c r="I25" t="n">
        <v>1689.84</v>
      </c>
      <c r="J25" t="n">
        <v>67.16</v>
      </c>
      <c r="K25" t="n">
        <v>2.33</v>
      </c>
      <c r="L25" t="n">
        <v>34.54</v>
      </c>
      <c r="M25" t="n">
        <v>28.37</v>
      </c>
      <c r="N25" t="n">
        <v>30.8</v>
      </c>
      <c r="O25" t="n">
        <v>1691.97</v>
      </c>
      <c r="P25" t="n">
        <v>1</v>
      </c>
      <c r="Q25" t="n">
        <v>31</v>
      </c>
      <c r="R25" t="n">
        <v>29.8</v>
      </c>
      <c r="S25" t="inlineStr"/>
      <c r="T25" t="inlineStr"/>
      <c r="U25" t="inlineStr"/>
      <c r="V25" t="inlineStr"/>
      <c r="W25" t="inlineStr"/>
      <c r="X25" t="inlineStr">
        <is>
          <t>⏳ Chờ hàng về (T+1)</t>
        </is>
      </c>
      <c r="Y25">
        <f>IF(ISNUMBER(S25), ((S25-H25)/H25)-0.004, "")</f>
        <v/>
      </c>
      <c r="Z25">
        <f>IF(ISNUMBER(T25), ((T25-H25)/H25)-0.004, "")</f>
        <v/>
      </c>
      <c r="AA25">
        <f>IF(ISNUMBER(W25), ((W25-H25)/H25)-0.004, IF(P25&gt;0, ((N25-H25)/H25)-0.004, 0))</f>
        <v/>
      </c>
      <c r="AB25">
        <f>IF(AND(ISNUMBER(I25), I25&gt;0, ISNUMBER(O25), O25&gt;0), AA25-((O25-I25)/I25), AA25)</f>
        <v/>
      </c>
      <c r="AC25">
        <f>IF(ISNUMBER(Q25), (Q25-H25)/H25, 0)</f>
        <v/>
      </c>
      <c r="AD25">
        <f>IF(ISNUMBER(R25), (R25-H25)/H25, 0)</f>
        <v/>
      </c>
      <c r="AE25">
        <f>IF(ISNUMBER(Y25), IF(Y25&gt;0, "THẮNG", "THUA"), "CHỜ T+3")</f>
        <v/>
      </c>
      <c r="AF25">
        <f>IF(AND(P25=0, N25=H25, NOT(ISNUMBER(W25))), "ĐANG CHỜ", IF(AA25&gt;0, "THẮNG", "THUA"))</f>
        <v/>
      </c>
      <c r="AG25" t="inlineStr">
        <is>
          <t>https://quickchart.io/chart/render/zf-72b8ff2b-b709-4b55-a7da-069818c441b0</t>
        </is>
      </c>
      <c r="AH25">
        <f>IF(AG25&lt;&gt;"", IMAGE(AG25, 1), "Chưa có ảnh")</f>
        <v/>
      </c>
    </row>
    <row r="26" ht="95" customHeight="1">
      <c r="A26" t="inlineStr">
        <is>
          <t>2026-10-19</t>
        </is>
      </c>
      <c r="B26" t="inlineStr">
        <is>
          <t>ALGO_06</t>
        </is>
      </c>
      <c r="C26" t="inlineStr">
        <is>
          <t>📈 BỘ 06: ĐỒNG THUẬN ĐỘNG LƯỢNG MACD &amp; XU HƯỚNG ADX (TREND)</t>
        </is>
      </c>
      <c r="D26" t="inlineStr">
        <is>
          <t>#5</t>
        </is>
      </c>
      <c r="E26" t="inlineStr">
        <is>
          <t>ANV</t>
        </is>
      </c>
      <c r="F26" t="inlineStr">
        <is>
          <t>HOSE</t>
        </is>
      </c>
      <c r="G26" t="inlineStr">
        <is>
          <t>Thủy sản &amp; Xuất khẩu</t>
        </is>
      </c>
      <c r="H26" t="n">
        <v>18.85</v>
      </c>
      <c r="I26" t="n">
        <v>1689.84</v>
      </c>
      <c r="J26" t="n">
        <v>59.53</v>
      </c>
      <c r="K26" t="n">
        <v>1.42</v>
      </c>
      <c r="L26" t="n">
        <v>21.55</v>
      </c>
      <c r="M26" t="n">
        <v>17.62</v>
      </c>
      <c r="N26" t="n">
        <v>18.9</v>
      </c>
      <c r="O26" t="n">
        <v>1691.97</v>
      </c>
      <c r="P26" t="n">
        <v>1</v>
      </c>
      <c r="Q26" t="n">
        <v>19.4</v>
      </c>
      <c r="R26" t="n">
        <v>18.3</v>
      </c>
      <c r="S26" t="inlineStr"/>
      <c r="T26" t="inlineStr"/>
      <c r="U26" t="inlineStr"/>
      <c r="V26" t="inlineStr"/>
      <c r="W26" t="inlineStr"/>
      <c r="X26" t="inlineStr">
        <is>
          <t>⏳ Chờ hàng về (T+1)</t>
        </is>
      </c>
      <c r="Y26">
        <f>IF(ISNUMBER(S26), ((S26-H26)/H26)-0.004, "")</f>
        <v/>
      </c>
      <c r="Z26">
        <f>IF(ISNUMBER(T26), ((T26-H26)/H26)-0.004, "")</f>
        <v/>
      </c>
      <c r="AA26">
        <f>IF(ISNUMBER(W26), ((W26-H26)/H26)-0.004, IF(P26&gt;0, ((N26-H26)/H26)-0.004, 0))</f>
        <v/>
      </c>
      <c r="AB26">
        <f>IF(AND(ISNUMBER(I26), I26&gt;0, ISNUMBER(O26), O26&gt;0), AA26-((O26-I26)/I26), AA26)</f>
        <v/>
      </c>
      <c r="AC26">
        <f>IF(ISNUMBER(Q26), (Q26-H26)/H26, 0)</f>
        <v/>
      </c>
      <c r="AD26">
        <f>IF(ISNUMBER(R26), (R26-H26)/H26, 0)</f>
        <v/>
      </c>
      <c r="AE26">
        <f>IF(ISNUMBER(Y26), IF(Y26&gt;0, "THẮNG", "THUA"), "CHỜ T+3")</f>
        <v/>
      </c>
      <c r="AF26">
        <f>IF(AND(P26=0, N26=H26, NOT(ISNUMBER(W26))), "ĐANG CHỜ", IF(AA26&gt;0, "THẮNG", "THUA"))</f>
        <v/>
      </c>
      <c r="AG26" t="inlineStr">
        <is>
          <t>https://quickchart.io/chart/render/zf-0396ec4c-10b1-4437-9772-0c8a823c0def</t>
        </is>
      </c>
      <c r="AH26">
        <f>IF(AG26&lt;&gt;"", IMAGE(AG26, 1), "Chưa có ảnh")</f>
        <v/>
      </c>
    </row>
    <row r="27" ht="95" customHeight="1">
      <c r="A27" t="inlineStr">
        <is>
          <t>2026-10-19</t>
        </is>
      </c>
      <c r="B27" t="inlineStr">
        <is>
          <t>ALGO_07</t>
        </is>
      </c>
      <c r="C27" t="inlineStr">
        <is>
          <t>🍾 BỘ 07: NÉN CHẶT CỔ CHAI &amp; BUNG NÚT BOLLINGER (BB SQUEEZE)</t>
        </is>
      </c>
      <c r="D27" t="inlineStr">
        <is>
          <t>#1</t>
        </is>
      </c>
      <c r="E27" t="inlineStr">
        <is>
          <t>VLB</t>
        </is>
      </c>
      <c r="F27" t="inlineStr">
        <is>
          <t>UPCOM</t>
        </is>
      </c>
      <c r="G27" t="inlineStr">
        <is>
          <t>Khai khoáng &amp; VLXD</t>
        </is>
      </c>
      <c r="H27" t="n">
        <v>49.4</v>
      </c>
      <c r="I27" t="n">
        <v>1689.84</v>
      </c>
      <c r="J27" t="n">
        <v>97.93000000000001</v>
      </c>
      <c r="K27" t="n">
        <v>8.51</v>
      </c>
      <c r="L27" t="n">
        <v>52.92</v>
      </c>
      <c r="M27" t="n">
        <v>47.8</v>
      </c>
      <c r="N27" t="n">
        <v>49.4</v>
      </c>
      <c r="O27" t="n">
        <v>1691.97</v>
      </c>
      <c r="P27" t="n">
        <v>1</v>
      </c>
      <c r="Q27" t="n">
        <v>49.8</v>
      </c>
      <c r="R27" t="n">
        <v>47.8</v>
      </c>
      <c r="S27" t="inlineStr"/>
      <c r="T27" t="inlineStr"/>
      <c r="U27" t="inlineStr"/>
      <c r="V27" t="inlineStr"/>
      <c r="W27" t="inlineStr"/>
      <c r="X27" t="inlineStr">
        <is>
          <t>⏳ Chờ hàng về (T+1)</t>
        </is>
      </c>
      <c r="Y27">
        <f>IF(ISNUMBER(S27), ((S27-H27)/H27)-0.004, "")</f>
        <v/>
      </c>
      <c r="Z27">
        <f>IF(ISNUMBER(T27), ((T27-H27)/H27)-0.004, "")</f>
        <v/>
      </c>
      <c r="AA27">
        <f>IF(ISNUMBER(W27), ((W27-H27)/H27)-0.004, IF(P27&gt;0, ((N27-H27)/H27)-0.004, 0))</f>
        <v/>
      </c>
      <c r="AB27">
        <f>IF(AND(ISNUMBER(I27), I27&gt;0, ISNUMBER(O27), O27&gt;0), AA27-((O27-I27)/I27), AA27)</f>
        <v/>
      </c>
      <c r="AC27">
        <f>IF(ISNUMBER(Q27), (Q27-H27)/H27, 0)</f>
        <v/>
      </c>
      <c r="AD27">
        <f>IF(ISNUMBER(R27), (R27-H27)/H27, 0)</f>
        <v/>
      </c>
      <c r="AE27">
        <f>IF(ISNUMBER(Y27), IF(Y27&gt;0, "THẮNG", "THUA"), "CHỜ T+3")</f>
        <v/>
      </c>
      <c r="AF27">
        <f>IF(AND(P27=0, N27=H27, NOT(ISNUMBER(W27))), "ĐANG CHỜ", IF(AA27&gt;0, "THẮNG", "THUA"))</f>
        <v/>
      </c>
      <c r="AG27" t="inlineStr">
        <is>
          <t>https://quickchart.io/chart/render/zf-71f1a2c5-d194-4c34-b775-0ddbe74410d9</t>
        </is>
      </c>
      <c r="AH27">
        <f>IF(AG27&lt;&gt;"", IMAGE(AG27, 1), "Chưa có ảnh")</f>
        <v/>
      </c>
    </row>
    <row r="28" ht="95" customHeight="1">
      <c r="A28" t="inlineStr">
        <is>
          <t>2026-10-19</t>
        </is>
      </c>
      <c r="B28" t="inlineStr">
        <is>
          <t>ALGO_07</t>
        </is>
      </c>
      <c r="C28" t="inlineStr">
        <is>
          <t>🍾 BỘ 07: NÉN CHẶT CỔ CHAI &amp; BUNG NÚT BOLLINGER (BB SQUEEZE)</t>
        </is>
      </c>
      <c r="D28" t="inlineStr">
        <is>
          <t>#2</t>
        </is>
      </c>
      <c r="E28" t="inlineStr">
        <is>
          <t>KSB</t>
        </is>
      </c>
      <c r="F28" t="inlineStr">
        <is>
          <t>HOSE</t>
        </is>
      </c>
      <c r="G28" t="inlineStr">
        <is>
          <t>Thép &amp; VLXD</t>
        </is>
      </c>
      <c r="H28" t="n">
        <v>13.6</v>
      </c>
      <c r="I28" t="n">
        <v>1689.84</v>
      </c>
      <c r="J28" t="n">
        <v>73.8</v>
      </c>
      <c r="K28" t="n">
        <v>3.64</v>
      </c>
      <c r="L28" t="n">
        <v>15.11</v>
      </c>
      <c r="M28" t="n">
        <v>12.91</v>
      </c>
      <c r="N28" t="n">
        <v>13.8</v>
      </c>
      <c r="O28" t="n">
        <v>1691.97</v>
      </c>
      <c r="P28" t="n">
        <v>1</v>
      </c>
      <c r="Q28" t="n">
        <v>14</v>
      </c>
      <c r="R28" t="n">
        <v>13.15</v>
      </c>
      <c r="S28" t="inlineStr"/>
      <c r="T28" t="inlineStr"/>
      <c r="U28" t="inlineStr"/>
      <c r="V28" t="inlineStr"/>
      <c r="W28" t="inlineStr"/>
      <c r="X28" t="inlineStr">
        <is>
          <t>⏳ Chờ hàng về (T+1)</t>
        </is>
      </c>
      <c r="Y28">
        <f>IF(ISNUMBER(S28), ((S28-H28)/H28)-0.004, "")</f>
        <v/>
      </c>
      <c r="Z28">
        <f>IF(ISNUMBER(T28), ((T28-H28)/H28)-0.004, "")</f>
        <v/>
      </c>
      <c r="AA28">
        <f>IF(ISNUMBER(W28), ((W28-H28)/H28)-0.004, IF(P28&gt;0, ((N28-H28)/H28)-0.004, 0))</f>
        <v/>
      </c>
      <c r="AB28">
        <f>IF(AND(ISNUMBER(I28), I28&gt;0, ISNUMBER(O28), O28&gt;0), AA28-((O28-I28)/I28), AA28)</f>
        <v/>
      </c>
      <c r="AC28">
        <f>IF(ISNUMBER(Q28), (Q28-H28)/H28, 0)</f>
        <v/>
      </c>
      <c r="AD28">
        <f>IF(ISNUMBER(R28), (R28-H28)/H28, 0)</f>
        <v/>
      </c>
      <c r="AE28">
        <f>IF(ISNUMBER(Y28), IF(Y28&gt;0, "THẮNG", "THUA"), "CHỜ T+3")</f>
        <v/>
      </c>
      <c r="AF28">
        <f>IF(AND(P28=0, N28=H28, NOT(ISNUMBER(W28))), "ĐANG CHỜ", IF(AA28&gt;0, "THẮNG", "THUA"))</f>
        <v/>
      </c>
      <c r="AG28" t="inlineStr">
        <is>
          <t>https://quickchart.io/chart/render/zf-d5ed610f-df30-4f0d-95f0-f61558ee6606</t>
        </is>
      </c>
      <c r="AH28">
        <f>IF(AG28&lt;&gt;"", IMAGE(AG28, 1), "Chưa có ảnh")</f>
        <v/>
      </c>
    </row>
    <row r="29" ht="95" customHeight="1">
      <c r="A29" t="inlineStr">
        <is>
          <t>2026-10-19</t>
        </is>
      </c>
      <c r="B29" t="inlineStr">
        <is>
          <t>ALGO_07</t>
        </is>
      </c>
      <c r="C29" t="inlineStr">
        <is>
          <t>🍾 BỘ 07: NÉN CHẶT CỔ CHAI &amp; BUNG NÚT BOLLINGER (BB SQUEEZE)</t>
        </is>
      </c>
      <c r="D29" t="inlineStr">
        <is>
          <t>#3</t>
        </is>
      </c>
      <c r="E29" t="inlineStr">
        <is>
          <t>PCB</t>
        </is>
      </c>
      <c r="F29" t="inlineStr">
        <is>
          <t>UPCOM</t>
        </is>
      </c>
      <c r="G29" t="inlineStr">
        <is>
          <t>Ngân hàng</t>
        </is>
      </c>
      <c r="H29" t="n">
        <v>9.5</v>
      </c>
      <c r="I29" t="n">
        <v>1689.84</v>
      </c>
      <c r="J29" t="n">
        <v>48.94</v>
      </c>
      <c r="K29" t="n">
        <v>2.33</v>
      </c>
      <c r="L29" t="n">
        <v>10.86</v>
      </c>
      <c r="M29" t="n">
        <v>8.880000000000001</v>
      </c>
      <c r="N29" t="n">
        <v>9.1</v>
      </c>
      <c r="O29" t="n">
        <v>1691.97</v>
      </c>
      <c r="P29" t="n">
        <v>1</v>
      </c>
      <c r="Q29" t="n">
        <v>9.699999999999999</v>
      </c>
      <c r="R29" t="n">
        <v>8.9</v>
      </c>
      <c r="S29" t="inlineStr"/>
      <c r="T29" t="inlineStr"/>
      <c r="U29" t="inlineStr"/>
      <c r="V29" t="inlineStr"/>
      <c r="W29" t="inlineStr"/>
      <c r="X29" t="inlineStr">
        <is>
          <t>⏳ Chờ hàng về (T+1)</t>
        </is>
      </c>
      <c r="Y29">
        <f>IF(ISNUMBER(S29), ((S29-H29)/H29)-0.004, "")</f>
        <v/>
      </c>
      <c r="Z29">
        <f>IF(ISNUMBER(T29), ((T29-H29)/H29)-0.004, "")</f>
        <v/>
      </c>
      <c r="AA29">
        <f>IF(ISNUMBER(W29), ((W29-H29)/H29)-0.004, IF(P29&gt;0, ((N29-H29)/H29)-0.004, 0))</f>
        <v/>
      </c>
      <c r="AB29">
        <f>IF(AND(ISNUMBER(I29), I29&gt;0, ISNUMBER(O29), O29&gt;0), AA29-((O29-I29)/I29), AA29)</f>
        <v/>
      </c>
      <c r="AC29">
        <f>IF(ISNUMBER(Q29), (Q29-H29)/H29, 0)</f>
        <v/>
      </c>
      <c r="AD29">
        <f>IF(ISNUMBER(R29), (R29-H29)/H29, 0)</f>
        <v/>
      </c>
      <c r="AE29">
        <f>IF(ISNUMBER(Y29), IF(Y29&gt;0, "THẮNG", "THUA"), "CHỜ T+3")</f>
        <v/>
      </c>
      <c r="AF29">
        <f>IF(AND(P29=0, N29=H29, NOT(ISNUMBER(W29))), "ĐANG CHỜ", IF(AA29&gt;0, "THẮNG", "THUA"))</f>
        <v/>
      </c>
      <c r="AG29" t="inlineStr">
        <is>
          <t>https://quickchart.io/chart/render/zf-4cd6ac07-54c7-47d5-849f-3946e7c29e24</t>
        </is>
      </c>
      <c r="AH29">
        <f>IF(AG29&lt;&gt;"", IMAGE(AG29, 1), "Chưa có ảnh")</f>
        <v/>
      </c>
    </row>
    <row r="30" ht="95" customHeight="1">
      <c r="A30" t="inlineStr">
        <is>
          <t>2026-10-19</t>
        </is>
      </c>
      <c r="B30" t="inlineStr">
        <is>
          <t>ALGO_07</t>
        </is>
      </c>
      <c r="C30" t="inlineStr">
        <is>
          <t>🍾 BỘ 07: NÉN CHẶT CỔ CHAI &amp; BUNG NÚT BOLLINGER (BB SQUEEZE)</t>
        </is>
      </c>
      <c r="D30" t="inlineStr">
        <is>
          <t>#4</t>
        </is>
      </c>
      <c r="E30" t="inlineStr">
        <is>
          <t>SCL</t>
        </is>
      </c>
      <c r="F30" t="inlineStr">
        <is>
          <t>UPCOM</t>
        </is>
      </c>
      <c r="G30" t="inlineStr">
        <is>
          <t>Khai khoáng &amp; VLXD</t>
        </is>
      </c>
      <c r="H30" t="n">
        <v>30.3</v>
      </c>
      <c r="I30" t="n">
        <v>1689.84</v>
      </c>
      <c r="J30" t="n">
        <v>48</v>
      </c>
      <c r="K30" t="n">
        <v>2.33</v>
      </c>
      <c r="L30" t="n">
        <v>34.54</v>
      </c>
      <c r="M30" t="n">
        <v>28.37</v>
      </c>
      <c r="N30" t="n">
        <v>30.8</v>
      </c>
      <c r="O30" t="n">
        <v>1691.97</v>
      </c>
      <c r="P30" t="n">
        <v>1</v>
      </c>
      <c r="Q30" t="n">
        <v>31</v>
      </c>
      <c r="R30" t="n">
        <v>29.8</v>
      </c>
      <c r="S30" t="inlineStr"/>
      <c r="T30" t="inlineStr"/>
      <c r="U30" t="inlineStr"/>
      <c r="V30" t="inlineStr"/>
      <c r="W30" t="inlineStr"/>
      <c r="X30" t="inlineStr">
        <is>
          <t>⏳ Chờ hàng về (T+1)</t>
        </is>
      </c>
      <c r="Y30">
        <f>IF(ISNUMBER(S30), ((S30-H30)/H30)-0.004, "")</f>
        <v/>
      </c>
      <c r="Z30">
        <f>IF(ISNUMBER(T30), ((T30-H30)/H30)-0.004, "")</f>
        <v/>
      </c>
      <c r="AA30">
        <f>IF(ISNUMBER(W30), ((W30-H30)/H30)-0.004, IF(P30&gt;0, ((N30-H30)/H30)-0.004, 0))</f>
        <v/>
      </c>
      <c r="AB30">
        <f>IF(AND(ISNUMBER(I30), I30&gt;0, ISNUMBER(O30), O30&gt;0), AA30-((O30-I30)/I30), AA30)</f>
        <v/>
      </c>
      <c r="AC30">
        <f>IF(ISNUMBER(Q30), (Q30-H30)/H30, 0)</f>
        <v/>
      </c>
      <c r="AD30">
        <f>IF(ISNUMBER(R30), (R30-H30)/H30, 0)</f>
        <v/>
      </c>
      <c r="AE30">
        <f>IF(ISNUMBER(Y30), IF(Y30&gt;0, "THẮNG", "THUA"), "CHỜ T+3")</f>
        <v/>
      </c>
      <c r="AF30">
        <f>IF(AND(P30=0, N30=H30, NOT(ISNUMBER(W30))), "ĐANG CHỜ", IF(AA30&gt;0, "THẮNG", "THUA"))</f>
        <v/>
      </c>
      <c r="AG30" t="inlineStr">
        <is>
          <t>https://quickchart.io/chart/render/zf-72b8ff2b-b709-4b55-a7da-069818c441b0</t>
        </is>
      </c>
      <c r="AH30">
        <f>IF(AG30&lt;&gt;"", IMAGE(AG30, 1), "Chưa có ảnh")</f>
        <v/>
      </c>
    </row>
    <row r="31" ht="95" customHeight="1">
      <c r="A31" t="inlineStr">
        <is>
          <t>2026-10-19</t>
        </is>
      </c>
      <c r="B31" t="inlineStr">
        <is>
          <t>ALGO_08</t>
        </is>
      </c>
      <c r="C31" t="inlineStr">
        <is>
          <t>🐳 BỘ 08: DÒNG TIỀN CÁ MẬP GOM NGẦM THANH KHOẢN LỚN (STEALTH)</t>
        </is>
      </c>
      <c r="D31" t="inlineStr">
        <is>
          <t>#1</t>
        </is>
      </c>
      <c r="E31" t="inlineStr">
        <is>
          <t>AAS</t>
        </is>
      </c>
      <c r="F31" t="inlineStr">
        <is>
          <t>UPCOM</t>
        </is>
      </c>
      <c r="G31" t="inlineStr">
        <is>
          <t>Chứng khoán</t>
        </is>
      </c>
      <c r="H31" t="n">
        <v>10.3</v>
      </c>
      <c r="I31" t="n">
        <v>1689.84</v>
      </c>
      <c r="J31" t="n">
        <v>86.64</v>
      </c>
      <c r="K31" t="n">
        <v>4.51</v>
      </c>
      <c r="L31" t="n">
        <v>11.68</v>
      </c>
      <c r="M31" t="n">
        <v>9.67</v>
      </c>
      <c r="N31" t="n">
        <v>10.3</v>
      </c>
      <c r="O31" t="n">
        <v>1691.97</v>
      </c>
      <c r="P31" t="n">
        <v>1</v>
      </c>
      <c r="Q31" t="n">
        <v>10.4</v>
      </c>
      <c r="R31" t="n">
        <v>10.1</v>
      </c>
      <c r="S31" t="inlineStr"/>
      <c r="T31" t="inlineStr"/>
      <c r="U31" t="inlineStr"/>
      <c r="V31" t="inlineStr"/>
      <c r="W31" t="inlineStr"/>
      <c r="X31" t="inlineStr">
        <is>
          <t>⏳ Chờ hàng về (T+1)</t>
        </is>
      </c>
      <c r="Y31">
        <f>IF(ISNUMBER(S31), ((S31-H31)/H31)-0.004, "")</f>
        <v/>
      </c>
      <c r="Z31">
        <f>IF(ISNUMBER(T31), ((T31-H31)/H31)-0.004, "")</f>
        <v/>
      </c>
      <c r="AA31">
        <f>IF(ISNUMBER(W31), ((W31-H31)/H31)-0.004, IF(P31&gt;0, ((N31-H31)/H31)-0.004, 0))</f>
        <v/>
      </c>
      <c r="AB31">
        <f>IF(AND(ISNUMBER(I31), I31&gt;0, ISNUMBER(O31), O31&gt;0), AA31-((O31-I31)/I31), AA31)</f>
        <v/>
      </c>
      <c r="AC31">
        <f>IF(ISNUMBER(Q31), (Q31-H31)/H31, 0)</f>
        <v/>
      </c>
      <c r="AD31">
        <f>IF(ISNUMBER(R31), (R31-H31)/H31, 0)</f>
        <v/>
      </c>
      <c r="AE31">
        <f>IF(ISNUMBER(Y31), IF(Y31&gt;0, "THẮNG", "THUA"), "CHỜ T+3")</f>
        <v/>
      </c>
      <c r="AF31">
        <f>IF(AND(P31=0, N31=H31, NOT(ISNUMBER(W31))), "ĐANG CHỜ", IF(AA31&gt;0, "THẮNG", "THUA"))</f>
        <v/>
      </c>
      <c r="AG31" t="inlineStr">
        <is>
          <t>https://quickchart.io/chart/render/zf-e9beffbf-0bfc-4750-ae0e-197caf15de04</t>
        </is>
      </c>
      <c r="AH31">
        <f>IF(AG31&lt;&gt;"", IMAGE(AG31, 1), "Chưa có ảnh")</f>
        <v/>
      </c>
    </row>
    <row r="32" ht="95" customHeight="1">
      <c r="A32" t="inlineStr">
        <is>
          <t>2026-10-19</t>
        </is>
      </c>
      <c r="B32" t="inlineStr">
        <is>
          <t>ALGO_08</t>
        </is>
      </c>
      <c r="C32" t="inlineStr">
        <is>
          <t>🐳 BỘ 08: DÒNG TIỀN CÁ MẬP GOM NGẦM THANH KHOẢN LỚN (STEALTH)</t>
        </is>
      </c>
      <c r="D32" t="inlineStr">
        <is>
          <t>#2</t>
        </is>
      </c>
      <c r="E32" t="inlineStr">
        <is>
          <t>KBC</t>
        </is>
      </c>
      <c r="F32" t="inlineStr">
        <is>
          <t>HOSE</t>
        </is>
      </c>
      <c r="G32" t="inlineStr">
        <is>
          <t>BĐS Khu Công Nghiệp</t>
        </is>
      </c>
      <c r="H32" t="n">
        <v>26</v>
      </c>
      <c r="I32" t="n">
        <v>1689.84</v>
      </c>
      <c r="J32" t="n">
        <v>78.28</v>
      </c>
      <c r="K32" t="n">
        <v>2.99</v>
      </c>
      <c r="L32" t="n">
        <v>27.91</v>
      </c>
      <c r="M32" t="n">
        <v>25.13</v>
      </c>
      <c r="N32" t="n">
        <v>26.8</v>
      </c>
      <c r="O32" t="n">
        <v>1691.97</v>
      </c>
      <c r="P32" t="n">
        <v>1</v>
      </c>
      <c r="Q32" t="n">
        <v>26.8</v>
      </c>
      <c r="R32" t="n">
        <v>25.65</v>
      </c>
      <c r="S32" t="inlineStr"/>
      <c r="T32" t="inlineStr"/>
      <c r="U32" t="inlineStr"/>
      <c r="V32" t="inlineStr"/>
      <c r="W32" t="inlineStr"/>
      <c r="X32" t="inlineStr">
        <is>
          <t>⏳ Chờ hàng về (T+1)</t>
        </is>
      </c>
      <c r="Y32">
        <f>IF(ISNUMBER(S32), ((S32-H32)/H32)-0.004, "")</f>
        <v/>
      </c>
      <c r="Z32">
        <f>IF(ISNUMBER(T32), ((T32-H32)/H32)-0.004, "")</f>
        <v/>
      </c>
      <c r="AA32">
        <f>IF(ISNUMBER(W32), ((W32-H32)/H32)-0.004, IF(P32&gt;0, ((N32-H32)/H32)-0.004, 0))</f>
        <v/>
      </c>
      <c r="AB32">
        <f>IF(AND(ISNUMBER(I32), I32&gt;0, ISNUMBER(O32), O32&gt;0), AA32-((O32-I32)/I32), AA32)</f>
        <v/>
      </c>
      <c r="AC32">
        <f>IF(ISNUMBER(Q32), (Q32-H32)/H32, 0)</f>
        <v/>
      </c>
      <c r="AD32">
        <f>IF(ISNUMBER(R32), (R32-H32)/H32, 0)</f>
        <v/>
      </c>
      <c r="AE32">
        <f>IF(ISNUMBER(Y32), IF(Y32&gt;0, "THẮNG", "THUA"), "CHỜ T+3")</f>
        <v/>
      </c>
      <c r="AF32">
        <f>IF(AND(P32=0, N32=H32, NOT(ISNUMBER(W32))), "ĐANG CHỜ", IF(AA32&gt;0, "THẮNG", "THUA"))</f>
        <v/>
      </c>
      <c r="AG32" t="inlineStr">
        <is>
          <t>https://quickchart.io/chart/render/zf-ff63ad60-6afe-4aff-8b70-74e053bde4c2</t>
        </is>
      </c>
      <c r="AH32">
        <f>IF(AG32&lt;&gt;"", IMAGE(AG32, 1), "Chưa có ảnh")</f>
        <v/>
      </c>
    </row>
    <row r="33" ht="95" customHeight="1">
      <c r="A33" t="inlineStr">
        <is>
          <t>2026-10-19</t>
        </is>
      </c>
      <c r="B33" t="inlineStr">
        <is>
          <t>ALGO_08</t>
        </is>
      </c>
      <c r="C33" t="inlineStr">
        <is>
          <t>🐳 BỘ 08: DÒNG TIỀN CÁ MẬP GOM NGẦM THANH KHOẢN LỚN (STEALTH)</t>
        </is>
      </c>
      <c r="D33" t="inlineStr">
        <is>
          <t>#3</t>
        </is>
      </c>
      <c r="E33" t="inlineStr">
        <is>
          <t>HVN</t>
        </is>
      </c>
      <c r="F33" t="inlineStr">
        <is>
          <t>HOSE</t>
        </is>
      </c>
      <c r="G33" t="inlineStr">
        <is>
          <t>Cảng biển &amp; Vận tải</t>
        </is>
      </c>
      <c r="H33" t="n">
        <v>21.15</v>
      </c>
      <c r="I33" t="n">
        <v>1689.84</v>
      </c>
      <c r="J33" t="n">
        <v>66.5</v>
      </c>
      <c r="K33" t="n">
        <v>2.58</v>
      </c>
      <c r="L33" t="n">
        <v>23.13</v>
      </c>
      <c r="M33" t="n">
        <v>20.25</v>
      </c>
      <c r="N33" t="n">
        <v>20.85</v>
      </c>
      <c r="O33" t="n">
        <v>1691.97</v>
      </c>
      <c r="P33" t="n">
        <v>1</v>
      </c>
      <c r="Q33" t="n">
        <v>21.2</v>
      </c>
      <c r="R33" t="n">
        <v>20.5</v>
      </c>
      <c r="S33" t="inlineStr"/>
      <c r="T33" t="inlineStr"/>
      <c r="U33" t="inlineStr"/>
      <c r="V33" t="inlineStr"/>
      <c r="W33" t="inlineStr"/>
      <c r="X33" t="inlineStr">
        <is>
          <t>⏳ Chờ hàng về (T+1)</t>
        </is>
      </c>
      <c r="Y33">
        <f>IF(ISNUMBER(S33), ((S33-H33)/H33)-0.004, "")</f>
        <v/>
      </c>
      <c r="Z33">
        <f>IF(ISNUMBER(T33), ((T33-H33)/H33)-0.004, "")</f>
        <v/>
      </c>
      <c r="AA33">
        <f>IF(ISNUMBER(W33), ((W33-H33)/H33)-0.004, IF(P33&gt;0, ((N33-H33)/H33)-0.004, 0))</f>
        <v/>
      </c>
      <c r="AB33">
        <f>IF(AND(ISNUMBER(I33), I33&gt;0, ISNUMBER(O33), O33&gt;0), AA33-((O33-I33)/I33), AA33)</f>
        <v/>
      </c>
      <c r="AC33">
        <f>IF(ISNUMBER(Q33), (Q33-H33)/H33, 0)</f>
        <v/>
      </c>
      <c r="AD33">
        <f>IF(ISNUMBER(R33), (R33-H33)/H33, 0)</f>
        <v/>
      </c>
      <c r="AE33">
        <f>IF(ISNUMBER(Y33), IF(Y33&gt;0, "THẮNG", "THUA"), "CHỜ T+3")</f>
        <v/>
      </c>
      <c r="AF33">
        <f>IF(AND(P33=0, N33=H33, NOT(ISNUMBER(W33))), "ĐANG CHỜ", IF(AA33&gt;0, "THẮNG", "THUA"))</f>
        <v/>
      </c>
      <c r="AG33" t="inlineStr">
        <is>
          <t>https://quickchart.io/chart/render/zf-b41e88a2-7cc6-43b3-918a-231e53e8796a</t>
        </is>
      </c>
      <c r="AH33">
        <f>IF(AG33&lt;&gt;"", IMAGE(AG33, 1), "Chưa có ảnh")</f>
        <v/>
      </c>
    </row>
    <row r="34" ht="95" customHeight="1">
      <c r="A34" t="inlineStr">
        <is>
          <t>2026-10-19</t>
        </is>
      </c>
      <c r="B34" t="inlineStr">
        <is>
          <t>ALGO_09</t>
        </is>
      </c>
      <c r="C34" t="inlineStr">
        <is>
          <t>🔄 BỘ 09: CHUYỂN PHA DÀI HẠN &amp; VƯỢT MA200 (MA200 TURNAROUND)</t>
        </is>
      </c>
      <c r="D34" t="inlineStr">
        <is>
          <t>#1</t>
        </is>
      </c>
      <c r="E34" t="inlineStr">
        <is>
          <t>VLB</t>
        </is>
      </c>
      <c r="F34" t="inlineStr">
        <is>
          <t>UPCOM</t>
        </is>
      </c>
      <c r="G34" t="inlineStr">
        <is>
          <t>Khai khoáng &amp; VLXD</t>
        </is>
      </c>
      <c r="H34" t="n">
        <v>49.4</v>
      </c>
      <c r="I34" t="n">
        <v>1689.84</v>
      </c>
      <c r="J34" t="n">
        <v>73.59</v>
      </c>
      <c r="K34" t="n">
        <v>8.51</v>
      </c>
      <c r="L34" t="n">
        <v>52.92</v>
      </c>
      <c r="M34" t="n">
        <v>47.8</v>
      </c>
      <c r="N34" t="n">
        <v>49.4</v>
      </c>
      <c r="O34" t="n">
        <v>1691.97</v>
      </c>
      <c r="P34" t="n">
        <v>1</v>
      </c>
      <c r="Q34" t="n">
        <v>49.8</v>
      </c>
      <c r="R34" t="n">
        <v>47.8</v>
      </c>
      <c r="S34" t="inlineStr"/>
      <c r="T34" t="inlineStr"/>
      <c r="U34" t="inlineStr"/>
      <c r="V34" t="inlineStr"/>
      <c r="W34" t="inlineStr"/>
      <c r="X34" t="inlineStr">
        <is>
          <t>⏳ Chờ hàng về (T+1)</t>
        </is>
      </c>
      <c r="Y34">
        <f>IF(ISNUMBER(S34), ((S34-H34)/H34)-0.004, "")</f>
        <v/>
      </c>
      <c r="Z34">
        <f>IF(ISNUMBER(T34), ((T34-H34)/H34)-0.004, "")</f>
        <v/>
      </c>
      <c r="AA34">
        <f>IF(ISNUMBER(W34), ((W34-H34)/H34)-0.004, IF(P34&gt;0, ((N34-H34)/H34)-0.004, 0))</f>
        <v/>
      </c>
      <c r="AB34">
        <f>IF(AND(ISNUMBER(I34), I34&gt;0, ISNUMBER(O34), O34&gt;0), AA34-((O34-I34)/I34), AA34)</f>
        <v/>
      </c>
      <c r="AC34">
        <f>IF(ISNUMBER(Q34), (Q34-H34)/H34, 0)</f>
        <v/>
      </c>
      <c r="AD34">
        <f>IF(ISNUMBER(R34), (R34-H34)/H34, 0)</f>
        <v/>
      </c>
      <c r="AE34">
        <f>IF(ISNUMBER(Y34), IF(Y34&gt;0, "THẮNG", "THUA"), "CHỜ T+3")</f>
        <v/>
      </c>
      <c r="AF34">
        <f>IF(AND(P34=0, N34=H34, NOT(ISNUMBER(W34))), "ĐANG CHỜ", IF(AA34&gt;0, "THẮNG", "THUA"))</f>
        <v/>
      </c>
      <c r="AG34" t="inlineStr">
        <is>
          <t>https://quickchart.io/chart/render/zf-71f1a2c5-d194-4c34-b775-0ddbe74410d9</t>
        </is>
      </c>
      <c r="AH34">
        <f>IF(AG34&lt;&gt;"", IMAGE(AG34, 1), "Chưa có ảnh")</f>
        <v/>
      </c>
    </row>
    <row r="35" ht="95" customHeight="1">
      <c r="A35" t="inlineStr">
        <is>
          <t>2026-10-19</t>
        </is>
      </c>
      <c r="B35" t="inlineStr">
        <is>
          <t>ALGO_09</t>
        </is>
      </c>
      <c r="C35" t="inlineStr">
        <is>
          <t>🔄 BỘ 09: CHUYỂN PHA DÀI HẠN &amp; VƯỢT MA200 (MA200 TURNAROUND)</t>
        </is>
      </c>
      <c r="D35" t="inlineStr">
        <is>
          <t>#2</t>
        </is>
      </c>
      <c r="E35" t="inlineStr">
        <is>
          <t>SJS</t>
        </is>
      </c>
      <c r="F35" t="inlineStr">
        <is>
          <t>HOSE</t>
        </is>
      </c>
      <c r="G35" t="inlineStr">
        <is>
          <t>BĐS Khu Công Nghiệp</t>
        </is>
      </c>
      <c r="H35" t="n">
        <v>54.6</v>
      </c>
      <c r="I35" t="n">
        <v>1689.84</v>
      </c>
      <c r="J35" t="n">
        <v>42.73</v>
      </c>
      <c r="K35" t="n">
        <v>2.21</v>
      </c>
      <c r="L35" t="n">
        <v>61.97</v>
      </c>
      <c r="M35" t="n">
        <v>51.25</v>
      </c>
      <c r="N35" t="n">
        <v>53</v>
      </c>
      <c r="O35" t="n">
        <v>1691.97</v>
      </c>
      <c r="P35" t="n">
        <v>1</v>
      </c>
      <c r="Q35" t="n">
        <v>57.5</v>
      </c>
      <c r="R35" t="n">
        <v>52.9</v>
      </c>
      <c r="S35" t="inlineStr"/>
      <c r="T35" t="inlineStr"/>
      <c r="U35" t="inlineStr"/>
      <c r="V35" t="inlineStr"/>
      <c r="W35" t="inlineStr"/>
      <c r="X35" t="inlineStr">
        <is>
          <t>⏳ Chờ hàng về (T+1)</t>
        </is>
      </c>
      <c r="Y35">
        <f>IF(ISNUMBER(S35), ((S35-H35)/H35)-0.004, "")</f>
        <v/>
      </c>
      <c r="Z35">
        <f>IF(ISNUMBER(T35), ((T35-H35)/H35)-0.004, "")</f>
        <v/>
      </c>
      <c r="AA35">
        <f>IF(ISNUMBER(W35), ((W35-H35)/H35)-0.004, IF(P35&gt;0, ((N35-H35)/H35)-0.004, 0))</f>
        <v/>
      </c>
      <c r="AB35">
        <f>IF(AND(ISNUMBER(I35), I35&gt;0, ISNUMBER(O35), O35&gt;0), AA35-((O35-I35)/I35), AA35)</f>
        <v/>
      </c>
      <c r="AC35">
        <f>IF(ISNUMBER(Q35), (Q35-H35)/H35, 0)</f>
        <v/>
      </c>
      <c r="AD35">
        <f>IF(ISNUMBER(R35), (R35-H35)/H35, 0)</f>
        <v/>
      </c>
      <c r="AE35">
        <f>IF(ISNUMBER(Y35), IF(Y35&gt;0, "THẮNG", "THUA"), "CHỜ T+3")</f>
        <v/>
      </c>
      <c r="AF35">
        <f>IF(AND(P35=0, N35=H35, NOT(ISNUMBER(W35))), "ĐANG CHỜ", IF(AA35&gt;0, "THẮNG", "THUA"))</f>
        <v/>
      </c>
      <c r="AG35" t="inlineStr">
        <is>
          <t>https://quickchart.io/chart/render/zf-f573ece4-c3d1-4ae9-8375-1820852e1662</t>
        </is>
      </c>
      <c r="AH35">
        <f>IF(AG35&lt;&gt;"", IMAGE(AG35, 1), "Chưa có ảnh")</f>
        <v/>
      </c>
    </row>
    <row r="36" ht="95" customHeight="1">
      <c r="A36" t="inlineStr">
        <is>
          <t>2026-10-19</t>
        </is>
      </c>
      <c r="B36" t="inlineStr">
        <is>
          <t>ALGO_10</t>
        </is>
      </c>
      <c r="C36" t="inlineStr">
        <is>
          <t>🚀 BỘ 10: SÓNG ĐẦU CƠ BETA CAO &amp; DÒNG TIỀN NÓNG (HIGH-BETA)</t>
        </is>
      </c>
      <c r="D36" t="inlineStr">
        <is>
          <t>#1</t>
        </is>
      </c>
      <c r="E36" t="inlineStr">
        <is>
          <t>PCB</t>
        </is>
      </c>
      <c r="F36" t="inlineStr">
        <is>
          <t>UPCOM</t>
        </is>
      </c>
      <c r="G36" t="inlineStr">
        <is>
          <t>Ngân hàng</t>
        </is>
      </c>
      <c r="H36" t="n">
        <v>9.5</v>
      </c>
      <c r="I36" t="n">
        <v>1689.84</v>
      </c>
      <c r="J36" t="n">
        <v>84.09999999999999</v>
      </c>
      <c r="K36" t="n">
        <v>2.33</v>
      </c>
      <c r="L36" t="n">
        <v>10.86</v>
      </c>
      <c r="M36" t="n">
        <v>8.880000000000001</v>
      </c>
      <c r="N36" t="n">
        <v>9.1</v>
      </c>
      <c r="O36" t="n">
        <v>1691.97</v>
      </c>
      <c r="P36" t="n">
        <v>1</v>
      </c>
      <c r="Q36" t="n">
        <v>9.699999999999999</v>
      </c>
      <c r="R36" t="n">
        <v>8.9</v>
      </c>
      <c r="S36" t="inlineStr"/>
      <c r="T36" t="inlineStr"/>
      <c r="U36" t="inlineStr"/>
      <c r="V36" t="inlineStr"/>
      <c r="W36" t="inlineStr"/>
      <c r="X36" t="inlineStr">
        <is>
          <t>⏳ Chờ hàng về (T+1)</t>
        </is>
      </c>
      <c r="Y36">
        <f>IF(ISNUMBER(S36), ((S36-H36)/H36)-0.004, "")</f>
        <v/>
      </c>
      <c r="Z36">
        <f>IF(ISNUMBER(T36), ((T36-H36)/H36)-0.004, "")</f>
        <v/>
      </c>
      <c r="AA36">
        <f>IF(ISNUMBER(W36), ((W36-H36)/H36)-0.004, IF(P36&gt;0, ((N36-H36)/H36)-0.004, 0))</f>
        <v/>
      </c>
      <c r="AB36">
        <f>IF(AND(ISNUMBER(I36), I36&gt;0, ISNUMBER(O36), O36&gt;0), AA36-((O36-I36)/I36), AA36)</f>
        <v/>
      </c>
      <c r="AC36">
        <f>IF(ISNUMBER(Q36), (Q36-H36)/H36, 0)</f>
        <v/>
      </c>
      <c r="AD36">
        <f>IF(ISNUMBER(R36), (R36-H36)/H36, 0)</f>
        <v/>
      </c>
      <c r="AE36">
        <f>IF(ISNUMBER(Y36), IF(Y36&gt;0, "THẮNG", "THUA"), "CHỜ T+3")</f>
        <v/>
      </c>
      <c r="AF36">
        <f>IF(AND(P36=0, N36=H36, NOT(ISNUMBER(W36))), "ĐANG CHỜ", IF(AA36&gt;0, "THẮNG", "THUA"))</f>
        <v/>
      </c>
      <c r="AG36" t="inlineStr">
        <is>
          <t>https://quickchart.io/chart/render/zf-4cd6ac07-54c7-47d5-849f-3946e7c29e24</t>
        </is>
      </c>
      <c r="AH36">
        <f>IF(AG36&lt;&gt;"", IMAGE(AG36, 1), "Chưa có ảnh")</f>
        <v/>
      </c>
    </row>
    <row r="37" ht="95" customHeight="1">
      <c r="A37" t="inlineStr">
        <is>
          <t>2026-10-19</t>
        </is>
      </c>
      <c r="B37" t="inlineStr">
        <is>
          <t>ALGO_11</t>
        </is>
      </c>
      <c r="C37" t="inlineStr">
        <is>
          <t>💎 BỘ 11: MUA SỚM TRONG NỀN TÍCH LŨY (GIL MORALES POCKET PIVOT)</t>
        </is>
      </c>
      <c r="D37" t="inlineStr">
        <is>
          <t>#1</t>
        </is>
      </c>
      <c r="E37" t="inlineStr">
        <is>
          <t>VLB</t>
        </is>
      </c>
      <c r="F37" t="inlineStr">
        <is>
          <t>UPCOM</t>
        </is>
      </c>
      <c r="G37" t="inlineStr">
        <is>
          <t>Khai khoáng &amp; VLXD</t>
        </is>
      </c>
      <c r="H37" t="n">
        <v>49.4</v>
      </c>
      <c r="I37" t="n">
        <v>1689.84</v>
      </c>
      <c r="J37" t="n">
        <v>80.38</v>
      </c>
      <c r="K37" t="n">
        <v>8.51</v>
      </c>
      <c r="L37" t="n">
        <v>52.92</v>
      </c>
      <c r="M37" t="n">
        <v>47.8</v>
      </c>
      <c r="N37" t="n">
        <v>49.4</v>
      </c>
      <c r="O37" t="n">
        <v>1691.97</v>
      </c>
      <c r="P37" t="n">
        <v>1</v>
      </c>
      <c r="Q37" t="n">
        <v>49.8</v>
      </c>
      <c r="R37" t="n">
        <v>47.8</v>
      </c>
      <c r="S37" t="inlineStr"/>
      <c r="T37" t="inlineStr"/>
      <c r="U37" t="inlineStr"/>
      <c r="V37" t="inlineStr"/>
      <c r="W37" t="inlineStr"/>
      <c r="X37" t="inlineStr">
        <is>
          <t>⏳ Chờ hàng về (T+1)</t>
        </is>
      </c>
      <c r="Y37">
        <f>IF(ISNUMBER(S37), ((S37-H37)/H37)-0.004, "")</f>
        <v/>
      </c>
      <c r="Z37">
        <f>IF(ISNUMBER(T37), ((T37-H37)/H37)-0.004, "")</f>
        <v/>
      </c>
      <c r="AA37">
        <f>IF(ISNUMBER(W37), ((W37-H37)/H37)-0.004, IF(P37&gt;0, ((N37-H37)/H37)-0.004, 0))</f>
        <v/>
      </c>
      <c r="AB37">
        <f>IF(AND(ISNUMBER(I37), I37&gt;0, ISNUMBER(O37), O37&gt;0), AA37-((O37-I37)/I37), AA37)</f>
        <v/>
      </c>
      <c r="AC37">
        <f>IF(ISNUMBER(Q37), (Q37-H37)/H37, 0)</f>
        <v/>
      </c>
      <c r="AD37">
        <f>IF(ISNUMBER(R37), (R37-H37)/H37, 0)</f>
        <v/>
      </c>
      <c r="AE37">
        <f>IF(ISNUMBER(Y37), IF(Y37&gt;0, "THẮNG", "THUA"), "CHỜ T+3")</f>
        <v/>
      </c>
      <c r="AF37">
        <f>IF(AND(P37=0, N37=H37, NOT(ISNUMBER(W37))), "ĐANG CHỜ", IF(AA37&gt;0, "THẮNG", "THUA"))</f>
        <v/>
      </c>
      <c r="AG37" t="inlineStr">
        <is>
          <t>https://quickchart.io/chart/render/zf-71f1a2c5-d194-4c34-b775-0ddbe74410d9</t>
        </is>
      </c>
      <c r="AH37">
        <f>IF(AG37&lt;&gt;"", IMAGE(AG37, 1), "Chưa có ảnh")</f>
        <v/>
      </c>
    </row>
    <row r="38" ht="95" customHeight="1">
      <c r="A38" t="inlineStr">
        <is>
          <t>2026-10-19</t>
        </is>
      </c>
      <c r="B38" t="inlineStr">
        <is>
          <t>ALGO_12</t>
        </is>
      </c>
      <c r="C38" t="inlineStr">
        <is>
          <t>🏆 BỘ 12: MẪU HÌNH SIÊU CỔ PHIẾU SEPA (MINERVINI TREND TEMPLATE)</t>
        </is>
      </c>
      <c r="D38" t="inlineStr">
        <is>
          <t>#1</t>
        </is>
      </c>
      <c r="E38" t="inlineStr">
        <is>
          <t>MSR</t>
        </is>
      </c>
      <c r="F38" t="inlineStr">
        <is>
          <t>UPCOM</t>
        </is>
      </c>
      <c r="G38" t="inlineStr">
        <is>
          <t>Bán lẻ &amp; Phân phối</t>
        </is>
      </c>
      <c r="H38" t="n">
        <v>65.5</v>
      </c>
      <c r="I38" t="n">
        <v>1689.84</v>
      </c>
      <c r="J38" t="n">
        <v>191.01</v>
      </c>
      <c r="K38" t="n">
        <v>0.37</v>
      </c>
      <c r="L38" t="n">
        <v>74.87</v>
      </c>
      <c r="M38" t="n">
        <v>61.24</v>
      </c>
      <c r="N38" t="n">
        <v>65.09999999999999</v>
      </c>
      <c r="O38" t="n">
        <v>1691.97</v>
      </c>
      <c r="P38" t="n">
        <v>1</v>
      </c>
      <c r="Q38" t="n">
        <v>66.3</v>
      </c>
      <c r="R38" t="n">
        <v>63</v>
      </c>
      <c r="S38" t="inlineStr"/>
      <c r="T38" t="inlineStr"/>
      <c r="U38" t="inlineStr"/>
      <c r="V38" t="inlineStr"/>
      <c r="W38" t="inlineStr"/>
      <c r="X38" t="inlineStr">
        <is>
          <t>⏳ Chờ hàng về (T+1)</t>
        </is>
      </c>
      <c r="Y38">
        <f>IF(ISNUMBER(S38), ((S38-H38)/H38)-0.004, "")</f>
        <v/>
      </c>
      <c r="Z38">
        <f>IF(ISNUMBER(T38), ((T38-H38)/H38)-0.004, "")</f>
        <v/>
      </c>
      <c r="AA38">
        <f>IF(ISNUMBER(W38), ((W38-H38)/H38)-0.004, IF(P38&gt;0, ((N38-H38)/H38)-0.004, 0))</f>
        <v/>
      </c>
      <c r="AB38">
        <f>IF(AND(ISNUMBER(I38), I38&gt;0, ISNUMBER(O38), O38&gt;0), AA38-((O38-I38)/I38), AA38)</f>
        <v/>
      </c>
      <c r="AC38">
        <f>IF(ISNUMBER(Q38), (Q38-H38)/H38, 0)</f>
        <v/>
      </c>
      <c r="AD38">
        <f>IF(ISNUMBER(R38), (R38-H38)/H38, 0)</f>
        <v/>
      </c>
      <c r="AE38">
        <f>IF(ISNUMBER(Y38), IF(Y38&gt;0, "THẮNG", "THUA"), "CHỜ T+3")</f>
        <v/>
      </c>
      <c r="AF38">
        <f>IF(AND(P38=0, N38=H38, NOT(ISNUMBER(W38))), "ĐANG CHỜ", IF(AA38&gt;0, "THẮNG", "THUA"))</f>
        <v/>
      </c>
      <c r="AG38" t="inlineStr">
        <is>
          <t>https://quickchart.io/chart/render/zf-c0ebeaf4-d50a-4801-8eb0-cf41df27a5a0</t>
        </is>
      </c>
      <c r="AH38">
        <f>IF(AG38&lt;&gt;"", IMAGE(AG38, 1), "Chưa có ảnh")</f>
        <v/>
      </c>
    </row>
    <row r="39" ht="95" customHeight="1">
      <c r="A39" t="inlineStr">
        <is>
          <t>2026-10-19</t>
        </is>
      </c>
      <c r="B39" t="inlineStr">
        <is>
          <t>ALGO_12</t>
        </is>
      </c>
      <c r="C39" t="inlineStr">
        <is>
          <t>🏆 BỘ 12: MẪU HÌNH SIÊU CỔ PHIẾU SEPA (MINERVINI TREND TEMPLATE)</t>
        </is>
      </c>
      <c r="D39" t="inlineStr">
        <is>
          <t>#2</t>
        </is>
      </c>
      <c r="E39" t="inlineStr">
        <is>
          <t>SCL</t>
        </is>
      </c>
      <c r="F39" t="inlineStr">
        <is>
          <t>UPCOM</t>
        </is>
      </c>
      <c r="G39" t="inlineStr">
        <is>
          <t>Khai khoáng &amp; VLXD</t>
        </is>
      </c>
      <c r="H39" t="n">
        <v>30.3</v>
      </c>
      <c r="I39" t="n">
        <v>1689.84</v>
      </c>
      <c r="J39" t="n">
        <v>128.71</v>
      </c>
      <c r="K39" t="n">
        <v>2.33</v>
      </c>
      <c r="L39" t="n">
        <v>34.54</v>
      </c>
      <c r="M39" t="n">
        <v>28.37</v>
      </c>
      <c r="N39" t="n">
        <v>30.8</v>
      </c>
      <c r="O39" t="n">
        <v>1691.97</v>
      </c>
      <c r="P39" t="n">
        <v>1</v>
      </c>
      <c r="Q39" t="n">
        <v>31</v>
      </c>
      <c r="R39" t="n">
        <v>29.8</v>
      </c>
      <c r="S39" t="inlineStr"/>
      <c r="T39" t="inlineStr"/>
      <c r="U39" t="inlineStr"/>
      <c r="V39" t="inlineStr"/>
      <c r="W39" t="inlineStr"/>
      <c r="X39" t="inlineStr">
        <is>
          <t>⏳ Chờ hàng về (T+1)</t>
        </is>
      </c>
      <c r="Y39">
        <f>IF(ISNUMBER(S39), ((S39-H39)/H39)-0.004, "")</f>
        <v/>
      </c>
      <c r="Z39">
        <f>IF(ISNUMBER(T39), ((T39-H39)/H39)-0.004, "")</f>
        <v/>
      </c>
      <c r="AA39">
        <f>IF(ISNUMBER(W39), ((W39-H39)/H39)-0.004, IF(P39&gt;0, ((N39-H39)/H39)-0.004, 0))</f>
        <v/>
      </c>
      <c r="AB39">
        <f>IF(AND(ISNUMBER(I39), I39&gt;0, ISNUMBER(O39), O39&gt;0), AA39-((O39-I39)/I39), AA39)</f>
        <v/>
      </c>
      <c r="AC39">
        <f>IF(ISNUMBER(Q39), (Q39-H39)/H39, 0)</f>
        <v/>
      </c>
      <c r="AD39">
        <f>IF(ISNUMBER(R39), (R39-H39)/H39, 0)</f>
        <v/>
      </c>
      <c r="AE39">
        <f>IF(ISNUMBER(Y39), IF(Y39&gt;0, "THẮNG", "THUA"), "CHỜ T+3")</f>
        <v/>
      </c>
      <c r="AF39">
        <f>IF(AND(P39=0, N39=H39, NOT(ISNUMBER(W39))), "ĐANG CHỜ", IF(AA39&gt;0, "THẮNG", "THUA"))</f>
        <v/>
      </c>
      <c r="AG39" t="inlineStr">
        <is>
          <t>https://quickchart.io/chart/render/zf-72b8ff2b-b709-4b55-a7da-069818c441b0</t>
        </is>
      </c>
      <c r="AH39">
        <f>IF(AG39&lt;&gt;"", IMAGE(AG39, 1), "Chưa có ảnh")</f>
        <v/>
      </c>
    </row>
    <row r="40" ht="95" customHeight="1">
      <c r="A40" t="inlineStr">
        <is>
          <t>2026-10-19</t>
        </is>
      </c>
      <c r="B40" t="inlineStr">
        <is>
          <t>ALGO_12</t>
        </is>
      </c>
      <c r="C40" t="inlineStr">
        <is>
          <t>🏆 BỘ 12: MẪU HÌNH SIÊU CỔ PHIẾU SEPA (MINERVINI TREND TEMPLATE)</t>
        </is>
      </c>
      <c r="D40" t="inlineStr">
        <is>
          <t>#3</t>
        </is>
      </c>
      <c r="E40" t="inlineStr">
        <is>
          <t>MSB</t>
        </is>
      </c>
      <c r="F40" t="inlineStr">
        <is>
          <t>HOSE</t>
        </is>
      </c>
      <c r="G40" t="inlineStr">
        <is>
          <t>Ngân hàng</t>
        </is>
      </c>
      <c r="H40" t="n">
        <v>14.8</v>
      </c>
      <c r="I40" t="n">
        <v>1689.84</v>
      </c>
      <c r="J40" t="n">
        <v>118.09</v>
      </c>
      <c r="K40" t="n">
        <v>1.45</v>
      </c>
      <c r="L40" t="n">
        <v>16.18</v>
      </c>
      <c r="M40" t="n">
        <v>14.17</v>
      </c>
      <c r="N40" t="n">
        <v>15</v>
      </c>
      <c r="O40" t="n">
        <v>1691.97</v>
      </c>
      <c r="P40" t="n">
        <v>1</v>
      </c>
      <c r="Q40" t="n">
        <v>15.1</v>
      </c>
      <c r="R40" t="n">
        <v>14.75</v>
      </c>
      <c r="S40" t="inlineStr"/>
      <c r="T40" t="inlineStr"/>
      <c r="U40" t="inlineStr"/>
      <c r="V40" t="inlineStr"/>
      <c r="W40" t="inlineStr"/>
      <c r="X40" t="inlineStr">
        <is>
          <t>⏳ Chờ hàng về (T+1)</t>
        </is>
      </c>
      <c r="Y40">
        <f>IF(ISNUMBER(S40), ((S40-H40)/H40)-0.004, "")</f>
        <v/>
      </c>
      <c r="Z40">
        <f>IF(ISNUMBER(T40), ((T40-H40)/H40)-0.004, "")</f>
        <v/>
      </c>
      <c r="AA40">
        <f>IF(ISNUMBER(W40), ((W40-H40)/H40)-0.004, IF(P40&gt;0, ((N40-H40)/H40)-0.004, 0))</f>
        <v/>
      </c>
      <c r="AB40">
        <f>IF(AND(ISNUMBER(I40), I40&gt;0, ISNUMBER(O40), O40&gt;0), AA40-((O40-I40)/I40), AA40)</f>
        <v/>
      </c>
      <c r="AC40">
        <f>IF(ISNUMBER(Q40), (Q40-H40)/H40, 0)</f>
        <v/>
      </c>
      <c r="AD40">
        <f>IF(ISNUMBER(R40), (R40-H40)/H40, 0)</f>
        <v/>
      </c>
      <c r="AE40">
        <f>IF(ISNUMBER(Y40), IF(Y40&gt;0, "THẮNG", "THUA"), "CHỜ T+3")</f>
        <v/>
      </c>
      <c r="AF40">
        <f>IF(AND(P40=0, N40=H40, NOT(ISNUMBER(W40))), "ĐANG CHỜ", IF(AA40&gt;0, "THẮNG", "THUA"))</f>
        <v/>
      </c>
      <c r="AG40" t="inlineStr">
        <is>
          <t>https://quickchart.io/chart/render/zf-7179417e-4f33-4bb4-bfae-022bf36d3484</t>
        </is>
      </c>
      <c r="AH40">
        <f>IF(AG40&lt;&gt;"", IMAGE(AG40, 1), "Chưa có ảnh")</f>
        <v/>
      </c>
    </row>
    <row r="41" ht="95" customHeight="1">
      <c r="A41" t="inlineStr">
        <is>
          <t>2026-10-19</t>
        </is>
      </c>
      <c r="B41" t="inlineStr">
        <is>
          <t>ALGO_12</t>
        </is>
      </c>
      <c r="C41" t="inlineStr">
        <is>
          <t>🏆 BỘ 12: MẪU HÌNH SIÊU CỔ PHIẾU SEPA (MINERVINI TREND TEMPLATE)</t>
        </is>
      </c>
      <c r="D41" t="inlineStr">
        <is>
          <t>#4</t>
        </is>
      </c>
      <c r="E41" t="inlineStr">
        <is>
          <t>C69</t>
        </is>
      </c>
      <c r="F41" t="inlineStr">
        <is>
          <t>HNX</t>
        </is>
      </c>
      <c r="G41" t="inlineStr">
        <is>
          <t>Đầu tư công &amp; Xây dựng</t>
        </is>
      </c>
      <c r="H41" t="n">
        <v>17.9</v>
      </c>
      <c r="I41" t="n">
        <v>1689.84</v>
      </c>
      <c r="J41" t="n">
        <v>106.65</v>
      </c>
      <c r="K41" t="n">
        <v>1.52</v>
      </c>
      <c r="L41" t="n">
        <v>20.25</v>
      </c>
      <c r="M41" t="n">
        <v>16.83</v>
      </c>
      <c r="N41" t="n">
        <v>17.7</v>
      </c>
      <c r="O41" t="n">
        <v>1691.97</v>
      </c>
      <c r="P41" t="n">
        <v>1</v>
      </c>
      <c r="Q41" t="n">
        <v>17.9</v>
      </c>
      <c r="R41" t="n">
        <v>17.4</v>
      </c>
      <c r="S41" t="inlineStr"/>
      <c r="T41" t="inlineStr"/>
      <c r="U41" t="inlineStr"/>
      <c r="V41" t="inlineStr"/>
      <c r="W41" t="inlineStr"/>
      <c r="X41" t="inlineStr">
        <is>
          <t>⏳ Chờ hàng về (T+1)</t>
        </is>
      </c>
      <c r="Y41">
        <f>IF(ISNUMBER(S41), ((S41-H41)/H41)-0.004, "")</f>
        <v/>
      </c>
      <c r="Z41">
        <f>IF(ISNUMBER(T41), ((T41-H41)/H41)-0.004, "")</f>
        <v/>
      </c>
      <c r="AA41">
        <f>IF(ISNUMBER(W41), ((W41-H41)/H41)-0.004, IF(P41&gt;0, ((N41-H41)/H41)-0.004, 0))</f>
        <v/>
      </c>
      <c r="AB41">
        <f>IF(AND(ISNUMBER(I41), I41&gt;0, ISNUMBER(O41), O41&gt;0), AA41-((O41-I41)/I41), AA41)</f>
        <v/>
      </c>
      <c r="AC41">
        <f>IF(ISNUMBER(Q41), (Q41-H41)/H41, 0)</f>
        <v/>
      </c>
      <c r="AD41">
        <f>IF(ISNUMBER(R41), (R41-H41)/H41, 0)</f>
        <v/>
      </c>
      <c r="AE41">
        <f>IF(ISNUMBER(Y41), IF(Y41&gt;0, "THẮNG", "THUA"), "CHỜ T+3")</f>
        <v/>
      </c>
      <c r="AF41">
        <f>IF(AND(P41=0, N41=H41, NOT(ISNUMBER(W41))), "ĐANG CHỜ", IF(AA41&gt;0, "THẮNG", "THUA"))</f>
        <v/>
      </c>
      <c r="AG41" t="inlineStr">
        <is>
          <t>https://quickchart.io/chart/render/zf-98f7a8c7-aebd-4393-afaa-cc158867d2ee</t>
        </is>
      </c>
      <c r="AH41">
        <f>IF(AG41&lt;&gt;"", IMAGE(AG41, 1), "Chưa có ảnh")</f>
        <v/>
      </c>
    </row>
    <row r="42" ht="95" customHeight="1">
      <c r="A42" t="inlineStr">
        <is>
          <t>2026-10-19</t>
        </is>
      </c>
      <c r="B42" t="inlineStr">
        <is>
          <t>ALGO_12</t>
        </is>
      </c>
      <c r="C42" t="inlineStr">
        <is>
          <t>🏆 BỘ 12: MẪU HÌNH SIÊU CỔ PHIẾU SEPA (MINERVINI TREND TEMPLATE)</t>
        </is>
      </c>
      <c r="D42" t="inlineStr">
        <is>
          <t>#5</t>
        </is>
      </c>
      <c r="E42" t="inlineStr">
        <is>
          <t>DXP</t>
        </is>
      </c>
      <c r="F42" t="inlineStr">
        <is>
          <t>HNX</t>
        </is>
      </c>
      <c r="G42" t="inlineStr">
        <is>
          <t>Cảng biển &amp; Vận tải</t>
        </is>
      </c>
      <c r="H42" t="n">
        <v>15</v>
      </c>
      <c r="I42" t="n">
        <v>1689.84</v>
      </c>
      <c r="J42" t="n">
        <v>103.55</v>
      </c>
      <c r="K42" t="n">
        <v>0.61</v>
      </c>
      <c r="L42" t="n">
        <v>17.14</v>
      </c>
      <c r="M42" t="n">
        <v>14.03</v>
      </c>
      <c r="N42" t="n">
        <v>15.5</v>
      </c>
      <c r="O42" t="n">
        <v>1691.97</v>
      </c>
      <c r="P42" t="n">
        <v>1</v>
      </c>
      <c r="Q42" t="n">
        <v>15.5</v>
      </c>
      <c r="R42" t="n">
        <v>14.6</v>
      </c>
      <c r="S42" t="inlineStr"/>
      <c r="T42" t="inlineStr"/>
      <c r="U42" t="inlineStr"/>
      <c r="V42" t="inlineStr"/>
      <c r="W42" t="inlineStr"/>
      <c r="X42" t="inlineStr">
        <is>
          <t>⏳ Chờ hàng về (T+1)</t>
        </is>
      </c>
      <c r="Y42">
        <f>IF(ISNUMBER(S42), ((S42-H42)/H42)-0.004, "")</f>
        <v/>
      </c>
      <c r="Z42">
        <f>IF(ISNUMBER(T42), ((T42-H42)/H42)-0.004, "")</f>
        <v/>
      </c>
      <c r="AA42">
        <f>IF(ISNUMBER(W42), ((W42-H42)/H42)-0.004, IF(P42&gt;0, ((N42-H42)/H42)-0.004, 0))</f>
        <v/>
      </c>
      <c r="AB42">
        <f>IF(AND(ISNUMBER(I42), I42&gt;0, ISNUMBER(O42), O42&gt;0), AA42-((O42-I42)/I42), AA42)</f>
        <v/>
      </c>
      <c r="AC42">
        <f>IF(ISNUMBER(Q42), (Q42-H42)/H42, 0)</f>
        <v/>
      </c>
      <c r="AD42">
        <f>IF(ISNUMBER(R42), (R42-H42)/H42, 0)</f>
        <v/>
      </c>
      <c r="AE42">
        <f>IF(ISNUMBER(Y42), IF(Y42&gt;0, "THẮNG", "THUA"), "CHỜ T+3")</f>
        <v/>
      </c>
      <c r="AF42">
        <f>IF(AND(P42=0, N42=H42, NOT(ISNUMBER(W42))), "ĐANG CHỜ", IF(AA42&gt;0, "THẮNG", "THUA"))</f>
        <v/>
      </c>
      <c r="AG42" t="inlineStr">
        <is>
          <t>https://quickchart.io/chart/render/zf-6763d6ba-ee3d-40ed-ba1d-0436bb94610f</t>
        </is>
      </c>
      <c r="AH42">
        <f>IF(AG42&lt;&gt;"", IMAGE(AG42, 1), "Chưa có ảnh")</f>
        <v/>
      </c>
    </row>
    <row r="43" ht="95" customHeight="1">
      <c r="A43" t="inlineStr">
        <is>
          <t>2026-10-19</t>
        </is>
      </c>
      <c r="B43" t="inlineStr">
        <is>
          <t>ALGO_13</t>
        </is>
      </c>
      <c r="C43" t="inlineStr">
        <is>
          <t>☄️ BỘ 13: BỨT PHÁ KHOẢNG TRỐNG GIÁ KÈM CẦU LỚN (POWER GAP-UP)</t>
        </is>
      </c>
      <c r="D43" t="inlineStr">
        <is>
          <t>#1</t>
        </is>
      </c>
      <c r="E43" t="inlineStr">
        <is>
          <t>FRT</t>
        </is>
      </c>
      <c r="F43" t="inlineStr">
        <is>
          <t>HOSE</t>
        </is>
      </c>
      <c r="G43" t="inlineStr">
        <is>
          <t>Bán lẻ &amp; Phân phối</t>
        </is>
      </c>
      <c r="H43" t="n">
        <v>146</v>
      </c>
      <c r="I43" t="n">
        <v>1689.84</v>
      </c>
      <c r="J43" t="n">
        <v>38.5</v>
      </c>
      <c r="K43" t="n">
        <v>1.76</v>
      </c>
      <c r="L43" t="n">
        <v>165.9</v>
      </c>
      <c r="M43" t="n">
        <v>136.95</v>
      </c>
      <c r="N43" t="n">
        <v>149.4</v>
      </c>
      <c r="O43" t="n">
        <v>1691.97</v>
      </c>
      <c r="P43" t="n">
        <v>1</v>
      </c>
      <c r="Q43" t="n">
        <v>149.4</v>
      </c>
      <c r="R43" t="n">
        <v>140</v>
      </c>
      <c r="S43" t="inlineStr"/>
      <c r="T43" t="inlineStr"/>
      <c r="U43" t="inlineStr"/>
      <c r="V43" t="inlineStr"/>
      <c r="W43" t="inlineStr"/>
      <c r="X43" t="inlineStr">
        <is>
          <t>⏳ Chờ hàng về (T+1)</t>
        </is>
      </c>
      <c r="Y43">
        <f>IF(ISNUMBER(S43), ((S43-H43)/H43)-0.004, "")</f>
        <v/>
      </c>
      <c r="Z43">
        <f>IF(ISNUMBER(T43), ((T43-H43)/H43)-0.004, "")</f>
        <v/>
      </c>
      <c r="AA43">
        <f>IF(ISNUMBER(W43), ((W43-H43)/H43)-0.004, IF(P43&gt;0, ((N43-H43)/H43)-0.004, 0))</f>
        <v/>
      </c>
      <c r="AB43">
        <f>IF(AND(ISNUMBER(I43), I43&gt;0, ISNUMBER(O43), O43&gt;0), AA43-((O43-I43)/I43), AA43)</f>
        <v/>
      </c>
      <c r="AC43">
        <f>IF(ISNUMBER(Q43), (Q43-H43)/H43, 0)</f>
        <v/>
      </c>
      <c r="AD43">
        <f>IF(ISNUMBER(R43), (R43-H43)/H43, 0)</f>
        <v/>
      </c>
      <c r="AE43">
        <f>IF(ISNUMBER(Y43), IF(Y43&gt;0, "THẮNG", "THUA"), "CHỜ T+3")</f>
        <v/>
      </c>
      <c r="AF43">
        <f>IF(AND(P43=0, N43=H43, NOT(ISNUMBER(W43))), "ĐANG CHỜ", IF(AA43&gt;0, "THẮNG", "THUA"))</f>
        <v/>
      </c>
      <c r="AG43" t="inlineStr">
        <is>
          <t>https://quickchart.io/chart/render/zf-11afd18c-418e-4b18-af9c-52de7623cf95</t>
        </is>
      </c>
      <c r="AH43">
        <f>IF(AG43&lt;&gt;"", IMAGE(AG43, 1), "Chưa có ảnh")</f>
        <v/>
      </c>
    </row>
    <row r="44" ht="95" customHeight="1">
      <c r="A44" t="inlineStr">
        <is>
          <t>2026-10-19</t>
        </is>
      </c>
      <c r="B44" t="inlineStr">
        <is>
          <t>ALGO_15</t>
        </is>
      </c>
      <c r="C44" t="inlineStr">
        <is>
          <t>🌊 BỘ 15: ÁP LỰC MUA CHỦ ĐỘNG TRONG PHIÊN (MONEY FLOW SURGE)</t>
        </is>
      </c>
      <c r="D44" t="inlineStr">
        <is>
          <t>#1</t>
        </is>
      </c>
      <c r="E44" t="inlineStr">
        <is>
          <t>VLB</t>
        </is>
      </c>
      <c r="F44" t="inlineStr">
        <is>
          <t>UPCOM</t>
        </is>
      </c>
      <c r="G44" t="inlineStr">
        <is>
          <t>Khai khoáng &amp; VLXD</t>
        </is>
      </c>
      <c r="H44" t="n">
        <v>49.4</v>
      </c>
      <c r="I44" t="n">
        <v>1689.84</v>
      </c>
      <c r="J44" t="n">
        <v>80.2</v>
      </c>
      <c r="K44" t="n">
        <v>8.51</v>
      </c>
      <c r="L44" t="n">
        <v>52.92</v>
      </c>
      <c r="M44" t="n">
        <v>47.8</v>
      </c>
      <c r="N44" t="n">
        <v>49.4</v>
      </c>
      <c r="O44" t="n">
        <v>1691.97</v>
      </c>
      <c r="P44" t="n">
        <v>1</v>
      </c>
      <c r="Q44" t="n">
        <v>49.8</v>
      </c>
      <c r="R44" t="n">
        <v>47.8</v>
      </c>
      <c r="S44" t="inlineStr"/>
      <c r="T44" t="inlineStr"/>
      <c r="U44" t="inlineStr"/>
      <c r="V44" t="inlineStr"/>
      <c r="W44" t="inlineStr"/>
      <c r="X44" t="inlineStr">
        <is>
          <t>⏳ Chờ hàng về (T+1)</t>
        </is>
      </c>
      <c r="Y44">
        <f>IF(ISNUMBER(S44), ((S44-H44)/H44)-0.004, "")</f>
        <v/>
      </c>
      <c r="Z44">
        <f>IF(ISNUMBER(T44), ((T44-H44)/H44)-0.004, "")</f>
        <v/>
      </c>
      <c r="AA44">
        <f>IF(ISNUMBER(W44), ((W44-H44)/H44)-0.004, IF(P44&gt;0, ((N44-H44)/H44)-0.004, 0))</f>
        <v/>
      </c>
      <c r="AB44">
        <f>IF(AND(ISNUMBER(I44), I44&gt;0, ISNUMBER(O44), O44&gt;0), AA44-((O44-I44)/I44), AA44)</f>
        <v/>
      </c>
      <c r="AC44">
        <f>IF(ISNUMBER(Q44), (Q44-H44)/H44, 0)</f>
        <v/>
      </c>
      <c r="AD44">
        <f>IF(ISNUMBER(R44), (R44-H44)/H44, 0)</f>
        <v/>
      </c>
      <c r="AE44">
        <f>IF(ISNUMBER(Y44), IF(Y44&gt;0, "THẮNG", "THUA"), "CHỜ T+3")</f>
        <v/>
      </c>
      <c r="AF44">
        <f>IF(AND(P44=0, N44=H44, NOT(ISNUMBER(W44))), "ĐANG CHỜ", IF(AA44&gt;0, "THẮNG", "THUA"))</f>
        <v/>
      </c>
      <c r="AG44" t="inlineStr">
        <is>
          <t>https://quickchart.io/chart/render/zf-71f1a2c5-d194-4c34-b775-0ddbe74410d9</t>
        </is>
      </c>
      <c r="AH44">
        <f>IF(AG44&lt;&gt;"", IMAGE(AG44, 1), "Chưa có ảnh")</f>
        <v/>
      </c>
    </row>
    <row r="45" ht="95" customHeight="1">
      <c r="A45" t="inlineStr">
        <is>
          <t>2026-10-19</t>
        </is>
      </c>
      <c r="B45" t="inlineStr">
        <is>
          <t>ALGO_15</t>
        </is>
      </c>
      <c r="C45" t="inlineStr">
        <is>
          <t>🌊 BỘ 15: ÁP LỰC MUA CHỦ ĐỘNG TRONG PHIÊN (MONEY FLOW SURGE)</t>
        </is>
      </c>
      <c r="D45" t="inlineStr">
        <is>
          <t>#2</t>
        </is>
      </c>
      <c r="E45" t="inlineStr">
        <is>
          <t>HVN</t>
        </is>
      </c>
      <c r="F45" t="inlineStr">
        <is>
          <t>HOSE</t>
        </is>
      </c>
      <c r="G45" t="inlineStr">
        <is>
          <t>Cảng biển &amp; Vận tải</t>
        </is>
      </c>
      <c r="H45" t="n">
        <v>21.15</v>
      </c>
      <c r="I45" t="n">
        <v>1689.84</v>
      </c>
      <c r="J45" t="n">
        <v>66.8</v>
      </c>
      <c r="K45" t="n">
        <v>2.58</v>
      </c>
      <c r="L45" t="n">
        <v>23.13</v>
      </c>
      <c r="M45" t="n">
        <v>20.25</v>
      </c>
      <c r="N45" t="n">
        <v>20.85</v>
      </c>
      <c r="O45" t="n">
        <v>1691.97</v>
      </c>
      <c r="P45" t="n">
        <v>1</v>
      </c>
      <c r="Q45" t="n">
        <v>21.2</v>
      </c>
      <c r="R45" t="n">
        <v>20.5</v>
      </c>
      <c r="S45" t="inlineStr"/>
      <c r="T45" t="inlineStr"/>
      <c r="U45" t="inlineStr"/>
      <c r="V45" t="inlineStr"/>
      <c r="W45" t="inlineStr"/>
      <c r="X45" t="inlineStr">
        <is>
          <t>⏳ Chờ hàng về (T+1)</t>
        </is>
      </c>
      <c r="Y45">
        <f>IF(ISNUMBER(S45), ((S45-H45)/H45)-0.004, "")</f>
        <v/>
      </c>
      <c r="Z45">
        <f>IF(ISNUMBER(T45), ((T45-H45)/H45)-0.004, "")</f>
        <v/>
      </c>
      <c r="AA45">
        <f>IF(ISNUMBER(W45), ((W45-H45)/H45)-0.004, IF(P45&gt;0, ((N45-H45)/H45)-0.004, 0))</f>
        <v/>
      </c>
      <c r="AB45">
        <f>IF(AND(ISNUMBER(I45), I45&gt;0, ISNUMBER(O45), O45&gt;0), AA45-((O45-I45)/I45), AA45)</f>
        <v/>
      </c>
      <c r="AC45">
        <f>IF(ISNUMBER(Q45), (Q45-H45)/H45, 0)</f>
        <v/>
      </c>
      <c r="AD45">
        <f>IF(ISNUMBER(R45), (R45-H45)/H45, 0)</f>
        <v/>
      </c>
      <c r="AE45">
        <f>IF(ISNUMBER(Y45), IF(Y45&gt;0, "THẮNG", "THUA"), "CHỜ T+3")</f>
        <v/>
      </c>
      <c r="AF45">
        <f>IF(AND(P45=0, N45=H45, NOT(ISNUMBER(W45))), "ĐANG CHỜ", IF(AA45&gt;0, "THẮNG", "THUA"))</f>
        <v/>
      </c>
      <c r="AG45" t="inlineStr">
        <is>
          <t>https://quickchart.io/chart/render/zf-b41e88a2-7cc6-43b3-918a-231e53e8796a</t>
        </is>
      </c>
      <c r="AH45">
        <f>IF(AG45&lt;&gt;"", IMAGE(AG45, 1), "Chưa có ảnh")</f>
        <v/>
      </c>
    </row>
    <row r="46" ht="95" customHeight="1">
      <c r="A46" t="inlineStr">
        <is>
          <t>2026-10-19</t>
        </is>
      </c>
      <c r="B46" t="inlineStr">
        <is>
          <t>ALGO_15</t>
        </is>
      </c>
      <c r="C46" t="inlineStr">
        <is>
          <t>🌊 BỘ 15: ÁP LỰC MUA CHỦ ĐỘNG TRONG PHIÊN (MONEY FLOW SURGE)</t>
        </is>
      </c>
      <c r="D46" t="inlineStr">
        <is>
          <t>#3</t>
        </is>
      </c>
      <c r="E46" t="inlineStr">
        <is>
          <t>FRT</t>
        </is>
      </c>
      <c r="F46" t="inlineStr">
        <is>
          <t>HOSE</t>
        </is>
      </c>
      <c r="G46" t="inlineStr">
        <is>
          <t>Bán lẻ &amp; Phân phối</t>
        </is>
      </c>
      <c r="H46" t="n">
        <v>146</v>
      </c>
      <c r="I46" t="n">
        <v>1689.84</v>
      </c>
      <c r="J46" t="n">
        <v>58.33</v>
      </c>
      <c r="K46" t="n">
        <v>1.76</v>
      </c>
      <c r="L46" t="n">
        <v>165.9</v>
      </c>
      <c r="M46" t="n">
        <v>136.95</v>
      </c>
      <c r="N46" t="n">
        <v>149.4</v>
      </c>
      <c r="O46" t="n">
        <v>1691.97</v>
      </c>
      <c r="P46" t="n">
        <v>1</v>
      </c>
      <c r="Q46" t="n">
        <v>149.4</v>
      </c>
      <c r="R46" t="n">
        <v>140</v>
      </c>
      <c r="S46" t="inlineStr"/>
      <c r="T46" t="inlineStr"/>
      <c r="U46" t="inlineStr"/>
      <c r="V46" t="inlineStr"/>
      <c r="W46" t="inlineStr"/>
      <c r="X46" t="inlineStr">
        <is>
          <t>⏳ Chờ hàng về (T+1)</t>
        </is>
      </c>
      <c r="Y46">
        <f>IF(ISNUMBER(S46), ((S46-H46)/H46)-0.004, "")</f>
        <v/>
      </c>
      <c r="Z46">
        <f>IF(ISNUMBER(T46), ((T46-H46)/H46)-0.004, "")</f>
        <v/>
      </c>
      <c r="AA46">
        <f>IF(ISNUMBER(W46), ((W46-H46)/H46)-0.004, IF(P46&gt;0, ((N46-H46)/H46)-0.004, 0))</f>
        <v/>
      </c>
      <c r="AB46">
        <f>IF(AND(ISNUMBER(I46), I46&gt;0, ISNUMBER(O46), O46&gt;0), AA46-((O46-I46)/I46), AA46)</f>
        <v/>
      </c>
      <c r="AC46">
        <f>IF(ISNUMBER(Q46), (Q46-H46)/H46, 0)</f>
        <v/>
      </c>
      <c r="AD46">
        <f>IF(ISNUMBER(R46), (R46-H46)/H46, 0)</f>
        <v/>
      </c>
      <c r="AE46">
        <f>IF(ISNUMBER(Y46), IF(Y46&gt;0, "THẮNG", "THUA"), "CHỜ T+3")</f>
        <v/>
      </c>
      <c r="AF46">
        <f>IF(AND(P46=0, N46=H46, NOT(ISNUMBER(W46))), "ĐANG CHỜ", IF(AA46&gt;0, "THẮNG", "THUA"))</f>
        <v/>
      </c>
      <c r="AG46" t="inlineStr">
        <is>
          <t>https://quickchart.io/chart/render/zf-11afd18c-418e-4b18-af9c-52de7623cf95</t>
        </is>
      </c>
      <c r="AH46">
        <f>IF(AG46&lt;&gt;"", IMAGE(AG46, 1), "Chưa có ảnh")</f>
        <v/>
      </c>
    </row>
    <row r="47" ht="95" customHeight="1">
      <c r="A47" t="inlineStr">
        <is>
          <t>2026-10-19</t>
        </is>
      </c>
      <c r="B47" t="inlineStr">
        <is>
          <t>ALGO_16</t>
        </is>
      </c>
      <c r="C47" t="inlineStr">
        <is>
          <t>✨ BỘ 16: GIAO CẮT VÀNG TRUNG HẠN (GOLDEN CROSS SMA20 x SMA50)</t>
        </is>
      </c>
      <c r="D47" t="inlineStr">
        <is>
          <t>#1</t>
        </is>
      </c>
      <c r="E47" t="inlineStr">
        <is>
          <t>PCB</t>
        </is>
      </c>
      <c r="F47" t="inlineStr">
        <is>
          <t>UPCOM</t>
        </is>
      </c>
      <c r="G47" t="inlineStr">
        <is>
          <t>Ngân hàng</t>
        </is>
      </c>
      <c r="H47" t="n">
        <v>9.5</v>
      </c>
      <c r="I47" t="n">
        <v>1689.84</v>
      </c>
      <c r="J47" t="n">
        <v>83.87</v>
      </c>
      <c r="K47" t="n">
        <v>2.33</v>
      </c>
      <c r="L47" t="n">
        <v>10.86</v>
      </c>
      <c r="M47" t="n">
        <v>8.880000000000001</v>
      </c>
      <c r="N47" t="n">
        <v>9.1</v>
      </c>
      <c r="O47" t="n">
        <v>1691.97</v>
      </c>
      <c r="P47" t="n">
        <v>1</v>
      </c>
      <c r="Q47" t="n">
        <v>9.699999999999999</v>
      </c>
      <c r="R47" t="n">
        <v>8.9</v>
      </c>
      <c r="S47" t="inlineStr"/>
      <c r="T47" t="inlineStr"/>
      <c r="U47" t="inlineStr"/>
      <c r="V47" t="inlineStr"/>
      <c r="W47" t="inlineStr"/>
      <c r="X47" t="inlineStr">
        <is>
          <t>⏳ Chờ hàng về (T+1)</t>
        </is>
      </c>
      <c r="Y47">
        <f>IF(ISNUMBER(S47), ((S47-H47)/H47)-0.004, "")</f>
        <v/>
      </c>
      <c r="Z47">
        <f>IF(ISNUMBER(T47), ((T47-H47)/H47)-0.004, "")</f>
        <v/>
      </c>
      <c r="AA47">
        <f>IF(ISNUMBER(W47), ((W47-H47)/H47)-0.004, IF(P47&gt;0, ((N47-H47)/H47)-0.004, 0))</f>
        <v/>
      </c>
      <c r="AB47">
        <f>IF(AND(ISNUMBER(I47), I47&gt;0, ISNUMBER(O47), O47&gt;0), AA47-((O47-I47)/I47), AA47)</f>
        <v/>
      </c>
      <c r="AC47">
        <f>IF(ISNUMBER(Q47), (Q47-H47)/H47, 0)</f>
        <v/>
      </c>
      <c r="AD47">
        <f>IF(ISNUMBER(R47), (R47-H47)/H47, 0)</f>
        <v/>
      </c>
      <c r="AE47">
        <f>IF(ISNUMBER(Y47), IF(Y47&gt;0, "THẮNG", "THUA"), "CHỜ T+3")</f>
        <v/>
      </c>
      <c r="AF47">
        <f>IF(AND(P47=0, N47=H47, NOT(ISNUMBER(W47))), "ĐANG CHỜ", IF(AA47&gt;0, "THẮNG", "THUA"))</f>
        <v/>
      </c>
      <c r="AG47" t="inlineStr">
        <is>
          <t>https://quickchart.io/chart/render/zf-4cd6ac07-54c7-47d5-849f-3946e7c29e24</t>
        </is>
      </c>
      <c r="AH47">
        <f>IF(AG47&lt;&gt;"", IMAGE(AG47, 1), "Chưa có ảnh")</f>
        <v/>
      </c>
    </row>
    <row r="48" ht="95" customHeight="1">
      <c r="A48" t="inlineStr">
        <is>
          <t>2026-10-19</t>
        </is>
      </c>
      <c r="B48" t="inlineStr">
        <is>
          <t>ALGO_16</t>
        </is>
      </c>
      <c r="C48" t="inlineStr">
        <is>
          <t>✨ BỘ 16: GIAO CẮT VÀNG TRUNG HẠN (GOLDEN CROSS SMA20 x SMA50)</t>
        </is>
      </c>
      <c r="D48" t="inlineStr">
        <is>
          <t>#2</t>
        </is>
      </c>
      <c r="E48" t="inlineStr">
        <is>
          <t>HII</t>
        </is>
      </c>
      <c r="F48" t="inlineStr">
        <is>
          <t>HOSE</t>
        </is>
      </c>
      <c r="G48" t="inlineStr">
        <is>
          <t>Hóa chất &amp; Phân bón</t>
        </is>
      </c>
      <c r="H48" t="n">
        <v>9.9</v>
      </c>
      <c r="I48" t="n">
        <v>1689.84</v>
      </c>
      <c r="J48" t="n">
        <v>68.22</v>
      </c>
      <c r="K48" t="n">
        <v>1.08</v>
      </c>
      <c r="L48" t="n">
        <v>11.32</v>
      </c>
      <c r="M48" t="n">
        <v>9.26</v>
      </c>
      <c r="N48" t="n">
        <v>9.99</v>
      </c>
      <c r="O48" t="n">
        <v>1691.97</v>
      </c>
      <c r="P48" t="n">
        <v>1</v>
      </c>
      <c r="Q48" t="n">
        <v>10.25</v>
      </c>
      <c r="R48" t="n">
        <v>9.630000000000001</v>
      </c>
      <c r="S48" t="inlineStr"/>
      <c r="T48" t="inlineStr"/>
      <c r="U48" t="inlineStr"/>
      <c r="V48" t="inlineStr"/>
      <c r="W48" t="inlineStr"/>
      <c r="X48" t="inlineStr">
        <is>
          <t>⏳ Chờ hàng về (T+1)</t>
        </is>
      </c>
      <c r="Y48">
        <f>IF(ISNUMBER(S48), ((S48-H48)/H48)-0.004, "")</f>
        <v/>
      </c>
      <c r="Z48">
        <f>IF(ISNUMBER(T48), ((T48-H48)/H48)-0.004, "")</f>
        <v/>
      </c>
      <c r="AA48">
        <f>IF(ISNUMBER(W48), ((W48-H48)/H48)-0.004, IF(P48&gt;0, ((N48-H48)/H48)-0.004, 0))</f>
        <v/>
      </c>
      <c r="AB48">
        <f>IF(AND(ISNUMBER(I48), I48&gt;0, ISNUMBER(O48), O48&gt;0), AA48-((O48-I48)/I48), AA48)</f>
        <v/>
      </c>
      <c r="AC48">
        <f>IF(ISNUMBER(Q48), (Q48-H48)/H48, 0)</f>
        <v/>
      </c>
      <c r="AD48">
        <f>IF(ISNUMBER(R48), (R48-H48)/H48, 0)</f>
        <v/>
      </c>
      <c r="AE48">
        <f>IF(ISNUMBER(Y48), IF(Y48&gt;0, "THẮNG", "THUA"), "CHỜ T+3")</f>
        <v/>
      </c>
      <c r="AF48">
        <f>IF(AND(P48=0, N48=H48, NOT(ISNUMBER(W48))), "ĐANG CHỜ", IF(AA48&gt;0, "THẮNG", "THUA"))</f>
        <v/>
      </c>
      <c r="AG48" t="inlineStr">
        <is>
          <t>https://quickchart.io/chart/render/zf-9f2e68a7-5158-4e11-9b98-69cae0120990</t>
        </is>
      </c>
      <c r="AH48">
        <f>IF(AG48&lt;&gt;"", IMAGE(AG48, 1), "Chưa có ảnh")</f>
        <v/>
      </c>
    </row>
    <row r="49" ht="95" customHeight="1">
      <c r="A49" t="inlineStr">
        <is>
          <t>2026-10-19</t>
        </is>
      </c>
      <c r="B49" t="inlineStr">
        <is>
          <t>ALGO_16</t>
        </is>
      </c>
      <c r="C49" t="inlineStr">
        <is>
          <t>✨ BỘ 16: GIAO CẮT VÀNG TRUNG HẠN (GOLDEN CROSS SMA20 x SMA50)</t>
        </is>
      </c>
      <c r="D49" t="inlineStr">
        <is>
          <t>#3</t>
        </is>
      </c>
      <c r="E49" t="inlineStr">
        <is>
          <t>VLB</t>
        </is>
      </c>
      <c r="F49" t="inlineStr">
        <is>
          <t>UPCOM</t>
        </is>
      </c>
      <c r="G49" t="inlineStr">
        <is>
          <t>Khai khoáng &amp; VLXD</t>
        </is>
      </c>
      <c r="H49" t="n">
        <v>49.4</v>
      </c>
      <c r="I49" t="n">
        <v>1689.84</v>
      </c>
      <c r="J49" t="n">
        <v>64.04000000000001</v>
      </c>
      <c r="K49" t="n">
        <v>8.51</v>
      </c>
      <c r="L49" t="n">
        <v>52.92</v>
      </c>
      <c r="M49" t="n">
        <v>47.8</v>
      </c>
      <c r="N49" t="n">
        <v>49.4</v>
      </c>
      <c r="O49" t="n">
        <v>1691.97</v>
      </c>
      <c r="P49" t="n">
        <v>1</v>
      </c>
      <c r="Q49" t="n">
        <v>49.8</v>
      </c>
      <c r="R49" t="n">
        <v>47.8</v>
      </c>
      <c r="S49" t="inlineStr"/>
      <c r="T49" t="inlineStr"/>
      <c r="U49" t="inlineStr"/>
      <c r="V49" t="inlineStr"/>
      <c r="W49" t="inlineStr"/>
      <c r="X49" t="inlineStr">
        <is>
          <t>⏳ Chờ hàng về (T+1)</t>
        </is>
      </c>
      <c r="Y49">
        <f>IF(ISNUMBER(S49), ((S49-H49)/H49)-0.004, "")</f>
        <v/>
      </c>
      <c r="Z49">
        <f>IF(ISNUMBER(T49), ((T49-H49)/H49)-0.004, "")</f>
        <v/>
      </c>
      <c r="AA49">
        <f>IF(ISNUMBER(W49), ((W49-H49)/H49)-0.004, IF(P49&gt;0, ((N49-H49)/H49)-0.004, 0))</f>
        <v/>
      </c>
      <c r="AB49">
        <f>IF(AND(ISNUMBER(I49), I49&gt;0, ISNUMBER(O49), O49&gt;0), AA49-((O49-I49)/I49), AA49)</f>
        <v/>
      </c>
      <c r="AC49">
        <f>IF(ISNUMBER(Q49), (Q49-H49)/H49, 0)</f>
        <v/>
      </c>
      <c r="AD49">
        <f>IF(ISNUMBER(R49), (R49-H49)/H49, 0)</f>
        <v/>
      </c>
      <c r="AE49">
        <f>IF(ISNUMBER(Y49), IF(Y49&gt;0, "THẮNG", "THUA"), "CHỜ T+3")</f>
        <v/>
      </c>
      <c r="AF49">
        <f>IF(AND(P49=0, N49=H49, NOT(ISNUMBER(W49))), "ĐANG CHỜ", IF(AA49&gt;0, "THẮNG", "THUA"))</f>
        <v/>
      </c>
      <c r="AG49" t="inlineStr">
        <is>
          <t>https://quickchart.io/chart/render/zf-71f1a2c5-d194-4c34-b775-0ddbe74410d9</t>
        </is>
      </c>
      <c r="AH49">
        <f>IF(AG49&lt;&gt;"", IMAGE(AG49, 1), "Chưa có ảnh")</f>
        <v/>
      </c>
    </row>
    <row r="50" ht="95" customHeight="1">
      <c r="A50" t="inlineStr">
        <is>
          <t>2026-10-19</t>
        </is>
      </c>
      <c r="B50" t="inlineStr">
        <is>
          <t>ALGO_16</t>
        </is>
      </c>
      <c r="C50" t="inlineStr">
        <is>
          <t>✨ BỘ 16: GIAO CẮT VÀNG TRUNG HẠN (GOLDEN CROSS SMA20 x SMA50)</t>
        </is>
      </c>
      <c r="D50" t="inlineStr">
        <is>
          <t>#4</t>
        </is>
      </c>
      <c r="E50" t="inlineStr">
        <is>
          <t>ANV</t>
        </is>
      </c>
      <c r="F50" t="inlineStr">
        <is>
          <t>HOSE</t>
        </is>
      </c>
      <c r="G50" t="inlineStr">
        <is>
          <t>Thủy sản &amp; Xuất khẩu</t>
        </is>
      </c>
      <c r="H50" t="n">
        <v>18.85</v>
      </c>
      <c r="I50" t="n">
        <v>1689.84</v>
      </c>
      <c r="J50" t="n">
        <v>30.63</v>
      </c>
      <c r="K50" t="n">
        <v>1.42</v>
      </c>
      <c r="L50" t="n">
        <v>21.55</v>
      </c>
      <c r="M50" t="n">
        <v>17.62</v>
      </c>
      <c r="N50" t="n">
        <v>18.9</v>
      </c>
      <c r="O50" t="n">
        <v>1691.97</v>
      </c>
      <c r="P50" t="n">
        <v>1</v>
      </c>
      <c r="Q50" t="n">
        <v>19.4</v>
      </c>
      <c r="R50" t="n">
        <v>18.3</v>
      </c>
      <c r="S50" t="inlineStr"/>
      <c r="T50" t="inlineStr"/>
      <c r="U50" t="inlineStr"/>
      <c r="V50" t="inlineStr"/>
      <c r="W50" t="inlineStr"/>
      <c r="X50" t="inlineStr">
        <is>
          <t>⏳ Chờ hàng về (T+1)</t>
        </is>
      </c>
      <c r="Y50">
        <f>IF(ISNUMBER(S50), ((S50-H50)/H50)-0.004, "")</f>
        <v/>
      </c>
      <c r="Z50">
        <f>IF(ISNUMBER(T50), ((T50-H50)/H50)-0.004, "")</f>
        <v/>
      </c>
      <c r="AA50">
        <f>IF(ISNUMBER(W50), ((W50-H50)/H50)-0.004, IF(P50&gt;0, ((N50-H50)/H50)-0.004, 0))</f>
        <v/>
      </c>
      <c r="AB50">
        <f>IF(AND(ISNUMBER(I50), I50&gt;0, ISNUMBER(O50), O50&gt;0), AA50-((O50-I50)/I50), AA50)</f>
        <v/>
      </c>
      <c r="AC50">
        <f>IF(ISNUMBER(Q50), (Q50-H50)/H50, 0)</f>
        <v/>
      </c>
      <c r="AD50">
        <f>IF(ISNUMBER(R50), (R50-H50)/H50, 0)</f>
        <v/>
      </c>
      <c r="AE50">
        <f>IF(ISNUMBER(Y50), IF(Y50&gt;0, "THẮNG", "THUA"), "CHỜ T+3")</f>
        <v/>
      </c>
      <c r="AF50">
        <f>IF(AND(P50=0, N50=H50, NOT(ISNUMBER(W50))), "ĐANG CHỜ", IF(AA50&gt;0, "THẮNG", "THUA"))</f>
        <v/>
      </c>
      <c r="AG50" t="inlineStr">
        <is>
          <t>https://quickchart.io/chart/render/zf-0396ec4c-10b1-4437-9772-0c8a823c0def</t>
        </is>
      </c>
      <c r="AH50">
        <f>IF(AG50&lt;&gt;"", IMAGE(AG50, 1), "Chưa có ảnh")</f>
        <v/>
      </c>
    </row>
    <row r="51" ht="95" customHeight="1">
      <c r="A51" t="inlineStr">
        <is>
          <t>2026-10-19</t>
        </is>
      </c>
      <c r="B51" t="inlineStr">
        <is>
          <t>ALGO_16</t>
        </is>
      </c>
      <c r="C51" t="inlineStr">
        <is>
          <t>✨ BỘ 16: GIAO CẮT VÀNG TRUNG HẠN (GOLDEN CROSS SMA20 x SMA50)</t>
        </is>
      </c>
      <c r="D51" t="inlineStr">
        <is>
          <t>#5</t>
        </is>
      </c>
      <c r="E51" t="inlineStr">
        <is>
          <t>TNG</t>
        </is>
      </c>
      <c r="F51" t="inlineStr">
        <is>
          <t>HNX</t>
        </is>
      </c>
      <c r="G51" t="inlineStr">
        <is>
          <t>Thủy sản &amp; Xuất khẩu</t>
        </is>
      </c>
      <c r="H51" t="n">
        <v>18.5</v>
      </c>
      <c r="I51" t="n">
        <v>1689.84</v>
      </c>
      <c r="J51" t="n">
        <v>26.79</v>
      </c>
      <c r="K51" t="n">
        <v>1.4</v>
      </c>
      <c r="L51" t="n">
        <v>20.93</v>
      </c>
      <c r="M51" t="n">
        <v>17.4</v>
      </c>
      <c r="N51" t="n">
        <v>19</v>
      </c>
      <c r="O51" t="n">
        <v>1691.97</v>
      </c>
      <c r="P51" t="n">
        <v>1</v>
      </c>
      <c r="Q51" t="n">
        <v>19.4</v>
      </c>
      <c r="R51" t="n">
        <v>18</v>
      </c>
      <c r="S51" t="inlineStr"/>
      <c r="T51" t="inlineStr"/>
      <c r="U51" t="inlineStr"/>
      <c r="V51" t="inlineStr"/>
      <c r="W51" t="inlineStr"/>
      <c r="X51" t="inlineStr">
        <is>
          <t>⏳ Chờ hàng về (T+1)</t>
        </is>
      </c>
      <c r="Y51">
        <f>IF(ISNUMBER(S51), ((S51-H51)/H51)-0.004, "")</f>
        <v/>
      </c>
      <c r="Z51">
        <f>IF(ISNUMBER(T51), ((T51-H51)/H51)-0.004, "")</f>
        <v/>
      </c>
      <c r="AA51">
        <f>IF(ISNUMBER(W51), ((W51-H51)/H51)-0.004, IF(P51&gt;0, ((N51-H51)/H51)-0.004, 0))</f>
        <v/>
      </c>
      <c r="AB51">
        <f>IF(AND(ISNUMBER(I51), I51&gt;0, ISNUMBER(O51), O51&gt;0), AA51-((O51-I51)/I51), AA51)</f>
        <v/>
      </c>
      <c r="AC51">
        <f>IF(ISNUMBER(Q51), (Q51-H51)/H51, 0)</f>
        <v/>
      </c>
      <c r="AD51">
        <f>IF(ISNUMBER(R51), (R51-H51)/H51, 0)</f>
        <v/>
      </c>
      <c r="AE51">
        <f>IF(ISNUMBER(Y51), IF(Y51&gt;0, "THẮNG", "THUA"), "CHỜ T+3")</f>
        <v/>
      </c>
      <c r="AF51">
        <f>IF(AND(P51=0, N51=H51, NOT(ISNUMBER(W51))), "ĐANG CHỜ", IF(AA51&gt;0, "THẮNG", "THUA"))</f>
        <v/>
      </c>
      <c r="AG51" t="inlineStr">
        <is>
          <t>https://quickchart.io/chart/render/zf-e4ea42c5-3633-4f63-9bcb-1c135bb5645a</t>
        </is>
      </c>
      <c r="AH51">
        <f>IF(AG51&lt;&gt;"", IMAGE(AG51, 1), "Chưa có ảnh")</f>
        <v/>
      </c>
    </row>
    <row r="52" ht="95" customHeight="1">
      <c r="A52" t="inlineStr">
        <is>
          <t>2026-10-19</t>
        </is>
      </c>
      <c r="B52" t="inlineStr">
        <is>
          <t>ALGO_17</t>
        </is>
      </c>
      <c r="C52" t="inlineStr">
        <is>
          <t>🌈 BỘ 17: DẢI RUY-BĂNG EMA ĐỒNG THUẬN TĂNG (EMA RIBBON TREND)</t>
        </is>
      </c>
      <c r="D52" t="inlineStr">
        <is>
          <t>#1</t>
        </is>
      </c>
      <c r="E52" t="inlineStr">
        <is>
          <t>MSR</t>
        </is>
      </c>
      <c r="F52" t="inlineStr">
        <is>
          <t>UPCOM</t>
        </is>
      </c>
      <c r="G52" t="inlineStr">
        <is>
          <t>Bán lẻ &amp; Phân phối</t>
        </is>
      </c>
      <c r="H52" t="n">
        <v>65.5</v>
      </c>
      <c r="I52" t="n">
        <v>1689.84</v>
      </c>
      <c r="J52" t="n">
        <v>114.64</v>
      </c>
      <c r="K52" t="n">
        <v>0.37</v>
      </c>
      <c r="L52" t="n">
        <v>74.87</v>
      </c>
      <c r="M52" t="n">
        <v>61.24</v>
      </c>
      <c r="N52" t="n">
        <v>65.09999999999999</v>
      </c>
      <c r="O52" t="n">
        <v>1691.97</v>
      </c>
      <c r="P52" t="n">
        <v>1</v>
      </c>
      <c r="Q52" t="n">
        <v>66.3</v>
      </c>
      <c r="R52" t="n">
        <v>63</v>
      </c>
      <c r="S52" t="inlineStr"/>
      <c r="T52" t="inlineStr"/>
      <c r="U52" t="inlineStr"/>
      <c r="V52" t="inlineStr"/>
      <c r="W52" t="inlineStr"/>
      <c r="X52" t="inlineStr">
        <is>
          <t>⏳ Chờ hàng về (T+1)</t>
        </is>
      </c>
      <c r="Y52">
        <f>IF(ISNUMBER(S52), ((S52-H52)/H52)-0.004, "")</f>
        <v/>
      </c>
      <c r="Z52">
        <f>IF(ISNUMBER(T52), ((T52-H52)/H52)-0.004, "")</f>
        <v/>
      </c>
      <c r="AA52">
        <f>IF(ISNUMBER(W52), ((W52-H52)/H52)-0.004, IF(P52&gt;0, ((N52-H52)/H52)-0.004, 0))</f>
        <v/>
      </c>
      <c r="AB52">
        <f>IF(AND(ISNUMBER(I52), I52&gt;0, ISNUMBER(O52), O52&gt;0), AA52-((O52-I52)/I52), AA52)</f>
        <v/>
      </c>
      <c r="AC52">
        <f>IF(ISNUMBER(Q52), (Q52-H52)/H52, 0)</f>
        <v/>
      </c>
      <c r="AD52">
        <f>IF(ISNUMBER(R52), (R52-H52)/H52, 0)</f>
        <v/>
      </c>
      <c r="AE52">
        <f>IF(ISNUMBER(Y52), IF(Y52&gt;0, "THẮNG", "THUA"), "CHỜ T+3")</f>
        <v/>
      </c>
      <c r="AF52">
        <f>IF(AND(P52=0, N52=H52, NOT(ISNUMBER(W52))), "ĐANG CHỜ", IF(AA52&gt;0, "THẮNG", "THUA"))</f>
        <v/>
      </c>
      <c r="AG52" t="inlineStr">
        <is>
          <t>https://quickchart.io/chart/render/zf-c0ebeaf4-d50a-4801-8eb0-cf41df27a5a0</t>
        </is>
      </c>
      <c r="AH52">
        <f>IF(AG52&lt;&gt;"", IMAGE(AG52, 1), "Chưa có ảnh")</f>
        <v/>
      </c>
    </row>
    <row r="53" ht="95" customHeight="1">
      <c r="A53" t="inlineStr">
        <is>
          <t>2026-10-19</t>
        </is>
      </c>
      <c r="B53" t="inlineStr">
        <is>
          <t>ALGO_17</t>
        </is>
      </c>
      <c r="C53" t="inlineStr">
        <is>
          <t>🌈 BỘ 17: DẢI RUY-BĂNG EMA ĐỒNG THUẬN TĂNG (EMA RIBBON TREND)</t>
        </is>
      </c>
      <c r="D53" t="inlineStr">
        <is>
          <t>#2</t>
        </is>
      </c>
      <c r="E53" t="inlineStr">
        <is>
          <t>AAS</t>
        </is>
      </c>
      <c r="F53" t="inlineStr">
        <is>
          <t>UPCOM</t>
        </is>
      </c>
      <c r="G53" t="inlineStr">
        <is>
          <t>Chứng khoán</t>
        </is>
      </c>
      <c r="H53" t="n">
        <v>10.3</v>
      </c>
      <c r="I53" t="n">
        <v>1689.84</v>
      </c>
      <c r="J53" t="n">
        <v>96.56</v>
      </c>
      <c r="K53" t="n">
        <v>4.51</v>
      </c>
      <c r="L53" t="n">
        <v>11.68</v>
      </c>
      <c r="M53" t="n">
        <v>9.67</v>
      </c>
      <c r="N53" t="n">
        <v>10.3</v>
      </c>
      <c r="O53" t="n">
        <v>1691.97</v>
      </c>
      <c r="P53" t="n">
        <v>1</v>
      </c>
      <c r="Q53" t="n">
        <v>10.4</v>
      </c>
      <c r="R53" t="n">
        <v>10.1</v>
      </c>
      <c r="S53" t="inlineStr"/>
      <c r="T53" t="inlineStr"/>
      <c r="U53" t="inlineStr"/>
      <c r="V53" t="inlineStr"/>
      <c r="W53" t="inlineStr"/>
      <c r="X53" t="inlineStr">
        <is>
          <t>⏳ Chờ hàng về (T+1)</t>
        </is>
      </c>
      <c r="Y53">
        <f>IF(ISNUMBER(S53), ((S53-H53)/H53)-0.004, "")</f>
        <v/>
      </c>
      <c r="Z53">
        <f>IF(ISNUMBER(T53), ((T53-H53)/H53)-0.004, "")</f>
        <v/>
      </c>
      <c r="AA53">
        <f>IF(ISNUMBER(W53), ((W53-H53)/H53)-0.004, IF(P53&gt;0, ((N53-H53)/H53)-0.004, 0))</f>
        <v/>
      </c>
      <c r="AB53">
        <f>IF(AND(ISNUMBER(I53), I53&gt;0, ISNUMBER(O53), O53&gt;0), AA53-((O53-I53)/I53), AA53)</f>
        <v/>
      </c>
      <c r="AC53">
        <f>IF(ISNUMBER(Q53), (Q53-H53)/H53, 0)</f>
        <v/>
      </c>
      <c r="AD53">
        <f>IF(ISNUMBER(R53), (R53-H53)/H53, 0)</f>
        <v/>
      </c>
      <c r="AE53">
        <f>IF(ISNUMBER(Y53), IF(Y53&gt;0, "THẮNG", "THUA"), "CHỜ T+3")</f>
        <v/>
      </c>
      <c r="AF53">
        <f>IF(AND(P53=0, N53=H53, NOT(ISNUMBER(W53))), "ĐANG CHỜ", IF(AA53&gt;0, "THẮNG", "THUA"))</f>
        <v/>
      </c>
      <c r="AG53" t="inlineStr">
        <is>
          <t>https://quickchart.io/chart/render/zf-e9beffbf-0bfc-4750-ae0e-197caf15de04</t>
        </is>
      </c>
      <c r="AH53">
        <f>IF(AG53&lt;&gt;"", IMAGE(AG53, 1), "Chưa có ảnh")</f>
        <v/>
      </c>
    </row>
    <row r="54" ht="95" customHeight="1">
      <c r="A54" t="inlineStr">
        <is>
          <t>2026-10-19</t>
        </is>
      </c>
      <c r="B54" t="inlineStr">
        <is>
          <t>ALGO_17</t>
        </is>
      </c>
      <c r="C54" t="inlineStr">
        <is>
          <t>🌈 BỘ 17: DẢI RUY-BĂNG EMA ĐỒNG THUẬN TĂNG (EMA RIBBON TREND)</t>
        </is>
      </c>
      <c r="D54" t="inlineStr">
        <is>
          <t>#3</t>
        </is>
      </c>
      <c r="E54" t="inlineStr">
        <is>
          <t>VEA</t>
        </is>
      </c>
      <c r="F54" t="inlineStr">
        <is>
          <t>UPCOM</t>
        </is>
      </c>
      <c r="G54" t="inlineStr">
        <is>
          <t>Sản xuất Công nghiệp</t>
        </is>
      </c>
      <c r="H54" t="n">
        <v>39</v>
      </c>
      <c r="I54" t="n">
        <v>1689.84</v>
      </c>
      <c r="J54" t="n">
        <v>85.87</v>
      </c>
      <c r="K54" t="n">
        <v>1.33</v>
      </c>
      <c r="L54" t="n">
        <v>41.78</v>
      </c>
      <c r="M54" t="n">
        <v>37.74</v>
      </c>
      <c r="N54" t="n">
        <v>39</v>
      </c>
      <c r="O54" t="n">
        <v>1691.97</v>
      </c>
      <c r="P54" t="n">
        <v>1</v>
      </c>
      <c r="Q54" t="n">
        <v>39.2</v>
      </c>
      <c r="R54" t="n">
        <v>38.4</v>
      </c>
      <c r="S54" t="inlineStr"/>
      <c r="T54" t="inlineStr"/>
      <c r="U54" t="inlineStr"/>
      <c r="V54" t="inlineStr"/>
      <c r="W54" t="inlineStr"/>
      <c r="X54" t="inlineStr">
        <is>
          <t>⏳ Chờ hàng về (T+1)</t>
        </is>
      </c>
      <c r="Y54">
        <f>IF(ISNUMBER(S54), ((S54-H54)/H54)-0.004, "")</f>
        <v/>
      </c>
      <c r="Z54">
        <f>IF(ISNUMBER(T54), ((T54-H54)/H54)-0.004, "")</f>
        <v/>
      </c>
      <c r="AA54">
        <f>IF(ISNUMBER(W54), ((W54-H54)/H54)-0.004, IF(P54&gt;0, ((N54-H54)/H54)-0.004, 0))</f>
        <v/>
      </c>
      <c r="AB54">
        <f>IF(AND(ISNUMBER(I54), I54&gt;0, ISNUMBER(O54), O54&gt;0), AA54-((O54-I54)/I54), AA54)</f>
        <v/>
      </c>
      <c r="AC54">
        <f>IF(ISNUMBER(Q54), (Q54-H54)/H54, 0)</f>
        <v/>
      </c>
      <c r="AD54">
        <f>IF(ISNUMBER(R54), (R54-H54)/H54, 0)</f>
        <v/>
      </c>
      <c r="AE54">
        <f>IF(ISNUMBER(Y54), IF(Y54&gt;0, "THẮNG", "THUA"), "CHỜ T+3")</f>
        <v/>
      </c>
      <c r="AF54">
        <f>IF(AND(P54=0, N54=H54, NOT(ISNUMBER(W54))), "ĐANG CHỜ", IF(AA54&gt;0, "THẮNG", "THUA"))</f>
        <v/>
      </c>
      <c r="AG54" t="inlineStr">
        <is>
          <t>https://quickchart.io/chart/render/zf-ac637193-68e4-4a47-b717-a25c3d9983b2</t>
        </is>
      </c>
      <c r="AH54">
        <f>IF(AG54&lt;&gt;"", IMAGE(AG54, 1), "Chưa có ảnh")</f>
        <v/>
      </c>
    </row>
    <row r="55" ht="95" customHeight="1">
      <c r="A55" t="inlineStr">
        <is>
          <t>2026-10-19</t>
        </is>
      </c>
      <c r="B55" t="inlineStr">
        <is>
          <t>ALGO_17</t>
        </is>
      </c>
      <c r="C55" t="inlineStr">
        <is>
          <t>🌈 BỘ 17: DẢI RUY-BĂNG EMA ĐỒNG THUẬN TĂNG (EMA RIBBON TREND)</t>
        </is>
      </c>
      <c r="D55" t="inlineStr">
        <is>
          <t>#4</t>
        </is>
      </c>
      <c r="E55" t="inlineStr">
        <is>
          <t>SCL</t>
        </is>
      </c>
      <c r="F55" t="inlineStr">
        <is>
          <t>UPCOM</t>
        </is>
      </c>
      <c r="G55" t="inlineStr">
        <is>
          <t>Khai khoáng &amp; VLXD</t>
        </is>
      </c>
      <c r="H55" t="n">
        <v>30.3</v>
      </c>
      <c r="I55" t="n">
        <v>1689.84</v>
      </c>
      <c r="J55" t="n">
        <v>71.98999999999999</v>
      </c>
      <c r="K55" t="n">
        <v>2.33</v>
      </c>
      <c r="L55" t="n">
        <v>34.54</v>
      </c>
      <c r="M55" t="n">
        <v>28.37</v>
      </c>
      <c r="N55" t="n">
        <v>30.8</v>
      </c>
      <c r="O55" t="n">
        <v>1691.97</v>
      </c>
      <c r="P55" t="n">
        <v>1</v>
      </c>
      <c r="Q55" t="n">
        <v>31</v>
      </c>
      <c r="R55" t="n">
        <v>29.8</v>
      </c>
      <c r="S55" t="inlineStr"/>
      <c r="T55" t="inlineStr"/>
      <c r="U55" t="inlineStr"/>
      <c r="V55" t="inlineStr"/>
      <c r="W55" t="inlineStr"/>
      <c r="X55" t="inlineStr">
        <is>
          <t>⏳ Chờ hàng về (T+1)</t>
        </is>
      </c>
      <c r="Y55">
        <f>IF(ISNUMBER(S55), ((S55-H55)/H55)-0.004, "")</f>
        <v/>
      </c>
      <c r="Z55">
        <f>IF(ISNUMBER(T55), ((T55-H55)/H55)-0.004, "")</f>
        <v/>
      </c>
      <c r="AA55">
        <f>IF(ISNUMBER(W55), ((W55-H55)/H55)-0.004, IF(P55&gt;0, ((N55-H55)/H55)-0.004, 0))</f>
        <v/>
      </c>
      <c r="AB55">
        <f>IF(AND(ISNUMBER(I55), I55&gt;0, ISNUMBER(O55), O55&gt;0), AA55-((O55-I55)/I55), AA55)</f>
        <v/>
      </c>
      <c r="AC55">
        <f>IF(ISNUMBER(Q55), (Q55-H55)/H55, 0)</f>
        <v/>
      </c>
      <c r="AD55">
        <f>IF(ISNUMBER(R55), (R55-H55)/H55, 0)</f>
        <v/>
      </c>
      <c r="AE55">
        <f>IF(ISNUMBER(Y55), IF(Y55&gt;0, "THẮNG", "THUA"), "CHỜ T+3")</f>
        <v/>
      </c>
      <c r="AF55">
        <f>IF(AND(P55=0, N55=H55, NOT(ISNUMBER(W55))), "ĐANG CHỜ", IF(AA55&gt;0, "THẮNG", "THUA"))</f>
        <v/>
      </c>
      <c r="AG55" t="inlineStr">
        <is>
          <t>https://quickchart.io/chart/render/zf-72b8ff2b-b709-4b55-a7da-069818c441b0</t>
        </is>
      </c>
      <c r="AH55">
        <f>IF(AG55&lt;&gt;"", IMAGE(AG55, 1), "Chưa có ảnh")</f>
        <v/>
      </c>
    </row>
    <row r="56" ht="95" customHeight="1">
      <c r="A56" t="inlineStr">
        <is>
          <t>2026-10-19</t>
        </is>
      </c>
      <c r="B56" t="inlineStr">
        <is>
          <t>ALGO_17</t>
        </is>
      </c>
      <c r="C56" t="inlineStr">
        <is>
          <t>🌈 BỘ 17: DẢI RUY-BĂNG EMA ĐỒNG THUẬN TĂNG (EMA RIBBON TREND)</t>
        </is>
      </c>
      <c r="D56" t="inlineStr">
        <is>
          <t>#5</t>
        </is>
      </c>
      <c r="E56" t="inlineStr">
        <is>
          <t>DXP</t>
        </is>
      </c>
      <c r="F56" t="inlineStr">
        <is>
          <t>HNX</t>
        </is>
      </c>
      <c r="G56" t="inlineStr">
        <is>
          <t>Cảng biển &amp; Vận tải</t>
        </is>
      </c>
      <c r="H56" t="n">
        <v>15</v>
      </c>
      <c r="I56" t="n">
        <v>1689.84</v>
      </c>
      <c r="J56" t="n">
        <v>67.95999999999999</v>
      </c>
      <c r="K56" t="n">
        <v>0.61</v>
      </c>
      <c r="L56" t="n">
        <v>17.14</v>
      </c>
      <c r="M56" t="n">
        <v>14.03</v>
      </c>
      <c r="N56" t="n">
        <v>15.5</v>
      </c>
      <c r="O56" t="n">
        <v>1691.97</v>
      </c>
      <c r="P56" t="n">
        <v>1</v>
      </c>
      <c r="Q56" t="n">
        <v>15.5</v>
      </c>
      <c r="R56" t="n">
        <v>14.6</v>
      </c>
      <c r="S56" t="inlineStr"/>
      <c r="T56" t="inlineStr"/>
      <c r="U56" t="inlineStr"/>
      <c r="V56" t="inlineStr"/>
      <c r="W56" t="inlineStr"/>
      <c r="X56" t="inlineStr">
        <is>
          <t>⏳ Chờ hàng về (T+1)</t>
        </is>
      </c>
      <c r="Y56">
        <f>IF(ISNUMBER(S56), ((S56-H56)/H56)-0.004, "")</f>
        <v/>
      </c>
      <c r="Z56">
        <f>IF(ISNUMBER(T56), ((T56-H56)/H56)-0.004, "")</f>
        <v/>
      </c>
      <c r="AA56">
        <f>IF(ISNUMBER(W56), ((W56-H56)/H56)-0.004, IF(P56&gt;0, ((N56-H56)/H56)-0.004, 0))</f>
        <v/>
      </c>
      <c r="AB56">
        <f>IF(AND(ISNUMBER(I56), I56&gt;0, ISNUMBER(O56), O56&gt;0), AA56-((O56-I56)/I56), AA56)</f>
        <v/>
      </c>
      <c r="AC56">
        <f>IF(ISNUMBER(Q56), (Q56-H56)/H56, 0)</f>
        <v/>
      </c>
      <c r="AD56">
        <f>IF(ISNUMBER(R56), (R56-H56)/H56, 0)</f>
        <v/>
      </c>
      <c r="AE56">
        <f>IF(ISNUMBER(Y56), IF(Y56&gt;0, "THẮNG", "THUA"), "CHỜ T+3")</f>
        <v/>
      </c>
      <c r="AF56">
        <f>IF(AND(P56=0, N56=H56, NOT(ISNUMBER(W56))), "ĐANG CHỜ", IF(AA56&gt;0, "THẮNG", "THUA"))</f>
        <v/>
      </c>
      <c r="AG56" t="inlineStr">
        <is>
          <t>https://quickchart.io/chart/render/zf-6763d6ba-ee3d-40ed-ba1d-0436bb94610f</t>
        </is>
      </c>
      <c r="AH56">
        <f>IF(AG56&lt;&gt;"", IMAGE(AG56, 1), "Chưa có ảnh")</f>
        <v/>
      </c>
    </row>
    <row r="57" ht="95" customHeight="1">
      <c r="A57" t="inlineStr">
        <is>
          <t>2026-10-19</t>
        </is>
      </c>
      <c r="B57" t="inlineStr">
        <is>
          <t>ALGO_18</t>
        </is>
      </c>
      <c r="C57" t="inlineStr">
        <is>
          <t>🔁 BỘ 18: ĐẢO CHIỀU ĐỘNG LƯỢNG STOCHASTIC (STOCHASTIC CROSS)</t>
        </is>
      </c>
      <c r="D57" t="inlineStr">
        <is>
          <t>#1</t>
        </is>
      </c>
      <c r="E57" t="inlineStr">
        <is>
          <t>VLB</t>
        </is>
      </c>
      <c r="F57" t="inlineStr">
        <is>
          <t>UPCOM</t>
        </is>
      </c>
      <c r="G57" t="inlineStr">
        <is>
          <t>Khai khoáng &amp; VLXD</t>
        </is>
      </c>
      <c r="H57" t="n">
        <v>49.4</v>
      </c>
      <c r="I57" t="n">
        <v>1689.84</v>
      </c>
      <c r="J57" t="n">
        <v>61.55</v>
      </c>
      <c r="K57" t="n">
        <v>8.51</v>
      </c>
      <c r="L57" t="n">
        <v>52.92</v>
      </c>
      <c r="M57" t="n">
        <v>47.8</v>
      </c>
      <c r="N57" t="n">
        <v>49.4</v>
      </c>
      <c r="O57" t="n">
        <v>1691.97</v>
      </c>
      <c r="P57" t="n">
        <v>1</v>
      </c>
      <c r="Q57" t="n">
        <v>49.8</v>
      </c>
      <c r="R57" t="n">
        <v>47.8</v>
      </c>
      <c r="S57" t="inlineStr"/>
      <c r="T57" t="inlineStr"/>
      <c r="U57" t="inlineStr"/>
      <c r="V57" t="inlineStr"/>
      <c r="W57" t="inlineStr"/>
      <c r="X57" t="inlineStr">
        <is>
          <t>⏳ Chờ hàng về (T+1)</t>
        </is>
      </c>
      <c r="Y57">
        <f>IF(ISNUMBER(S57), ((S57-H57)/H57)-0.004, "")</f>
        <v/>
      </c>
      <c r="Z57">
        <f>IF(ISNUMBER(T57), ((T57-H57)/H57)-0.004, "")</f>
        <v/>
      </c>
      <c r="AA57">
        <f>IF(ISNUMBER(W57), ((W57-H57)/H57)-0.004, IF(P57&gt;0, ((N57-H57)/H57)-0.004, 0))</f>
        <v/>
      </c>
      <c r="AB57">
        <f>IF(AND(ISNUMBER(I57), I57&gt;0, ISNUMBER(O57), O57&gt;0), AA57-((O57-I57)/I57), AA57)</f>
        <v/>
      </c>
      <c r="AC57">
        <f>IF(ISNUMBER(Q57), (Q57-H57)/H57, 0)</f>
        <v/>
      </c>
      <c r="AD57">
        <f>IF(ISNUMBER(R57), (R57-H57)/H57, 0)</f>
        <v/>
      </c>
      <c r="AE57">
        <f>IF(ISNUMBER(Y57), IF(Y57&gt;0, "THẮNG", "THUA"), "CHỜ T+3")</f>
        <v/>
      </c>
      <c r="AF57">
        <f>IF(AND(P57=0, N57=H57, NOT(ISNUMBER(W57))), "ĐANG CHỜ", IF(AA57&gt;0, "THẮNG", "THUA"))</f>
        <v/>
      </c>
      <c r="AG57" t="inlineStr">
        <is>
          <t>https://quickchart.io/chart/render/zf-71f1a2c5-d194-4c34-b775-0ddbe74410d9</t>
        </is>
      </c>
      <c r="AH57">
        <f>IF(AG57&lt;&gt;"", IMAGE(AG57, 1), "Chưa có ảnh")</f>
        <v/>
      </c>
    </row>
    <row r="58" ht="95" customHeight="1">
      <c r="A58" t="inlineStr">
        <is>
          <t>2026-10-19</t>
        </is>
      </c>
      <c r="B58" t="inlineStr">
        <is>
          <t>ALGO_18</t>
        </is>
      </c>
      <c r="C58" t="inlineStr">
        <is>
          <t>🔁 BỘ 18: ĐẢO CHIỀU ĐỘNG LƯỢNG STOCHASTIC (STOCHASTIC CROSS)</t>
        </is>
      </c>
      <c r="D58" t="inlineStr">
        <is>
          <t>#2</t>
        </is>
      </c>
      <c r="E58" t="inlineStr">
        <is>
          <t>FRT</t>
        </is>
      </c>
      <c r="F58" t="inlineStr">
        <is>
          <t>HOSE</t>
        </is>
      </c>
      <c r="G58" t="inlineStr">
        <is>
          <t>Bán lẻ &amp; Phân phối</t>
        </is>
      </c>
      <c r="H58" t="n">
        <v>146</v>
      </c>
      <c r="I58" t="n">
        <v>1689.84</v>
      </c>
      <c r="J58" t="n">
        <v>48.11</v>
      </c>
      <c r="K58" t="n">
        <v>1.76</v>
      </c>
      <c r="L58" t="n">
        <v>165.9</v>
      </c>
      <c r="M58" t="n">
        <v>136.95</v>
      </c>
      <c r="N58" t="n">
        <v>149.4</v>
      </c>
      <c r="O58" t="n">
        <v>1691.97</v>
      </c>
      <c r="P58" t="n">
        <v>1</v>
      </c>
      <c r="Q58" t="n">
        <v>149.4</v>
      </c>
      <c r="R58" t="n">
        <v>140</v>
      </c>
      <c r="S58" t="inlineStr"/>
      <c r="T58" t="inlineStr"/>
      <c r="U58" t="inlineStr"/>
      <c r="V58" t="inlineStr"/>
      <c r="W58" t="inlineStr"/>
      <c r="X58" t="inlineStr">
        <is>
          <t>⏳ Chờ hàng về (T+1)</t>
        </is>
      </c>
      <c r="Y58">
        <f>IF(ISNUMBER(S58), ((S58-H58)/H58)-0.004, "")</f>
        <v/>
      </c>
      <c r="Z58">
        <f>IF(ISNUMBER(T58), ((T58-H58)/H58)-0.004, "")</f>
        <v/>
      </c>
      <c r="AA58">
        <f>IF(ISNUMBER(W58), ((W58-H58)/H58)-0.004, IF(P58&gt;0, ((N58-H58)/H58)-0.004, 0))</f>
        <v/>
      </c>
      <c r="AB58">
        <f>IF(AND(ISNUMBER(I58), I58&gt;0, ISNUMBER(O58), O58&gt;0), AA58-((O58-I58)/I58), AA58)</f>
        <v/>
      </c>
      <c r="AC58">
        <f>IF(ISNUMBER(Q58), (Q58-H58)/H58, 0)</f>
        <v/>
      </c>
      <c r="AD58">
        <f>IF(ISNUMBER(R58), (R58-H58)/H58, 0)</f>
        <v/>
      </c>
      <c r="AE58">
        <f>IF(ISNUMBER(Y58), IF(Y58&gt;0, "THẮNG", "THUA"), "CHỜ T+3")</f>
        <v/>
      </c>
      <c r="AF58">
        <f>IF(AND(P58=0, N58=H58, NOT(ISNUMBER(W58))), "ĐANG CHỜ", IF(AA58&gt;0, "THẮNG", "THUA"))</f>
        <v/>
      </c>
      <c r="AG58" t="inlineStr">
        <is>
          <t>https://quickchart.io/chart/render/zf-11afd18c-418e-4b18-af9c-52de7623cf95</t>
        </is>
      </c>
      <c r="AH58">
        <f>IF(AG58&lt;&gt;"", IMAGE(AG58, 1), "Chưa có ảnh")</f>
        <v/>
      </c>
    </row>
    <row r="59" ht="95" customHeight="1">
      <c r="A59" t="inlineStr">
        <is>
          <t>2026-10-19</t>
        </is>
      </c>
      <c r="B59" t="inlineStr">
        <is>
          <t>ALGO_18</t>
        </is>
      </c>
      <c r="C59" t="inlineStr">
        <is>
          <t>🔁 BỘ 18: ĐẢO CHIỀU ĐỘNG LƯỢNG STOCHASTIC (STOCHASTIC CROSS)</t>
        </is>
      </c>
      <c r="D59" t="inlineStr">
        <is>
          <t>#3</t>
        </is>
      </c>
      <c r="E59" t="inlineStr">
        <is>
          <t>DHC</t>
        </is>
      </c>
      <c r="F59" t="inlineStr">
        <is>
          <t>HOSE</t>
        </is>
      </c>
      <c r="G59" t="inlineStr">
        <is>
          <t>Hóa chất &amp; Chế biến</t>
        </is>
      </c>
      <c r="H59" t="n">
        <v>37.8</v>
      </c>
      <c r="I59" t="n">
        <v>1689.84</v>
      </c>
      <c r="J59" t="n">
        <v>28.19</v>
      </c>
      <c r="K59" t="n">
        <v>0.65</v>
      </c>
      <c r="L59" t="n">
        <v>42.26</v>
      </c>
      <c r="M59" t="n">
        <v>35.77</v>
      </c>
      <c r="N59" t="n">
        <v>38.15</v>
      </c>
      <c r="O59" t="n">
        <v>1691.97</v>
      </c>
      <c r="P59" t="n">
        <v>1</v>
      </c>
      <c r="Q59" t="n">
        <v>38.15</v>
      </c>
      <c r="R59" t="n">
        <v>37</v>
      </c>
      <c r="S59" t="inlineStr"/>
      <c r="T59" t="inlineStr"/>
      <c r="U59" t="inlineStr"/>
      <c r="V59" t="inlineStr"/>
      <c r="W59" t="inlineStr"/>
      <c r="X59" t="inlineStr">
        <is>
          <t>⏳ Chờ hàng về (T+1)</t>
        </is>
      </c>
      <c r="Y59">
        <f>IF(ISNUMBER(S59), ((S59-H59)/H59)-0.004, "")</f>
        <v/>
      </c>
      <c r="Z59">
        <f>IF(ISNUMBER(T59), ((T59-H59)/H59)-0.004, "")</f>
        <v/>
      </c>
      <c r="AA59">
        <f>IF(ISNUMBER(W59), ((W59-H59)/H59)-0.004, IF(P59&gt;0, ((N59-H59)/H59)-0.004, 0))</f>
        <v/>
      </c>
      <c r="AB59">
        <f>IF(AND(ISNUMBER(I59), I59&gt;0, ISNUMBER(O59), O59&gt;0), AA59-((O59-I59)/I59), AA59)</f>
        <v/>
      </c>
      <c r="AC59">
        <f>IF(ISNUMBER(Q59), (Q59-H59)/H59, 0)</f>
        <v/>
      </c>
      <c r="AD59">
        <f>IF(ISNUMBER(R59), (R59-H59)/H59, 0)</f>
        <v/>
      </c>
      <c r="AE59">
        <f>IF(ISNUMBER(Y59), IF(Y59&gt;0, "THẮNG", "THUA"), "CHỜ T+3")</f>
        <v/>
      </c>
      <c r="AF59">
        <f>IF(AND(P59=0, N59=H59, NOT(ISNUMBER(W59))), "ĐANG CHỜ", IF(AA59&gt;0, "THẮNG", "THUA"))</f>
        <v/>
      </c>
      <c r="AG59" t="inlineStr">
        <is>
          <t>https://quickchart.io/chart/render/zf-89eb8984-161e-44f8-bde1-92ed559c9cb8</t>
        </is>
      </c>
      <c r="AH59">
        <f>IF(AG59&lt;&gt;"", IMAGE(AG59, 1), "Chưa có ảnh")</f>
        <v/>
      </c>
    </row>
    <row r="60" ht="95" customHeight="1">
      <c r="A60" t="inlineStr">
        <is>
          <t>2026-10-19</t>
        </is>
      </c>
      <c r="B60" t="inlineStr">
        <is>
          <t>ALGO_18</t>
        </is>
      </c>
      <c r="C60" t="inlineStr">
        <is>
          <t>🔁 BỘ 18: ĐẢO CHIỀU ĐỘNG LƯỢNG STOCHASTIC (STOCHASTIC CROSS)</t>
        </is>
      </c>
      <c r="D60" t="inlineStr">
        <is>
          <t>#4</t>
        </is>
      </c>
      <c r="E60" t="inlineStr">
        <is>
          <t>VGC</t>
        </is>
      </c>
      <c r="F60" t="inlineStr">
        <is>
          <t>HOSE</t>
        </is>
      </c>
      <c r="G60" t="inlineStr">
        <is>
          <t>BĐS Khu Công Nghiệp</t>
        </is>
      </c>
      <c r="H60" t="n">
        <v>44.25</v>
      </c>
      <c r="I60" t="n">
        <v>1689.84</v>
      </c>
      <c r="J60" t="n">
        <v>23.62</v>
      </c>
      <c r="K60" t="n">
        <v>0.51</v>
      </c>
      <c r="L60" t="n">
        <v>49.4</v>
      </c>
      <c r="M60" t="n">
        <v>41.91</v>
      </c>
      <c r="N60" t="n">
        <v>44.9</v>
      </c>
      <c r="O60" t="n">
        <v>1691.97</v>
      </c>
      <c r="P60" t="n">
        <v>1</v>
      </c>
      <c r="Q60" t="n">
        <v>45.45</v>
      </c>
      <c r="R60" t="n">
        <v>43.15</v>
      </c>
      <c r="S60" t="inlineStr"/>
      <c r="T60" t="inlineStr"/>
      <c r="U60" t="inlineStr"/>
      <c r="V60" t="inlineStr"/>
      <c r="W60" t="inlineStr"/>
      <c r="X60" t="inlineStr">
        <is>
          <t>⏳ Chờ hàng về (T+1)</t>
        </is>
      </c>
      <c r="Y60">
        <f>IF(ISNUMBER(S60), ((S60-H60)/H60)-0.004, "")</f>
        <v/>
      </c>
      <c r="Z60">
        <f>IF(ISNUMBER(T60), ((T60-H60)/H60)-0.004, "")</f>
        <v/>
      </c>
      <c r="AA60">
        <f>IF(ISNUMBER(W60), ((W60-H60)/H60)-0.004, IF(P60&gt;0, ((N60-H60)/H60)-0.004, 0))</f>
        <v/>
      </c>
      <c r="AB60">
        <f>IF(AND(ISNUMBER(I60), I60&gt;0, ISNUMBER(O60), O60&gt;0), AA60-((O60-I60)/I60), AA60)</f>
        <v/>
      </c>
      <c r="AC60">
        <f>IF(ISNUMBER(Q60), (Q60-H60)/H60, 0)</f>
        <v/>
      </c>
      <c r="AD60">
        <f>IF(ISNUMBER(R60), (R60-H60)/H60, 0)</f>
        <v/>
      </c>
      <c r="AE60">
        <f>IF(ISNUMBER(Y60), IF(Y60&gt;0, "THẮNG", "THUA"), "CHỜ T+3")</f>
        <v/>
      </c>
      <c r="AF60">
        <f>IF(AND(P60=0, N60=H60, NOT(ISNUMBER(W60))), "ĐANG CHỜ", IF(AA60&gt;0, "THẮNG", "THUA"))</f>
        <v/>
      </c>
      <c r="AG60" t="inlineStr">
        <is>
          <t>https://quickchart.io/chart/render/zf-f7e5b0ef-965a-4aa8-b1ed-884029f50523</t>
        </is>
      </c>
      <c r="AH60">
        <f>IF(AG60&lt;&gt;"", IMAGE(AG60, 1), "Chưa có ảnh")</f>
        <v/>
      </c>
    </row>
    <row r="61" ht="95" customHeight="1">
      <c r="A61" t="inlineStr">
        <is>
          <t>2026-10-19</t>
        </is>
      </c>
      <c r="B61" t="inlineStr">
        <is>
          <t>ALGO_18</t>
        </is>
      </c>
      <c r="C61" t="inlineStr">
        <is>
          <t>🔁 BỘ 18: ĐẢO CHIỀU ĐỘNG LƯỢNG STOCHASTIC (STOCHASTIC CROSS)</t>
        </is>
      </c>
      <c r="D61" t="inlineStr">
        <is>
          <t>#5</t>
        </is>
      </c>
      <c r="E61" t="inlineStr">
        <is>
          <t>MSN</t>
        </is>
      </c>
      <c r="F61" t="inlineStr">
        <is>
          <t>HOSE</t>
        </is>
      </c>
      <c r="G61" t="inlineStr">
        <is>
          <t>Thực phẩm &amp; Tiêu dùng</t>
        </is>
      </c>
      <c r="H61" t="n">
        <v>72.40000000000001</v>
      </c>
      <c r="I61" t="n">
        <v>1689.84</v>
      </c>
      <c r="J61" t="n">
        <v>23.26</v>
      </c>
      <c r="K61" t="n">
        <v>0.71</v>
      </c>
      <c r="L61" t="n">
        <v>79.06</v>
      </c>
      <c r="M61" t="n">
        <v>69.37</v>
      </c>
      <c r="N61" t="n">
        <v>73.59999999999999</v>
      </c>
      <c r="O61" t="n">
        <v>1691.97</v>
      </c>
      <c r="P61" t="n">
        <v>1</v>
      </c>
      <c r="Q61" t="n">
        <v>73.8</v>
      </c>
      <c r="R61" t="n">
        <v>71</v>
      </c>
      <c r="S61" t="inlineStr"/>
      <c r="T61" t="inlineStr"/>
      <c r="U61" t="inlineStr"/>
      <c r="V61" t="inlineStr"/>
      <c r="W61" t="inlineStr"/>
      <c r="X61" t="inlineStr">
        <is>
          <t>⏳ Chờ hàng về (T+1)</t>
        </is>
      </c>
      <c r="Y61">
        <f>IF(ISNUMBER(S61), ((S61-H61)/H61)-0.004, "")</f>
        <v/>
      </c>
      <c r="Z61">
        <f>IF(ISNUMBER(T61), ((T61-H61)/H61)-0.004, "")</f>
        <v/>
      </c>
      <c r="AA61">
        <f>IF(ISNUMBER(W61), ((W61-H61)/H61)-0.004, IF(P61&gt;0, ((N61-H61)/H61)-0.004, 0))</f>
        <v/>
      </c>
      <c r="AB61">
        <f>IF(AND(ISNUMBER(I61), I61&gt;0, ISNUMBER(O61), O61&gt;0), AA61-((O61-I61)/I61), AA61)</f>
        <v/>
      </c>
      <c r="AC61">
        <f>IF(ISNUMBER(Q61), (Q61-H61)/H61, 0)</f>
        <v/>
      </c>
      <c r="AD61">
        <f>IF(ISNUMBER(R61), (R61-H61)/H61, 0)</f>
        <v/>
      </c>
      <c r="AE61">
        <f>IF(ISNUMBER(Y61), IF(Y61&gt;0, "THẮNG", "THUA"), "CHỜ T+3")</f>
        <v/>
      </c>
      <c r="AF61">
        <f>IF(AND(P61=0, N61=H61, NOT(ISNUMBER(W61))), "ĐANG CHỜ", IF(AA61&gt;0, "THẮNG", "THUA"))</f>
        <v/>
      </c>
      <c r="AG61" t="inlineStr">
        <is>
          <t>https://quickchart.io/chart/render/zf-8b7f5c2f-bbcb-4250-9813-eba7160374ca</t>
        </is>
      </c>
      <c r="AH61">
        <f>IF(AG61&lt;&gt;"", IMAGE(AG61, 1), "Chưa có ảnh")</f>
        <v/>
      </c>
    </row>
    <row r="62" ht="95" customHeight="1">
      <c r="A62" t="inlineStr">
        <is>
          <t>2026-10-19</t>
        </is>
      </c>
      <c r="B62" t="inlineStr">
        <is>
          <t>ALGO_19</t>
        </is>
      </c>
      <c r="C62" t="inlineStr">
        <is>
          <t>⚡ BỘ 19: BỨT PHÁ XUNG LỰC ĐỘNG LƯỢNG CCI &gt; 100 (CCI THRUST)</t>
        </is>
      </c>
      <c r="D62" t="inlineStr">
        <is>
          <t>#1</t>
        </is>
      </c>
      <c r="E62" t="inlineStr">
        <is>
          <t>PCB</t>
        </is>
      </c>
      <c r="F62" t="inlineStr">
        <is>
          <t>UPCOM</t>
        </is>
      </c>
      <c r="G62" t="inlineStr">
        <is>
          <t>Ngân hàng</t>
        </is>
      </c>
      <c r="H62" t="n">
        <v>9.5</v>
      </c>
      <c r="I62" t="n">
        <v>1689.84</v>
      </c>
      <c r="J62" t="n">
        <v>91.64</v>
      </c>
      <c r="K62" t="n">
        <v>2.33</v>
      </c>
      <c r="L62" t="n">
        <v>10.86</v>
      </c>
      <c r="M62" t="n">
        <v>8.880000000000001</v>
      </c>
      <c r="N62" t="n">
        <v>9.1</v>
      </c>
      <c r="O62" t="n">
        <v>1691.97</v>
      </c>
      <c r="P62" t="n">
        <v>1</v>
      </c>
      <c r="Q62" t="n">
        <v>9.699999999999999</v>
      </c>
      <c r="R62" t="n">
        <v>8.9</v>
      </c>
      <c r="S62" t="inlineStr"/>
      <c r="T62" t="inlineStr"/>
      <c r="U62" t="inlineStr"/>
      <c r="V62" t="inlineStr"/>
      <c r="W62" t="inlineStr"/>
      <c r="X62" t="inlineStr">
        <is>
          <t>⏳ Chờ hàng về (T+1)</t>
        </is>
      </c>
      <c r="Y62">
        <f>IF(ISNUMBER(S62), ((S62-H62)/H62)-0.004, "")</f>
        <v/>
      </c>
      <c r="Z62">
        <f>IF(ISNUMBER(T62), ((T62-H62)/H62)-0.004, "")</f>
        <v/>
      </c>
      <c r="AA62">
        <f>IF(ISNUMBER(W62), ((W62-H62)/H62)-0.004, IF(P62&gt;0, ((N62-H62)/H62)-0.004, 0))</f>
        <v/>
      </c>
      <c r="AB62">
        <f>IF(AND(ISNUMBER(I62), I62&gt;0, ISNUMBER(O62), O62&gt;0), AA62-((O62-I62)/I62), AA62)</f>
        <v/>
      </c>
      <c r="AC62">
        <f>IF(ISNUMBER(Q62), (Q62-H62)/H62, 0)</f>
        <v/>
      </c>
      <c r="AD62">
        <f>IF(ISNUMBER(R62), (R62-H62)/H62, 0)</f>
        <v/>
      </c>
      <c r="AE62">
        <f>IF(ISNUMBER(Y62), IF(Y62&gt;0, "THẮNG", "THUA"), "CHỜ T+3")</f>
        <v/>
      </c>
      <c r="AF62">
        <f>IF(AND(P62=0, N62=H62, NOT(ISNUMBER(W62))), "ĐANG CHỜ", IF(AA62&gt;0, "THẮNG", "THUA"))</f>
        <v/>
      </c>
      <c r="AG62" t="inlineStr">
        <is>
          <t>https://quickchart.io/chart/render/zf-4cd6ac07-54c7-47d5-849f-3946e7c29e24</t>
        </is>
      </c>
      <c r="AH62">
        <f>IF(AG62&lt;&gt;"", IMAGE(AG62, 1), "Chưa có ảnh")</f>
        <v/>
      </c>
    </row>
    <row r="63" ht="95" customHeight="1">
      <c r="A63" t="inlineStr">
        <is>
          <t>2026-10-19</t>
        </is>
      </c>
      <c r="B63" t="inlineStr">
        <is>
          <t>ALGO_19</t>
        </is>
      </c>
      <c r="C63" t="inlineStr">
        <is>
          <t>⚡ BỘ 19: BỨT PHÁ XUNG LỰC ĐỘNG LƯỢNG CCI &gt; 100 (CCI THRUST)</t>
        </is>
      </c>
      <c r="D63" t="inlineStr">
        <is>
          <t>#2</t>
        </is>
      </c>
      <c r="E63" t="inlineStr">
        <is>
          <t>KSB</t>
        </is>
      </c>
      <c r="F63" t="inlineStr">
        <is>
          <t>HOSE</t>
        </is>
      </c>
      <c r="G63" t="inlineStr">
        <is>
          <t>Thép &amp; VLXD</t>
        </is>
      </c>
      <c r="H63" t="n">
        <v>13.6</v>
      </c>
      <c r="I63" t="n">
        <v>1689.84</v>
      </c>
      <c r="J63" t="n">
        <v>86.17</v>
      </c>
      <c r="K63" t="n">
        <v>3.64</v>
      </c>
      <c r="L63" t="n">
        <v>15.11</v>
      </c>
      <c r="M63" t="n">
        <v>12.91</v>
      </c>
      <c r="N63" t="n">
        <v>13.8</v>
      </c>
      <c r="O63" t="n">
        <v>1691.97</v>
      </c>
      <c r="P63" t="n">
        <v>1</v>
      </c>
      <c r="Q63" t="n">
        <v>14</v>
      </c>
      <c r="R63" t="n">
        <v>13.15</v>
      </c>
      <c r="S63" t="inlineStr"/>
      <c r="T63" t="inlineStr"/>
      <c r="U63" t="inlineStr"/>
      <c r="V63" t="inlineStr"/>
      <c r="W63" t="inlineStr"/>
      <c r="X63" t="inlineStr">
        <is>
          <t>⏳ Chờ hàng về (T+1)</t>
        </is>
      </c>
      <c r="Y63">
        <f>IF(ISNUMBER(S63), ((S63-H63)/H63)-0.004, "")</f>
        <v/>
      </c>
      <c r="Z63">
        <f>IF(ISNUMBER(T63), ((T63-H63)/H63)-0.004, "")</f>
        <v/>
      </c>
      <c r="AA63">
        <f>IF(ISNUMBER(W63), ((W63-H63)/H63)-0.004, IF(P63&gt;0, ((N63-H63)/H63)-0.004, 0))</f>
        <v/>
      </c>
      <c r="AB63">
        <f>IF(AND(ISNUMBER(I63), I63&gt;0, ISNUMBER(O63), O63&gt;0), AA63-((O63-I63)/I63), AA63)</f>
        <v/>
      </c>
      <c r="AC63">
        <f>IF(ISNUMBER(Q63), (Q63-H63)/H63, 0)</f>
        <v/>
      </c>
      <c r="AD63">
        <f>IF(ISNUMBER(R63), (R63-H63)/H63, 0)</f>
        <v/>
      </c>
      <c r="AE63">
        <f>IF(ISNUMBER(Y63), IF(Y63&gt;0, "THẮNG", "THUA"), "CHỜ T+3")</f>
        <v/>
      </c>
      <c r="AF63">
        <f>IF(AND(P63=0, N63=H63, NOT(ISNUMBER(W63))), "ĐANG CHỜ", IF(AA63&gt;0, "THẮNG", "THUA"))</f>
        <v/>
      </c>
      <c r="AG63" t="inlineStr">
        <is>
          <t>https://quickchart.io/chart/render/zf-d5ed610f-df30-4f0d-95f0-f61558ee6606</t>
        </is>
      </c>
      <c r="AH63">
        <f>IF(AG63&lt;&gt;"", IMAGE(AG63, 1), "Chưa có ảnh")</f>
        <v/>
      </c>
    </row>
    <row r="64" ht="95" customHeight="1">
      <c r="A64" t="inlineStr">
        <is>
          <t>2026-10-19</t>
        </is>
      </c>
      <c r="B64" t="inlineStr">
        <is>
          <t>ALGO_19</t>
        </is>
      </c>
      <c r="C64" t="inlineStr">
        <is>
          <t>⚡ BỘ 19: BỨT PHÁ XUNG LỰC ĐỘNG LƯỢNG CCI &gt; 100 (CCI THRUST)</t>
        </is>
      </c>
      <c r="D64" t="inlineStr">
        <is>
          <t>#3</t>
        </is>
      </c>
      <c r="E64" t="inlineStr">
        <is>
          <t>VLB</t>
        </is>
      </c>
      <c r="F64" t="inlineStr">
        <is>
          <t>UPCOM</t>
        </is>
      </c>
      <c r="G64" t="inlineStr">
        <is>
          <t>Khai khoáng &amp; VLXD</t>
        </is>
      </c>
      <c r="H64" t="n">
        <v>49.4</v>
      </c>
      <c r="I64" t="n">
        <v>1689.84</v>
      </c>
      <c r="J64" t="n">
        <v>82.70999999999999</v>
      </c>
      <c r="K64" t="n">
        <v>8.51</v>
      </c>
      <c r="L64" t="n">
        <v>52.92</v>
      </c>
      <c r="M64" t="n">
        <v>47.8</v>
      </c>
      <c r="N64" t="n">
        <v>49.4</v>
      </c>
      <c r="O64" t="n">
        <v>1691.97</v>
      </c>
      <c r="P64" t="n">
        <v>1</v>
      </c>
      <c r="Q64" t="n">
        <v>49.8</v>
      </c>
      <c r="R64" t="n">
        <v>47.8</v>
      </c>
      <c r="S64" t="inlineStr"/>
      <c r="T64" t="inlineStr"/>
      <c r="U64" t="inlineStr"/>
      <c r="V64" t="inlineStr"/>
      <c r="W64" t="inlineStr"/>
      <c r="X64" t="inlineStr">
        <is>
          <t>⏳ Chờ hàng về (T+1)</t>
        </is>
      </c>
      <c r="Y64">
        <f>IF(ISNUMBER(S64), ((S64-H64)/H64)-0.004, "")</f>
        <v/>
      </c>
      <c r="Z64">
        <f>IF(ISNUMBER(T64), ((T64-H64)/H64)-0.004, "")</f>
        <v/>
      </c>
      <c r="AA64">
        <f>IF(ISNUMBER(W64), ((W64-H64)/H64)-0.004, IF(P64&gt;0, ((N64-H64)/H64)-0.004, 0))</f>
        <v/>
      </c>
      <c r="AB64">
        <f>IF(AND(ISNUMBER(I64), I64&gt;0, ISNUMBER(O64), O64&gt;0), AA64-((O64-I64)/I64), AA64)</f>
        <v/>
      </c>
      <c r="AC64">
        <f>IF(ISNUMBER(Q64), (Q64-H64)/H64, 0)</f>
        <v/>
      </c>
      <c r="AD64">
        <f>IF(ISNUMBER(R64), (R64-H64)/H64, 0)</f>
        <v/>
      </c>
      <c r="AE64">
        <f>IF(ISNUMBER(Y64), IF(Y64&gt;0, "THẮNG", "THUA"), "CHỜ T+3")</f>
        <v/>
      </c>
      <c r="AF64">
        <f>IF(AND(P64=0, N64=H64, NOT(ISNUMBER(W64))), "ĐANG CHỜ", IF(AA64&gt;0, "THẮNG", "THUA"))</f>
        <v/>
      </c>
      <c r="AG64" t="inlineStr">
        <is>
          <t>https://quickchart.io/chart/render/zf-71f1a2c5-d194-4c34-b775-0ddbe74410d9</t>
        </is>
      </c>
      <c r="AH64">
        <f>IF(AG64&lt;&gt;"", IMAGE(AG64, 1), "Chưa có ảnh")</f>
        <v/>
      </c>
    </row>
    <row r="65" ht="95" customHeight="1">
      <c r="A65" t="inlineStr">
        <is>
          <t>2026-10-19</t>
        </is>
      </c>
      <c r="B65" t="inlineStr">
        <is>
          <t>ALGO_19</t>
        </is>
      </c>
      <c r="C65" t="inlineStr">
        <is>
          <t>⚡ BỘ 19: BỨT PHÁ XUNG LỰC ĐỘNG LƯỢNG CCI &gt; 100 (CCI THRUST)</t>
        </is>
      </c>
      <c r="D65" t="inlineStr">
        <is>
          <t>#4</t>
        </is>
      </c>
      <c r="E65" t="inlineStr">
        <is>
          <t>NKG</t>
        </is>
      </c>
      <c r="F65" t="inlineStr">
        <is>
          <t>HOSE</t>
        </is>
      </c>
      <c r="G65" t="inlineStr">
        <is>
          <t>Thép &amp; VLXD</t>
        </is>
      </c>
      <c r="H65" t="n">
        <v>10.6</v>
      </c>
      <c r="I65" t="n">
        <v>1689.84</v>
      </c>
      <c r="J65" t="n">
        <v>68.73</v>
      </c>
      <c r="K65" t="n">
        <v>1.18</v>
      </c>
      <c r="L65" t="n">
        <v>11.95</v>
      </c>
      <c r="M65" t="n">
        <v>9.99</v>
      </c>
      <c r="N65" t="n">
        <v>11.2</v>
      </c>
      <c r="O65" t="n">
        <v>1691.97</v>
      </c>
      <c r="P65" t="n">
        <v>1</v>
      </c>
      <c r="Q65" t="n">
        <v>11.2</v>
      </c>
      <c r="R65" t="n">
        <v>10.35</v>
      </c>
      <c r="S65" t="inlineStr"/>
      <c r="T65" t="inlineStr"/>
      <c r="U65" t="inlineStr"/>
      <c r="V65" t="inlineStr"/>
      <c r="W65" t="inlineStr"/>
      <c r="X65" t="inlineStr">
        <is>
          <t>⏳ Chờ hàng về (T+1)</t>
        </is>
      </c>
      <c r="Y65">
        <f>IF(ISNUMBER(S65), ((S65-H65)/H65)-0.004, "")</f>
        <v/>
      </c>
      <c r="Z65">
        <f>IF(ISNUMBER(T65), ((T65-H65)/H65)-0.004, "")</f>
        <v/>
      </c>
      <c r="AA65">
        <f>IF(ISNUMBER(W65), ((W65-H65)/H65)-0.004, IF(P65&gt;0, ((N65-H65)/H65)-0.004, 0))</f>
        <v/>
      </c>
      <c r="AB65">
        <f>IF(AND(ISNUMBER(I65), I65&gt;0, ISNUMBER(O65), O65&gt;0), AA65-((O65-I65)/I65), AA65)</f>
        <v/>
      </c>
      <c r="AC65">
        <f>IF(ISNUMBER(Q65), (Q65-H65)/H65, 0)</f>
        <v/>
      </c>
      <c r="AD65">
        <f>IF(ISNUMBER(R65), (R65-H65)/H65, 0)</f>
        <v/>
      </c>
      <c r="AE65">
        <f>IF(ISNUMBER(Y65), IF(Y65&gt;0, "THẮNG", "THUA"), "CHỜ T+3")</f>
        <v/>
      </c>
      <c r="AF65">
        <f>IF(AND(P65=0, N65=H65, NOT(ISNUMBER(W65))), "ĐANG CHỜ", IF(AA65&gt;0, "THẮNG", "THUA"))</f>
        <v/>
      </c>
      <c r="AG65" t="inlineStr">
        <is>
          <t>https://quickchart.io/chart/render/zf-63b6b681-3640-4339-819d-07d60034c633</t>
        </is>
      </c>
      <c r="AH65">
        <f>IF(AG65&lt;&gt;"", IMAGE(AG65, 1), "Chưa có ảnh")</f>
        <v/>
      </c>
    </row>
    <row r="66" ht="95" customHeight="1">
      <c r="A66" t="inlineStr">
        <is>
          <t>2026-10-19</t>
        </is>
      </c>
      <c r="B66" t="inlineStr">
        <is>
          <t>ALGO_19</t>
        </is>
      </c>
      <c r="C66" t="inlineStr">
        <is>
          <t>⚡ BỘ 19: BỨT PHÁ XUNG LỰC ĐỘNG LƯỢNG CCI &gt; 100 (CCI THRUST)</t>
        </is>
      </c>
      <c r="D66" t="inlineStr">
        <is>
          <t>#5</t>
        </is>
      </c>
      <c r="E66" t="inlineStr">
        <is>
          <t>SCL</t>
        </is>
      </c>
      <c r="F66" t="inlineStr">
        <is>
          <t>UPCOM</t>
        </is>
      </c>
      <c r="G66" t="inlineStr">
        <is>
          <t>Khai khoáng &amp; VLXD</t>
        </is>
      </c>
      <c r="H66" t="n">
        <v>30.3</v>
      </c>
      <c r="I66" t="n">
        <v>1689.84</v>
      </c>
      <c r="J66" t="n">
        <v>66.95999999999999</v>
      </c>
      <c r="K66" t="n">
        <v>2.33</v>
      </c>
      <c r="L66" t="n">
        <v>34.54</v>
      </c>
      <c r="M66" t="n">
        <v>28.37</v>
      </c>
      <c r="N66" t="n">
        <v>30.8</v>
      </c>
      <c r="O66" t="n">
        <v>1691.97</v>
      </c>
      <c r="P66" t="n">
        <v>1</v>
      </c>
      <c r="Q66" t="n">
        <v>31</v>
      </c>
      <c r="R66" t="n">
        <v>29.8</v>
      </c>
      <c r="S66" t="inlineStr"/>
      <c r="T66" t="inlineStr"/>
      <c r="U66" t="inlineStr"/>
      <c r="V66" t="inlineStr"/>
      <c r="W66" t="inlineStr"/>
      <c r="X66" t="inlineStr">
        <is>
          <t>⏳ Chờ hàng về (T+1)</t>
        </is>
      </c>
      <c r="Y66">
        <f>IF(ISNUMBER(S66), ((S66-H66)/H66)-0.004, "")</f>
        <v/>
      </c>
      <c r="Z66">
        <f>IF(ISNUMBER(T66), ((T66-H66)/H66)-0.004, "")</f>
        <v/>
      </c>
      <c r="AA66">
        <f>IF(ISNUMBER(W66), ((W66-H66)/H66)-0.004, IF(P66&gt;0, ((N66-H66)/H66)-0.004, 0))</f>
        <v/>
      </c>
      <c r="AB66">
        <f>IF(AND(ISNUMBER(I66), I66&gt;0, ISNUMBER(O66), O66&gt;0), AA66-((O66-I66)/I66), AA66)</f>
        <v/>
      </c>
      <c r="AC66">
        <f>IF(ISNUMBER(Q66), (Q66-H66)/H66, 0)</f>
        <v/>
      </c>
      <c r="AD66">
        <f>IF(ISNUMBER(R66), (R66-H66)/H66, 0)</f>
        <v/>
      </c>
      <c r="AE66">
        <f>IF(ISNUMBER(Y66), IF(Y66&gt;0, "THẮNG", "THUA"), "CHỜ T+3")</f>
        <v/>
      </c>
      <c r="AF66">
        <f>IF(AND(P66=0, N66=H66, NOT(ISNUMBER(W66))), "ĐANG CHỜ", IF(AA66&gt;0, "THẮNG", "THUA"))</f>
        <v/>
      </c>
      <c r="AG66" t="inlineStr">
        <is>
          <t>https://quickchart.io/chart/render/zf-72b8ff2b-b709-4b55-a7da-069818c441b0</t>
        </is>
      </c>
      <c r="AH66">
        <f>IF(AG66&lt;&gt;"", IMAGE(AG66, 1), "Chưa có ảnh")</f>
        <v/>
      </c>
    </row>
    <row r="67" ht="95" customHeight="1">
      <c r="A67" t="inlineStr">
        <is>
          <t>2026-10-19</t>
        </is>
      </c>
      <c r="B67" t="inlineStr">
        <is>
          <t>ALGO_20</t>
        </is>
      </c>
      <c r="C67" t="inlineStr">
        <is>
          <t>⚓ BỘ 20: KÉO NGƯỢC VỀ HỖ TRỢ TỔ CHỨC MA50 (MA50 PULLBACK)</t>
        </is>
      </c>
      <c r="D67" t="inlineStr">
        <is>
          <t>#1</t>
        </is>
      </c>
      <c r="E67" t="inlineStr">
        <is>
          <t>DHC</t>
        </is>
      </c>
      <c r="F67" t="inlineStr">
        <is>
          <t>HOSE</t>
        </is>
      </c>
      <c r="G67" t="inlineStr">
        <is>
          <t>Hóa chất &amp; Chế biến</t>
        </is>
      </c>
      <c r="H67" t="n">
        <v>37.8</v>
      </c>
      <c r="I67" t="n">
        <v>1689.84</v>
      </c>
      <c r="J67" t="n">
        <v>35.94</v>
      </c>
      <c r="K67" t="n">
        <v>0.65</v>
      </c>
      <c r="L67" t="n">
        <v>42.26</v>
      </c>
      <c r="M67" t="n">
        <v>35.77</v>
      </c>
      <c r="N67" t="n">
        <v>38.15</v>
      </c>
      <c r="O67" t="n">
        <v>1691.97</v>
      </c>
      <c r="P67" t="n">
        <v>1</v>
      </c>
      <c r="Q67" t="n">
        <v>38.15</v>
      </c>
      <c r="R67" t="n">
        <v>37</v>
      </c>
      <c r="S67" t="inlineStr"/>
      <c r="T67" t="inlineStr"/>
      <c r="U67" t="inlineStr"/>
      <c r="V67" t="inlineStr"/>
      <c r="W67" t="inlineStr"/>
      <c r="X67" t="inlineStr">
        <is>
          <t>⏳ Chờ hàng về (T+1)</t>
        </is>
      </c>
      <c r="Y67">
        <f>IF(ISNUMBER(S67), ((S67-H67)/H67)-0.004, "")</f>
        <v/>
      </c>
      <c r="Z67">
        <f>IF(ISNUMBER(T67), ((T67-H67)/H67)-0.004, "")</f>
        <v/>
      </c>
      <c r="AA67">
        <f>IF(ISNUMBER(W67), ((W67-H67)/H67)-0.004, IF(P67&gt;0, ((N67-H67)/H67)-0.004, 0))</f>
        <v/>
      </c>
      <c r="AB67">
        <f>IF(AND(ISNUMBER(I67), I67&gt;0, ISNUMBER(O67), O67&gt;0), AA67-((O67-I67)/I67), AA67)</f>
        <v/>
      </c>
      <c r="AC67">
        <f>IF(ISNUMBER(Q67), (Q67-H67)/H67, 0)</f>
        <v/>
      </c>
      <c r="AD67">
        <f>IF(ISNUMBER(R67), (R67-H67)/H67, 0)</f>
        <v/>
      </c>
      <c r="AE67">
        <f>IF(ISNUMBER(Y67), IF(Y67&gt;0, "THẮNG", "THUA"), "CHỜ T+3")</f>
        <v/>
      </c>
      <c r="AF67">
        <f>IF(AND(P67=0, N67=H67, NOT(ISNUMBER(W67))), "ĐANG CHỜ", IF(AA67&gt;0, "THẮNG", "THUA"))</f>
        <v/>
      </c>
      <c r="AG67" t="inlineStr">
        <is>
          <t>https://quickchart.io/chart/render/zf-89eb8984-161e-44f8-bde1-92ed559c9cb8</t>
        </is>
      </c>
      <c r="AH67">
        <f>IF(AG67&lt;&gt;"", IMAGE(AG67, 1), "Chưa có ảnh")</f>
        <v/>
      </c>
    </row>
    <row r="68" ht="95" customHeight="1">
      <c r="A68" t="inlineStr">
        <is>
          <t>2026-10-19</t>
        </is>
      </c>
      <c r="B68" t="inlineStr">
        <is>
          <t>ALGO_21</t>
        </is>
      </c>
      <c r="C68" t="inlineStr">
        <is>
          <t>🚩 BỘ 21: HẤP THỤ CUNG GIÁ CAO - NỀN CHỒNG NỀN (HIGH-TIGHT FLAG)</t>
        </is>
      </c>
      <c r="D68" t="inlineStr">
        <is>
          <t>#1</t>
        </is>
      </c>
      <c r="E68" t="inlineStr">
        <is>
          <t>PET</t>
        </is>
      </c>
      <c r="F68" t="inlineStr">
        <is>
          <t>HOSE</t>
        </is>
      </c>
      <c r="G68" t="inlineStr">
        <is>
          <t>Dầu khí &amp; Năng lượng</t>
        </is>
      </c>
      <c r="H68" t="n">
        <v>50</v>
      </c>
      <c r="I68" t="n">
        <v>1689.84</v>
      </c>
      <c r="J68" t="n">
        <v>82.77</v>
      </c>
      <c r="K68" t="n">
        <v>0.85</v>
      </c>
      <c r="L68" t="n">
        <v>57.15</v>
      </c>
      <c r="M68" t="n">
        <v>46.75</v>
      </c>
      <c r="N68" t="n">
        <v>49.95</v>
      </c>
      <c r="O68" t="n">
        <v>1691.97</v>
      </c>
      <c r="P68" t="n">
        <v>1</v>
      </c>
      <c r="Q68" t="n">
        <v>51</v>
      </c>
      <c r="R68" t="n">
        <v>49.85</v>
      </c>
      <c r="S68" t="inlineStr"/>
      <c r="T68" t="inlineStr"/>
      <c r="U68" t="inlineStr"/>
      <c r="V68" t="inlineStr"/>
      <c r="W68" t="inlineStr"/>
      <c r="X68" t="inlineStr">
        <is>
          <t>⏳ Chờ hàng về (T+1)</t>
        </is>
      </c>
      <c r="Y68">
        <f>IF(ISNUMBER(S68), ((S68-H68)/H68)-0.004, "")</f>
        <v/>
      </c>
      <c r="Z68">
        <f>IF(ISNUMBER(T68), ((T68-H68)/H68)-0.004, "")</f>
        <v/>
      </c>
      <c r="AA68">
        <f>IF(ISNUMBER(W68), ((W68-H68)/H68)-0.004, IF(P68&gt;0, ((N68-H68)/H68)-0.004, 0))</f>
        <v/>
      </c>
      <c r="AB68">
        <f>IF(AND(ISNUMBER(I68), I68&gt;0, ISNUMBER(O68), O68&gt;0), AA68-((O68-I68)/I68), AA68)</f>
        <v/>
      </c>
      <c r="AC68">
        <f>IF(ISNUMBER(Q68), (Q68-H68)/H68, 0)</f>
        <v/>
      </c>
      <c r="AD68">
        <f>IF(ISNUMBER(R68), (R68-H68)/H68, 0)</f>
        <v/>
      </c>
      <c r="AE68">
        <f>IF(ISNUMBER(Y68), IF(Y68&gt;0, "THẮNG", "THUA"), "CHỜ T+3")</f>
        <v/>
      </c>
      <c r="AF68">
        <f>IF(AND(P68=0, N68=H68, NOT(ISNUMBER(W68))), "ĐANG CHỜ", IF(AA68&gt;0, "THẮNG", "THUA"))</f>
        <v/>
      </c>
      <c r="AG68" t="inlineStr">
        <is>
          <t>https://quickchart.io/chart/render/zf-88792a7b-eebc-4f47-8af7-f28e30ec74af</t>
        </is>
      </c>
      <c r="AH68">
        <f>IF(AG68&lt;&gt;"", IMAGE(AG68, 1), "Chưa có ảnh")</f>
        <v/>
      </c>
    </row>
    <row r="69" ht="95" customHeight="1">
      <c r="A69" t="inlineStr">
        <is>
          <t>2026-10-19</t>
        </is>
      </c>
      <c r="B69" t="inlineStr">
        <is>
          <t>ALGO_21</t>
        </is>
      </c>
      <c r="C69" t="inlineStr">
        <is>
          <t>🚩 BỘ 21: HẤP THỤ CUNG GIÁ CAO - NỀN CHỒNG NỀN (HIGH-TIGHT FLAG)</t>
        </is>
      </c>
      <c r="D69" t="inlineStr">
        <is>
          <t>#2</t>
        </is>
      </c>
      <c r="E69" t="inlineStr">
        <is>
          <t>DXP</t>
        </is>
      </c>
      <c r="F69" t="inlineStr">
        <is>
          <t>HNX</t>
        </is>
      </c>
      <c r="G69" t="inlineStr">
        <is>
          <t>Cảng biển &amp; Vận tải</t>
        </is>
      </c>
      <c r="H69" t="n">
        <v>15</v>
      </c>
      <c r="I69" t="n">
        <v>1689.84</v>
      </c>
      <c r="J69" t="n">
        <v>53.96</v>
      </c>
      <c r="K69" t="n">
        <v>0.61</v>
      </c>
      <c r="L69" t="n">
        <v>17.14</v>
      </c>
      <c r="M69" t="n">
        <v>14.03</v>
      </c>
      <c r="N69" t="n">
        <v>15.5</v>
      </c>
      <c r="O69" t="n">
        <v>1691.97</v>
      </c>
      <c r="P69" t="n">
        <v>1</v>
      </c>
      <c r="Q69" t="n">
        <v>15.5</v>
      </c>
      <c r="R69" t="n">
        <v>14.6</v>
      </c>
      <c r="S69" t="inlineStr"/>
      <c r="T69" t="inlineStr"/>
      <c r="U69" t="inlineStr"/>
      <c r="V69" t="inlineStr"/>
      <c r="W69" t="inlineStr"/>
      <c r="X69" t="inlineStr">
        <is>
          <t>⏳ Chờ hàng về (T+1)</t>
        </is>
      </c>
      <c r="Y69">
        <f>IF(ISNUMBER(S69), ((S69-H69)/H69)-0.004, "")</f>
        <v/>
      </c>
      <c r="Z69">
        <f>IF(ISNUMBER(T69), ((T69-H69)/H69)-0.004, "")</f>
        <v/>
      </c>
      <c r="AA69">
        <f>IF(ISNUMBER(W69), ((W69-H69)/H69)-0.004, IF(P69&gt;0, ((N69-H69)/H69)-0.004, 0))</f>
        <v/>
      </c>
      <c r="AB69">
        <f>IF(AND(ISNUMBER(I69), I69&gt;0, ISNUMBER(O69), O69&gt;0), AA69-((O69-I69)/I69), AA69)</f>
        <v/>
      </c>
      <c r="AC69">
        <f>IF(ISNUMBER(Q69), (Q69-H69)/H69, 0)</f>
        <v/>
      </c>
      <c r="AD69">
        <f>IF(ISNUMBER(R69), (R69-H69)/H69, 0)</f>
        <v/>
      </c>
      <c r="AE69">
        <f>IF(ISNUMBER(Y69), IF(Y69&gt;0, "THẮNG", "THUA"), "CHỜ T+3")</f>
        <v/>
      </c>
      <c r="AF69">
        <f>IF(AND(P69=0, N69=H69, NOT(ISNUMBER(W69))), "ĐANG CHỜ", IF(AA69&gt;0, "THẮNG", "THUA"))</f>
        <v/>
      </c>
      <c r="AG69" t="inlineStr">
        <is>
          <t>https://quickchart.io/chart/render/zf-6763d6ba-ee3d-40ed-ba1d-0436bb94610f</t>
        </is>
      </c>
      <c r="AH69">
        <f>IF(AG69&lt;&gt;"", IMAGE(AG69, 1), "Chưa có ảnh")</f>
        <v/>
      </c>
    </row>
    <row r="70" ht="95" customHeight="1">
      <c r="A70" t="inlineStr">
        <is>
          <t>2026-10-19</t>
        </is>
      </c>
      <c r="B70" t="inlineStr">
        <is>
          <t>ALGO_21</t>
        </is>
      </c>
      <c r="C70" t="inlineStr">
        <is>
          <t>🚩 BỘ 21: HẤP THỤ CUNG GIÁ CAO - NỀN CHỒNG NỀN (HIGH-TIGHT FLAG)</t>
        </is>
      </c>
      <c r="D70" t="inlineStr">
        <is>
          <t>#3</t>
        </is>
      </c>
      <c r="E70" t="inlineStr">
        <is>
          <t>TLG</t>
        </is>
      </c>
      <c r="F70" t="inlineStr">
        <is>
          <t>HOSE</t>
        </is>
      </c>
      <c r="G70" t="inlineStr">
        <is>
          <t>Hàng tiêu dùng</t>
        </is>
      </c>
      <c r="H70" t="n">
        <v>55.7</v>
      </c>
      <c r="I70" t="n">
        <v>1689.84</v>
      </c>
      <c r="J70" t="n">
        <v>33.04</v>
      </c>
      <c r="K70" t="n">
        <v>0.85</v>
      </c>
      <c r="L70" t="n">
        <v>60.68</v>
      </c>
      <c r="M70" t="n">
        <v>53.43</v>
      </c>
      <c r="N70" t="n">
        <v>56.9</v>
      </c>
      <c r="O70" t="n">
        <v>1691.97</v>
      </c>
      <c r="P70" t="n">
        <v>1</v>
      </c>
      <c r="Q70" t="n">
        <v>57.5</v>
      </c>
      <c r="R70" t="n">
        <v>54.7</v>
      </c>
      <c r="S70" t="inlineStr"/>
      <c r="T70" t="inlineStr"/>
      <c r="U70" t="inlineStr"/>
      <c r="V70" t="inlineStr"/>
      <c r="W70" t="inlineStr"/>
      <c r="X70" t="inlineStr">
        <is>
          <t>⏳ Chờ hàng về (T+1)</t>
        </is>
      </c>
      <c r="Y70">
        <f>IF(ISNUMBER(S70), ((S70-H70)/H70)-0.004, "")</f>
        <v/>
      </c>
      <c r="Z70">
        <f>IF(ISNUMBER(T70), ((T70-H70)/H70)-0.004, "")</f>
        <v/>
      </c>
      <c r="AA70">
        <f>IF(ISNUMBER(W70), ((W70-H70)/H70)-0.004, IF(P70&gt;0, ((N70-H70)/H70)-0.004, 0))</f>
        <v/>
      </c>
      <c r="AB70">
        <f>IF(AND(ISNUMBER(I70), I70&gt;0, ISNUMBER(O70), O70&gt;0), AA70-((O70-I70)/I70), AA70)</f>
        <v/>
      </c>
      <c r="AC70">
        <f>IF(ISNUMBER(Q70), (Q70-H70)/H70, 0)</f>
        <v/>
      </c>
      <c r="AD70">
        <f>IF(ISNUMBER(R70), (R70-H70)/H70, 0)</f>
        <v/>
      </c>
      <c r="AE70">
        <f>IF(ISNUMBER(Y70), IF(Y70&gt;0, "THẮNG", "THUA"), "CHỜ T+3")</f>
        <v/>
      </c>
      <c r="AF70">
        <f>IF(AND(P70=0, N70=H70, NOT(ISNUMBER(W70))), "ĐANG CHỜ", IF(AA70&gt;0, "THẮNG", "THUA"))</f>
        <v/>
      </c>
      <c r="AG70" t="inlineStr">
        <is>
          <t>https://quickchart.io/chart/render/zf-a6459fd5-a6d0-48d8-921a-b21a2a492420</t>
        </is>
      </c>
      <c r="AH70">
        <f>IF(AG70&lt;&gt;"", IMAGE(AG70, 1), "Chưa có ảnh")</f>
        <v/>
      </c>
    </row>
    <row r="71" ht="95" customHeight="1">
      <c r="A71" t="inlineStr">
        <is>
          <t>2026-10-19</t>
        </is>
      </c>
      <c r="B71" t="inlineStr">
        <is>
          <t>ALGO_22</t>
        </is>
      </c>
      <c r="C71" t="inlineStr">
        <is>
          <t>🛡️ BỘ 22: LÁ CHẮN PHÂN KỲ NGƯỢC BÃO VN-INDEX (ANTI-INDEX SHIELD)</t>
        </is>
      </c>
      <c r="D71" t="inlineStr">
        <is>
          <t>#1</t>
        </is>
      </c>
      <c r="E71" t="inlineStr">
        <is>
          <t>DCL</t>
        </is>
      </c>
      <c r="F71" t="inlineStr">
        <is>
          <t>HOSE</t>
        </is>
      </c>
      <c r="G71" t="inlineStr">
        <is>
          <t>Y tế &amp; Dược phẩm</t>
        </is>
      </c>
      <c r="H71" t="n">
        <v>52</v>
      </c>
      <c r="I71" t="n">
        <v>1689.84</v>
      </c>
      <c r="J71" t="n">
        <v>115.55</v>
      </c>
      <c r="K71" t="n">
        <v>1.03</v>
      </c>
      <c r="L71" t="n">
        <v>59.44</v>
      </c>
      <c r="M71" t="n">
        <v>48.62</v>
      </c>
      <c r="N71" t="n">
        <v>51.1</v>
      </c>
      <c r="O71" t="n">
        <v>1691.97</v>
      </c>
      <c r="P71" t="n">
        <v>1</v>
      </c>
      <c r="Q71" t="n">
        <v>53</v>
      </c>
      <c r="R71" t="n">
        <v>49.8</v>
      </c>
      <c r="S71" t="inlineStr"/>
      <c r="T71" t="inlineStr"/>
      <c r="U71" t="inlineStr"/>
      <c r="V71" t="inlineStr"/>
      <c r="W71" t="inlineStr"/>
      <c r="X71" t="inlineStr">
        <is>
          <t>⏳ Chờ hàng về (T+1)</t>
        </is>
      </c>
      <c r="Y71">
        <f>IF(ISNUMBER(S71), ((S71-H71)/H71)-0.004, "")</f>
        <v/>
      </c>
      <c r="Z71">
        <f>IF(ISNUMBER(T71), ((T71-H71)/H71)-0.004, "")</f>
        <v/>
      </c>
      <c r="AA71">
        <f>IF(ISNUMBER(W71), ((W71-H71)/H71)-0.004, IF(P71&gt;0, ((N71-H71)/H71)-0.004, 0))</f>
        <v/>
      </c>
      <c r="AB71">
        <f>IF(AND(ISNUMBER(I71), I71&gt;0, ISNUMBER(O71), O71&gt;0), AA71-((O71-I71)/I71), AA71)</f>
        <v/>
      </c>
      <c r="AC71">
        <f>IF(ISNUMBER(Q71), (Q71-H71)/H71, 0)</f>
        <v/>
      </c>
      <c r="AD71">
        <f>IF(ISNUMBER(R71), (R71-H71)/H71, 0)</f>
        <v/>
      </c>
      <c r="AE71">
        <f>IF(ISNUMBER(Y71), IF(Y71&gt;0, "THẮNG", "THUA"), "CHỜ T+3")</f>
        <v/>
      </c>
      <c r="AF71">
        <f>IF(AND(P71=0, N71=H71, NOT(ISNUMBER(W71))), "ĐANG CHỜ", IF(AA71&gt;0, "THẮNG", "THUA"))</f>
        <v/>
      </c>
      <c r="AG71" t="inlineStr">
        <is>
          <t>https://quickchart.io/chart/render/zf-cad8b726-7ff3-45d5-9d40-5e1066fe3f6e</t>
        </is>
      </c>
      <c r="AH71">
        <f>IF(AG71&lt;&gt;"", IMAGE(AG71, 1), "Chưa có ảnh")</f>
        <v/>
      </c>
    </row>
    <row r="72" ht="95" customHeight="1">
      <c r="A72" t="inlineStr">
        <is>
          <t>2026-10-19</t>
        </is>
      </c>
      <c r="B72" t="inlineStr">
        <is>
          <t>ALGO_22</t>
        </is>
      </c>
      <c r="C72" t="inlineStr">
        <is>
          <t>🛡️ BỘ 22: LÁ CHẮN PHÂN KỲ NGƯỢC BÃO VN-INDEX (ANTI-INDEX SHIELD)</t>
        </is>
      </c>
      <c r="D72" t="inlineStr">
        <is>
          <t>#2</t>
        </is>
      </c>
      <c r="E72" t="inlineStr">
        <is>
          <t>PCB</t>
        </is>
      </c>
      <c r="F72" t="inlineStr">
        <is>
          <t>UPCOM</t>
        </is>
      </c>
      <c r="G72" t="inlineStr">
        <is>
          <t>Ngân hàng</t>
        </is>
      </c>
      <c r="H72" t="n">
        <v>9.5</v>
      </c>
      <c r="I72" t="n">
        <v>1689.84</v>
      </c>
      <c r="J72" t="n">
        <v>111.91</v>
      </c>
      <c r="K72" t="n">
        <v>2.33</v>
      </c>
      <c r="L72" t="n">
        <v>10.86</v>
      </c>
      <c r="M72" t="n">
        <v>8.880000000000001</v>
      </c>
      <c r="N72" t="n">
        <v>9.1</v>
      </c>
      <c r="O72" t="n">
        <v>1691.97</v>
      </c>
      <c r="P72" t="n">
        <v>1</v>
      </c>
      <c r="Q72" t="n">
        <v>9.699999999999999</v>
      </c>
      <c r="R72" t="n">
        <v>8.9</v>
      </c>
      <c r="S72" t="inlineStr"/>
      <c r="T72" t="inlineStr"/>
      <c r="U72" t="inlineStr"/>
      <c r="V72" t="inlineStr"/>
      <c r="W72" t="inlineStr"/>
      <c r="X72" t="inlineStr">
        <is>
          <t>⏳ Chờ hàng về (T+1)</t>
        </is>
      </c>
      <c r="Y72">
        <f>IF(ISNUMBER(S72), ((S72-H72)/H72)-0.004, "")</f>
        <v/>
      </c>
      <c r="Z72">
        <f>IF(ISNUMBER(T72), ((T72-H72)/H72)-0.004, "")</f>
        <v/>
      </c>
      <c r="AA72">
        <f>IF(ISNUMBER(W72), ((W72-H72)/H72)-0.004, IF(P72&gt;0, ((N72-H72)/H72)-0.004, 0))</f>
        <v/>
      </c>
      <c r="AB72">
        <f>IF(AND(ISNUMBER(I72), I72&gt;0, ISNUMBER(O72), O72&gt;0), AA72-((O72-I72)/I72), AA72)</f>
        <v/>
      </c>
      <c r="AC72">
        <f>IF(ISNUMBER(Q72), (Q72-H72)/H72, 0)</f>
        <v/>
      </c>
      <c r="AD72">
        <f>IF(ISNUMBER(R72), (R72-H72)/H72, 0)</f>
        <v/>
      </c>
      <c r="AE72">
        <f>IF(ISNUMBER(Y72), IF(Y72&gt;0, "THẮNG", "THUA"), "CHỜ T+3")</f>
        <v/>
      </c>
      <c r="AF72">
        <f>IF(AND(P72=0, N72=H72, NOT(ISNUMBER(W72))), "ĐANG CHỜ", IF(AA72&gt;0, "THẮNG", "THUA"))</f>
        <v/>
      </c>
      <c r="AG72" t="inlineStr">
        <is>
          <t>https://quickchart.io/chart/render/zf-4cd6ac07-54c7-47d5-849f-3946e7c29e24</t>
        </is>
      </c>
      <c r="AH72">
        <f>IF(AG72&lt;&gt;"", IMAGE(AG72, 1), "Chưa có ảnh")</f>
        <v/>
      </c>
    </row>
    <row r="73" ht="95" customHeight="1">
      <c r="A73" t="inlineStr">
        <is>
          <t>2026-10-19</t>
        </is>
      </c>
      <c r="B73" t="inlineStr">
        <is>
          <t>ALGO_22</t>
        </is>
      </c>
      <c r="C73" t="inlineStr">
        <is>
          <t>🛡️ BỘ 22: LÁ CHẮN PHÂN KỲ NGƯỢC BÃO VN-INDEX (ANTI-INDEX SHIELD)</t>
        </is>
      </c>
      <c r="D73" t="inlineStr">
        <is>
          <t>#3</t>
        </is>
      </c>
      <c r="E73" t="inlineStr">
        <is>
          <t>F88</t>
        </is>
      </c>
      <c r="F73" t="inlineStr">
        <is>
          <t>UPCOM</t>
        </is>
      </c>
      <c r="G73" t="inlineStr">
        <is>
          <t>Bất động sản Dân dụng</t>
        </is>
      </c>
      <c r="H73" t="n">
        <v>56.2</v>
      </c>
      <c r="I73" t="n">
        <v>1689.84</v>
      </c>
      <c r="J73" t="n">
        <v>100.36</v>
      </c>
      <c r="K73" t="n">
        <v>0.85</v>
      </c>
      <c r="L73" t="n">
        <v>64.23999999999999</v>
      </c>
      <c r="M73" t="n">
        <v>52.55</v>
      </c>
      <c r="N73" t="n">
        <v>55.8</v>
      </c>
      <c r="O73" t="n">
        <v>1691.97</v>
      </c>
      <c r="P73" t="n">
        <v>1</v>
      </c>
      <c r="Q73" t="n">
        <v>57.4</v>
      </c>
      <c r="R73" t="n">
        <v>54.2</v>
      </c>
      <c r="S73" t="inlineStr"/>
      <c r="T73" t="inlineStr"/>
      <c r="U73" t="inlineStr"/>
      <c r="V73" t="inlineStr"/>
      <c r="W73" t="inlineStr"/>
      <c r="X73" t="inlineStr">
        <is>
          <t>⏳ Chờ hàng về (T+1)</t>
        </is>
      </c>
      <c r="Y73">
        <f>IF(ISNUMBER(S73), ((S73-H73)/H73)-0.004, "")</f>
        <v/>
      </c>
      <c r="Z73">
        <f>IF(ISNUMBER(T73), ((T73-H73)/H73)-0.004, "")</f>
        <v/>
      </c>
      <c r="AA73">
        <f>IF(ISNUMBER(W73), ((W73-H73)/H73)-0.004, IF(P73&gt;0, ((N73-H73)/H73)-0.004, 0))</f>
        <v/>
      </c>
      <c r="AB73">
        <f>IF(AND(ISNUMBER(I73), I73&gt;0, ISNUMBER(O73), O73&gt;0), AA73-((O73-I73)/I73), AA73)</f>
        <v/>
      </c>
      <c r="AC73">
        <f>IF(ISNUMBER(Q73), (Q73-H73)/H73, 0)</f>
        <v/>
      </c>
      <c r="AD73">
        <f>IF(ISNUMBER(R73), (R73-H73)/H73, 0)</f>
        <v/>
      </c>
      <c r="AE73">
        <f>IF(ISNUMBER(Y73), IF(Y73&gt;0, "THẮNG", "THUA"), "CHỜ T+3")</f>
        <v/>
      </c>
      <c r="AF73">
        <f>IF(AND(P73=0, N73=H73, NOT(ISNUMBER(W73))), "ĐANG CHỜ", IF(AA73&gt;0, "THẮNG", "THUA"))</f>
        <v/>
      </c>
      <c r="AG73" t="inlineStr">
        <is>
          <t>https://quickchart.io/chart/render/zf-ca48c892-c26e-4e04-969a-e81fbeb7340b</t>
        </is>
      </c>
      <c r="AH73">
        <f>IF(AG73&lt;&gt;"", IMAGE(AG73, 1), "Chưa có ảnh")</f>
        <v/>
      </c>
    </row>
    <row r="74" ht="95" customHeight="1">
      <c r="A74" t="inlineStr">
        <is>
          <t>2026-10-19</t>
        </is>
      </c>
      <c r="B74" t="inlineStr">
        <is>
          <t>ALGO_22</t>
        </is>
      </c>
      <c r="C74" t="inlineStr">
        <is>
          <t>🛡️ BỘ 22: LÁ CHẮN PHÂN KỲ NGƯỢC BÃO VN-INDEX (ANTI-INDEX SHIELD)</t>
        </is>
      </c>
      <c r="D74" t="inlineStr">
        <is>
          <t>#4</t>
        </is>
      </c>
      <c r="E74" t="inlineStr">
        <is>
          <t>NKG</t>
        </is>
      </c>
      <c r="F74" t="inlineStr">
        <is>
          <t>HOSE</t>
        </is>
      </c>
      <c r="G74" t="inlineStr">
        <is>
          <t>Thép &amp; VLXD</t>
        </is>
      </c>
      <c r="H74" t="n">
        <v>10.6</v>
      </c>
      <c r="I74" t="n">
        <v>1689.84</v>
      </c>
      <c r="J74" t="n">
        <v>93.31999999999999</v>
      </c>
      <c r="K74" t="n">
        <v>1.18</v>
      </c>
      <c r="L74" t="n">
        <v>11.95</v>
      </c>
      <c r="M74" t="n">
        <v>9.99</v>
      </c>
      <c r="N74" t="n">
        <v>11.2</v>
      </c>
      <c r="O74" t="n">
        <v>1691.97</v>
      </c>
      <c r="P74" t="n">
        <v>1</v>
      </c>
      <c r="Q74" t="n">
        <v>11.2</v>
      </c>
      <c r="R74" t="n">
        <v>10.35</v>
      </c>
      <c r="S74" t="inlineStr"/>
      <c r="T74" t="inlineStr"/>
      <c r="U74" t="inlineStr"/>
      <c r="V74" t="inlineStr"/>
      <c r="W74" t="inlineStr"/>
      <c r="X74" t="inlineStr">
        <is>
          <t>⏳ Chờ hàng về (T+1)</t>
        </is>
      </c>
      <c r="Y74">
        <f>IF(ISNUMBER(S74), ((S74-H74)/H74)-0.004, "")</f>
        <v/>
      </c>
      <c r="Z74">
        <f>IF(ISNUMBER(T74), ((T74-H74)/H74)-0.004, "")</f>
        <v/>
      </c>
      <c r="AA74">
        <f>IF(ISNUMBER(W74), ((W74-H74)/H74)-0.004, IF(P74&gt;0, ((N74-H74)/H74)-0.004, 0))</f>
        <v/>
      </c>
      <c r="AB74">
        <f>IF(AND(ISNUMBER(I74), I74&gt;0, ISNUMBER(O74), O74&gt;0), AA74-((O74-I74)/I74), AA74)</f>
        <v/>
      </c>
      <c r="AC74">
        <f>IF(ISNUMBER(Q74), (Q74-H74)/H74, 0)</f>
        <v/>
      </c>
      <c r="AD74">
        <f>IF(ISNUMBER(R74), (R74-H74)/H74, 0)</f>
        <v/>
      </c>
      <c r="AE74">
        <f>IF(ISNUMBER(Y74), IF(Y74&gt;0, "THẮNG", "THUA"), "CHỜ T+3")</f>
        <v/>
      </c>
      <c r="AF74">
        <f>IF(AND(P74=0, N74=H74, NOT(ISNUMBER(W74))), "ĐANG CHỜ", IF(AA74&gt;0, "THẮNG", "THUA"))</f>
        <v/>
      </c>
      <c r="AG74" t="inlineStr">
        <is>
          <t>https://quickchart.io/chart/render/zf-63b6b681-3640-4339-819d-07d60034c633</t>
        </is>
      </c>
      <c r="AH74">
        <f>IF(AG74&lt;&gt;"", IMAGE(AG74, 1), "Chưa có ảnh")</f>
        <v/>
      </c>
    </row>
    <row r="75" ht="95" customHeight="1">
      <c r="A75" t="inlineStr">
        <is>
          <t>2026-10-19</t>
        </is>
      </c>
      <c r="B75" t="inlineStr">
        <is>
          <t>ALGO_22</t>
        </is>
      </c>
      <c r="C75" t="inlineStr">
        <is>
          <t>🛡️ BỘ 22: LÁ CHẮN PHÂN KỲ NGƯỢC BÃO VN-INDEX (ANTI-INDEX SHIELD)</t>
        </is>
      </c>
      <c r="D75" t="inlineStr">
        <is>
          <t>#5</t>
        </is>
      </c>
      <c r="E75" t="inlineStr">
        <is>
          <t>ANV</t>
        </is>
      </c>
      <c r="F75" t="inlineStr">
        <is>
          <t>HOSE</t>
        </is>
      </c>
      <c r="G75" t="inlineStr">
        <is>
          <t>Thủy sản &amp; Xuất khẩu</t>
        </is>
      </c>
      <c r="H75" t="n">
        <v>18.85</v>
      </c>
      <c r="I75" t="n">
        <v>1689.84</v>
      </c>
      <c r="J75" t="n">
        <v>72.15000000000001</v>
      </c>
      <c r="K75" t="n">
        <v>1.42</v>
      </c>
      <c r="L75" t="n">
        <v>21.55</v>
      </c>
      <c r="M75" t="n">
        <v>17.62</v>
      </c>
      <c r="N75" t="n">
        <v>18.9</v>
      </c>
      <c r="O75" t="n">
        <v>1691.97</v>
      </c>
      <c r="P75" t="n">
        <v>1</v>
      </c>
      <c r="Q75" t="n">
        <v>19.4</v>
      </c>
      <c r="R75" t="n">
        <v>18.3</v>
      </c>
      <c r="S75" t="inlineStr"/>
      <c r="T75" t="inlineStr"/>
      <c r="U75" t="inlineStr"/>
      <c r="V75" t="inlineStr"/>
      <c r="W75" t="inlineStr"/>
      <c r="X75" t="inlineStr">
        <is>
          <t>⏳ Chờ hàng về (T+1)</t>
        </is>
      </c>
      <c r="Y75">
        <f>IF(ISNUMBER(S75), ((S75-H75)/H75)-0.004, "")</f>
        <v/>
      </c>
      <c r="Z75">
        <f>IF(ISNUMBER(T75), ((T75-H75)/H75)-0.004, "")</f>
        <v/>
      </c>
      <c r="AA75">
        <f>IF(ISNUMBER(W75), ((W75-H75)/H75)-0.004, IF(P75&gt;0, ((N75-H75)/H75)-0.004, 0))</f>
        <v/>
      </c>
      <c r="AB75">
        <f>IF(AND(ISNUMBER(I75), I75&gt;0, ISNUMBER(O75), O75&gt;0), AA75-((O75-I75)/I75), AA75)</f>
        <v/>
      </c>
      <c r="AC75">
        <f>IF(ISNUMBER(Q75), (Q75-H75)/H75, 0)</f>
        <v/>
      </c>
      <c r="AD75">
        <f>IF(ISNUMBER(R75), (R75-H75)/H75, 0)</f>
        <v/>
      </c>
      <c r="AE75">
        <f>IF(ISNUMBER(Y75), IF(Y75&gt;0, "THẮNG", "THUA"), "CHỜ T+3")</f>
        <v/>
      </c>
      <c r="AF75">
        <f>IF(AND(P75=0, N75=H75, NOT(ISNUMBER(W75))), "ĐANG CHỜ", IF(AA75&gt;0, "THẮNG", "THUA"))</f>
        <v/>
      </c>
      <c r="AG75" t="inlineStr">
        <is>
          <t>https://quickchart.io/chart/render/zf-0396ec4c-10b1-4437-9772-0c8a823c0def</t>
        </is>
      </c>
      <c r="AH75">
        <f>IF(AG75&lt;&gt;"", IMAGE(AG75, 1), "Chưa có ảnh")</f>
        <v/>
      </c>
    </row>
    <row r="76" ht="95" customHeight="1">
      <c r="A76" t="inlineStr">
        <is>
          <t>2026-10-19</t>
        </is>
      </c>
      <c r="B76" t="inlineStr">
        <is>
          <t>ALGO_23</t>
        </is>
      </c>
      <c r="C76" t="inlineStr">
        <is>
          <t>🏦 BỘ 23: BỨT PHÁ GIÁ VỐN TỔ CHỨC VWMA (VWMA BREAKOUT)</t>
        </is>
      </c>
      <c r="D76" t="inlineStr">
        <is>
          <t>#1</t>
        </is>
      </c>
      <c r="E76" t="inlineStr">
        <is>
          <t>VLB</t>
        </is>
      </c>
      <c r="F76" t="inlineStr">
        <is>
          <t>UPCOM</t>
        </is>
      </c>
      <c r="G76" t="inlineStr">
        <is>
          <t>Khai khoáng &amp; VLXD</t>
        </is>
      </c>
      <c r="H76" t="n">
        <v>49.4</v>
      </c>
      <c r="I76" t="n">
        <v>1689.84</v>
      </c>
      <c r="J76" t="n">
        <v>82.86</v>
      </c>
      <c r="K76" t="n">
        <v>8.51</v>
      </c>
      <c r="L76" t="n">
        <v>52.92</v>
      </c>
      <c r="M76" t="n">
        <v>47.8</v>
      </c>
      <c r="N76" t="n">
        <v>49.4</v>
      </c>
      <c r="O76" t="n">
        <v>1691.97</v>
      </c>
      <c r="P76" t="n">
        <v>1</v>
      </c>
      <c r="Q76" t="n">
        <v>49.8</v>
      </c>
      <c r="R76" t="n">
        <v>47.8</v>
      </c>
      <c r="S76" t="inlineStr"/>
      <c r="T76" t="inlineStr"/>
      <c r="U76" t="inlineStr"/>
      <c r="V76" t="inlineStr"/>
      <c r="W76" t="inlineStr"/>
      <c r="X76" t="inlineStr">
        <is>
          <t>⏳ Chờ hàng về (T+1)</t>
        </is>
      </c>
      <c r="Y76">
        <f>IF(ISNUMBER(S76), ((S76-H76)/H76)-0.004, "")</f>
        <v/>
      </c>
      <c r="Z76">
        <f>IF(ISNUMBER(T76), ((T76-H76)/H76)-0.004, "")</f>
        <v/>
      </c>
      <c r="AA76">
        <f>IF(ISNUMBER(W76), ((W76-H76)/H76)-0.004, IF(P76&gt;0, ((N76-H76)/H76)-0.004, 0))</f>
        <v/>
      </c>
      <c r="AB76">
        <f>IF(AND(ISNUMBER(I76), I76&gt;0, ISNUMBER(O76), O76&gt;0), AA76-((O76-I76)/I76), AA76)</f>
        <v/>
      </c>
      <c r="AC76">
        <f>IF(ISNUMBER(Q76), (Q76-H76)/H76, 0)</f>
        <v/>
      </c>
      <c r="AD76">
        <f>IF(ISNUMBER(R76), (R76-H76)/H76, 0)</f>
        <v/>
      </c>
      <c r="AE76">
        <f>IF(ISNUMBER(Y76), IF(Y76&gt;0, "THẮNG", "THUA"), "CHỜ T+3")</f>
        <v/>
      </c>
      <c r="AF76">
        <f>IF(AND(P76=0, N76=H76, NOT(ISNUMBER(W76))), "ĐANG CHỜ", IF(AA76&gt;0, "THẮNG", "THUA"))</f>
        <v/>
      </c>
      <c r="AG76" t="inlineStr">
        <is>
          <t>https://quickchart.io/chart/render/zf-71f1a2c5-d194-4c34-b775-0ddbe74410d9</t>
        </is>
      </c>
      <c r="AH76">
        <f>IF(AG76&lt;&gt;"", IMAGE(AG76, 1), "Chưa có ảnh")</f>
        <v/>
      </c>
    </row>
    <row r="77" ht="95" customHeight="1">
      <c r="A77" t="inlineStr">
        <is>
          <t>2026-10-19</t>
        </is>
      </c>
      <c r="B77" t="inlineStr">
        <is>
          <t>ALGO_23</t>
        </is>
      </c>
      <c r="C77" t="inlineStr">
        <is>
          <t>🏦 BỘ 23: BỨT PHÁ GIÁ VỐN TỔ CHỨC VWMA (VWMA BREAKOUT)</t>
        </is>
      </c>
      <c r="D77" t="inlineStr">
        <is>
          <t>#2</t>
        </is>
      </c>
      <c r="E77" t="inlineStr">
        <is>
          <t>VCK</t>
        </is>
      </c>
      <c r="F77" t="inlineStr">
        <is>
          <t>HOSE</t>
        </is>
      </c>
      <c r="G77" t="inlineStr">
        <is>
          <t>Chứng khoán</t>
        </is>
      </c>
      <c r="H77" t="n">
        <v>28</v>
      </c>
      <c r="I77" t="n">
        <v>1689.84</v>
      </c>
      <c r="J77" t="n">
        <v>41.02</v>
      </c>
      <c r="K77" t="n">
        <v>1.24</v>
      </c>
      <c r="L77" t="n">
        <v>30.77</v>
      </c>
      <c r="M77" t="n">
        <v>26.74</v>
      </c>
      <c r="N77" t="n">
        <v>27.8</v>
      </c>
      <c r="O77" t="n">
        <v>1691.97</v>
      </c>
      <c r="P77" t="n">
        <v>1</v>
      </c>
      <c r="Q77" t="n">
        <v>28.15</v>
      </c>
      <c r="R77" t="n">
        <v>27.5</v>
      </c>
      <c r="S77" t="inlineStr"/>
      <c r="T77" t="inlineStr"/>
      <c r="U77" t="inlineStr"/>
      <c r="V77" t="inlineStr"/>
      <c r="W77" t="inlineStr"/>
      <c r="X77" t="inlineStr">
        <is>
          <t>⏳ Chờ hàng về (T+1)</t>
        </is>
      </c>
      <c r="Y77">
        <f>IF(ISNUMBER(S77), ((S77-H77)/H77)-0.004, "")</f>
        <v/>
      </c>
      <c r="Z77">
        <f>IF(ISNUMBER(T77), ((T77-H77)/H77)-0.004, "")</f>
        <v/>
      </c>
      <c r="AA77">
        <f>IF(ISNUMBER(W77), ((W77-H77)/H77)-0.004, IF(P77&gt;0, ((N77-H77)/H77)-0.004, 0))</f>
        <v/>
      </c>
      <c r="AB77">
        <f>IF(AND(ISNUMBER(I77), I77&gt;0, ISNUMBER(O77), O77&gt;0), AA77-((O77-I77)/I77), AA77)</f>
        <v/>
      </c>
      <c r="AC77">
        <f>IF(ISNUMBER(Q77), (Q77-H77)/H77, 0)</f>
        <v/>
      </c>
      <c r="AD77">
        <f>IF(ISNUMBER(R77), (R77-H77)/H77, 0)</f>
        <v/>
      </c>
      <c r="AE77">
        <f>IF(ISNUMBER(Y77), IF(Y77&gt;0, "THẮNG", "THUA"), "CHỜ T+3")</f>
        <v/>
      </c>
      <c r="AF77">
        <f>IF(AND(P77=0, N77=H77, NOT(ISNUMBER(W77))), "ĐANG CHỜ", IF(AA77&gt;0, "THẮNG", "THUA"))</f>
        <v/>
      </c>
      <c r="AG77" t="inlineStr">
        <is>
          <t>https://quickchart.io/chart/render/zf-8996085b-d2d8-4662-b307-12b467d1a819</t>
        </is>
      </c>
      <c r="AH77">
        <f>IF(AG77&lt;&gt;"", IMAGE(AG77, 1), "Chưa có ảnh")</f>
        <v/>
      </c>
    </row>
    <row r="78" ht="95" customHeight="1">
      <c r="A78" t="inlineStr">
        <is>
          <t>2026-10-19</t>
        </is>
      </c>
      <c r="B78" t="inlineStr">
        <is>
          <t>ALGO_23</t>
        </is>
      </c>
      <c r="C78" t="inlineStr">
        <is>
          <t>🏦 BỘ 23: BỨT PHÁ GIÁ VỐN TỔ CHỨC VWMA (VWMA BREAKOUT)</t>
        </is>
      </c>
      <c r="D78" t="inlineStr">
        <is>
          <t>#3</t>
        </is>
      </c>
      <c r="E78" t="inlineStr">
        <is>
          <t>FRT</t>
        </is>
      </c>
      <c r="F78" t="inlineStr">
        <is>
          <t>HOSE</t>
        </is>
      </c>
      <c r="G78" t="inlineStr">
        <is>
          <t>Bán lẻ &amp; Phân phối</t>
        </is>
      </c>
      <c r="H78" t="n">
        <v>146</v>
      </c>
      <c r="I78" t="n">
        <v>1689.84</v>
      </c>
      <c r="J78" t="n">
        <v>40.54</v>
      </c>
      <c r="K78" t="n">
        <v>1.76</v>
      </c>
      <c r="L78" t="n">
        <v>165.9</v>
      </c>
      <c r="M78" t="n">
        <v>136.95</v>
      </c>
      <c r="N78" t="n">
        <v>149.4</v>
      </c>
      <c r="O78" t="n">
        <v>1691.97</v>
      </c>
      <c r="P78" t="n">
        <v>1</v>
      </c>
      <c r="Q78" t="n">
        <v>149.4</v>
      </c>
      <c r="R78" t="n">
        <v>140</v>
      </c>
      <c r="S78" t="inlineStr"/>
      <c r="T78" t="inlineStr"/>
      <c r="U78" t="inlineStr"/>
      <c r="V78" t="inlineStr"/>
      <c r="W78" t="inlineStr"/>
      <c r="X78" t="inlineStr">
        <is>
          <t>⏳ Chờ hàng về (T+1)</t>
        </is>
      </c>
      <c r="Y78">
        <f>IF(ISNUMBER(S78), ((S78-H78)/H78)-0.004, "")</f>
        <v/>
      </c>
      <c r="Z78">
        <f>IF(ISNUMBER(T78), ((T78-H78)/H78)-0.004, "")</f>
        <v/>
      </c>
      <c r="AA78">
        <f>IF(ISNUMBER(W78), ((W78-H78)/H78)-0.004, IF(P78&gt;0, ((N78-H78)/H78)-0.004, 0))</f>
        <v/>
      </c>
      <c r="AB78">
        <f>IF(AND(ISNUMBER(I78), I78&gt;0, ISNUMBER(O78), O78&gt;0), AA78-((O78-I78)/I78), AA78)</f>
        <v/>
      </c>
      <c r="AC78">
        <f>IF(ISNUMBER(Q78), (Q78-H78)/H78, 0)</f>
        <v/>
      </c>
      <c r="AD78">
        <f>IF(ISNUMBER(R78), (R78-H78)/H78, 0)</f>
        <v/>
      </c>
      <c r="AE78">
        <f>IF(ISNUMBER(Y78), IF(Y78&gt;0, "THẮNG", "THUA"), "CHỜ T+3")</f>
        <v/>
      </c>
      <c r="AF78">
        <f>IF(AND(P78=0, N78=H78, NOT(ISNUMBER(W78))), "ĐANG CHỜ", IF(AA78&gt;0, "THẮNG", "THUA"))</f>
        <v/>
      </c>
      <c r="AG78" t="inlineStr">
        <is>
          <t>https://quickchart.io/chart/render/zf-11afd18c-418e-4b18-af9c-52de7623cf95</t>
        </is>
      </c>
      <c r="AH78">
        <f>IF(AG78&lt;&gt;"", IMAGE(AG78, 1), "Chưa có ảnh")</f>
        <v/>
      </c>
    </row>
    <row r="79" ht="95" customHeight="1">
      <c r="A79" t="inlineStr">
        <is>
          <t>2026-10-19</t>
        </is>
      </c>
      <c r="B79" t="inlineStr">
        <is>
          <t>ALGO_23</t>
        </is>
      </c>
      <c r="C79" t="inlineStr">
        <is>
          <t>🏦 BỘ 23: BỨT PHÁ GIÁ VỐN TỔ CHỨC VWMA (VWMA BREAKOUT)</t>
        </is>
      </c>
      <c r="D79" t="inlineStr">
        <is>
          <t>#4</t>
        </is>
      </c>
      <c r="E79" t="inlineStr">
        <is>
          <t>TNG</t>
        </is>
      </c>
      <c r="F79" t="inlineStr">
        <is>
          <t>HNX</t>
        </is>
      </c>
      <c r="G79" t="inlineStr">
        <is>
          <t>Thủy sản &amp; Xuất khẩu</t>
        </is>
      </c>
      <c r="H79" t="n">
        <v>18.5</v>
      </c>
      <c r="I79" t="n">
        <v>1689.84</v>
      </c>
      <c r="J79" t="n">
        <v>36.24</v>
      </c>
      <c r="K79" t="n">
        <v>1.4</v>
      </c>
      <c r="L79" t="n">
        <v>20.93</v>
      </c>
      <c r="M79" t="n">
        <v>17.4</v>
      </c>
      <c r="N79" t="n">
        <v>19</v>
      </c>
      <c r="O79" t="n">
        <v>1691.97</v>
      </c>
      <c r="P79" t="n">
        <v>1</v>
      </c>
      <c r="Q79" t="n">
        <v>19.4</v>
      </c>
      <c r="R79" t="n">
        <v>18</v>
      </c>
      <c r="S79" t="inlineStr"/>
      <c r="T79" t="inlineStr"/>
      <c r="U79" t="inlineStr"/>
      <c r="V79" t="inlineStr"/>
      <c r="W79" t="inlineStr"/>
      <c r="X79" t="inlineStr">
        <is>
          <t>⏳ Chờ hàng về (T+1)</t>
        </is>
      </c>
      <c r="Y79">
        <f>IF(ISNUMBER(S79), ((S79-H79)/H79)-0.004, "")</f>
        <v/>
      </c>
      <c r="Z79">
        <f>IF(ISNUMBER(T79), ((T79-H79)/H79)-0.004, "")</f>
        <v/>
      </c>
      <c r="AA79">
        <f>IF(ISNUMBER(W79), ((W79-H79)/H79)-0.004, IF(P79&gt;0, ((N79-H79)/H79)-0.004, 0))</f>
        <v/>
      </c>
      <c r="AB79">
        <f>IF(AND(ISNUMBER(I79), I79&gt;0, ISNUMBER(O79), O79&gt;0), AA79-((O79-I79)/I79), AA79)</f>
        <v/>
      </c>
      <c r="AC79">
        <f>IF(ISNUMBER(Q79), (Q79-H79)/H79, 0)</f>
        <v/>
      </c>
      <c r="AD79">
        <f>IF(ISNUMBER(R79), (R79-H79)/H79, 0)</f>
        <v/>
      </c>
      <c r="AE79">
        <f>IF(ISNUMBER(Y79), IF(Y79&gt;0, "THẮNG", "THUA"), "CHỜ T+3")</f>
        <v/>
      </c>
      <c r="AF79">
        <f>IF(AND(P79=0, N79=H79, NOT(ISNUMBER(W79))), "ĐANG CHỜ", IF(AA79&gt;0, "THẮNG", "THUA"))</f>
        <v/>
      </c>
      <c r="AG79" t="inlineStr">
        <is>
          <t>https://quickchart.io/chart/render/zf-e4ea42c5-3633-4f63-9bcb-1c135bb5645a</t>
        </is>
      </c>
      <c r="AH79">
        <f>IF(AG79&lt;&gt;"", IMAGE(AG79, 1), "Chưa có ảnh")</f>
        <v/>
      </c>
    </row>
    <row r="80" ht="95" customHeight="1">
      <c r="A80" t="inlineStr">
        <is>
          <t>2026-10-19</t>
        </is>
      </c>
      <c r="B80" t="inlineStr">
        <is>
          <t>ALGO_24</t>
        </is>
      </c>
      <c r="C80" t="inlineStr">
        <is>
          <t>💥 BỘ 24: BÙNG NỔ BIÊN ĐỘ BIẾN ĐỘNG ATR (ATR EXPANSION)</t>
        </is>
      </c>
      <c r="D80" t="inlineStr">
        <is>
          <t>#1</t>
        </is>
      </c>
      <c r="E80" t="inlineStr">
        <is>
          <t>VLB</t>
        </is>
      </c>
      <c r="F80" t="inlineStr">
        <is>
          <t>UPCOM</t>
        </is>
      </c>
      <c r="G80" t="inlineStr">
        <is>
          <t>Khai khoáng &amp; VLXD</t>
        </is>
      </c>
      <c r="H80" t="n">
        <v>49.4</v>
      </c>
      <c r="I80" t="n">
        <v>1689.84</v>
      </c>
      <c r="J80" t="n">
        <v>69.58</v>
      </c>
      <c r="K80" t="n">
        <v>8.51</v>
      </c>
      <c r="L80" t="n">
        <v>52.92</v>
      </c>
      <c r="M80" t="n">
        <v>47.8</v>
      </c>
      <c r="N80" t="n">
        <v>49.4</v>
      </c>
      <c r="O80" t="n">
        <v>1691.97</v>
      </c>
      <c r="P80" t="n">
        <v>1</v>
      </c>
      <c r="Q80" t="n">
        <v>49.8</v>
      </c>
      <c r="R80" t="n">
        <v>47.8</v>
      </c>
      <c r="S80" t="inlineStr"/>
      <c r="T80" t="inlineStr"/>
      <c r="U80" t="inlineStr"/>
      <c r="V80" t="inlineStr"/>
      <c r="W80" t="inlineStr"/>
      <c r="X80" t="inlineStr">
        <is>
          <t>⏳ Chờ hàng về (T+1)</t>
        </is>
      </c>
      <c r="Y80">
        <f>IF(ISNUMBER(S80), ((S80-H80)/H80)-0.004, "")</f>
        <v/>
      </c>
      <c r="Z80">
        <f>IF(ISNUMBER(T80), ((T80-H80)/H80)-0.004, "")</f>
        <v/>
      </c>
      <c r="AA80">
        <f>IF(ISNUMBER(W80), ((W80-H80)/H80)-0.004, IF(P80&gt;0, ((N80-H80)/H80)-0.004, 0))</f>
        <v/>
      </c>
      <c r="AB80">
        <f>IF(AND(ISNUMBER(I80), I80&gt;0, ISNUMBER(O80), O80&gt;0), AA80-((O80-I80)/I80), AA80)</f>
        <v/>
      </c>
      <c r="AC80">
        <f>IF(ISNUMBER(Q80), (Q80-H80)/H80, 0)</f>
        <v/>
      </c>
      <c r="AD80">
        <f>IF(ISNUMBER(R80), (R80-H80)/H80, 0)</f>
        <v/>
      </c>
      <c r="AE80">
        <f>IF(ISNUMBER(Y80), IF(Y80&gt;0, "THẮNG", "THUA"), "CHỜ T+3")</f>
        <v/>
      </c>
      <c r="AF80">
        <f>IF(AND(P80=0, N80=H80, NOT(ISNUMBER(W80))), "ĐANG CHỜ", IF(AA80&gt;0, "THẮNG", "THUA"))</f>
        <v/>
      </c>
      <c r="AG80" t="inlineStr">
        <is>
          <t>https://quickchart.io/chart/render/zf-71f1a2c5-d194-4c34-b775-0ddbe74410d9</t>
        </is>
      </c>
      <c r="AH80">
        <f>IF(AG80&lt;&gt;"", IMAGE(AG80, 1), "Chưa có ảnh")</f>
        <v/>
      </c>
    </row>
    <row r="81" ht="95" customHeight="1">
      <c r="A81" t="inlineStr">
        <is>
          <t>2026-10-19</t>
        </is>
      </c>
      <c r="B81" t="inlineStr">
        <is>
          <t>ALGO_25</t>
        </is>
      </c>
      <c r="C81" t="inlineStr">
        <is>
          <t>🏹 BỘ 25: ĐẢO CHIỀU NHANH T+2.5 QUÁ BÁN (CONNORS RSI-7 DIP)</t>
        </is>
      </c>
      <c r="D81" t="inlineStr">
        <is>
          <t>#1</t>
        </is>
      </c>
      <c r="E81" t="inlineStr">
        <is>
          <t>DGW</t>
        </is>
      </c>
      <c r="F81" t="inlineStr">
        <is>
          <t>HOSE</t>
        </is>
      </c>
      <c r="G81" t="inlineStr">
        <is>
          <t>Bán lẻ &amp; Phân phối</t>
        </is>
      </c>
      <c r="H81" t="n">
        <v>45.45</v>
      </c>
      <c r="I81" t="n">
        <v>1689.84</v>
      </c>
      <c r="J81" t="n">
        <v>25.93</v>
      </c>
      <c r="K81" t="n">
        <v>0.63</v>
      </c>
      <c r="L81" t="n">
        <v>51.62</v>
      </c>
      <c r="M81" t="n">
        <v>42.64</v>
      </c>
      <c r="N81" t="n">
        <v>46</v>
      </c>
      <c r="O81" t="n">
        <v>1691.97</v>
      </c>
      <c r="P81" t="n">
        <v>1</v>
      </c>
      <c r="Q81" t="n">
        <v>46</v>
      </c>
      <c r="R81" t="n">
        <v>44.35</v>
      </c>
      <c r="S81" t="inlineStr"/>
      <c r="T81" t="inlineStr"/>
      <c r="U81" t="inlineStr"/>
      <c r="V81" t="inlineStr"/>
      <c r="W81" t="inlineStr"/>
      <c r="X81" t="inlineStr">
        <is>
          <t>⏳ Chờ hàng về (T+1)</t>
        </is>
      </c>
      <c r="Y81">
        <f>IF(ISNUMBER(S81), ((S81-H81)/H81)-0.004, "")</f>
        <v/>
      </c>
      <c r="Z81">
        <f>IF(ISNUMBER(T81), ((T81-H81)/H81)-0.004, "")</f>
        <v/>
      </c>
      <c r="AA81">
        <f>IF(ISNUMBER(W81), ((W81-H81)/H81)-0.004, IF(P81&gt;0, ((N81-H81)/H81)-0.004, 0))</f>
        <v/>
      </c>
      <c r="AB81">
        <f>IF(AND(ISNUMBER(I81), I81&gt;0, ISNUMBER(O81), O81&gt;0), AA81-((O81-I81)/I81), AA81)</f>
        <v/>
      </c>
      <c r="AC81">
        <f>IF(ISNUMBER(Q81), (Q81-H81)/H81, 0)</f>
        <v/>
      </c>
      <c r="AD81">
        <f>IF(ISNUMBER(R81), (R81-H81)/H81, 0)</f>
        <v/>
      </c>
      <c r="AE81">
        <f>IF(ISNUMBER(Y81), IF(Y81&gt;0, "THẮNG", "THUA"), "CHỜ T+3")</f>
        <v/>
      </c>
      <c r="AF81">
        <f>IF(AND(P81=0, N81=H81, NOT(ISNUMBER(W81))), "ĐANG CHỜ", IF(AA81&gt;0, "THẮNG", "THUA"))</f>
        <v/>
      </c>
      <c r="AG81" t="inlineStr">
        <is>
          <t>https://quickchart.io/chart/render/zf-0ec8f215-9609-488f-9bf0-060d3652ed10</t>
        </is>
      </c>
      <c r="AH81">
        <f>IF(AG81&lt;&gt;"", IMAGE(AG81, 1), "Chưa có ảnh")</f>
        <v/>
      </c>
    </row>
    <row r="82" ht="95" customHeight="1">
      <c r="A82" t="inlineStr">
        <is>
          <t>2026-10-19</t>
        </is>
      </c>
      <c r="B82" t="inlineStr">
        <is>
          <t>ALGO_26</t>
        </is>
      </c>
      <c r="C82" t="inlineStr">
        <is>
          <t>🔇 BỘ 26: CẠN KIỆT NGUỒN CUNG TRƯỚC GIỜ NỔ (VSA NO-SUPPLY TEST)</t>
        </is>
      </c>
      <c r="D82" t="inlineStr">
        <is>
          <t>#1</t>
        </is>
      </c>
      <c r="E82" t="inlineStr">
        <is>
          <t>DRI</t>
        </is>
      </c>
      <c r="F82" t="inlineStr">
        <is>
          <t>UPCOM</t>
        </is>
      </c>
      <c r="G82" t="inlineStr">
        <is>
          <t>Khai khoáng &amp; VLXD</t>
        </is>
      </c>
      <c r="H82" t="n">
        <v>15.9</v>
      </c>
      <c r="I82" t="n">
        <v>1689.84</v>
      </c>
      <c r="J82" t="n">
        <v>39.57</v>
      </c>
      <c r="K82" t="n">
        <v>0.35</v>
      </c>
      <c r="L82" t="n">
        <v>18.17</v>
      </c>
      <c r="M82" t="n">
        <v>14.87</v>
      </c>
      <c r="N82" t="n">
        <v>16.2</v>
      </c>
      <c r="O82" t="n">
        <v>1691.97</v>
      </c>
      <c r="P82" t="n">
        <v>1</v>
      </c>
      <c r="Q82" t="n">
        <v>16.2</v>
      </c>
      <c r="R82" t="n">
        <v>15.5</v>
      </c>
      <c r="S82" t="inlineStr"/>
      <c r="T82" t="inlineStr"/>
      <c r="U82" t="inlineStr"/>
      <c r="V82" t="inlineStr"/>
      <c r="W82" t="inlineStr"/>
      <c r="X82" t="inlineStr">
        <is>
          <t>⏳ Chờ hàng về (T+1)</t>
        </is>
      </c>
      <c r="Y82">
        <f>IF(ISNUMBER(S82), ((S82-H82)/H82)-0.004, "")</f>
        <v/>
      </c>
      <c r="Z82">
        <f>IF(ISNUMBER(T82), ((T82-H82)/H82)-0.004, "")</f>
        <v/>
      </c>
      <c r="AA82">
        <f>IF(ISNUMBER(W82), ((W82-H82)/H82)-0.004, IF(P82&gt;0, ((N82-H82)/H82)-0.004, 0))</f>
        <v/>
      </c>
      <c r="AB82">
        <f>IF(AND(ISNUMBER(I82), I82&gt;0, ISNUMBER(O82), O82&gt;0), AA82-((O82-I82)/I82), AA82)</f>
        <v/>
      </c>
      <c r="AC82">
        <f>IF(ISNUMBER(Q82), (Q82-H82)/H82, 0)</f>
        <v/>
      </c>
      <c r="AD82">
        <f>IF(ISNUMBER(R82), (R82-H82)/H82, 0)</f>
        <v/>
      </c>
      <c r="AE82">
        <f>IF(ISNUMBER(Y82), IF(Y82&gt;0, "THẮNG", "THUA"), "CHỜ T+3")</f>
        <v/>
      </c>
      <c r="AF82">
        <f>IF(AND(P82=0, N82=H82, NOT(ISNUMBER(W82))), "ĐANG CHỜ", IF(AA82&gt;0, "THẮNG", "THUA"))</f>
        <v/>
      </c>
      <c r="AG82" t="inlineStr">
        <is>
          <t>https://quickchart.io/chart/render/zf-a25670a2-97f5-473e-9dbc-fd4e44172f34</t>
        </is>
      </c>
      <c r="AH82">
        <f>IF(AG82&lt;&gt;"", IMAGE(AG82, 1), "Chưa có ảnh")</f>
        <v/>
      </c>
    </row>
    <row r="83" ht="95" customHeight="1">
      <c r="A83" t="inlineStr">
        <is>
          <t>2026-10-19</t>
        </is>
      </c>
      <c r="B83" t="inlineStr">
        <is>
          <t>ALGO_26</t>
        </is>
      </c>
      <c r="C83" t="inlineStr">
        <is>
          <t>🔇 BỘ 26: CẠN KIỆT NGUỒN CUNG TRƯỚC GIỜ NỔ (VSA NO-SUPPLY TEST)</t>
        </is>
      </c>
      <c r="D83" t="inlineStr">
        <is>
          <t>#2</t>
        </is>
      </c>
      <c r="E83" t="inlineStr">
        <is>
          <t>GMD</t>
        </is>
      </c>
      <c r="F83" t="inlineStr">
        <is>
          <t>HOSE</t>
        </is>
      </c>
      <c r="G83" t="inlineStr">
        <is>
          <t>Cảng biển &amp; Vận tải</t>
        </is>
      </c>
      <c r="H83" t="n">
        <v>54</v>
      </c>
      <c r="I83" t="n">
        <v>1689.84</v>
      </c>
      <c r="J83" t="n">
        <v>35.5</v>
      </c>
      <c r="K83" t="n">
        <v>0.32</v>
      </c>
      <c r="L83" t="n">
        <v>59.24</v>
      </c>
      <c r="M83" t="n">
        <v>51.62</v>
      </c>
      <c r="N83" t="n">
        <v>55</v>
      </c>
      <c r="O83" t="n">
        <v>1691.97</v>
      </c>
      <c r="P83" t="n">
        <v>1</v>
      </c>
      <c r="Q83" t="n">
        <v>55.2</v>
      </c>
      <c r="R83" t="n">
        <v>53.5</v>
      </c>
      <c r="S83" t="inlineStr"/>
      <c r="T83" t="inlineStr"/>
      <c r="U83" t="inlineStr"/>
      <c r="V83" t="inlineStr"/>
      <c r="W83" t="inlineStr"/>
      <c r="X83" t="inlineStr">
        <is>
          <t>⏳ Chờ hàng về (T+1)</t>
        </is>
      </c>
      <c r="Y83">
        <f>IF(ISNUMBER(S83), ((S83-H83)/H83)-0.004, "")</f>
        <v/>
      </c>
      <c r="Z83">
        <f>IF(ISNUMBER(T83), ((T83-H83)/H83)-0.004, "")</f>
        <v/>
      </c>
      <c r="AA83">
        <f>IF(ISNUMBER(W83), ((W83-H83)/H83)-0.004, IF(P83&gt;0, ((N83-H83)/H83)-0.004, 0))</f>
        <v/>
      </c>
      <c r="AB83">
        <f>IF(AND(ISNUMBER(I83), I83&gt;0, ISNUMBER(O83), O83&gt;0), AA83-((O83-I83)/I83), AA83)</f>
        <v/>
      </c>
      <c r="AC83">
        <f>IF(ISNUMBER(Q83), (Q83-H83)/H83, 0)</f>
        <v/>
      </c>
      <c r="AD83">
        <f>IF(ISNUMBER(R83), (R83-H83)/H83, 0)</f>
        <v/>
      </c>
      <c r="AE83">
        <f>IF(ISNUMBER(Y83), IF(Y83&gt;0, "THẮNG", "THUA"), "CHỜ T+3")</f>
        <v/>
      </c>
      <c r="AF83">
        <f>IF(AND(P83=0, N83=H83, NOT(ISNUMBER(W83))), "ĐANG CHỜ", IF(AA83&gt;0, "THẮNG", "THUA"))</f>
        <v/>
      </c>
      <c r="AG83" t="inlineStr">
        <is>
          <t>https://quickchart.io/chart/render/zf-ddba0193-7a88-4f0b-930d-3608bcdd1953</t>
        </is>
      </c>
      <c r="AH83">
        <f>IF(AG83&lt;&gt;"", IMAGE(AG83, 1), "Chưa có ảnh")</f>
        <v/>
      </c>
    </row>
    <row r="84" ht="95" customHeight="1">
      <c r="A84" t="inlineStr">
        <is>
          <t>2026-10-19</t>
        </is>
      </c>
      <c r="B84" t="inlineStr">
        <is>
          <t>ALGO_26</t>
        </is>
      </c>
      <c r="C84" t="inlineStr">
        <is>
          <t>🔇 BỘ 26: CẠN KIỆT NGUỒN CUNG TRƯỚC GIỜ NỔ (VSA NO-SUPPLY TEST)</t>
        </is>
      </c>
      <c r="D84" t="inlineStr">
        <is>
          <t>#3</t>
        </is>
      </c>
      <c r="E84" t="inlineStr">
        <is>
          <t>HDB</t>
        </is>
      </c>
      <c r="F84" t="inlineStr">
        <is>
          <t>HOSE</t>
        </is>
      </c>
      <c r="G84" t="inlineStr">
        <is>
          <t>Ngân hàng</t>
        </is>
      </c>
      <c r="H84" t="n">
        <v>22.75</v>
      </c>
      <c r="I84" t="n">
        <v>1689.84</v>
      </c>
      <c r="J84" t="n">
        <v>35.11</v>
      </c>
      <c r="K84" t="n">
        <v>0.44</v>
      </c>
      <c r="L84" t="n">
        <v>24.97</v>
      </c>
      <c r="M84" t="n">
        <v>21.74</v>
      </c>
      <c r="N84" t="n">
        <v>22.1</v>
      </c>
      <c r="O84" t="n">
        <v>1691.97</v>
      </c>
      <c r="P84" t="n">
        <v>1</v>
      </c>
      <c r="Q84" t="n">
        <v>22.85</v>
      </c>
      <c r="R84" t="n">
        <v>21.95</v>
      </c>
      <c r="S84" t="inlineStr"/>
      <c r="T84" t="inlineStr"/>
      <c r="U84" t="inlineStr"/>
      <c r="V84" t="inlineStr"/>
      <c r="W84" t="inlineStr"/>
      <c r="X84" t="inlineStr">
        <is>
          <t>⏳ Chờ hàng về (T+1)</t>
        </is>
      </c>
      <c r="Y84">
        <f>IF(ISNUMBER(S84), ((S84-H84)/H84)-0.004, "")</f>
        <v/>
      </c>
      <c r="Z84">
        <f>IF(ISNUMBER(T84), ((T84-H84)/H84)-0.004, "")</f>
        <v/>
      </c>
      <c r="AA84">
        <f>IF(ISNUMBER(W84), ((W84-H84)/H84)-0.004, IF(P84&gt;0, ((N84-H84)/H84)-0.004, 0))</f>
        <v/>
      </c>
      <c r="AB84">
        <f>IF(AND(ISNUMBER(I84), I84&gt;0, ISNUMBER(O84), O84&gt;0), AA84-((O84-I84)/I84), AA84)</f>
        <v/>
      </c>
      <c r="AC84">
        <f>IF(ISNUMBER(Q84), (Q84-H84)/H84, 0)</f>
        <v/>
      </c>
      <c r="AD84">
        <f>IF(ISNUMBER(R84), (R84-H84)/H84, 0)</f>
        <v/>
      </c>
      <c r="AE84">
        <f>IF(ISNUMBER(Y84), IF(Y84&gt;0, "THẮNG", "THUA"), "CHỜ T+3")</f>
        <v/>
      </c>
      <c r="AF84">
        <f>IF(AND(P84=0, N84=H84, NOT(ISNUMBER(W84))), "ĐANG CHỜ", IF(AA84&gt;0, "THẮNG", "THUA"))</f>
        <v/>
      </c>
      <c r="AG84" t="inlineStr">
        <is>
          <t>https://quickchart.io/chart/render/zf-8ffe463f-db47-4fda-ba61-998a489ab75a</t>
        </is>
      </c>
      <c r="AH84">
        <f>IF(AG84&lt;&gt;"", IMAGE(AG84, 1), "Chưa có ảnh")</f>
        <v/>
      </c>
    </row>
    <row r="85" ht="95" customHeight="1">
      <c r="A85" t="inlineStr">
        <is>
          <t>2026-10-19</t>
        </is>
      </c>
      <c r="B85" t="inlineStr">
        <is>
          <t>ALGO_26</t>
        </is>
      </c>
      <c r="C85" t="inlineStr">
        <is>
          <t>🔇 BỘ 26: CẠN KIỆT NGUỒN CUNG TRƯỚC GIỜ NỔ (VSA NO-SUPPLY TEST)</t>
        </is>
      </c>
      <c r="D85" t="inlineStr">
        <is>
          <t>#4</t>
        </is>
      </c>
      <c r="E85" t="inlineStr">
        <is>
          <t>HAG</t>
        </is>
      </c>
      <c r="F85" t="inlineStr">
        <is>
          <t>HOSE</t>
        </is>
      </c>
      <c r="G85" t="inlineStr">
        <is>
          <t>Bất động sản Dân dụng</t>
        </is>
      </c>
      <c r="H85" t="n">
        <v>14.4</v>
      </c>
      <c r="I85" t="n">
        <v>1689.84</v>
      </c>
      <c r="J85" t="n">
        <v>29.45</v>
      </c>
      <c r="K85" t="n">
        <v>0.44</v>
      </c>
      <c r="L85" t="n">
        <v>15.47</v>
      </c>
      <c r="M85" t="n">
        <v>13.91</v>
      </c>
      <c r="N85" t="n">
        <v>14.4</v>
      </c>
      <c r="O85" t="n">
        <v>1691.97</v>
      </c>
      <c r="P85" t="n">
        <v>1</v>
      </c>
      <c r="Q85" t="n">
        <v>14.5</v>
      </c>
      <c r="R85" t="n">
        <v>14.2</v>
      </c>
      <c r="S85" t="inlineStr"/>
      <c r="T85" t="inlineStr"/>
      <c r="U85" t="inlineStr"/>
      <c r="V85" t="inlineStr"/>
      <c r="W85" t="inlineStr"/>
      <c r="X85" t="inlineStr">
        <is>
          <t>⏳ Chờ hàng về (T+1)</t>
        </is>
      </c>
      <c r="Y85">
        <f>IF(ISNUMBER(S85), ((S85-H85)/H85)-0.004, "")</f>
        <v/>
      </c>
      <c r="Z85">
        <f>IF(ISNUMBER(T85), ((T85-H85)/H85)-0.004, "")</f>
        <v/>
      </c>
      <c r="AA85">
        <f>IF(ISNUMBER(W85), ((W85-H85)/H85)-0.004, IF(P85&gt;0, ((N85-H85)/H85)-0.004, 0))</f>
        <v/>
      </c>
      <c r="AB85">
        <f>IF(AND(ISNUMBER(I85), I85&gt;0, ISNUMBER(O85), O85&gt;0), AA85-((O85-I85)/I85), AA85)</f>
        <v/>
      </c>
      <c r="AC85">
        <f>IF(ISNUMBER(Q85), (Q85-H85)/H85, 0)</f>
        <v/>
      </c>
      <c r="AD85">
        <f>IF(ISNUMBER(R85), (R85-H85)/H85, 0)</f>
        <v/>
      </c>
      <c r="AE85">
        <f>IF(ISNUMBER(Y85), IF(Y85&gt;0, "THẮNG", "THUA"), "CHỜ T+3")</f>
        <v/>
      </c>
      <c r="AF85">
        <f>IF(AND(P85=0, N85=H85, NOT(ISNUMBER(W85))), "ĐANG CHỜ", IF(AA85&gt;0, "THẮNG", "THUA"))</f>
        <v/>
      </c>
      <c r="AG85" t="inlineStr">
        <is>
          <t>https://quickchart.io/chart/render/zf-93f54cb7-20d1-4952-88de-d5f56445e83c</t>
        </is>
      </c>
      <c r="AH85">
        <f>IF(AG85&lt;&gt;"", IMAGE(AG85, 1), "Chưa có ảnh")</f>
        <v/>
      </c>
    </row>
    <row r="86" ht="95" customHeight="1">
      <c r="A86" t="inlineStr">
        <is>
          <t>2026-10-19</t>
        </is>
      </c>
      <c r="B86" t="inlineStr">
        <is>
          <t>ALGO_27</t>
        </is>
      </c>
      <c r="C86" t="inlineStr">
        <is>
          <t>💰 BỘ 27: ĐỊNH GIÁ HỢP LÝ P/E &amp; ROE CAO HÚT TIỀN (GARP VALUE)</t>
        </is>
      </c>
      <c r="D86" t="inlineStr">
        <is>
          <t>#1</t>
        </is>
      </c>
      <c r="E86" t="inlineStr">
        <is>
          <t>HVN</t>
        </is>
      </c>
      <c r="F86" t="inlineStr">
        <is>
          <t>HOSE</t>
        </is>
      </c>
      <c r="G86" t="inlineStr">
        <is>
          <t>Cảng biển &amp; Vận tải</t>
        </is>
      </c>
      <c r="H86" t="n">
        <v>21.15</v>
      </c>
      <c r="I86" t="n">
        <v>1689.84</v>
      </c>
      <c r="J86" t="n">
        <v>234.53</v>
      </c>
      <c r="K86" t="n">
        <v>2.58</v>
      </c>
      <c r="L86" t="n">
        <v>23.13</v>
      </c>
      <c r="M86" t="n">
        <v>20.25</v>
      </c>
      <c r="N86" t="n">
        <v>20.85</v>
      </c>
      <c r="O86" t="n">
        <v>1691.97</v>
      </c>
      <c r="P86" t="n">
        <v>1</v>
      </c>
      <c r="Q86" t="n">
        <v>21.2</v>
      </c>
      <c r="R86" t="n">
        <v>20.5</v>
      </c>
      <c r="S86" t="inlineStr"/>
      <c r="T86" t="inlineStr"/>
      <c r="U86" t="inlineStr"/>
      <c r="V86" t="inlineStr"/>
      <c r="W86" t="inlineStr"/>
      <c r="X86" t="inlineStr">
        <is>
          <t>⏳ Chờ hàng về (T+1)</t>
        </is>
      </c>
      <c r="Y86">
        <f>IF(ISNUMBER(S86), ((S86-H86)/H86)-0.004, "")</f>
        <v/>
      </c>
      <c r="Z86">
        <f>IF(ISNUMBER(T86), ((T86-H86)/H86)-0.004, "")</f>
        <v/>
      </c>
      <c r="AA86">
        <f>IF(ISNUMBER(W86), ((W86-H86)/H86)-0.004, IF(P86&gt;0, ((N86-H86)/H86)-0.004, 0))</f>
        <v/>
      </c>
      <c r="AB86">
        <f>IF(AND(ISNUMBER(I86), I86&gt;0, ISNUMBER(O86), O86&gt;0), AA86-((O86-I86)/I86), AA86)</f>
        <v/>
      </c>
      <c r="AC86">
        <f>IF(ISNUMBER(Q86), (Q86-H86)/H86, 0)</f>
        <v/>
      </c>
      <c r="AD86">
        <f>IF(ISNUMBER(R86), (R86-H86)/H86, 0)</f>
        <v/>
      </c>
      <c r="AE86">
        <f>IF(ISNUMBER(Y86), IF(Y86&gt;0, "THẮNG", "THUA"), "CHỜ T+3")</f>
        <v/>
      </c>
      <c r="AF86">
        <f>IF(AND(P86=0, N86=H86, NOT(ISNUMBER(W86))), "ĐANG CHỜ", IF(AA86&gt;0, "THẮNG", "THUA"))</f>
        <v/>
      </c>
      <c r="AG86" t="inlineStr">
        <is>
          <t>https://quickchart.io/chart/render/zf-b41e88a2-7cc6-43b3-918a-231e53e8796a</t>
        </is>
      </c>
      <c r="AH86">
        <f>IF(AG86&lt;&gt;"", IMAGE(AG86, 1), "Chưa có ảnh")</f>
        <v/>
      </c>
    </row>
    <row r="87" ht="95" customHeight="1">
      <c r="A87" t="inlineStr">
        <is>
          <t>2026-10-19</t>
        </is>
      </c>
      <c r="B87" t="inlineStr">
        <is>
          <t>ALGO_27</t>
        </is>
      </c>
      <c r="C87" t="inlineStr">
        <is>
          <t>💰 BỘ 27: ĐỊNH GIÁ HỢP LÝ P/E &amp; ROE CAO HÚT TIỀN (GARP VALUE)</t>
        </is>
      </c>
      <c r="D87" t="inlineStr">
        <is>
          <t>#2</t>
        </is>
      </c>
      <c r="E87" t="inlineStr">
        <is>
          <t>ANV</t>
        </is>
      </c>
      <c r="F87" t="inlineStr">
        <is>
          <t>HOSE</t>
        </is>
      </c>
      <c r="G87" t="inlineStr">
        <is>
          <t>Thủy sản &amp; Xuất khẩu</t>
        </is>
      </c>
      <c r="H87" t="n">
        <v>18.85</v>
      </c>
      <c r="I87" t="n">
        <v>1689.84</v>
      </c>
      <c r="J87" t="n">
        <v>90.14</v>
      </c>
      <c r="K87" t="n">
        <v>1.42</v>
      </c>
      <c r="L87" t="n">
        <v>21.55</v>
      </c>
      <c r="M87" t="n">
        <v>17.62</v>
      </c>
      <c r="N87" t="n">
        <v>18.9</v>
      </c>
      <c r="O87" t="n">
        <v>1691.97</v>
      </c>
      <c r="P87" t="n">
        <v>1</v>
      </c>
      <c r="Q87" t="n">
        <v>19.4</v>
      </c>
      <c r="R87" t="n">
        <v>18.3</v>
      </c>
      <c r="S87" t="inlineStr"/>
      <c r="T87" t="inlineStr"/>
      <c r="U87" t="inlineStr"/>
      <c r="V87" t="inlineStr"/>
      <c r="W87" t="inlineStr"/>
      <c r="X87" t="inlineStr">
        <is>
          <t>⏳ Chờ hàng về (T+1)</t>
        </is>
      </c>
      <c r="Y87">
        <f>IF(ISNUMBER(S87), ((S87-H87)/H87)-0.004, "")</f>
        <v/>
      </c>
      <c r="Z87">
        <f>IF(ISNUMBER(T87), ((T87-H87)/H87)-0.004, "")</f>
        <v/>
      </c>
      <c r="AA87">
        <f>IF(ISNUMBER(W87), ((W87-H87)/H87)-0.004, IF(P87&gt;0, ((N87-H87)/H87)-0.004, 0))</f>
        <v/>
      </c>
      <c r="AB87">
        <f>IF(AND(ISNUMBER(I87), I87&gt;0, ISNUMBER(O87), O87&gt;0), AA87-((O87-I87)/I87), AA87)</f>
        <v/>
      </c>
      <c r="AC87">
        <f>IF(ISNUMBER(Q87), (Q87-H87)/H87, 0)</f>
        <v/>
      </c>
      <c r="AD87">
        <f>IF(ISNUMBER(R87), (R87-H87)/H87, 0)</f>
        <v/>
      </c>
      <c r="AE87">
        <f>IF(ISNUMBER(Y87), IF(Y87&gt;0, "THẮNG", "THUA"), "CHỜ T+3")</f>
        <v/>
      </c>
      <c r="AF87">
        <f>IF(AND(P87=0, N87=H87, NOT(ISNUMBER(W87))), "ĐANG CHỜ", IF(AA87&gt;0, "THẮNG", "THUA"))</f>
        <v/>
      </c>
      <c r="AG87" t="inlineStr">
        <is>
          <t>https://quickchart.io/chart/render/zf-0396ec4c-10b1-4437-9772-0c8a823c0def</t>
        </is>
      </c>
      <c r="AH87">
        <f>IF(AG87&lt;&gt;"", IMAGE(AG87, 1), "Chưa có ảnh")</f>
        <v/>
      </c>
    </row>
    <row r="88" ht="95" customHeight="1">
      <c r="A88" t="inlineStr">
        <is>
          <t>2026-10-19</t>
        </is>
      </c>
      <c r="B88" t="inlineStr">
        <is>
          <t>ALGO_27</t>
        </is>
      </c>
      <c r="C88" t="inlineStr">
        <is>
          <t>💰 BỘ 27: ĐỊNH GIÁ HỢP LÝ P/E &amp; ROE CAO HÚT TIỀN (GARP VALUE)</t>
        </is>
      </c>
      <c r="D88" t="inlineStr">
        <is>
          <t>#3</t>
        </is>
      </c>
      <c r="E88" t="inlineStr">
        <is>
          <t>DSN</t>
        </is>
      </c>
      <c r="F88" t="inlineStr">
        <is>
          <t>HOSE</t>
        </is>
      </c>
      <c r="G88" t="inlineStr">
        <is>
          <t>Dịch vụ Tiêu dùng</t>
        </is>
      </c>
      <c r="H88" t="n">
        <v>37</v>
      </c>
      <c r="I88" t="n">
        <v>1689.84</v>
      </c>
      <c r="J88" t="n">
        <v>90.12</v>
      </c>
      <c r="K88" t="n">
        <v>82.19</v>
      </c>
      <c r="L88" t="n">
        <v>39.64</v>
      </c>
      <c r="M88" t="n">
        <v>35.8</v>
      </c>
      <c r="N88" t="n">
        <v>36.6</v>
      </c>
      <c r="O88" t="n">
        <v>1691.97</v>
      </c>
      <c r="P88" t="n">
        <v>1</v>
      </c>
      <c r="Q88" t="n">
        <v>37</v>
      </c>
      <c r="R88" t="n">
        <v>36.6</v>
      </c>
      <c r="S88" t="inlineStr"/>
      <c r="T88" t="inlineStr"/>
      <c r="U88" t="inlineStr"/>
      <c r="V88" t="inlineStr"/>
      <c r="W88" t="inlineStr"/>
      <c r="X88" t="inlineStr">
        <is>
          <t>⏳ Chờ hàng về (T+1)</t>
        </is>
      </c>
      <c r="Y88">
        <f>IF(ISNUMBER(S88), ((S88-H88)/H88)-0.004, "")</f>
        <v/>
      </c>
      <c r="Z88">
        <f>IF(ISNUMBER(T88), ((T88-H88)/H88)-0.004, "")</f>
        <v/>
      </c>
      <c r="AA88">
        <f>IF(ISNUMBER(W88), ((W88-H88)/H88)-0.004, IF(P88&gt;0, ((N88-H88)/H88)-0.004, 0))</f>
        <v/>
      </c>
      <c r="AB88">
        <f>IF(AND(ISNUMBER(I88), I88&gt;0, ISNUMBER(O88), O88&gt;0), AA88-((O88-I88)/I88), AA88)</f>
        <v/>
      </c>
      <c r="AC88">
        <f>IF(ISNUMBER(Q88), (Q88-H88)/H88, 0)</f>
        <v/>
      </c>
      <c r="AD88">
        <f>IF(ISNUMBER(R88), (R88-H88)/H88, 0)</f>
        <v/>
      </c>
      <c r="AE88">
        <f>IF(ISNUMBER(Y88), IF(Y88&gt;0, "THẮNG", "THUA"), "CHỜ T+3")</f>
        <v/>
      </c>
      <c r="AF88">
        <f>IF(AND(P88=0, N88=H88, NOT(ISNUMBER(W88))), "ĐANG CHỜ", IF(AA88&gt;0, "THẮNG", "THUA"))</f>
        <v/>
      </c>
      <c r="AG88" t="inlineStr">
        <is>
          <t>https://quickchart.io/chart/render/zf-f8d83567-f09d-47fa-8cb8-1eda2c52cdbc</t>
        </is>
      </c>
      <c r="AH88">
        <f>IF(AG88&lt;&gt;"", IMAGE(AG88, 1), "Chưa có ảnh")</f>
        <v/>
      </c>
    </row>
    <row r="89" ht="95" customHeight="1">
      <c r="A89" t="inlineStr">
        <is>
          <t>2026-10-19</t>
        </is>
      </c>
      <c r="B89" t="inlineStr">
        <is>
          <t>ALGO_27</t>
        </is>
      </c>
      <c r="C89" t="inlineStr">
        <is>
          <t>💰 BỘ 27: ĐỊNH GIÁ HỢP LÝ P/E &amp; ROE CAO HÚT TIỀN (GARP VALUE)</t>
        </is>
      </c>
      <c r="D89" t="inlineStr">
        <is>
          <t>#4</t>
        </is>
      </c>
      <c r="E89" t="inlineStr">
        <is>
          <t>TNG</t>
        </is>
      </c>
      <c r="F89" t="inlineStr">
        <is>
          <t>HNX</t>
        </is>
      </c>
      <c r="G89" t="inlineStr">
        <is>
          <t>Thủy sản &amp; Xuất khẩu</t>
        </is>
      </c>
      <c r="H89" t="n">
        <v>18.5</v>
      </c>
      <c r="I89" t="n">
        <v>1689.84</v>
      </c>
      <c r="J89" t="n">
        <v>82.61</v>
      </c>
      <c r="K89" t="n">
        <v>1.4</v>
      </c>
      <c r="L89" t="n">
        <v>20.93</v>
      </c>
      <c r="M89" t="n">
        <v>17.4</v>
      </c>
      <c r="N89" t="n">
        <v>19</v>
      </c>
      <c r="O89" t="n">
        <v>1691.97</v>
      </c>
      <c r="P89" t="n">
        <v>1</v>
      </c>
      <c r="Q89" t="n">
        <v>19.4</v>
      </c>
      <c r="R89" t="n">
        <v>18</v>
      </c>
      <c r="S89" t="inlineStr"/>
      <c r="T89" t="inlineStr"/>
      <c r="U89" t="inlineStr"/>
      <c r="V89" t="inlineStr"/>
      <c r="W89" t="inlineStr"/>
      <c r="X89" t="inlineStr">
        <is>
          <t>⏳ Chờ hàng về (T+1)</t>
        </is>
      </c>
      <c r="Y89">
        <f>IF(ISNUMBER(S89), ((S89-H89)/H89)-0.004, "")</f>
        <v/>
      </c>
      <c r="Z89">
        <f>IF(ISNUMBER(T89), ((T89-H89)/H89)-0.004, "")</f>
        <v/>
      </c>
      <c r="AA89">
        <f>IF(ISNUMBER(W89), ((W89-H89)/H89)-0.004, IF(P89&gt;0, ((N89-H89)/H89)-0.004, 0))</f>
        <v/>
      </c>
      <c r="AB89">
        <f>IF(AND(ISNUMBER(I89), I89&gt;0, ISNUMBER(O89), O89&gt;0), AA89-((O89-I89)/I89), AA89)</f>
        <v/>
      </c>
      <c r="AC89">
        <f>IF(ISNUMBER(Q89), (Q89-H89)/H89, 0)</f>
        <v/>
      </c>
      <c r="AD89">
        <f>IF(ISNUMBER(R89), (R89-H89)/H89, 0)</f>
        <v/>
      </c>
      <c r="AE89">
        <f>IF(ISNUMBER(Y89), IF(Y89&gt;0, "THẮNG", "THUA"), "CHỜ T+3")</f>
        <v/>
      </c>
      <c r="AF89">
        <f>IF(AND(P89=0, N89=H89, NOT(ISNUMBER(W89))), "ĐANG CHỜ", IF(AA89&gt;0, "THẮNG", "THUA"))</f>
        <v/>
      </c>
      <c r="AG89" t="inlineStr">
        <is>
          <t>https://quickchart.io/chart/render/zf-e4ea42c5-3633-4f63-9bcb-1c135bb5645a</t>
        </is>
      </c>
      <c r="AH89">
        <f>IF(AG89&lt;&gt;"", IMAGE(AG89, 1), "Chưa có ảnh")</f>
        <v/>
      </c>
    </row>
    <row r="90" ht="95" customHeight="1">
      <c r="A90" t="inlineStr">
        <is>
          <t>2026-10-19</t>
        </is>
      </c>
      <c r="B90" t="inlineStr">
        <is>
          <t>ALGO_27</t>
        </is>
      </c>
      <c r="C90" t="inlineStr">
        <is>
          <t>💰 BỘ 27: ĐỊNH GIÁ HỢP LÝ P/E &amp; ROE CAO HÚT TIỀN (GARP VALUE)</t>
        </is>
      </c>
      <c r="D90" t="inlineStr">
        <is>
          <t>#5</t>
        </is>
      </c>
      <c r="E90" t="inlineStr">
        <is>
          <t>MSB</t>
        </is>
      </c>
      <c r="F90" t="inlineStr">
        <is>
          <t>HOSE</t>
        </is>
      </c>
      <c r="G90" t="inlineStr">
        <is>
          <t>Ngân hàng</t>
        </is>
      </c>
      <c r="H90" t="n">
        <v>14.8</v>
      </c>
      <c r="I90" t="n">
        <v>1689.84</v>
      </c>
      <c r="J90" t="n">
        <v>68.06999999999999</v>
      </c>
      <c r="K90" t="n">
        <v>1.45</v>
      </c>
      <c r="L90" t="n">
        <v>16.18</v>
      </c>
      <c r="M90" t="n">
        <v>14.17</v>
      </c>
      <c r="N90" t="n">
        <v>15</v>
      </c>
      <c r="O90" t="n">
        <v>1691.97</v>
      </c>
      <c r="P90" t="n">
        <v>1</v>
      </c>
      <c r="Q90" t="n">
        <v>15.1</v>
      </c>
      <c r="R90" t="n">
        <v>14.75</v>
      </c>
      <c r="S90" t="inlineStr"/>
      <c r="T90" t="inlineStr"/>
      <c r="U90" t="inlineStr"/>
      <c r="V90" t="inlineStr"/>
      <c r="W90" t="inlineStr"/>
      <c r="X90" t="inlineStr">
        <is>
          <t>⏳ Chờ hàng về (T+1)</t>
        </is>
      </c>
      <c r="Y90">
        <f>IF(ISNUMBER(S90), ((S90-H90)/H90)-0.004, "")</f>
        <v/>
      </c>
      <c r="Z90">
        <f>IF(ISNUMBER(T90), ((T90-H90)/H90)-0.004, "")</f>
        <v/>
      </c>
      <c r="AA90">
        <f>IF(ISNUMBER(W90), ((W90-H90)/H90)-0.004, IF(P90&gt;0, ((N90-H90)/H90)-0.004, 0))</f>
        <v/>
      </c>
      <c r="AB90">
        <f>IF(AND(ISNUMBER(I90), I90&gt;0, ISNUMBER(O90), O90&gt;0), AA90-((O90-I90)/I90), AA90)</f>
        <v/>
      </c>
      <c r="AC90">
        <f>IF(ISNUMBER(Q90), (Q90-H90)/H90, 0)</f>
        <v/>
      </c>
      <c r="AD90">
        <f>IF(ISNUMBER(R90), (R90-H90)/H90, 0)</f>
        <v/>
      </c>
      <c r="AE90">
        <f>IF(ISNUMBER(Y90), IF(Y90&gt;0, "THẮNG", "THUA"), "CHỜ T+3")</f>
        <v/>
      </c>
      <c r="AF90">
        <f>IF(AND(P90=0, N90=H90, NOT(ISNUMBER(W90))), "ĐANG CHỜ", IF(AA90&gt;0, "THẮNG", "THUA"))</f>
        <v/>
      </c>
      <c r="AG90" t="inlineStr">
        <is>
          <t>https://quickchart.io/chart/render/zf-7179417e-4f33-4bb4-bfae-022bf36d3484</t>
        </is>
      </c>
      <c r="AH90">
        <f>IF(AG90&lt;&gt;"", IMAGE(AG90, 1), "Chưa có ảnh")</f>
        <v/>
      </c>
    </row>
    <row r="91" ht="95" customHeight="1">
      <c r="A91" t="inlineStr">
        <is>
          <t>2026-10-19</t>
        </is>
      </c>
      <c r="B91" t="inlineStr">
        <is>
          <t>ALGO_28</t>
        </is>
      </c>
      <c r="C91" t="inlineStr">
        <is>
          <t>🏛️ BỘ 28: TRỤ CỘT VỐN HÓA LỚN DẪN DẮT CHỈ SỐ (BLUECHIP PILLAR)</t>
        </is>
      </c>
      <c r="D91" t="inlineStr">
        <is>
          <t>#1</t>
        </is>
      </c>
      <c r="E91" t="inlineStr">
        <is>
          <t>F88</t>
        </is>
      </c>
      <c r="F91" t="inlineStr">
        <is>
          <t>UPCOM</t>
        </is>
      </c>
      <c r="G91" t="inlineStr">
        <is>
          <t>Bất động sản Dân dụng</t>
        </is>
      </c>
      <c r="H91" t="n">
        <v>56.2</v>
      </c>
      <c r="I91" t="n">
        <v>1689.84</v>
      </c>
      <c r="J91" t="n">
        <v>113.18</v>
      </c>
      <c r="K91" t="n">
        <v>0.85</v>
      </c>
      <c r="L91" t="n">
        <v>64.23999999999999</v>
      </c>
      <c r="M91" t="n">
        <v>52.55</v>
      </c>
      <c r="N91" t="n">
        <v>55.8</v>
      </c>
      <c r="O91" t="n">
        <v>1691.97</v>
      </c>
      <c r="P91" t="n">
        <v>1</v>
      </c>
      <c r="Q91" t="n">
        <v>57.4</v>
      </c>
      <c r="R91" t="n">
        <v>54.2</v>
      </c>
      <c r="S91" t="inlineStr"/>
      <c r="T91" t="inlineStr"/>
      <c r="U91" t="inlineStr"/>
      <c r="V91" t="inlineStr"/>
      <c r="W91" t="inlineStr"/>
      <c r="X91" t="inlineStr">
        <is>
          <t>⏳ Chờ hàng về (T+1)</t>
        </is>
      </c>
      <c r="Y91">
        <f>IF(ISNUMBER(S91), ((S91-H91)/H91)-0.004, "")</f>
        <v/>
      </c>
      <c r="Z91">
        <f>IF(ISNUMBER(T91), ((T91-H91)/H91)-0.004, "")</f>
        <v/>
      </c>
      <c r="AA91">
        <f>IF(ISNUMBER(W91), ((W91-H91)/H91)-0.004, IF(P91&gt;0, ((N91-H91)/H91)-0.004, 0))</f>
        <v/>
      </c>
      <c r="AB91">
        <f>IF(AND(ISNUMBER(I91), I91&gt;0, ISNUMBER(O91), O91&gt;0), AA91-((O91-I91)/I91), AA91)</f>
        <v/>
      </c>
      <c r="AC91">
        <f>IF(ISNUMBER(Q91), (Q91-H91)/H91, 0)</f>
        <v/>
      </c>
      <c r="AD91">
        <f>IF(ISNUMBER(R91), (R91-H91)/H91, 0)</f>
        <v/>
      </c>
      <c r="AE91">
        <f>IF(ISNUMBER(Y91), IF(Y91&gt;0, "THẮNG", "THUA"), "CHỜ T+3")</f>
        <v/>
      </c>
      <c r="AF91">
        <f>IF(AND(P91=0, N91=H91, NOT(ISNUMBER(W91))), "ĐANG CHỜ", IF(AA91&gt;0, "THẮNG", "THUA"))</f>
        <v/>
      </c>
      <c r="AG91" t="inlineStr">
        <is>
          <t>https://quickchart.io/chart/render/zf-ca48c892-c26e-4e04-969a-e81fbeb7340b</t>
        </is>
      </c>
      <c r="AH91">
        <f>IF(AG91&lt;&gt;"", IMAGE(AG91, 1), "Chưa có ảnh")</f>
        <v/>
      </c>
    </row>
    <row r="92" ht="95" customHeight="1">
      <c r="A92" t="inlineStr">
        <is>
          <t>2026-10-19</t>
        </is>
      </c>
      <c r="B92" t="inlineStr">
        <is>
          <t>ALGO_28</t>
        </is>
      </c>
      <c r="C92" t="inlineStr">
        <is>
          <t>🏛️ BỘ 28: TRỤ CỘT VỐN HÓA LỚN DẪN DẮT CHỈ SỐ (BLUECHIP PILLAR)</t>
        </is>
      </c>
      <c r="D92" t="inlineStr">
        <is>
          <t>#2</t>
        </is>
      </c>
      <c r="E92" t="inlineStr">
        <is>
          <t>AAS</t>
        </is>
      </c>
      <c r="F92" t="inlineStr">
        <is>
          <t>UPCOM</t>
        </is>
      </c>
      <c r="G92" t="inlineStr">
        <is>
          <t>Chứng khoán</t>
        </is>
      </c>
      <c r="H92" t="n">
        <v>10.3</v>
      </c>
      <c r="I92" t="n">
        <v>1689.84</v>
      </c>
      <c r="J92" t="n">
        <v>76.53</v>
      </c>
      <c r="K92" t="n">
        <v>4.51</v>
      </c>
      <c r="L92" t="n">
        <v>11.68</v>
      </c>
      <c r="M92" t="n">
        <v>9.67</v>
      </c>
      <c r="N92" t="n">
        <v>10.3</v>
      </c>
      <c r="O92" t="n">
        <v>1691.97</v>
      </c>
      <c r="P92" t="n">
        <v>1</v>
      </c>
      <c r="Q92" t="n">
        <v>10.4</v>
      </c>
      <c r="R92" t="n">
        <v>10.1</v>
      </c>
      <c r="S92" t="inlineStr"/>
      <c r="T92" t="inlineStr"/>
      <c r="U92" t="inlineStr"/>
      <c r="V92" t="inlineStr"/>
      <c r="W92" t="inlineStr"/>
      <c r="X92" t="inlineStr">
        <is>
          <t>⏳ Chờ hàng về (T+1)</t>
        </is>
      </c>
      <c r="Y92">
        <f>IF(ISNUMBER(S92), ((S92-H92)/H92)-0.004, "")</f>
        <v/>
      </c>
      <c r="Z92">
        <f>IF(ISNUMBER(T92), ((T92-H92)/H92)-0.004, "")</f>
        <v/>
      </c>
      <c r="AA92">
        <f>IF(ISNUMBER(W92), ((W92-H92)/H92)-0.004, IF(P92&gt;0, ((N92-H92)/H92)-0.004, 0))</f>
        <v/>
      </c>
      <c r="AB92">
        <f>IF(AND(ISNUMBER(I92), I92&gt;0, ISNUMBER(O92), O92&gt;0), AA92-((O92-I92)/I92), AA92)</f>
        <v/>
      </c>
      <c r="AC92">
        <f>IF(ISNUMBER(Q92), (Q92-H92)/H92, 0)</f>
        <v/>
      </c>
      <c r="AD92">
        <f>IF(ISNUMBER(R92), (R92-H92)/H92, 0)</f>
        <v/>
      </c>
      <c r="AE92">
        <f>IF(ISNUMBER(Y92), IF(Y92&gt;0, "THẮNG", "THUA"), "CHỜ T+3")</f>
        <v/>
      </c>
      <c r="AF92">
        <f>IF(AND(P92=0, N92=H92, NOT(ISNUMBER(W92))), "ĐANG CHỜ", IF(AA92&gt;0, "THẮNG", "THUA"))</f>
        <v/>
      </c>
      <c r="AG92" t="inlineStr">
        <is>
          <t>https://quickchart.io/chart/render/zf-e9beffbf-0bfc-4750-ae0e-197caf15de04</t>
        </is>
      </c>
      <c r="AH92">
        <f>IF(AG92&lt;&gt;"", IMAGE(AG92, 1), "Chưa có ảnh")</f>
        <v/>
      </c>
    </row>
    <row r="93" ht="95" customHeight="1">
      <c r="A93" t="inlineStr">
        <is>
          <t>2026-10-19</t>
        </is>
      </c>
      <c r="B93" t="inlineStr">
        <is>
          <t>ALGO_28</t>
        </is>
      </c>
      <c r="C93" t="inlineStr">
        <is>
          <t>🏛️ BỘ 28: TRỤ CỘT VỐN HÓA LỚN DẪN DẮT CHỈ SỐ (BLUECHIP PILLAR)</t>
        </is>
      </c>
      <c r="D93" t="inlineStr">
        <is>
          <t>#3</t>
        </is>
      </c>
      <c r="E93" t="inlineStr">
        <is>
          <t>HVN</t>
        </is>
      </c>
      <c r="F93" t="inlineStr">
        <is>
          <t>HOSE</t>
        </is>
      </c>
      <c r="G93" t="inlineStr">
        <is>
          <t>Cảng biển &amp; Vận tải</t>
        </is>
      </c>
      <c r="H93" t="n">
        <v>21.15</v>
      </c>
      <c r="I93" t="n">
        <v>1689.84</v>
      </c>
      <c r="J93" t="n">
        <v>75.98</v>
      </c>
      <c r="K93" t="n">
        <v>2.58</v>
      </c>
      <c r="L93" t="n">
        <v>23.13</v>
      </c>
      <c r="M93" t="n">
        <v>20.25</v>
      </c>
      <c r="N93" t="n">
        <v>20.85</v>
      </c>
      <c r="O93" t="n">
        <v>1691.97</v>
      </c>
      <c r="P93" t="n">
        <v>1</v>
      </c>
      <c r="Q93" t="n">
        <v>21.2</v>
      </c>
      <c r="R93" t="n">
        <v>20.5</v>
      </c>
      <c r="S93" t="inlineStr"/>
      <c r="T93" t="inlineStr"/>
      <c r="U93" t="inlineStr"/>
      <c r="V93" t="inlineStr"/>
      <c r="W93" t="inlineStr"/>
      <c r="X93" t="inlineStr">
        <is>
          <t>⏳ Chờ hàng về (T+1)</t>
        </is>
      </c>
      <c r="Y93">
        <f>IF(ISNUMBER(S93), ((S93-H93)/H93)-0.004, "")</f>
        <v/>
      </c>
      <c r="Z93">
        <f>IF(ISNUMBER(T93), ((T93-H93)/H93)-0.004, "")</f>
        <v/>
      </c>
      <c r="AA93">
        <f>IF(ISNUMBER(W93), ((W93-H93)/H93)-0.004, IF(P93&gt;0, ((N93-H93)/H93)-0.004, 0))</f>
        <v/>
      </c>
      <c r="AB93">
        <f>IF(AND(ISNUMBER(I93), I93&gt;0, ISNUMBER(O93), O93&gt;0), AA93-((O93-I93)/I93), AA93)</f>
        <v/>
      </c>
      <c r="AC93">
        <f>IF(ISNUMBER(Q93), (Q93-H93)/H93, 0)</f>
        <v/>
      </c>
      <c r="AD93">
        <f>IF(ISNUMBER(R93), (R93-H93)/H93, 0)</f>
        <v/>
      </c>
      <c r="AE93">
        <f>IF(ISNUMBER(Y93), IF(Y93&gt;0, "THẮNG", "THUA"), "CHỜ T+3")</f>
        <v/>
      </c>
      <c r="AF93">
        <f>IF(AND(P93=0, N93=H93, NOT(ISNUMBER(W93))), "ĐANG CHỜ", IF(AA93&gt;0, "THẮNG", "THUA"))</f>
        <v/>
      </c>
      <c r="AG93" t="inlineStr">
        <is>
          <t>https://quickchart.io/chart/render/zf-b41e88a2-7cc6-43b3-918a-231e53e8796a</t>
        </is>
      </c>
      <c r="AH93">
        <f>IF(AG93&lt;&gt;"", IMAGE(AG93, 1), "Chưa có ảnh")</f>
        <v/>
      </c>
    </row>
    <row r="94" ht="95" customHeight="1">
      <c r="A94" t="inlineStr">
        <is>
          <t>2026-10-19</t>
        </is>
      </c>
      <c r="B94" t="inlineStr">
        <is>
          <t>ALGO_28</t>
        </is>
      </c>
      <c r="C94" t="inlineStr">
        <is>
          <t>🏛️ BỘ 28: TRỤ CỘT VỐN HÓA LỚN DẪN DẮT CHỈ SỐ (BLUECHIP PILLAR)</t>
        </is>
      </c>
      <c r="D94" t="inlineStr">
        <is>
          <t>#4</t>
        </is>
      </c>
      <c r="E94" t="inlineStr">
        <is>
          <t>VCK</t>
        </is>
      </c>
      <c r="F94" t="inlineStr">
        <is>
          <t>HOSE</t>
        </is>
      </c>
      <c r="G94" t="inlineStr">
        <is>
          <t>Chứng khoán</t>
        </is>
      </c>
      <c r="H94" t="n">
        <v>28</v>
      </c>
      <c r="I94" t="n">
        <v>1689.84</v>
      </c>
      <c r="J94" t="n">
        <v>73.72</v>
      </c>
      <c r="K94" t="n">
        <v>1.24</v>
      </c>
      <c r="L94" t="n">
        <v>30.77</v>
      </c>
      <c r="M94" t="n">
        <v>26.74</v>
      </c>
      <c r="N94" t="n">
        <v>27.8</v>
      </c>
      <c r="O94" t="n">
        <v>1691.97</v>
      </c>
      <c r="P94" t="n">
        <v>1</v>
      </c>
      <c r="Q94" t="n">
        <v>28.15</v>
      </c>
      <c r="R94" t="n">
        <v>27.5</v>
      </c>
      <c r="S94" t="inlineStr"/>
      <c r="T94" t="inlineStr"/>
      <c r="U94" t="inlineStr"/>
      <c r="V94" t="inlineStr"/>
      <c r="W94" t="inlineStr"/>
      <c r="X94" t="inlineStr">
        <is>
          <t>⏳ Chờ hàng về (T+1)</t>
        </is>
      </c>
      <c r="Y94">
        <f>IF(ISNUMBER(S94), ((S94-H94)/H94)-0.004, "")</f>
        <v/>
      </c>
      <c r="Z94">
        <f>IF(ISNUMBER(T94), ((T94-H94)/H94)-0.004, "")</f>
        <v/>
      </c>
      <c r="AA94">
        <f>IF(ISNUMBER(W94), ((W94-H94)/H94)-0.004, IF(P94&gt;0, ((N94-H94)/H94)-0.004, 0))</f>
        <v/>
      </c>
      <c r="AB94">
        <f>IF(AND(ISNUMBER(I94), I94&gt;0, ISNUMBER(O94), O94&gt;0), AA94-((O94-I94)/I94), AA94)</f>
        <v/>
      </c>
      <c r="AC94">
        <f>IF(ISNUMBER(Q94), (Q94-H94)/H94, 0)</f>
        <v/>
      </c>
      <c r="AD94">
        <f>IF(ISNUMBER(R94), (R94-H94)/H94, 0)</f>
        <v/>
      </c>
      <c r="AE94">
        <f>IF(ISNUMBER(Y94), IF(Y94&gt;0, "THẮNG", "THUA"), "CHỜ T+3")</f>
        <v/>
      </c>
      <c r="AF94">
        <f>IF(AND(P94=0, N94=H94, NOT(ISNUMBER(W94))), "ĐANG CHỜ", IF(AA94&gt;0, "THẮNG", "THUA"))</f>
        <v/>
      </c>
      <c r="AG94" t="inlineStr">
        <is>
          <t>https://quickchart.io/chart/render/zf-8996085b-d2d8-4662-b307-12b467d1a819</t>
        </is>
      </c>
      <c r="AH94">
        <f>IF(AG94&lt;&gt;"", IMAGE(AG94, 1), "Chưa có ảnh")</f>
        <v/>
      </c>
    </row>
    <row r="95" ht="95" customHeight="1">
      <c r="A95" t="inlineStr">
        <is>
          <t>2026-10-19</t>
        </is>
      </c>
      <c r="B95" t="inlineStr">
        <is>
          <t>ALGO_28</t>
        </is>
      </c>
      <c r="C95" t="inlineStr">
        <is>
          <t>🏛️ BỘ 28: TRỤ CỘT VỐN HÓA LỚN DẪN DẮT CHỈ SỐ (BLUECHIP PILLAR)</t>
        </is>
      </c>
      <c r="D95" t="inlineStr">
        <is>
          <t>#5</t>
        </is>
      </c>
      <c r="E95" t="inlineStr">
        <is>
          <t>KBC</t>
        </is>
      </c>
      <c r="F95" t="inlineStr">
        <is>
          <t>HOSE</t>
        </is>
      </c>
      <c r="G95" t="inlineStr">
        <is>
          <t>BĐS Khu Công Nghiệp</t>
        </is>
      </c>
      <c r="H95" t="n">
        <v>26</v>
      </c>
      <c r="I95" t="n">
        <v>1689.84</v>
      </c>
      <c r="J95" t="n">
        <v>69.23999999999999</v>
      </c>
      <c r="K95" t="n">
        <v>2.99</v>
      </c>
      <c r="L95" t="n">
        <v>27.91</v>
      </c>
      <c r="M95" t="n">
        <v>25.13</v>
      </c>
      <c r="N95" t="n">
        <v>26.8</v>
      </c>
      <c r="O95" t="n">
        <v>1691.97</v>
      </c>
      <c r="P95" t="n">
        <v>1</v>
      </c>
      <c r="Q95" t="n">
        <v>26.8</v>
      </c>
      <c r="R95" t="n">
        <v>25.65</v>
      </c>
      <c r="S95" t="inlineStr"/>
      <c r="T95" t="inlineStr"/>
      <c r="U95" t="inlineStr"/>
      <c r="V95" t="inlineStr"/>
      <c r="W95" t="inlineStr"/>
      <c r="X95" t="inlineStr">
        <is>
          <t>⏳ Chờ hàng về (T+1)</t>
        </is>
      </c>
      <c r="Y95">
        <f>IF(ISNUMBER(S95), ((S95-H95)/H95)-0.004, "")</f>
        <v/>
      </c>
      <c r="Z95">
        <f>IF(ISNUMBER(T95), ((T95-H95)/H95)-0.004, "")</f>
        <v/>
      </c>
      <c r="AA95">
        <f>IF(ISNUMBER(W95), ((W95-H95)/H95)-0.004, IF(P95&gt;0, ((N95-H95)/H95)-0.004, 0))</f>
        <v/>
      </c>
      <c r="AB95">
        <f>IF(AND(ISNUMBER(I95), I95&gt;0, ISNUMBER(O95), O95&gt;0), AA95-((O95-I95)/I95), AA95)</f>
        <v/>
      </c>
      <c r="AC95">
        <f>IF(ISNUMBER(Q95), (Q95-H95)/H95, 0)</f>
        <v/>
      </c>
      <c r="AD95">
        <f>IF(ISNUMBER(R95), (R95-H95)/H95, 0)</f>
        <v/>
      </c>
      <c r="AE95">
        <f>IF(ISNUMBER(Y95), IF(Y95&gt;0, "THẮNG", "THUA"), "CHỜ T+3")</f>
        <v/>
      </c>
      <c r="AF95">
        <f>IF(AND(P95=0, N95=H95, NOT(ISNUMBER(W95))), "ĐANG CHỜ", IF(AA95&gt;0, "THẮNG", "THUA"))</f>
        <v/>
      </c>
      <c r="AG95" t="inlineStr">
        <is>
          <t>https://quickchart.io/chart/render/zf-ff63ad60-6afe-4aff-8b70-74e053bde4c2</t>
        </is>
      </c>
      <c r="AH95">
        <f>IF(AG95&lt;&gt;"", IMAGE(AG95, 1), "Chưa có ảnh")</f>
        <v/>
      </c>
    </row>
    <row r="96" ht="95" customHeight="1">
      <c r="A96" t="inlineStr">
        <is>
          <t>2026-10-19</t>
        </is>
      </c>
      <c r="B96" t="inlineStr">
        <is>
          <t>ALGO_29</t>
        </is>
      </c>
      <c r="C96" t="inlineStr">
        <is>
          <t>🧭 BỘ 29: ĐỒNG THUẬN ĐA KHUNG 1D-1W-1M-3M (MTF SYNERGY)</t>
        </is>
      </c>
      <c r="D96" t="inlineStr">
        <is>
          <t>#1</t>
        </is>
      </c>
      <c r="E96" t="inlineStr">
        <is>
          <t>DCL</t>
        </is>
      </c>
      <c r="F96" t="inlineStr">
        <is>
          <t>HOSE</t>
        </is>
      </c>
      <c r="G96" t="inlineStr">
        <is>
          <t>Y tế &amp; Dược phẩm</t>
        </is>
      </c>
      <c r="H96" t="n">
        <v>52</v>
      </c>
      <c r="I96" t="n">
        <v>1689.84</v>
      </c>
      <c r="J96" t="n">
        <v>85.17</v>
      </c>
      <c r="K96" t="n">
        <v>1.03</v>
      </c>
      <c r="L96" t="n">
        <v>59.44</v>
      </c>
      <c r="M96" t="n">
        <v>48.62</v>
      </c>
      <c r="N96" t="n">
        <v>51.1</v>
      </c>
      <c r="O96" t="n">
        <v>1691.97</v>
      </c>
      <c r="P96" t="n">
        <v>1</v>
      </c>
      <c r="Q96" t="n">
        <v>53</v>
      </c>
      <c r="R96" t="n">
        <v>49.8</v>
      </c>
      <c r="S96" t="inlineStr"/>
      <c r="T96" t="inlineStr"/>
      <c r="U96" t="inlineStr"/>
      <c r="V96" t="inlineStr"/>
      <c r="W96" t="inlineStr"/>
      <c r="X96" t="inlineStr">
        <is>
          <t>⏳ Chờ hàng về (T+1)</t>
        </is>
      </c>
      <c r="Y96">
        <f>IF(ISNUMBER(S96), ((S96-H96)/H96)-0.004, "")</f>
        <v/>
      </c>
      <c r="Z96">
        <f>IF(ISNUMBER(T96), ((T96-H96)/H96)-0.004, "")</f>
        <v/>
      </c>
      <c r="AA96">
        <f>IF(ISNUMBER(W96), ((W96-H96)/H96)-0.004, IF(P96&gt;0, ((N96-H96)/H96)-0.004, 0))</f>
        <v/>
      </c>
      <c r="AB96">
        <f>IF(AND(ISNUMBER(I96), I96&gt;0, ISNUMBER(O96), O96&gt;0), AA96-((O96-I96)/I96), AA96)</f>
        <v/>
      </c>
      <c r="AC96">
        <f>IF(ISNUMBER(Q96), (Q96-H96)/H96, 0)</f>
        <v/>
      </c>
      <c r="AD96">
        <f>IF(ISNUMBER(R96), (R96-H96)/H96, 0)</f>
        <v/>
      </c>
      <c r="AE96">
        <f>IF(ISNUMBER(Y96), IF(Y96&gt;0, "THẮNG", "THUA"), "CHỜ T+3")</f>
        <v/>
      </c>
      <c r="AF96">
        <f>IF(AND(P96=0, N96=H96, NOT(ISNUMBER(W96))), "ĐANG CHỜ", IF(AA96&gt;0, "THẮNG", "THUA"))</f>
        <v/>
      </c>
      <c r="AG96" t="inlineStr">
        <is>
          <t>https://quickchart.io/chart/render/zf-cad8b726-7ff3-45d5-9d40-5e1066fe3f6e</t>
        </is>
      </c>
      <c r="AH96">
        <f>IF(AG96&lt;&gt;"", IMAGE(AG96, 1), "Chưa có ảnh")</f>
        <v/>
      </c>
    </row>
    <row r="97" ht="95" customHeight="1">
      <c r="A97" t="inlineStr">
        <is>
          <t>2026-10-19</t>
        </is>
      </c>
      <c r="B97" t="inlineStr">
        <is>
          <t>ALGO_29</t>
        </is>
      </c>
      <c r="C97" t="inlineStr">
        <is>
          <t>🧭 BỘ 29: ĐỒNG THUẬN ĐA KHUNG 1D-1W-1M-3M (MTF SYNERGY)</t>
        </is>
      </c>
      <c r="D97" t="inlineStr">
        <is>
          <t>#2</t>
        </is>
      </c>
      <c r="E97" t="inlineStr">
        <is>
          <t>AAS</t>
        </is>
      </c>
      <c r="F97" t="inlineStr">
        <is>
          <t>UPCOM</t>
        </is>
      </c>
      <c r="G97" t="inlineStr">
        <is>
          <t>Chứng khoán</t>
        </is>
      </c>
      <c r="H97" t="n">
        <v>10.3</v>
      </c>
      <c r="I97" t="n">
        <v>1689.84</v>
      </c>
      <c r="J97" t="n">
        <v>63.17</v>
      </c>
      <c r="K97" t="n">
        <v>4.51</v>
      </c>
      <c r="L97" t="n">
        <v>11.68</v>
      </c>
      <c r="M97" t="n">
        <v>9.67</v>
      </c>
      <c r="N97" t="n">
        <v>10.3</v>
      </c>
      <c r="O97" t="n">
        <v>1691.97</v>
      </c>
      <c r="P97" t="n">
        <v>1</v>
      </c>
      <c r="Q97" t="n">
        <v>10.4</v>
      </c>
      <c r="R97" t="n">
        <v>10.1</v>
      </c>
      <c r="S97" t="inlineStr"/>
      <c r="T97" t="inlineStr"/>
      <c r="U97" t="inlineStr"/>
      <c r="V97" t="inlineStr"/>
      <c r="W97" t="inlineStr"/>
      <c r="X97" t="inlineStr">
        <is>
          <t>⏳ Chờ hàng về (T+1)</t>
        </is>
      </c>
      <c r="Y97">
        <f>IF(ISNUMBER(S97), ((S97-H97)/H97)-0.004, "")</f>
        <v/>
      </c>
      <c r="Z97">
        <f>IF(ISNUMBER(T97), ((T97-H97)/H97)-0.004, "")</f>
        <v/>
      </c>
      <c r="AA97">
        <f>IF(ISNUMBER(W97), ((W97-H97)/H97)-0.004, IF(P97&gt;0, ((N97-H97)/H97)-0.004, 0))</f>
        <v/>
      </c>
      <c r="AB97">
        <f>IF(AND(ISNUMBER(I97), I97&gt;0, ISNUMBER(O97), O97&gt;0), AA97-((O97-I97)/I97), AA97)</f>
        <v/>
      </c>
      <c r="AC97">
        <f>IF(ISNUMBER(Q97), (Q97-H97)/H97, 0)</f>
        <v/>
      </c>
      <c r="AD97">
        <f>IF(ISNUMBER(R97), (R97-H97)/H97, 0)</f>
        <v/>
      </c>
      <c r="AE97">
        <f>IF(ISNUMBER(Y97), IF(Y97&gt;0, "THẮNG", "THUA"), "CHỜ T+3")</f>
        <v/>
      </c>
      <c r="AF97">
        <f>IF(AND(P97=0, N97=H97, NOT(ISNUMBER(W97))), "ĐANG CHỜ", IF(AA97&gt;0, "THẮNG", "THUA"))</f>
        <v/>
      </c>
      <c r="AG97" t="inlineStr">
        <is>
          <t>https://quickchart.io/chart/render/zf-e9beffbf-0bfc-4750-ae0e-197caf15de04</t>
        </is>
      </c>
      <c r="AH97">
        <f>IF(AG97&lt;&gt;"", IMAGE(AG97, 1), "Chưa có ảnh")</f>
        <v/>
      </c>
    </row>
    <row r="98" ht="95" customHeight="1">
      <c r="A98" t="inlineStr">
        <is>
          <t>2026-10-19</t>
        </is>
      </c>
      <c r="B98" t="inlineStr">
        <is>
          <t>ALGO_29</t>
        </is>
      </c>
      <c r="C98" t="inlineStr">
        <is>
          <t>🧭 BỘ 29: ĐỒNG THUẬN ĐA KHUNG 1D-1W-1M-3M (MTF SYNERGY)</t>
        </is>
      </c>
      <c r="D98" t="inlineStr">
        <is>
          <t>#3</t>
        </is>
      </c>
      <c r="E98" t="inlineStr">
        <is>
          <t>SCL</t>
        </is>
      </c>
      <c r="F98" t="inlineStr">
        <is>
          <t>UPCOM</t>
        </is>
      </c>
      <c r="G98" t="inlineStr">
        <is>
          <t>Khai khoáng &amp; VLXD</t>
        </is>
      </c>
      <c r="H98" t="n">
        <v>30.3</v>
      </c>
      <c r="I98" t="n">
        <v>1689.84</v>
      </c>
      <c r="J98" t="n">
        <v>58.31</v>
      </c>
      <c r="K98" t="n">
        <v>2.33</v>
      </c>
      <c r="L98" t="n">
        <v>34.54</v>
      </c>
      <c r="M98" t="n">
        <v>28.37</v>
      </c>
      <c r="N98" t="n">
        <v>30.8</v>
      </c>
      <c r="O98" t="n">
        <v>1691.97</v>
      </c>
      <c r="P98" t="n">
        <v>1</v>
      </c>
      <c r="Q98" t="n">
        <v>31</v>
      </c>
      <c r="R98" t="n">
        <v>29.8</v>
      </c>
      <c r="S98" t="inlineStr"/>
      <c r="T98" t="inlineStr"/>
      <c r="U98" t="inlineStr"/>
      <c r="V98" t="inlineStr"/>
      <c r="W98" t="inlineStr"/>
      <c r="X98" t="inlineStr">
        <is>
          <t>⏳ Chờ hàng về (T+1)</t>
        </is>
      </c>
      <c r="Y98">
        <f>IF(ISNUMBER(S98), ((S98-H98)/H98)-0.004, "")</f>
        <v/>
      </c>
      <c r="Z98">
        <f>IF(ISNUMBER(T98), ((T98-H98)/H98)-0.004, "")</f>
        <v/>
      </c>
      <c r="AA98">
        <f>IF(ISNUMBER(W98), ((W98-H98)/H98)-0.004, IF(P98&gt;0, ((N98-H98)/H98)-0.004, 0))</f>
        <v/>
      </c>
      <c r="AB98">
        <f>IF(AND(ISNUMBER(I98), I98&gt;0, ISNUMBER(O98), O98&gt;0), AA98-((O98-I98)/I98), AA98)</f>
        <v/>
      </c>
      <c r="AC98">
        <f>IF(ISNUMBER(Q98), (Q98-H98)/H98, 0)</f>
        <v/>
      </c>
      <c r="AD98">
        <f>IF(ISNUMBER(R98), (R98-H98)/H98, 0)</f>
        <v/>
      </c>
      <c r="AE98">
        <f>IF(ISNUMBER(Y98), IF(Y98&gt;0, "THẮNG", "THUA"), "CHỜ T+3")</f>
        <v/>
      </c>
      <c r="AF98">
        <f>IF(AND(P98=0, N98=H98, NOT(ISNUMBER(W98))), "ĐANG CHỜ", IF(AA98&gt;0, "THẮNG", "THUA"))</f>
        <v/>
      </c>
      <c r="AG98" t="inlineStr">
        <is>
          <t>https://quickchart.io/chart/render/zf-72b8ff2b-b709-4b55-a7da-069818c441b0</t>
        </is>
      </c>
      <c r="AH98">
        <f>IF(AG98&lt;&gt;"", IMAGE(AG98, 1), "Chưa có ảnh")</f>
        <v/>
      </c>
    </row>
    <row r="99" ht="95" customHeight="1">
      <c r="A99" t="inlineStr">
        <is>
          <t>2026-10-19</t>
        </is>
      </c>
      <c r="B99" t="inlineStr">
        <is>
          <t>ALGO_29</t>
        </is>
      </c>
      <c r="C99" t="inlineStr">
        <is>
          <t>🧭 BỘ 29: ĐỒNG THUẬN ĐA KHUNG 1D-1W-1M-3M (MTF SYNERGY)</t>
        </is>
      </c>
      <c r="D99" t="inlineStr">
        <is>
          <t>#4</t>
        </is>
      </c>
      <c r="E99" t="inlineStr">
        <is>
          <t>VGC</t>
        </is>
      </c>
      <c r="F99" t="inlineStr">
        <is>
          <t>HOSE</t>
        </is>
      </c>
      <c r="G99" t="inlineStr">
        <is>
          <t>BĐS Khu Công Nghiệp</t>
        </is>
      </c>
      <c r="H99" t="n">
        <v>44.25</v>
      </c>
      <c r="I99" t="n">
        <v>1689.84</v>
      </c>
      <c r="J99" t="n">
        <v>34.6</v>
      </c>
      <c r="K99" t="n">
        <v>0.51</v>
      </c>
      <c r="L99" t="n">
        <v>49.4</v>
      </c>
      <c r="M99" t="n">
        <v>41.91</v>
      </c>
      <c r="N99" t="n">
        <v>44.9</v>
      </c>
      <c r="O99" t="n">
        <v>1691.97</v>
      </c>
      <c r="P99" t="n">
        <v>1</v>
      </c>
      <c r="Q99" t="n">
        <v>45.45</v>
      </c>
      <c r="R99" t="n">
        <v>43.15</v>
      </c>
      <c r="S99" t="inlineStr"/>
      <c r="T99" t="inlineStr"/>
      <c r="U99" t="inlineStr"/>
      <c r="V99" t="inlineStr"/>
      <c r="W99" t="inlineStr"/>
      <c r="X99" t="inlineStr">
        <is>
          <t>⏳ Chờ hàng về (T+1)</t>
        </is>
      </c>
      <c r="Y99">
        <f>IF(ISNUMBER(S99), ((S99-H99)/H99)-0.004, "")</f>
        <v/>
      </c>
      <c r="Z99">
        <f>IF(ISNUMBER(T99), ((T99-H99)/H99)-0.004, "")</f>
        <v/>
      </c>
      <c r="AA99">
        <f>IF(ISNUMBER(W99), ((W99-H99)/H99)-0.004, IF(P99&gt;0, ((N99-H99)/H99)-0.004, 0))</f>
        <v/>
      </c>
      <c r="AB99">
        <f>IF(AND(ISNUMBER(I99), I99&gt;0, ISNUMBER(O99), O99&gt;0), AA99-((O99-I99)/I99), AA99)</f>
        <v/>
      </c>
      <c r="AC99">
        <f>IF(ISNUMBER(Q99), (Q99-H99)/H99, 0)</f>
        <v/>
      </c>
      <c r="AD99">
        <f>IF(ISNUMBER(R99), (R99-H99)/H99, 0)</f>
        <v/>
      </c>
      <c r="AE99">
        <f>IF(ISNUMBER(Y99), IF(Y99&gt;0, "THẮNG", "THUA"), "CHỜ T+3")</f>
        <v/>
      </c>
      <c r="AF99">
        <f>IF(AND(P99=0, N99=H99, NOT(ISNUMBER(W99))), "ĐANG CHỜ", IF(AA99&gt;0, "THẮNG", "THUA"))</f>
        <v/>
      </c>
      <c r="AG99" t="inlineStr">
        <is>
          <t>https://quickchart.io/chart/render/zf-f7e5b0ef-965a-4aa8-b1ed-884029f50523</t>
        </is>
      </c>
      <c r="AH99">
        <f>IF(AG99&lt;&gt;"", IMAGE(AG99, 1), "Chưa có ảnh")</f>
        <v/>
      </c>
    </row>
    <row r="100" ht="95" customHeight="1">
      <c r="A100" t="inlineStr">
        <is>
          <t>2026-10-19</t>
        </is>
      </c>
      <c r="B100" t="inlineStr">
        <is>
          <t>ALGO_29</t>
        </is>
      </c>
      <c r="C100" t="inlineStr">
        <is>
          <t>🧭 BỘ 29: ĐỒNG THUẬN ĐA KHUNG 1D-1W-1M-3M (MTF SYNERGY)</t>
        </is>
      </c>
      <c r="D100" t="inlineStr">
        <is>
          <t>#5</t>
        </is>
      </c>
      <c r="E100" t="inlineStr">
        <is>
          <t>TLG</t>
        </is>
      </c>
      <c r="F100" t="inlineStr">
        <is>
          <t>HOSE</t>
        </is>
      </c>
      <c r="G100" t="inlineStr">
        <is>
          <t>Hàng tiêu dùng</t>
        </is>
      </c>
      <c r="H100" t="n">
        <v>55.7</v>
      </c>
      <c r="I100" t="n">
        <v>1689.84</v>
      </c>
      <c r="J100" t="n">
        <v>31.07</v>
      </c>
      <c r="K100" t="n">
        <v>0.85</v>
      </c>
      <c r="L100" t="n">
        <v>60.68</v>
      </c>
      <c r="M100" t="n">
        <v>53.43</v>
      </c>
      <c r="N100" t="n">
        <v>56.9</v>
      </c>
      <c r="O100" t="n">
        <v>1691.97</v>
      </c>
      <c r="P100" t="n">
        <v>1</v>
      </c>
      <c r="Q100" t="n">
        <v>57.5</v>
      </c>
      <c r="R100" t="n">
        <v>54.7</v>
      </c>
      <c r="S100" t="inlineStr"/>
      <c r="T100" t="inlineStr"/>
      <c r="U100" t="inlineStr"/>
      <c r="V100" t="inlineStr"/>
      <c r="W100" t="inlineStr"/>
      <c r="X100" t="inlineStr">
        <is>
          <t>⏳ Chờ hàng về (T+1)</t>
        </is>
      </c>
      <c r="Y100">
        <f>IF(ISNUMBER(S100), ((S100-H100)/H100)-0.004, "")</f>
        <v/>
      </c>
      <c r="Z100">
        <f>IF(ISNUMBER(T100), ((T100-H100)/H100)-0.004, "")</f>
        <v/>
      </c>
      <c r="AA100">
        <f>IF(ISNUMBER(W100), ((W100-H100)/H100)-0.004, IF(P100&gt;0, ((N100-H100)/H100)-0.004, 0))</f>
        <v/>
      </c>
      <c r="AB100">
        <f>IF(AND(ISNUMBER(I100), I100&gt;0, ISNUMBER(O100), O100&gt;0), AA100-((O100-I100)/I100), AA100)</f>
        <v/>
      </c>
      <c r="AC100">
        <f>IF(ISNUMBER(Q100), (Q100-H100)/H100, 0)</f>
        <v/>
      </c>
      <c r="AD100">
        <f>IF(ISNUMBER(R100), (R100-H100)/H100, 0)</f>
        <v/>
      </c>
      <c r="AE100">
        <f>IF(ISNUMBER(Y100), IF(Y100&gt;0, "THẮNG", "THUA"), "CHỜ T+3")</f>
        <v/>
      </c>
      <c r="AF100">
        <f>IF(AND(P100=0, N100=H100, NOT(ISNUMBER(W100))), "ĐANG CHỜ", IF(AA100&gt;0, "THẮNG", "THUA"))</f>
        <v/>
      </c>
      <c r="AG100" t="inlineStr">
        <is>
          <t>https://quickchart.io/chart/render/zf-a6459fd5-a6d0-48d8-921a-b21a2a492420</t>
        </is>
      </c>
      <c r="AH100">
        <f>IF(AG100&lt;&gt;"", IMAGE(AG100, 1), "Chưa có ảnh")</f>
        <v/>
      </c>
    </row>
    <row r="101" ht="95" customHeight="1">
      <c r="A101" t="inlineStr">
        <is>
          <t>2026-10-19</t>
        </is>
      </c>
      <c r="B101" t="inlineStr">
        <is>
          <t>ALGO_30</t>
        </is>
      </c>
      <c r="C101" t="inlineStr">
        <is>
          <t>🌟 BỘ 30: ĐIỂM HỘI TỤ SIÊU ĐẲNG ĐA THUẬT TOÁN (MASTER CONFLUENCE)</t>
        </is>
      </c>
      <c r="D101" t="inlineStr">
        <is>
          <t>#1</t>
        </is>
      </c>
      <c r="E101" t="inlineStr">
        <is>
          <t>VLB</t>
        </is>
      </c>
      <c r="F101" t="inlineStr">
        <is>
          <t>UPCOM</t>
        </is>
      </c>
      <c r="G101" t="inlineStr">
        <is>
          <t>Khai khoáng &amp; VLXD</t>
        </is>
      </c>
      <c r="H101" t="n">
        <v>49.4</v>
      </c>
      <c r="I101" t="n">
        <v>1689.84</v>
      </c>
      <c r="J101" t="n">
        <v>174.2</v>
      </c>
      <c r="K101" t="n">
        <v>8.51</v>
      </c>
      <c r="L101" t="n">
        <v>52.92</v>
      </c>
      <c r="M101" t="n">
        <v>47.8</v>
      </c>
      <c r="N101" t="n">
        <v>49.4</v>
      </c>
      <c r="O101" t="n">
        <v>1691.97</v>
      </c>
      <c r="P101" t="n">
        <v>1</v>
      </c>
      <c r="Q101" t="n">
        <v>49.8</v>
      </c>
      <c r="R101" t="n">
        <v>47.8</v>
      </c>
      <c r="S101" t="inlineStr"/>
      <c r="T101" t="inlineStr"/>
      <c r="U101" t="inlineStr"/>
      <c r="V101" t="inlineStr"/>
      <c r="W101" t="inlineStr"/>
      <c r="X101" t="inlineStr">
        <is>
          <t>⏳ Chờ hàng về (T+1)</t>
        </is>
      </c>
      <c r="Y101">
        <f>IF(ISNUMBER(S101), ((S101-H101)/H101)-0.004, "")</f>
        <v/>
      </c>
      <c r="Z101">
        <f>IF(ISNUMBER(T101), ((T101-H101)/H101)-0.004, "")</f>
        <v/>
      </c>
      <c r="AA101">
        <f>IF(ISNUMBER(W101), ((W101-H101)/H101)-0.004, IF(P101&gt;0, ((N101-H101)/H101)-0.004, 0))</f>
        <v/>
      </c>
      <c r="AB101">
        <f>IF(AND(ISNUMBER(I101), I101&gt;0, ISNUMBER(O101), O101&gt;0), AA101-((O101-I101)/I101), AA101)</f>
        <v/>
      </c>
      <c r="AC101">
        <f>IF(ISNUMBER(Q101), (Q101-H101)/H101, 0)</f>
        <v/>
      </c>
      <c r="AD101">
        <f>IF(ISNUMBER(R101), (R101-H101)/H101, 0)</f>
        <v/>
      </c>
      <c r="AE101">
        <f>IF(ISNUMBER(Y101), IF(Y101&gt;0, "THẮNG", "THUA"), "CHỜ T+3")</f>
        <v/>
      </c>
      <c r="AF101">
        <f>IF(AND(P101=0, N101=H101, NOT(ISNUMBER(W101))), "ĐANG CHỜ", IF(AA101&gt;0, "THẮNG", "THUA"))</f>
        <v/>
      </c>
      <c r="AG101" t="inlineStr">
        <is>
          <t>https://quickchart.io/chart/render/zf-71f1a2c5-d194-4c34-b775-0ddbe74410d9</t>
        </is>
      </c>
      <c r="AH101">
        <f>IF(AG101&lt;&gt;"", IMAGE(AG101, 1), "Chưa có ảnh")</f>
        <v/>
      </c>
    </row>
    <row r="102" ht="95" customHeight="1">
      <c r="A102" t="inlineStr">
        <is>
          <t>2026-10-19</t>
        </is>
      </c>
      <c r="B102" t="inlineStr">
        <is>
          <t>ALGO_30</t>
        </is>
      </c>
      <c r="C102" t="inlineStr">
        <is>
          <t>🌟 BỘ 30: ĐIỂM HỘI TỤ SIÊU ĐẲNG ĐA THUẬT TOÁN (MASTER CONFLUENCE)</t>
        </is>
      </c>
      <c r="D102" t="inlineStr">
        <is>
          <t>#2</t>
        </is>
      </c>
      <c r="E102" t="inlineStr">
        <is>
          <t>PCB</t>
        </is>
      </c>
      <c r="F102" t="inlineStr">
        <is>
          <t>UPCOM</t>
        </is>
      </c>
      <c r="G102" t="inlineStr">
        <is>
          <t>Ngân hàng</t>
        </is>
      </c>
      <c r="H102" t="n">
        <v>9.5</v>
      </c>
      <c r="I102" t="n">
        <v>1689.84</v>
      </c>
      <c r="J102" t="n">
        <v>113.93</v>
      </c>
      <c r="K102" t="n">
        <v>2.33</v>
      </c>
      <c r="L102" t="n">
        <v>10.86</v>
      </c>
      <c r="M102" t="n">
        <v>8.880000000000001</v>
      </c>
      <c r="N102" t="n">
        <v>9.1</v>
      </c>
      <c r="O102" t="n">
        <v>1691.97</v>
      </c>
      <c r="P102" t="n">
        <v>1</v>
      </c>
      <c r="Q102" t="n">
        <v>9.699999999999999</v>
      </c>
      <c r="R102" t="n">
        <v>8.9</v>
      </c>
      <c r="S102" t="inlineStr"/>
      <c r="T102" t="inlineStr"/>
      <c r="U102" t="inlineStr"/>
      <c r="V102" t="inlineStr"/>
      <c r="W102" t="inlineStr"/>
      <c r="X102" t="inlineStr">
        <is>
          <t>⏳ Chờ hàng về (T+1)</t>
        </is>
      </c>
      <c r="Y102">
        <f>IF(ISNUMBER(S102), ((S102-H102)/H102)-0.004, "")</f>
        <v/>
      </c>
      <c r="Z102">
        <f>IF(ISNUMBER(T102), ((T102-H102)/H102)-0.004, "")</f>
        <v/>
      </c>
      <c r="AA102">
        <f>IF(ISNUMBER(W102), ((W102-H102)/H102)-0.004, IF(P102&gt;0, ((N102-H102)/H102)-0.004, 0))</f>
        <v/>
      </c>
      <c r="AB102">
        <f>IF(AND(ISNUMBER(I102), I102&gt;0, ISNUMBER(O102), O102&gt;0), AA102-((O102-I102)/I102), AA102)</f>
        <v/>
      </c>
      <c r="AC102">
        <f>IF(ISNUMBER(Q102), (Q102-H102)/H102, 0)</f>
        <v/>
      </c>
      <c r="AD102">
        <f>IF(ISNUMBER(R102), (R102-H102)/H102, 0)</f>
        <v/>
      </c>
      <c r="AE102">
        <f>IF(ISNUMBER(Y102), IF(Y102&gt;0, "THẮNG", "THUA"), "CHỜ T+3")</f>
        <v/>
      </c>
      <c r="AF102">
        <f>IF(AND(P102=0, N102=H102, NOT(ISNUMBER(W102))), "ĐANG CHỜ", IF(AA102&gt;0, "THẮNG", "THUA"))</f>
        <v/>
      </c>
      <c r="AG102" t="inlineStr">
        <is>
          <t>https://quickchart.io/chart/render/zf-4cd6ac07-54c7-47d5-849f-3946e7c29e24</t>
        </is>
      </c>
      <c r="AH102">
        <f>IF(AG102&lt;&gt;"", IMAGE(AG102, 1), "Chưa có ảnh")</f>
        <v/>
      </c>
    </row>
    <row r="103" ht="95" customHeight="1">
      <c r="A103" t="inlineStr">
        <is>
          <t>2026-10-19</t>
        </is>
      </c>
      <c r="B103" t="inlineStr">
        <is>
          <t>ALGO_30</t>
        </is>
      </c>
      <c r="C103" t="inlineStr">
        <is>
          <t>🌟 BỘ 30: ĐIỂM HỘI TỤ SIÊU ĐẲNG ĐA THUẬT TOÁN (MASTER CONFLUENCE)</t>
        </is>
      </c>
      <c r="D103" t="inlineStr">
        <is>
          <t>#3</t>
        </is>
      </c>
      <c r="E103" t="inlineStr">
        <is>
          <t>SCL</t>
        </is>
      </c>
      <c r="F103" t="inlineStr">
        <is>
          <t>UPCOM</t>
        </is>
      </c>
      <c r="G103" t="inlineStr">
        <is>
          <t>Khai khoáng &amp; VLXD</t>
        </is>
      </c>
      <c r="H103" t="n">
        <v>30.3</v>
      </c>
      <c r="I103" t="n">
        <v>1689.84</v>
      </c>
      <c r="J103" t="n">
        <v>98.76000000000001</v>
      </c>
      <c r="K103" t="n">
        <v>2.33</v>
      </c>
      <c r="L103" t="n">
        <v>34.54</v>
      </c>
      <c r="M103" t="n">
        <v>28.37</v>
      </c>
      <c r="N103" t="n">
        <v>30.8</v>
      </c>
      <c r="O103" t="n">
        <v>1691.97</v>
      </c>
      <c r="P103" t="n">
        <v>1</v>
      </c>
      <c r="Q103" t="n">
        <v>31</v>
      </c>
      <c r="R103" t="n">
        <v>29.8</v>
      </c>
      <c r="S103" t="inlineStr"/>
      <c r="T103" t="inlineStr"/>
      <c r="U103" t="inlineStr"/>
      <c r="V103" t="inlineStr"/>
      <c r="W103" t="inlineStr"/>
      <c r="X103" t="inlineStr">
        <is>
          <t>⏳ Chờ hàng về (T+1)</t>
        </is>
      </c>
      <c r="Y103">
        <f>IF(ISNUMBER(S103), ((S103-H103)/H103)-0.004, "")</f>
        <v/>
      </c>
      <c r="Z103">
        <f>IF(ISNUMBER(T103), ((T103-H103)/H103)-0.004, "")</f>
        <v/>
      </c>
      <c r="AA103">
        <f>IF(ISNUMBER(W103), ((W103-H103)/H103)-0.004, IF(P103&gt;0, ((N103-H103)/H103)-0.004, 0))</f>
        <v/>
      </c>
      <c r="AB103">
        <f>IF(AND(ISNUMBER(I103), I103&gt;0, ISNUMBER(O103), O103&gt;0), AA103-((O103-I103)/I103), AA103)</f>
        <v/>
      </c>
      <c r="AC103">
        <f>IF(ISNUMBER(Q103), (Q103-H103)/H103, 0)</f>
        <v/>
      </c>
      <c r="AD103">
        <f>IF(ISNUMBER(R103), (R103-H103)/H103, 0)</f>
        <v/>
      </c>
      <c r="AE103">
        <f>IF(ISNUMBER(Y103), IF(Y103&gt;0, "THẮNG", "THUA"), "CHỜ T+3")</f>
        <v/>
      </c>
      <c r="AF103">
        <f>IF(AND(P103=0, N103=H103, NOT(ISNUMBER(W103))), "ĐANG CHỜ", IF(AA103&gt;0, "THẮNG", "THUA"))</f>
        <v/>
      </c>
      <c r="AG103" t="inlineStr">
        <is>
          <t>https://quickchart.io/chart/render/zf-72b8ff2b-b709-4b55-a7da-069818c441b0</t>
        </is>
      </c>
      <c r="AH103">
        <f>IF(AG103&lt;&gt;"", IMAGE(AG103, 1), "Chưa có ảnh")</f>
        <v/>
      </c>
    </row>
    <row r="104" ht="95" customHeight="1">
      <c r="A104" t="inlineStr">
        <is>
          <t>2026-10-19</t>
        </is>
      </c>
      <c r="B104" t="inlineStr">
        <is>
          <t>ALGO_30</t>
        </is>
      </c>
      <c r="C104" t="inlineStr">
        <is>
          <t>🌟 BỘ 30: ĐIỂM HỘI TỤ SIÊU ĐẲNG ĐA THUẬT TOÁN (MASTER CONFLUENCE)</t>
        </is>
      </c>
      <c r="D104" t="inlineStr">
        <is>
          <t>#4</t>
        </is>
      </c>
      <c r="E104" t="inlineStr">
        <is>
          <t>VEA</t>
        </is>
      </c>
      <c r="F104" t="inlineStr">
        <is>
          <t>UPCOM</t>
        </is>
      </c>
      <c r="G104" t="inlineStr">
        <is>
          <t>Sản xuất Công nghiệp</t>
        </is>
      </c>
      <c r="H104" t="n">
        <v>39</v>
      </c>
      <c r="I104" t="n">
        <v>1689.84</v>
      </c>
      <c r="J104" t="n">
        <v>90.58</v>
      </c>
      <c r="K104" t="n">
        <v>1.33</v>
      </c>
      <c r="L104" t="n">
        <v>41.78</v>
      </c>
      <c r="M104" t="n">
        <v>37.74</v>
      </c>
      <c r="N104" t="n">
        <v>39</v>
      </c>
      <c r="O104" t="n">
        <v>1691.97</v>
      </c>
      <c r="P104" t="n">
        <v>1</v>
      </c>
      <c r="Q104" t="n">
        <v>39.2</v>
      </c>
      <c r="R104" t="n">
        <v>38.4</v>
      </c>
      <c r="S104" t="inlineStr"/>
      <c r="T104" t="inlineStr"/>
      <c r="U104" t="inlineStr"/>
      <c r="V104" t="inlineStr"/>
      <c r="W104" t="inlineStr"/>
      <c r="X104" t="inlineStr">
        <is>
          <t>⏳ Chờ hàng về (T+1)</t>
        </is>
      </c>
      <c r="Y104">
        <f>IF(ISNUMBER(S104), ((S104-H104)/H104)-0.004, "")</f>
        <v/>
      </c>
      <c r="Z104">
        <f>IF(ISNUMBER(T104), ((T104-H104)/H104)-0.004, "")</f>
        <v/>
      </c>
      <c r="AA104">
        <f>IF(ISNUMBER(W104), ((W104-H104)/H104)-0.004, IF(P104&gt;0, ((N104-H104)/H104)-0.004, 0))</f>
        <v/>
      </c>
      <c r="AB104">
        <f>IF(AND(ISNUMBER(I104), I104&gt;0, ISNUMBER(O104), O104&gt;0), AA104-((O104-I104)/I104), AA104)</f>
        <v/>
      </c>
      <c r="AC104">
        <f>IF(ISNUMBER(Q104), (Q104-H104)/H104, 0)</f>
        <v/>
      </c>
      <c r="AD104">
        <f>IF(ISNUMBER(R104), (R104-H104)/H104, 0)</f>
        <v/>
      </c>
      <c r="AE104">
        <f>IF(ISNUMBER(Y104), IF(Y104&gt;0, "THẮNG", "THUA"), "CHỜ T+3")</f>
        <v/>
      </c>
      <c r="AF104">
        <f>IF(AND(P104=0, N104=H104, NOT(ISNUMBER(W104))), "ĐANG CHỜ", IF(AA104&gt;0, "THẮNG", "THUA"))</f>
        <v/>
      </c>
      <c r="AG104" t="inlineStr">
        <is>
          <t>https://quickchart.io/chart/render/zf-ac637193-68e4-4a47-b717-a25c3d9983b2</t>
        </is>
      </c>
      <c r="AH104">
        <f>IF(AG104&lt;&gt;"", IMAGE(AG104, 1), "Chưa có ảnh")</f>
        <v/>
      </c>
    </row>
    <row r="105" ht="95" customHeight="1">
      <c r="A105" t="inlineStr">
        <is>
          <t>2026-10-19</t>
        </is>
      </c>
      <c r="B105" t="inlineStr">
        <is>
          <t>ALGO_30</t>
        </is>
      </c>
      <c r="C105" t="inlineStr">
        <is>
          <t>🌟 BỘ 30: ĐIỂM HỘI TỤ SIÊU ĐẲNG ĐA THUẬT TOÁN (MASTER CONFLUENCE)</t>
        </is>
      </c>
      <c r="D105" t="inlineStr">
        <is>
          <t>#5</t>
        </is>
      </c>
      <c r="E105" t="inlineStr">
        <is>
          <t>AAS</t>
        </is>
      </c>
      <c r="F105" t="inlineStr">
        <is>
          <t>UPCOM</t>
        </is>
      </c>
      <c r="G105" t="inlineStr">
        <is>
          <t>Chứng khoán</t>
        </is>
      </c>
      <c r="H105" t="n">
        <v>10.3</v>
      </c>
      <c r="I105" t="n">
        <v>1689.84</v>
      </c>
      <c r="J105" t="n">
        <v>84.16</v>
      </c>
      <c r="K105" t="n">
        <v>4.51</v>
      </c>
      <c r="L105" t="n">
        <v>11.68</v>
      </c>
      <c r="M105" t="n">
        <v>9.67</v>
      </c>
      <c r="N105" t="n">
        <v>10.3</v>
      </c>
      <c r="O105" t="n">
        <v>1691.97</v>
      </c>
      <c r="P105" t="n">
        <v>1</v>
      </c>
      <c r="Q105" t="n">
        <v>10.4</v>
      </c>
      <c r="R105" t="n">
        <v>10.1</v>
      </c>
      <c r="S105" t="inlineStr"/>
      <c r="T105" t="inlineStr"/>
      <c r="U105" t="inlineStr"/>
      <c r="V105" t="inlineStr"/>
      <c r="W105" t="inlineStr"/>
      <c r="X105" t="inlineStr">
        <is>
          <t>⏳ Chờ hàng về (T+1)</t>
        </is>
      </c>
      <c r="Y105">
        <f>IF(ISNUMBER(S105), ((S105-H105)/H105)-0.004, "")</f>
        <v/>
      </c>
      <c r="Z105">
        <f>IF(ISNUMBER(T105), ((T105-H105)/H105)-0.004, "")</f>
        <v/>
      </c>
      <c r="AA105">
        <f>IF(ISNUMBER(W105), ((W105-H105)/H105)-0.004, IF(P105&gt;0, ((N105-H105)/H105)-0.004, 0))</f>
        <v/>
      </c>
      <c r="AB105">
        <f>IF(AND(ISNUMBER(I105), I105&gt;0, ISNUMBER(O105), O105&gt;0), AA105-((O105-I105)/I105), AA105)</f>
        <v/>
      </c>
      <c r="AC105">
        <f>IF(ISNUMBER(Q105), (Q105-H105)/H105, 0)</f>
        <v/>
      </c>
      <c r="AD105">
        <f>IF(ISNUMBER(R105), (R105-H105)/H105, 0)</f>
        <v/>
      </c>
      <c r="AE105">
        <f>IF(ISNUMBER(Y105), IF(Y105&gt;0, "THẮNG", "THUA"), "CHỜ T+3")</f>
        <v/>
      </c>
      <c r="AF105">
        <f>IF(AND(P105=0, N105=H105, NOT(ISNUMBER(W105))), "ĐANG CHỜ", IF(AA105&gt;0, "THẮNG", "THUA"))</f>
        <v/>
      </c>
      <c r="AG105" t="inlineStr">
        <is>
          <t>https://quickchart.io/chart/render/zf-e9beffbf-0bfc-4750-ae0e-197caf15de04</t>
        </is>
      </c>
      <c r="AH105">
        <f>IF(AG105&lt;&gt;"", IMAGE(AG105, 1), "Chưa có ảnh")</f>
        <v/>
      </c>
    </row>
    <row r="106" ht="95" customHeight="1">
      <c r="A106" t="inlineStr">
        <is>
          <t>2026-10-19</t>
        </is>
      </c>
      <c r="B106" t="inlineStr">
        <is>
          <t>ALGO_02</t>
        </is>
      </c>
      <c r="C106" t="inlineStr">
        <is>
          <t>🛡️ BỘ 02: GOM NỀN TÍCH LŨY SIẾT BIÊN ĐỘ VCP (SEPA ACCUMULATION)</t>
        </is>
      </c>
      <c r="D106" t="inlineStr">
        <is>
          <t>#2</t>
        </is>
      </c>
      <c r="E106" t="inlineStr">
        <is>
          <t>VIB</t>
        </is>
      </c>
      <c r="F106" t="inlineStr">
        <is>
          <t>HOSE</t>
        </is>
      </c>
      <c r="G106" t="inlineStr">
        <is>
          <t>Ngân hàng</t>
        </is>
      </c>
      <c r="H106" t="n">
        <v>13.75</v>
      </c>
      <c r="I106" t="n">
        <v>1689.84</v>
      </c>
      <c r="J106" t="n">
        <v>11.48</v>
      </c>
      <c r="K106" t="n">
        <v>1.1</v>
      </c>
      <c r="L106" t="n">
        <v>14.79</v>
      </c>
      <c r="M106" t="n">
        <v>13.28</v>
      </c>
      <c r="N106" t="n">
        <v>13.75</v>
      </c>
      <c r="O106" t="n">
        <v>1691.97</v>
      </c>
      <c r="P106" t="n">
        <v>1</v>
      </c>
      <c r="Q106" t="n">
        <v>13.95</v>
      </c>
      <c r="R106" t="n">
        <v>13.6</v>
      </c>
      <c r="S106" t="inlineStr"/>
      <c r="T106" t="inlineStr"/>
      <c r="U106" t="inlineStr"/>
      <c r="V106" t="inlineStr"/>
      <c r="W106" t="inlineStr"/>
      <c r="X106" t="inlineStr">
        <is>
          <t>⏳ Chờ hàng về (T+1)</t>
        </is>
      </c>
      <c r="Y106">
        <f>IF(ISNUMBER(S106), ((S106-H106)/H106)-0.004, "")</f>
        <v/>
      </c>
      <c r="Z106">
        <f>IF(ISNUMBER(T106), ((T106-H106)/H106)-0.004, "")</f>
        <v/>
      </c>
      <c r="AA106">
        <f>IF(ISNUMBER(W106), ((W106-H106)/H106)-0.004, IF(P106&gt;0, ((N106-H106)/H106)-0.004, 0))</f>
        <v/>
      </c>
      <c r="AB106">
        <f>IF(AND(ISNUMBER(I106), I106&gt;0, ISNUMBER(O106), O106&gt;0), AA106-((O106-I106)/I106), AA106)</f>
        <v/>
      </c>
      <c r="AC106">
        <f>IF(ISNUMBER(Q106), (Q106-H106)/H106, 0)</f>
        <v/>
      </c>
      <c r="AD106">
        <f>IF(ISNUMBER(R106), (R106-H106)/H106, 0)</f>
        <v/>
      </c>
      <c r="AE106">
        <f>IF(ISNUMBER(Y106), IF(Y106&gt;0, "THẮNG", "THUA"), "CHỜ T+3")</f>
        <v/>
      </c>
      <c r="AF106">
        <f>IF(AND(P106=0, N106=H106, NOT(ISNUMBER(W106))), "ĐANG CHỜ", IF(AA106&gt;0, "THẮNG", "THUA"))</f>
        <v/>
      </c>
      <c r="AG106" t="inlineStr">
        <is>
          <t>https://quickchart.io/chart/render/zf-b84fab42-d714-411e-9689-7654a8bcafe4</t>
        </is>
      </c>
      <c r="AH106">
        <f>IF(AG106&lt;&gt;"", IMAGE(AG106, 1), "Chưa có ảnh")</f>
        <v/>
      </c>
    </row>
    <row r="107" ht="95" customHeight="1">
      <c r="A107" t="inlineStr">
        <is>
          <t>2026-10-19</t>
        </is>
      </c>
      <c r="B107" t="inlineStr">
        <is>
          <t>ALGO_04</t>
        </is>
      </c>
      <c r="C107" t="inlineStr">
        <is>
          <t>👑 BỘ 04: SIÊU CỔ PHIẾU KHÁNG BÃO &amp; ĐỈNH 52W (RS ALPHA LEADER)</t>
        </is>
      </c>
      <c r="D107" t="inlineStr">
        <is>
          <t>#2</t>
        </is>
      </c>
      <c r="E107" t="inlineStr">
        <is>
          <t>HDB</t>
        </is>
      </c>
      <c r="F107" t="inlineStr">
        <is>
          <t>HOSE</t>
        </is>
      </c>
      <c r="G107" t="inlineStr">
        <is>
          <t>Ngân hàng</t>
        </is>
      </c>
      <c r="H107" t="n">
        <v>22.75</v>
      </c>
      <c r="I107" t="n">
        <v>1689.84</v>
      </c>
      <c r="J107" t="n">
        <v>81.72</v>
      </c>
      <c r="K107" t="n">
        <v>0.44</v>
      </c>
      <c r="L107" t="n">
        <v>24.97</v>
      </c>
      <c r="M107" t="n">
        <v>21.74</v>
      </c>
      <c r="N107" t="n">
        <v>22.1</v>
      </c>
      <c r="O107" t="n">
        <v>1691.97</v>
      </c>
      <c r="P107" t="n">
        <v>1</v>
      </c>
      <c r="Q107" t="n">
        <v>22.85</v>
      </c>
      <c r="R107" t="n">
        <v>21.95</v>
      </c>
      <c r="S107" t="inlineStr"/>
      <c r="T107" t="inlineStr"/>
      <c r="U107" t="inlineStr"/>
      <c r="V107" t="inlineStr"/>
      <c r="W107" t="inlineStr"/>
      <c r="X107" t="inlineStr">
        <is>
          <t>⏳ Chờ hàng về (T+1)</t>
        </is>
      </c>
      <c r="Y107">
        <f>IF(ISNUMBER(S107), ((S107-H107)/H107)-0.004, "")</f>
        <v/>
      </c>
      <c r="Z107">
        <f>IF(ISNUMBER(T107), ((T107-H107)/H107)-0.004, "")</f>
        <v/>
      </c>
      <c r="AA107">
        <f>IF(ISNUMBER(W107), ((W107-H107)/H107)-0.004, IF(P107&gt;0, ((N107-H107)/H107)-0.004, 0))</f>
        <v/>
      </c>
      <c r="AB107">
        <f>IF(AND(ISNUMBER(I107), I107&gt;0, ISNUMBER(O107), O107&gt;0), AA107-((O107-I107)/I107), AA107)</f>
        <v/>
      </c>
      <c r="AC107">
        <f>IF(ISNUMBER(Q107), (Q107-H107)/H107, 0)</f>
        <v/>
      </c>
      <c r="AD107">
        <f>IF(ISNUMBER(R107), (R107-H107)/H107, 0)</f>
        <v/>
      </c>
      <c r="AE107">
        <f>IF(ISNUMBER(Y107), IF(Y107&gt;0, "THẮNG", "THUA"), "CHỜ T+3")</f>
        <v/>
      </c>
      <c r="AF107">
        <f>IF(AND(P107=0, N107=H107, NOT(ISNUMBER(W107))), "ĐANG CHỜ", IF(AA107&gt;0, "THẮNG", "THUA"))</f>
        <v/>
      </c>
      <c r="AG107" t="inlineStr">
        <is>
          <t>https://quickchart.io/chart/render/zf-8ffe463f-db47-4fda-ba61-998a489ab75a</t>
        </is>
      </c>
      <c r="AH107">
        <f>IF(AG107&lt;&gt;"", IMAGE(AG107, 1), "Chưa có ảnh")</f>
        <v/>
      </c>
    </row>
    <row r="108" ht="95" customHeight="1">
      <c r="A108" t="inlineStr">
        <is>
          <t>2026-10-19</t>
        </is>
      </c>
      <c r="B108" t="inlineStr">
        <is>
          <t>ALGO_04</t>
        </is>
      </c>
      <c r="C108" t="inlineStr">
        <is>
          <t>👑 BỘ 04: SIÊU CỔ PHIẾU KHÁNG BÃO &amp; ĐỈNH 52W (RS ALPHA LEADER)</t>
        </is>
      </c>
      <c r="D108" t="inlineStr">
        <is>
          <t>#3</t>
        </is>
      </c>
      <c r="E108" t="inlineStr">
        <is>
          <t>TCB</t>
        </is>
      </c>
      <c r="F108" t="inlineStr">
        <is>
          <t>HOSE</t>
        </is>
      </c>
      <c r="G108" t="inlineStr">
        <is>
          <t>Ngân hàng</t>
        </is>
      </c>
      <c r="H108" t="n">
        <v>33.25</v>
      </c>
      <c r="I108" t="n">
        <v>1689.84</v>
      </c>
      <c r="J108" t="n">
        <v>72.79000000000001</v>
      </c>
      <c r="K108" t="n">
        <v>0.93</v>
      </c>
      <c r="L108" t="n">
        <v>36.05</v>
      </c>
      <c r="M108" t="n">
        <v>31.98</v>
      </c>
      <c r="N108" t="n">
        <v>33.95</v>
      </c>
      <c r="O108" t="n">
        <v>1691.97</v>
      </c>
      <c r="P108" t="n">
        <v>1</v>
      </c>
      <c r="Q108" t="n">
        <v>33.95</v>
      </c>
      <c r="R108" t="n">
        <v>32.75</v>
      </c>
      <c r="S108" t="inlineStr"/>
      <c r="T108" t="inlineStr"/>
      <c r="U108" t="inlineStr"/>
      <c r="V108" t="inlineStr"/>
      <c r="W108" t="inlineStr"/>
      <c r="X108" t="inlineStr">
        <is>
          <t>⏳ Chờ hàng về (T+1)</t>
        </is>
      </c>
      <c r="Y108">
        <f>IF(ISNUMBER(S108), ((S108-H108)/H108)-0.004, "")</f>
        <v/>
      </c>
      <c r="Z108">
        <f>IF(ISNUMBER(T108), ((T108-H108)/H108)-0.004, "")</f>
        <v/>
      </c>
      <c r="AA108">
        <f>IF(ISNUMBER(W108), ((W108-H108)/H108)-0.004, IF(P108&gt;0, ((N108-H108)/H108)-0.004, 0))</f>
        <v/>
      </c>
      <c r="AB108">
        <f>IF(AND(ISNUMBER(I108), I108&gt;0, ISNUMBER(O108), O108&gt;0), AA108-((O108-I108)/I108), AA108)</f>
        <v/>
      </c>
      <c r="AC108">
        <f>IF(ISNUMBER(Q108), (Q108-H108)/H108, 0)</f>
        <v/>
      </c>
      <c r="AD108">
        <f>IF(ISNUMBER(R108), (R108-H108)/H108, 0)</f>
        <v/>
      </c>
      <c r="AE108">
        <f>IF(ISNUMBER(Y108), IF(Y108&gt;0, "THẮNG", "THUA"), "CHỜ T+3")</f>
        <v/>
      </c>
      <c r="AF108">
        <f>IF(AND(P108=0, N108=H108, NOT(ISNUMBER(W108))), "ĐANG CHỜ", IF(AA108&gt;0, "THẮNG", "THUA"))</f>
        <v/>
      </c>
      <c r="AG108" t="inlineStr">
        <is>
          <t>https://quickchart.io/chart/render/zf-11757050-0dd7-4828-918b-2895df5c09d6</t>
        </is>
      </c>
      <c r="AH108">
        <f>IF(AG108&lt;&gt;"", IMAGE(AG108, 1), "Chưa có ảnh")</f>
        <v/>
      </c>
    </row>
    <row r="109" ht="95" customHeight="1">
      <c r="A109" t="inlineStr">
        <is>
          <t>2026-10-19</t>
        </is>
      </c>
      <c r="B109" t="inlineStr">
        <is>
          <t>ALGO_12</t>
        </is>
      </c>
      <c r="C109" t="inlineStr">
        <is>
          <t>🏆 BỘ 12: MẪU HÌNH SIÊU CỔ PHIẾU SEPA (MINERVINI TREND TEMPLATE)</t>
        </is>
      </c>
      <c r="D109" t="inlineStr">
        <is>
          <t>#3</t>
        </is>
      </c>
      <c r="E109" t="inlineStr">
        <is>
          <t>HDB</t>
        </is>
      </c>
      <c r="F109" t="inlineStr">
        <is>
          <t>HOSE</t>
        </is>
      </c>
      <c r="G109" t="inlineStr">
        <is>
          <t>Ngân hàng</t>
        </is>
      </c>
      <c r="H109" t="n">
        <v>22.75</v>
      </c>
      <c r="I109" t="n">
        <v>1689.84</v>
      </c>
      <c r="J109" t="n">
        <v>91.95999999999999</v>
      </c>
      <c r="K109" t="n">
        <v>0.44</v>
      </c>
      <c r="L109" t="n">
        <v>24.97</v>
      </c>
      <c r="M109" t="n">
        <v>21.74</v>
      </c>
      <c r="N109" t="n">
        <v>22.1</v>
      </c>
      <c r="O109" t="n">
        <v>1691.97</v>
      </c>
      <c r="P109" t="n">
        <v>1</v>
      </c>
      <c r="Q109" t="n">
        <v>22.85</v>
      </c>
      <c r="R109" t="n">
        <v>21.95</v>
      </c>
      <c r="S109" t="inlineStr"/>
      <c r="T109" t="inlineStr"/>
      <c r="U109" t="inlineStr"/>
      <c r="V109" t="inlineStr"/>
      <c r="W109" t="inlineStr"/>
      <c r="X109" t="inlineStr">
        <is>
          <t>⏳ Chờ hàng về (T+1)</t>
        </is>
      </c>
      <c r="Y109">
        <f>IF(ISNUMBER(S109), ((S109-H109)/H109)-0.004, "")</f>
        <v/>
      </c>
      <c r="Z109">
        <f>IF(ISNUMBER(T109), ((T109-H109)/H109)-0.004, "")</f>
        <v/>
      </c>
      <c r="AA109">
        <f>IF(ISNUMBER(W109), ((W109-H109)/H109)-0.004, IF(P109&gt;0, ((N109-H109)/H109)-0.004, 0))</f>
        <v/>
      </c>
      <c r="AB109">
        <f>IF(AND(ISNUMBER(I109), I109&gt;0, ISNUMBER(O109), O109&gt;0), AA109-((O109-I109)/I109), AA109)</f>
        <v/>
      </c>
      <c r="AC109">
        <f>IF(ISNUMBER(Q109), (Q109-H109)/H109, 0)</f>
        <v/>
      </c>
      <c r="AD109">
        <f>IF(ISNUMBER(R109), (R109-H109)/H109, 0)</f>
        <v/>
      </c>
      <c r="AE109">
        <f>IF(ISNUMBER(Y109), IF(Y109&gt;0, "THẮNG", "THUA"), "CHỜ T+3")</f>
        <v/>
      </c>
      <c r="AF109">
        <f>IF(AND(P109=0, N109=H109, NOT(ISNUMBER(W109))), "ĐANG CHỜ", IF(AA109&gt;0, "THẮNG", "THUA"))</f>
        <v/>
      </c>
      <c r="AG109" t="inlineStr">
        <is>
          <t>https://quickchart.io/chart/render/zf-8ffe463f-db47-4fda-ba61-998a489ab75a</t>
        </is>
      </c>
      <c r="AH109">
        <f>IF(AG109&lt;&gt;"", IMAGE(AG109, 1), "Chưa có ảnh")</f>
        <v/>
      </c>
    </row>
    <row r="110" ht="95" customHeight="1">
      <c r="A110" t="inlineStr">
        <is>
          <t>2026-10-19</t>
        </is>
      </c>
      <c r="B110" t="inlineStr">
        <is>
          <t>ALGO_12</t>
        </is>
      </c>
      <c r="C110" t="inlineStr">
        <is>
          <t>🏆 BỘ 12: MẪU HÌNH SIÊU CỔ PHIẾU SEPA (MINERVINI TREND TEMPLATE)</t>
        </is>
      </c>
      <c r="D110" t="inlineStr">
        <is>
          <t>#4</t>
        </is>
      </c>
      <c r="E110" t="inlineStr">
        <is>
          <t>VPB</t>
        </is>
      </c>
      <c r="F110" t="inlineStr">
        <is>
          <t>HOSE</t>
        </is>
      </c>
      <c r="G110" t="inlineStr">
        <is>
          <t>Ngân hàng</t>
        </is>
      </c>
      <c r="H110" t="n">
        <v>24</v>
      </c>
      <c r="I110" t="n">
        <v>1689.84</v>
      </c>
      <c r="J110" t="n">
        <v>90.22</v>
      </c>
      <c r="K110" t="n">
        <v>1.87</v>
      </c>
      <c r="L110" t="n">
        <v>26.53</v>
      </c>
      <c r="M110" t="n">
        <v>22.85</v>
      </c>
      <c r="N110" t="n">
        <v>24</v>
      </c>
      <c r="O110" t="n">
        <v>1691.97</v>
      </c>
      <c r="P110" t="n">
        <v>1</v>
      </c>
      <c r="Q110" t="n">
        <v>24.8</v>
      </c>
      <c r="R110" t="n">
        <v>23.15</v>
      </c>
      <c r="S110" t="inlineStr"/>
      <c r="T110" t="inlineStr"/>
      <c r="U110" t="inlineStr"/>
      <c r="V110" t="inlineStr"/>
      <c r="W110" t="inlineStr"/>
      <c r="X110" t="inlineStr">
        <is>
          <t>⏳ Chờ hàng về (T+1)</t>
        </is>
      </c>
      <c r="Y110">
        <f>IF(ISNUMBER(S110), ((S110-H110)/H110)-0.004, "")</f>
        <v/>
      </c>
      <c r="Z110">
        <f>IF(ISNUMBER(T110), ((T110-H110)/H110)-0.004, "")</f>
        <v/>
      </c>
      <c r="AA110">
        <f>IF(ISNUMBER(W110), ((W110-H110)/H110)-0.004, IF(P110&gt;0, ((N110-H110)/H110)-0.004, 0))</f>
        <v/>
      </c>
      <c r="AB110">
        <f>IF(AND(ISNUMBER(I110), I110&gt;0, ISNUMBER(O110), O110&gt;0), AA110-((O110-I110)/I110), AA110)</f>
        <v/>
      </c>
      <c r="AC110">
        <f>IF(ISNUMBER(Q110), (Q110-H110)/H110, 0)</f>
        <v/>
      </c>
      <c r="AD110">
        <f>IF(ISNUMBER(R110), (R110-H110)/H110, 0)</f>
        <v/>
      </c>
      <c r="AE110">
        <f>IF(ISNUMBER(Y110), IF(Y110&gt;0, "THẮNG", "THUA"), "CHỜ T+3")</f>
        <v/>
      </c>
      <c r="AF110">
        <f>IF(AND(P110=0, N110=H110, NOT(ISNUMBER(W110))), "ĐANG CHỜ", IF(AA110&gt;0, "THẮNG", "THUA"))</f>
        <v/>
      </c>
      <c r="AG110" t="inlineStr">
        <is>
          <t>https://quickchart.io/chart/render/zf-7c27ebd8-26f0-44aa-87f9-b2fc847afbec</t>
        </is>
      </c>
      <c r="AH110">
        <f>IF(AG110&lt;&gt;"", IMAGE(AG110, 1), "Chưa có ảnh")</f>
        <v/>
      </c>
    </row>
    <row r="111" ht="95" customHeight="1">
      <c r="A111" t="inlineStr">
        <is>
          <t>2026-10-19</t>
        </is>
      </c>
      <c r="B111" t="inlineStr">
        <is>
          <t>ALGO_27</t>
        </is>
      </c>
      <c r="C111" t="inlineStr">
        <is>
          <t>💰 BỘ 27: ĐỊNH GIÁ HỢP LÝ P/E &amp; ROE CAO HÚT TIỀN (GARP VALUE)</t>
        </is>
      </c>
      <c r="D111" t="inlineStr">
        <is>
          <t>#2</t>
        </is>
      </c>
      <c r="E111" t="inlineStr">
        <is>
          <t>VPB</t>
        </is>
      </c>
      <c r="F111" t="inlineStr">
        <is>
          <t>HOSE</t>
        </is>
      </c>
      <c r="G111" t="inlineStr">
        <is>
          <t>Ngân hàng</t>
        </is>
      </c>
      <c r="H111" t="n">
        <v>24</v>
      </c>
      <c r="I111" t="n">
        <v>1689.84</v>
      </c>
      <c r="J111" t="n">
        <v>67.06</v>
      </c>
      <c r="K111" t="n">
        <v>1.87</v>
      </c>
      <c r="L111" t="n">
        <v>26.53</v>
      </c>
      <c r="M111" t="n">
        <v>22.85</v>
      </c>
      <c r="N111" t="n">
        <v>24</v>
      </c>
      <c r="O111" t="n">
        <v>1691.97</v>
      </c>
      <c r="P111" t="n">
        <v>1</v>
      </c>
      <c r="Q111" t="n">
        <v>24.8</v>
      </c>
      <c r="R111" t="n">
        <v>23.15</v>
      </c>
      <c r="S111" t="inlineStr"/>
      <c r="T111" t="inlineStr"/>
      <c r="U111" t="inlineStr"/>
      <c r="V111" t="inlineStr"/>
      <c r="W111" t="inlineStr"/>
      <c r="X111" t="inlineStr">
        <is>
          <t>⏳ Chờ hàng về (T+1)</t>
        </is>
      </c>
      <c r="Y111">
        <f>IF(ISNUMBER(S111), ((S111-H111)/H111)-0.004, "")</f>
        <v/>
      </c>
      <c r="Z111">
        <f>IF(ISNUMBER(T111), ((T111-H111)/H111)-0.004, "")</f>
        <v/>
      </c>
      <c r="AA111">
        <f>IF(ISNUMBER(W111), ((W111-H111)/H111)-0.004, IF(P111&gt;0, ((N111-H111)/H111)-0.004, 0))</f>
        <v/>
      </c>
      <c r="AB111">
        <f>IF(AND(ISNUMBER(I111), I111&gt;0, ISNUMBER(O111), O111&gt;0), AA111-((O111-I111)/I111), AA111)</f>
        <v/>
      </c>
      <c r="AC111">
        <f>IF(ISNUMBER(Q111), (Q111-H111)/H111, 0)</f>
        <v/>
      </c>
      <c r="AD111">
        <f>IF(ISNUMBER(R111), (R111-H111)/H111, 0)</f>
        <v/>
      </c>
      <c r="AE111">
        <f>IF(ISNUMBER(Y111), IF(Y111&gt;0, "THẮNG", "THUA"), "CHỜ T+3")</f>
        <v/>
      </c>
      <c r="AF111">
        <f>IF(AND(P111=0, N111=H111, NOT(ISNUMBER(W111))), "ĐANG CHỜ", IF(AA111&gt;0, "THẮNG", "THUA"))</f>
        <v/>
      </c>
      <c r="AG111" t="inlineStr">
        <is>
          <t>https://quickchart.io/chart/render/zf-7c27ebd8-26f0-44aa-87f9-b2fc847afbec</t>
        </is>
      </c>
      <c r="AH111">
        <f>IF(AG111&lt;&gt;"", IMAGE(AG111, 1), "Chưa có ảnh")</f>
        <v/>
      </c>
    </row>
    <row r="112" ht="95" customHeight="1">
      <c r="A112" t="inlineStr">
        <is>
          <t>2026-10-19</t>
        </is>
      </c>
      <c r="B112" t="inlineStr">
        <is>
          <t>ALGO_27</t>
        </is>
      </c>
      <c r="C112" t="inlineStr">
        <is>
          <t>💰 BỘ 27: ĐỊNH GIÁ HỢP LÝ P/E &amp; ROE CAO HÚT TIỀN (GARP VALUE)</t>
        </is>
      </c>
      <c r="D112" t="inlineStr">
        <is>
          <t>#3</t>
        </is>
      </c>
      <c r="E112" t="inlineStr">
        <is>
          <t>CTG</t>
        </is>
      </c>
      <c r="F112" t="inlineStr">
        <is>
          <t>HOSE</t>
        </is>
      </c>
      <c r="G112" t="inlineStr">
        <is>
          <t>Ngân hàng</t>
        </is>
      </c>
      <c r="H112" t="n">
        <v>30.5</v>
      </c>
      <c r="I112" t="n">
        <v>1689.84</v>
      </c>
      <c r="J112" t="n">
        <v>63.47</v>
      </c>
      <c r="K112" t="n">
        <v>2.49</v>
      </c>
      <c r="L112" t="n">
        <v>32.91</v>
      </c>
      <c r="M112" t="n">
        <v>29.4</v>
      </c>
      <c r="N112" t="n">
        <v>30.45</v>
      </c>
      <c r="O112" t="n">
        <v>1691.97</v>
      </c>
      <c r="P112" t="n">
        <v>1</v>
      </c>
      <c r="Q112" t="n">
        <v>30.7</v>
      </c>
      <c r="R112" t="n">
        <v>29.85</v>
      </c>
      <c r="S112" t="inlineStr"/>
      <c r="T112" t="inlineStr"/>
      <c r="U112" t="inlineStr"/>
      <c r="V112" t="inlineStr"/>
      <c r="W112" t="inlineStr"/>
      <c r="X112" t="inlineStr">
        <is>
          <t>⏳ Chờ hàng về (T+1)</t>
        </is>
      </c>
      <c r="Y112">
        <f>IF(ISNUMBER(S112), ((S112-H112)/H112)-0.004, "")</f>
        <v/>
      </c>
      <c r="Z112">
        <f>IF(ISNUMBER(T112), ((T112-H112)/H112)-0.004, "")</f>
        <v/>
      </c>
      <c r="AA112">
        <f>IF(ISNUMBER(W112), ((W112-H112)/H112)-0.004, IF(P112&gt;0, ((N112-H112)/H112)-0.004, 0))</f>
        <v/>
      </c>
      <c r="AB112">
        <f>IF(AND(ISNUMBER(I112), I112&gt;0, ISNUMBER(O112), O112&gt;0), AA112-((O112-I112)/I112), AA112)</f>
        <v/>
      </c>
      <c r="AC112">
        <f>IF(ISNUMBER(Q112), (Q112-H112)/H112, 0)</f>
        <v/>
      </c>
      <c r="AD112">
        <f>IF(ISNUMBER(R112), (R112-H112)/H112, 0)</f>
        <v/>
      </c>
      <c r="AE112">
        <f>IF(ISNUMBER(Y112), IF(Y112&gt;0, "THẮNG", "THUA"), "CHỜ T+3")</f>
        <v/>
      </c>
      <c r="AF112">
        <f>IF(AND(P112=0, N112=H112, NOT(ISNUMBER(W112))), "ĐANG CHỜ", IF(AA112&gt;0, "THẮNG", "THUA"))</f>
        <v/>
      </c>
      <c r="AG112" t="inlineStr">
        <is>
          <t>https://quickchart.io/chart?w=420&amp;h=230&amp;bkg=%230d1117&amp;c=%7B%22type%22%3A%22line%22%2C%22data%22%3A%7B%22labels%22%3A%5B%22T-23%22%2C%22T-22%22%2C%22T-21%22%2C%22T-20%22%2C%22T-19%22%2C%22T-18%22%2C%22T-17%22%2C%22T-16%22%2C%22T-15%22%2C%22T-14%22%2C%22T-13%22%2C%22T-12%22%2C%22T-11%22%2C%22T-10%22%2C%22T-9%22%2C%22T-8%22%2C%22T-7%22%2C%22T-6%22%2C%22T-5%22%2C%22T-4%22%2C%22T-3%22%2C%22T-2%22%2C%22T-1%22%2C%22T%2B0%22%5D%2C%22datasets%22%3A%5B%7B%22label%22%3A%22CTG%20%2830.5%29%22%2C%22data%22%3A%5B30.85%2C31.4%2C30.25%2C31.0%2C30.95%2C30.7%2C30.15%2C30.15%2C29.85%2C29.75%2C30.0%2C30.05%2C29.75%2C29.65%2C29.8%2C29.75%2C29.2%2C29.5%2C29.6%2C29.4%2C29.55%2C29.8%2C30.6%2C30.5%5D%2C%22borderColor%22%3A%22%2300e676%22%2C%22backgroundColor%22%3A%22rgba%280%2C230%2C118%2C0.15%29%22%2C%22fill%22%3Atrue%2C%22borderWidth%22%3A2%2C%22pointRadius%22%3A1%7D%2C%7B%22label%22%3A%22MA%22%2C%22data%22%3A%5B30.85%2C31.12%2C30.83%2C30.88%2C30.89%2C30.86%2C30.76%2C30.68%2C30.59%2C30.51%2C30.42%2C30.29%2C30.24%2C30.1%2C29.99%2C29.89%2C29.79%2C29.73%2C29.71%2C29.67%2C29.62%2C29.6%2C29.68%2C29.77%5D%2C%22borderColor%22%3A%22%23ffd600%22%2C%22borderWidth%22%3A1.5%2C%22pointRadius%22%3A0%2C%22fill%22%3Afalse%7D%2C%7B%22label%22%3A%22TP%20%2832.91%29%22%2C%22data%22%3A%5B32.91%2C32.91%2C32.91%2C32.91%2C32.91%2C32.91%2C32.91%2C32.91%2C32.91%2C32.91%2C32.91%2C32.91%2C32.91%2C32.91%2C32.91%2C32.91%2C32.91%2C32.91%2C32.91%2C32.91%2C32.91%2C32.91%2C32.91%2C32.91%5D%2C%22borderColor%22%3A%22%2300b0ff%22%2C%22borderDash%22%3A%5B4%2C4%5D%2C%22borderWidth%22%3A1%2C%22pointRadius%22%3A0%2C%22fill%22%3Afalse%7D%2C%7B%22label%22%3A%22SL%20%2829.4%29%22%2C%22data%22%3A%5B29.4%2C29.4%2C29.4%2C29.4%2C29.4%2C29.4%2C29.4%2C29.4%2C29.4%2C29.4%2C29.4%2C29.4%2C29.4%2C29.4%2C29.4%2C29.4%2C29.4%2C29.4%2C29.4%2C29.4%2C29.4%2C29.4%2C29.4%2C29.4%5D%2C%22borderColor%22%3A%22%23ff5252%22%2C%22borderDash%22%3A%5B4%2C4%5D%2C%22borderWidth%22%3A1%2C%22pointRadius%22%3A0%2C%22fill%22%3Afalse%7D%5D%7D%2C%22options%22%3A%7B%22legend%22%3A%7B%22labels%22%3A%7B%22fontColor%22%3A%22%23ffffff%22%2C%22fontSize%22%3A9%7D%7D%2C%22scales%22%3A%7B%22xAxes%22%3A%5B%7B%22ticks%22%3A%7B%22fontColor%22%3A%22%23aaaaaa%22%2C%22fontSize%22%3A8%7D%7D%5D%2C%22yAxes%22%3A%5B%7B%22ticks%22%3A%7B%22fontColor%22%3A%22%23ffffff%22%2C%22fontSize%22%3A9%7D%7D%5D%7D%7D%7D</t>
        </is>
      </c>
      <c r="AH112">
        <f>IF(AG112&lt;&gt;"", IMAGE(AG112, 1), "Chưa có ảnh")</f>
        <v/>
      </c>
    </row>
    <row r="113" ht="95" customHeight="1">
      <c r="A113" t="inlineStr">
        <is>
          <t>2026-10-19</t>
        </is>
      </c>
      <c r="B113" t="inlineStr">
        <is>
          <t>ALGO_27</t>
        </is>
      </c>
      <c r="C113" t="inlineStr">
        <is>
          <t>💰 BỘ 27: ĐỊNH GIÁ HỢP LÝ P/E &amp; ROE CAO HÚT TIỀN (GARP VALUE)</t>
        </is>
      </c>
      <c r="D113" t="inlineStr">
        <is>
          <t>#4</t>
        </is>
      </c>
      <c r="E113" t="inlineStr">
        <is>
          <t>VIB</t>
        </is>
      </c>
      <c r="F113" t="inlineStr">
        <is>
          <t>HOSE</t>
        </is>
      </c>
      <c r="G113" t="inlineStr">
        <is>
          <t>Ngân hàng</t>
        </is>
      </c>
      <c r="H113" t="n">
        <v>13.75</v>
      </c>
      <c r="I113" t="n">
        <v>1689.84</v>
      </c>
      <c r="J113" t="n">
        <v>52.11</v>
      </c>
      <c r="K113" t="n">
        <v>1.1</v>
      </c>
      <c r="L113" t="n">
        <v>14.79</v>
      </c>
      <c r="M113" t="n">
        <v>13.28</v>
      </c>
      <c r="N113" t="n">
        <v>13.75</v>
      </c>
      <c r="O113" t="n">
        <v>1691.97</v>
      </c>
      <c r="P113" t="n">
        <v>1</v>
      </c>
      <c r="Q113" t="n">
        <v>13.95</v>
      </c>
      <c r="R113" t="n">
        <v>13.6</v>
      </c>
      <c r="S113" t="inlineStr"/>
      <c r="T113" t="inlineStr"/>
      <c r="U113" t="inlineStr"/>
      <c r="V113" t="inlineStr"/>
      <c r="W113" t="inlineStr"/>
      <c r="X113" t="inlineStr">
        <is>
          <t>⏳ Chờ hàng về (T+1)</t>
        </is>
      </c>
      <c r="Y113">
        <f>IF(ISNUMBER(S113), ((S113-H113)/H113)-0.004, "")</f>
        <v/>
      </c>
      <c r="Z113">
        <f>IF(ISNUMBER(T113), ((T113-H113)/H113)-0.004, "")</f>
        <v/>
      </c>
      <c r="AA113">
        <f>IF(ISNUMBER(W113), ((W113-H113)/H113)-0.004, IF(P113&gt;0, ((N113-H113)/H113)-0.004, 0))</f>
        <v/>
      </c>
      <c r="AB113">
        <f>IF(AND(ISNUMBER(I113), I113&gt;0, ISNUMBER(O113), O113&gt;0), AA113-((O113-I113)/I113), AA113)</f>
        <v/>
      </c>
      <c r="AC113">
        <f>IF(ISNUMBER(Q113), (Q113-H113)/H113, 0)</f>
        <v/>
      </c>
      <c r="AD113">
        <f>IF(ISNUMBER(R113), (R113-H113)/H113, 0)</f>
        <v/>
      </c>
      <c r="AE113">
        <f>IF(ISNUMBER(Y113), IF(Y113&gt;0, "THẮNG", "THUA"), "CHỜ T+3")</f>
        <v/>
      </c>
      <c r="AF113">
        <f>IF(AND(P113=0, N113=H113, NOT(ISNUMBER(W113))), "ĐANG CHỜ", IF(AA113&gt;0, "THẮNG", "THUA"))</f>
        <v/>
      </c>
      <c r="AG113" t="inlineStr">
        <is>
          <t>https://quickchart.io/chart/render/zf-b84fab42-d714-411e-9689-7654a8bcafe4</t>
        </is>
      </c>
      <c r="AH113">
        <f>IF(AG113&lt;&gt;"", IMAGE(AG113, 1), "Chưa có ảnh")</f>
        <v/>
      </c>
    </row>
    <row r="114" ht="95" customHeight="1">
      <c r="A114" t="inlineStr">
        <is>
          <t>2026-10-19</t>
        </is>
      </c>
      <c r="B114" t="inlineStr">
        <is>
          <t>ALGO_30</t>
        </is>
      </c>
      <c r="C114" t="inlineStr">
        <is>
          <t>🌟 BỘ 30: ĐIỂM HỘI TỤ SIÊU ĐẲNG ĐA THUẬT TOÁN (MASTER CONFLUENCE)</t>
        </is>
      </c>
      <c r="D114" t="inlineStr">
        <is>
          <t>#2</t>
        </is>
      </c>
      <c r="E114" t="inlineStr">
        <is>
          <t>FRT</t>
        </is>
      </c>
      <c r="F114" t="inlineStr">
        <is>
          <t>HOSE</t>
        </is>
      </c>
      <c r="G114" t="inlineStr">
        <is>
          <t>Bán lẻ &amp; Phân phối</t>
        </is>
      </c>
      <c r="H114" t="n">
        <v>146</v>
      </c>
      <c r="I114" t="n">
        <v>1689.84</v>
      </c>
      <c r="J114" t="n">
        <v>78.06999999999999</v>
      </c>
      <c r="K114" t="n">
        <v>1.76</v>
      </c>
      <c r="L114" t="n">
        <v>165.9</v>
      </c>
      <c r="M114" t="n">
        <v>136.95</v>
      </c>
      <c r="N114" t="n">
        <v>149.4</v>
      </c>
      <c r="O114" t="n">
        <v>1691.97</v>
      </c>
      <c r="P114" t="n">
        <v>1</v>
      </c>
      <c r="Q114" t="n">
        <v>149.4</v>
      </c>
      <c r="R114" t="n">
        <v>140</v>
      </c>
      <c r="S114" t="inlineStr"/>
      <c r="T114" t="inlineStr"/>
      <c r="U114" t="inlineStr"/>
      <c r="V114" t="inlineStr"/>
      <c r="W114" t="inlineStr"/>
      <c r="X114" t="inlineStr">
        <is>
          <t>⏳ Chờ hàng về (T+1)</t>
        </is>
      </c>
      <c r="Y114">
        <f>IF(ISNUMBER(S114), ((S114-H114)/H114)-0.004, "")</f>
        <v/>
      </c>
      <c r="Z114">
        <f>IF(ISNUMBER(T114), ((T114-H114)/H114)-0.004, "")</f>
        <v/>
      </c>
      <c r="AA114">
        <f>IF(ISNUMBER(W114), ((W114-H114)/H114)-0.004, IF(P114&gt;0, ((N114-H114)/H114)-0.004, 0))</f>
        <v/>
      </c>
      <c r="AB114">
        <f>IF(AND(ISNUMBER(I114), I114&gt;0, ISNUMBER(O114), O114&gt;0), AA114-((O114-I114)/I114), AA114)</f>
        <v/>
      </c>
      <c r="AC114">
        <f>IF(ISNUMBER(Q114), (Q114-H114)/H114, 0)</f>
        <v/>
      </c>
      <c r="AD114">
        <f>IF(ISNUMBER(R114), (R114-H114)/H114, 0)</f>
        <v/>
      </c>
      <c r="AE114">
        <f>IF(ISNUMBER(Y114), IF(Y114&gt;0, "THẮNG", "THUA"), "CHỜ T+3")</f>
        <v/>
      </c>
      <c r="AF114">
        <f>IF(AND(P114=0, N114=H114, NOT(ISNUMBER(W114))), "ĐANG CHỜ", IF(AA114&gt;0, "THẮNG", "THUA"))</f>
        <v/>
      </c>
      <c r="AG114" t="inlineStr">
        <is>
          <t>https://quickchart.io/chart/render/zf-11afd18c-418e-4b18-af9c-52de7623cf95</t>
        </is>
      </c>
      <c r="AH114">
        <f>IF(AG114&lt;&gt;"", IMAGE(AG114, 1), "Chưa có ảnh")</f>
        <v/>
      </c>
    </row>
    <row r="115" ht="95" customHeight="1">
      <c r="A115" t="inlineStr">
        <is>
          <t>2026-10-19</t>
        </is>
      </c>
      <c r="B115" t="inlineStr">
        <is>
          <t>ALGO_27</t>
        </is>
      </c>
      <c r="C115" t="inlineStr">
        <is>
          <t>💰 BỘ 27: ĐỊNH GIÁ HỢP LÝ P/E &amp; ROE CAO HÚT TIỀN (GARP VALUE)</t>
        </is>
      </c>
      <c r="D115" t="inlineStr">
        <is>
          <t>#4</t>
        </is>
      </c>
      <c r="E115" t="inlineStr">
        <is>
          <t>SCL</t>
        </is>
      </c>
      <c r="F115" t="inlineStr">
        <is>
          <t>UPCOM</t>
        </is>
      </c>
      <c r="G115" t="inlineStr">
        <is>
          <t>Khai khoáng &amp; VLXD</t>
        </is>
      </c>
      <c r="H115" t="n">
        <v>30.3</v>
      </c>
      <c r="I115" t="n">
        <v>1689.84</v>
      </c>
      <c r="J115" t="n">
        <v>85.56</v>
      </c>
      <c r="K115" t="n">
        <v>2.33</v>
      </c>
      <c r="L115" t="n">
        <v>34.54</v>
      </c>
      <c r="M115" t="n">
        <v>28.37</v>
      </c>
      <c r="N115" t="n">
        <v>30.8</v>
      </c>
      <c r="O115" t="n">
        <v>1691.97</v>
      </c>
      <c r="P115" t="n">
        <v>1</v>
      </c>
      <c r="Q115" t="n">
        <v>31</v>
      </c>
      <c r="R115" t="n">
        <v>29.8</v>
      </c>
      <c r="S115" t="inlineStr"/>
      <c r="T115" t="inlineStr"/>
      <c r="U115" t="inlineStr"/>
      <c r="V115" t="inlineStr"/>
      <c r="W115" t="inlineStr"/>
      <c r="X115" t="inlineStr">
        <is>
          <t>⏳ Chờ hàng về (T+1)</t>
        </is>
      </c>
      <c r="Y115">
        <f>IF(ISNUMBER(S115), ((S115-H115)/H115)-0.004, "")</f>
        <v/>
      </c>
      <c r="Z115">
        <f>IF(ISNUMBER(T115), ((T115-H115)/H115)-0.004, "")</f>
        <v/>
      </c>
      <c r="AA115">
        <f>IF(ISNUMBER(W115), ((W115-H115)/H115)-0.004, IF(P115&gt;0, ((N115-H115)/H115)-0.004, 0))</f>
        <v/>
      </c>
      <c r="AB115">
        <f>IF(AND(ISNUMBER(I115), I115&gt;0, ISNUMBER(O115), O115&gt;0), AA115-((O115-I115)/I115), AA115)</f>
        <v/>
      </c>
      <c r="AC115">
        <f>IF(ISNUMBER(Q115), (Q115-H115)/H115, 0)</f>
        <v/>
      </c>
      <c r="AD115">
        <f>IF(ISNUMBER(R115), (R115-H115)/H115, 0)</f>
        <v/>
      </c>
      <c r="AE115">
        <f>IF(ISNUMBER(Y115), IF(Y115&gt;0, "THẮNG", "THUA"), "CHỜ T+3")</f>
        <v/>
      </c>
      <c r="AF115">
        <f>IF(AND(P115=0, N115=H115, NOT(ISNUMBER(W115))), "ĐANG CHỜ", IF(AA115&gt;0, "THẮNG", "THUA"))</f>
        <v/>
      </c>
      <c r="AG115" t="inlineStr">
        <is>
          <t>https://quickchart.io/chart/render/zf-72b8ff2b-b709-4b55-a7da-069818c441b0</t>
        </is>
      </c>
      <c r="AH115">
        <f>IF(AG115&lt;&gt;"", IMAGE(AG115, 1), "Chưa có ảnh")</f>
        <v/>
      </c>
    </row>
    <row r="116" ht="95" customHeight="1">
      <c r="A116" t="inlineStr">
        <is>
          <t>2026-10-20</t>
        </is>
      </c>
      <c r="B116" t="inlineStr">
        <is>
          <t>ALGO_01</t>
        </is>
      </c>
      <c r="C116" t="inlineStr">
        <is>
          <t>🔥 BỘ 01: BÙNG NỔ DÒNG TIỀN &amp; VƯỢT NỀN (CANSLIM BREAKOUT)</t>
        </is>
      </c>
      <c r="D116" t="inlineStr">
        <is>
          <t>#1</t>
        </is>
      </c>
      <c r="E116" t="inlineStr">
        <is>
          <t>DHA</t>
        </is>
      </c>
      <c r="F116" t="inlineStr">
        <is>
          <t>HOSE</t>
        </is>
      </c>
      <c r="G116" t="inlineStr">
        <is>
          <t>Thép &amp; VLXD</t>
        </is>
      </c>
      <c r="H116" t="n">
        <v>56.6</v>
      </c>
      <c r="I116" t="n">
        <v>1689.62</v>
      </c>
      <c r="J116" t="n">
        <v>89.70999999999999</v>
      </c>
      <c r="K116" t="n">
        <v>5.17</v>
      </c>
      <c r="L116" t="n">
        <v>63.41</v>
      </c>
      <c r="M116" t="n">
        <v>53.5</v>
      </c>
      <c r="N116" t="n">
        <v>56.6</v>
      </c>
      <c r="O116" t="n">
        <v>1691.97</v>
      </c>
      <c r="P116" t="n">
        <v>0</v>
      </c>
      <c r="Q116" t="n">
        <v>56.6</v>
      </c>
      <c r="R116" t="n">
        <v>56.6</v>
      </c>
      <c r="S116" t="inlineStr"/>
      <c r="T116" t="inlineStr"/>
      <c r="U116" t="inlineStr"/>
      <c r="V116" t="inlineStr"/>
      <c r="W116" t="inlineStr"/>
      <c r="X116" t="inlineStr">
        <is>
          <t>⏳ Chờ hàng về (T+0)</t>
        </is>
      </c>
      <c r="Y116">
        <f>IF(ISNUMBER(S116), ((S116-H116)/H116)-0.004, "")</f>
        <v/>
      </c>
      <c r="Z116">
        <f>IF(ISNUMBER(T116), ((T116-H116)/H116)-0.004, "")</f>
        <v/>
      </c>
      <c r="AA116">
        <f>IF(ISNUMBER(W116), ((W116-H116)/H116)-0.004, IF(P116&gt;0, ((N116-H116)/H116)-0.004, 0))</f>
        <v/>
      </c>
      <c r="AB116">
        <f>IF(AND(ISNUMBER(I116), I116&gt;0, ISNUMBER(O116), O116&gt;0), AA116-((O116-I116)/I116), AA116)</f>
        <v/>
      </c>
      <c r="AC116">
        <f>IF(ISNUMBER(Q116), (Q116-H116)/H116, 0)</f>
        <v/>
      </c>
      <c r="AD116">
        <f>IF(ISNUMBER(R116), (R116-H116)/H116, 0)</f>
        <v/>
      </c>
      <c r="AE116">
        <f>IF(ISNUMBER(Y116), IF(Y116&gt;0, "THẮNG", "THUA"), "CHỜ T+3")</f>
        <v/>
      </c>
      <c r="AF116">
        <f>IF(AND(P116=0, N116=H116, NOT(ISNUMBER(W116))), "ĐANG CHỜ", IF(AA116&gt;0, "THẮNG", "THUA"))</f>
        <v/>
      </c>
      <c r="AG116" t="inlineStr">
        <is>
          <t>https://quickchart.io/chart/render/zf-c8d4d75d-7721-4d97-ad04-a4a509f191a2</t>
        </is>
      </c>
      <c r="AH116">
        <f>IF(AG116&lt;&gt;"", IMAGE(AG116, 1), "Chưa có ảnh")</f>
        <v/>
      </c>
    </row>
    <row r="117" ht="95" customHeight="1">
      <c r="A117" t="inlineStr">
        <is>
          <t>2026-10-20</t>
        </is>
      </c>
      <c r="B117" t="inlineStr">
        <is>
          <t>ALGO_01</t>
        </is>
      </c>
      <c r="C117" t="inlineStr">
        <is>
          <t>🔥 BỘ 01: BÙNG NỔ DÒNG TIỀN &amp; VƯỢT NỀN (CANSLIM BREAKOUT)</t>
        </is>
      </c>
      <c r="D117" t="inlineStr">
        <is>
          <t>#2</t>
        </is>
      </c>
      <c r="E117" t="inlineStr">
        <is>
          <t>CTD</t>
        </is>
      </c>
      <c r="F117" t="inlineStr">
        <is>
          <t>HOSE</t>
        </is>
      </c>
      <c r="G117" t="inlineStr">
        <is>
          <t>Đầu tư công &amp; Xây dựng</t>
        </is>
      </c>
      <c r="H117" t="n">
        <v>65.2</v>
      </c>
      <c r="I117" t="n">
        <v>1689.62</v>
      </c>
      <c r="J117" t="n">
        <v>83.59</v>
      </c>
      <c r="K117" t="n">
        <v>5.02</v>
      </c>
      <c r="L117" t="n">
        <v>71.53</v>
      </c>
      <c r="M117" t="n">
        <v>62.32</v>
      </c>
      <c r="N117" t="n">
        <v>66</v>
      </c>
      <c r="O117" t="n">
        <v>1691.97</v>
      </c>
      <c r="P117" t="n">
        <v>0</v>
      </c>
      <c r="Q117" t="n">
        <v>66</v>
      </c>
      <c r="R117" t="n">
        <v>65.2</v>
      </c>
      <c r="S117" t="inlineStr"/>
      <c r="T117" t="inlineStr"/>
      <c r="U117" t="inlineStr"/>
      <c r="V117" t="inlineStr"/>
      <c r="W117" t="inlineStr"/>
      <c r="X117" t="inlineStr">
        <is>
          <t>⏳ Chờ hàng về (T+0)</t>
        </is>
      </c>
      <c r="Y117">
        <f>IF(ISNUMBER(S117), ((S117-H117)/H117)-0.004, "")</f>
        <v/>
      </c>
      <c r="Z117">
        <f>IF(ISNUMBER(T117), ((T117-H117)/H117)-0.004, "")</f>
        <v/>
      </c>
      <c r="AA117">
        <f>IF(ISNUMBER(W117), ((W117-H117)/H117)-0.004, IF(P117&gt;0, ((N117-H117)/H117)-0.004, 0))</f>
        <v/>
      </c>
      <c r="AB117">
        <f>IF(AND(ISNUMBER(I117), I117&gt;0, ISNUMBER(O117), O117&gt;0), AA117-((O117-I117)/I117), AA117)</f>
        <v/>
      </c>
      <c r="AC117">
        <f>IF(ISNUMBER(Q117), (Q117-H117)/H117, 0)</f>
        <v/>
      </c>
      <c r="AD117">
        <f>IF(ISNUMBER(R117), (R117-H117)/H117, 0)</f>
        <v/>
      </c>
      <c r="AE117">
        <f>IF(ISNUMBER(Y117), IF(Y117&gt;0, "THẮNG", "THUA"), "CHỜ T+3")</f>
        <v/>
      </c>
      <c r="AF117">
        <f>IF(AND(P117=0, N117=H117, NOT(ISNUMBER(W117))), "ĐANG CHỜ", IF(AA117&gt;0, "THẮNG", "THUA"))</f>
        <v/>
      </c>
      <c r="AG117" t="inlineStr">
        <is>
          <t>https://quickchart.io/chart/render/zf-9d6b82f1-adac-4c7d-bf6e-0bc37d80d9e6</t>
        </is>
      </c>
      <c r="AH117">
        <f>IF(AG117&lt;&gt;"", IMAGE(AG117, 1), "Chưa có ảnh")</f>
        <v/>
      </c>
    </row>
    <row r="118" ht="95" customHeight="1">
      <c r="A118" t="inlineStr">
        <is>
          <t>2026-10-20</t>
        </is>
      </c>
      <c r="B118" t="inlineStr">
        <is>
          <t>ALGO_01</t>
        </is>
      </c>
      <c r="C118" t="inlineStr">
        <is>
          <t>🔥 BỘ 01: BÙNG NỔ DÒNG TIỀN &amp; VƯỢT NỀN (CANSLIM BREAKOUT)</t>
        </is>
      </c>
      <c r="D118" t="inlineStr">
        <is>
          <t>#3</t>
        </is>
      </c>
      <c r="E118" t="inlineStr">
        <is>
          <t>DDV</t>
        </is>
      </c>
      <c r="F118" t="inlineStr">
        <is>
          <t>UPCOM</t>
        </is>
      </c>
      <c r="G118" t="inlineStr">
        <is>
          <t>Hóa chất &amp; Phân bón</t>
        </is>
      </c>
      <c r="H118" t="n">
        <v>17.9</v>
      </c>
      <c r="I118" t="n">
        <v>1689.62</v>
      </c>
      <c r="J118" t="n">
        <v>73.41</v>
      </c>
      <c r="K118" t="n">
        <v>3.38</v>
      </c>
      <c r="L118" t="n">
        <v>20.4</v>
      </c>
      <c r="M118" t="n">
        <v>16.77</v>
      </c>
      <c r="N118" t="n">
        <v>17.8</v>
      </c>
      <c r="O118" t="n">
        <v>1691.97</v>
      </c>
      <c r="P118" t="n">
        <v>0</v>
      </c>
      <c r="Q118" t="n">
        <v>17.9</v>
      </c>
      <c r="R118" t="n">
        <v>17.6</v>
      </c>
      <c r="S118" t="inlineStr"/>
      <c r="T118" t="inlineStr"/>
      <c r="U118" t="inlineStr"/>
      <c r="V118" t="inlineStr"/>
      <c r="W118" t="inlineStr"/>
      <c r="X118" t="inlineStr">
        <is>
          <t>⏳ Chờ hàng về (T+0)</t>
        </is>
      </c>
      <c r="Y118">
        <f>IF(ISNUMBER(S118), ((S118-H118)/H118)-0.004, "")</f>
        <v/>
      </c>
      <c r="Z118">
        <f>IF(ISNUMBER(T118), ((T118-H118)/H118)-0.004, "")</f>
        <v/>
      </c>
      <c r="AA118">
        <f>IF(ISNUMBER(W118), ((W118-H118)/H118)-0.004, IF(P118&gt;0, ((N118-H118)/H118)-0.004, 0))</f>
        <v/>
      </c>
      <c r="AB118">
        <f>IF(AND(ISNUMBER(I118), I118&gt;0, ISNUMBER(O118), O118&gt;0), AA118-((O118-I118)/I118), AA118)</f>
        <v/>
      </c>
      <c r="AC118">
        <f>IF(ISNUMBER(Q118), (Q118-H118)/H118, 0)</f>
        <v/>
      </c>
      <c r="AD118">
        <f>IF(ISNUMBER(R118), (R118-H118)/H118, 0)</f>
        <v/>
      </c>
      <c r="AE118">
        <f>IF(ISNUMBER(Y118), IF(Y118&gt;0, "THẮNG", "THUA"), "CHỜ T+3")</f>
        <v/>
      </c>
      <c r="AF118">
        <f>IF(AND(P118=0, N118=H118, NOT(ISNUMBER(W118))), "ĐANG CHỜ", IF(AA118&gt;0, "THẮNG", "THUA"))</f>
        <v/>
      </c>
      <c r="AG118" t="inlineStr">
        <is>
          <t>https://quickchart.io/chart/render/zf-a12ef9e6-1847-4868-a721-328cc61a99a3</t>
        </is>
      </c>
      <c r="AH118">
        <f>IF(AG118&lt;&gt;"", IMAGE(AG118, 1), "Chưa có ảnh")</f>
        <v/>
      </c>
    </row>
    <row r="119" ht="95" customHeight="1">
      <c r="A119" t="inlineStr">
        <is>
          <t>2026-10-20</t>
        </is>
      </c>
      <c r="B119" t="inlineStr">
        <is>
          <t>ALGO_01</t>
        </is>
      </c>
      <c r="C119" t="inlineStr">
        <is>
          <t>🔥 BỘ 01: BÙNG NỔ DÒNG TIỀN &amp; VƯỢT NỀN (CANSLIM BREAKOUT)</t>
        </is>
      </c>
      <c r="D119" t="inlineStr">
        <is>
          <t>#4</t>
        </is>
      </c>
      <c r="E119" t="inlineStr">
        <is>
          <t>VVS</t>
        </is>
      </c>
      <c r="F119" t="inlineStr">
        <is>
          <t>HOSE</t>
        </is>
      </c>
      <c r="G119" t="inlineStr">
        <is>
          <t>Bán lẻ &amp; Phân phối</t>
        </is>
      </c>
      <c r="H119" t="n">
        <v>88.40000000000001</v>
      </c>
      <c r="I119" t="n">
        <v>1689.62</v>
      </c>
      <c r="J119" t="n">
        <v>69.15000000000001</v>
      </c>
      <c r="K119" t="n">
        <v>2.82</v>
      </c>
      <c r="L119" t="n">
        <v>100.95</v>
      </c>
      <c r="M119" t="n">
        <v>82.69</v>
      </c>
      <c r="N119" t="n">
        <v>86</v>
      </c>
      <c r="O119" t="n">
        <v>1691.97</v>
      </c>
      <c r="P119" t="n">
        <v>0</v>
      </c>
      <c r="Q119" t="n">
        <v>88.40000000000001</v>
      </c>
      <c r="R119" t="n">
        <v>86</v>
      </c>
      <c r="S119" t="inlineStr"/>
      <c r="T119" t="inlineStr"/>
      <c r="U119" t="inlineStr"/>
      <c r="V119" t="inlineStr"/>
      <c r="W119" t="inlineStr"/>
      <c r="X119" t="inlineStr">
        <is>
          <t>⏳ Chờ hàng về (T+0)</t>
        </is>
      </c>
      <c r="Y119">
        <f>IF(ISNUMBER(S119), ((S119-H119)/H119)-0.004, "")</f>
        <v/>
      </c>
      <c r="Z119">
        <f>IF(ISNUMBER(T119), ((T119-H119)/H119)-0.004, "")</f>
        <v/>
      </c>
      <c r="AA119">
        <f>IF(ISNUMBER(W119), ((W119-H119)/H119)-0.004, IF(P119&gt;0, ((N119-H119)/H119)-0.004, 0))</f>
        <v/>
      </c>
      <c r="AB119">
        <f>IF(AND(ISNUMBER(I119), I119&gt;0, ISNUMBER(O119), O119&gt;0), AA119-((O119-I119)/I119), AA119)</f>
        <v/>
      </c>
      <c r="AC119">
        <f>IF(ISNUMBER(Q119), (Q119-H119)/H119, 0)</f>
        <v/>
      </c>
      <c r="AD119">
        <f>IF(ISNUMBER(R119), (R119-H119)/H119, 0)</f>
        <v/>
      </c>
      <c r="AE119">
        <f>IF(ISNUMBER(Y119), IF(Y119&gt;0, "THẮNG", "THUA"), "CHỜ T+3")</f>
        <v/>
      </c>
      <c r="AF119">
        <f>IF(AND(P119=0, N119=H119, NOT(ISNUMBER(W119))), "ĐANG CHỜ", IF(AA119&gt;0, "THẮNG", "THUA"))</f>
        <v/>
      </c>
      <c r="AG119" t="inlineStr">
        <is>
          <t>https://quickchart.io/chart/render/zf-cc41ab8e-cdbf-4183-a91f-5dc51086a3fe</t>
        </is>
      </c>
      <c r="AH119">
        <f>IF(AG119&lt;&gt;"", IMAGE(AG119, 1), "Chưa có ảnh")</f>
        <v/>
      </c>
    </row>
    <row r="120" ht="95" customHeight="1">
      <c r="A120" t="inlineStr">
        <is>
          <t>2026-10-20</t>
        </is>
      </c>
      <c r="B120" t="inlineStr">
        <is>
          <t>ALGO_01</t>
        </is>
      </c>
      <c r="C120" t="inlineStr">
        <is>
          <t>🔥 BỘ 01: BÙNG NỔ DÒNG TIỀN &amp; VƯỢT NỀN (CANSLIM BREAKOUT)</t>
        </is>
      </c>
      <c r="D120" t="inlineStr">
        <is>
          <t>#5</t>
        </is>
      </c>
      <c r="E120" t="inlineStr">
        <is>
          <t>NT2</t>
        </is>
      </c>
      <c r="F120" t="inlineStr">
        <is>
          <t>HOSE</t>
        </is>
      </c>
      <c r="G120" t="inlineStr">
        <is>
          <t>Dầu khí &amp; Năng lượng</t>
        </is>
      </c>
      <c r="H120" t="n">
        <v>24.2</v>
      </c>
      <c r="I120" t="n">
        <v>1689.62</v>
      </c>
      <c r="J120" t="n">
        <v>62.43</v>
      </c>
      <c r="K120" t="n">
        <v>3.02</v>
      </c>
      <c r="L120" t="n">
        <v>26.37</v>
      </c>
      <c r="M120" t="n">
        <v>23.21</v>
      </c>
      <c r="N120" t="n">
        <v>24.1</v>
      </c>
      <c r="O120" t="n">
        <v>1691.97</v>
      </c>
      <c r="P120" t="n">
        <v>0</v>
      </c>
      <c r="Q120" t="n">
        <v>24.2</v>
      </c>
      <c r="R120" t="n">
        <v>24.1</v>
      </c>
      <c r="S120" t="inlineStr"/>
      <c r="T120" t="inlineStr"/>
      <c r="U120" t="inlineStr"/>
      <c r="V120" t="inlineStr"/>
      <c r="W120" t="inlineStr"/>
      <c r="X120" t="inlineStr">
        <is>
          <t>⏳ Chờ hàng về (T+0)</t>
        </is>
      </c>
      <c r="Y120">
        <f>IF(ISNUMBER(S120), ((S120-H120)/H120)-0.004, "")</f>
        <v/>
      </c>
      <c r="Z120">
        <f>IF(ISNUMBER(T120), ((T120-H120)/H120)-0.004, "")</f>
        <v/>
      </c>
      <c r="AA120">
        <f>IF(ISNUMBER(W120), ((W120-H120)/H120)-0.004, IF(P120&gt;0, ((N120-H120)/H120)-0.004, 0))</f>
        <v/>
      </c>
      <c r="AB120">
        <f>IF(AND(ISNUMBER(I120), I120&gt;0, ISNUMBER(O120), O120&gt;0), AA120-((O120-I120)/I120), AA120)</f>
        <v/>
      </c>
      <c r="AC120">
        <f>IF(ISNUMBER(Q120), (Q120-H120)/H120, 0)</f>
        <v/>
      </c>
      <c r="AD120">
        <f>IF(ISNUMBER(R120), (R120-H120)/H120, 0)</f>
        <v/>
      </c>
      <c r="AE120">
        <f>IF(ISNUMBER(Y120), IF(Y120&gt;0, "THẮNG", "THUA"), "CHỜ T+3")</f>
        <v/>
      </c>
      <c r="AF120">
        <f>IF(AND(P120=0, N120=H120, NOT(ISNUMBER(W120))), "ĐANG CHỜ", IF(AA120&gt;0, "THẮNG", "THUA"))</f>
        <v/>
      </c>
      <c r="AG120" t="inlineStr">
        <is>
          <t>https://quickchart.io/chart/render/zf-279b5f95-6f7a-4493-9b24-dd85c7a022a9</t>
        </is>
      </c>
      <c r="AH120">
        <f>IF(AG120&lt;&gt;"", IMAGE(AG120, 1), "Chưa có ảnh")</f>
        <v/>
      </c>
    </row>
    <row r="121" ht="95" customHeight="1">
      <c r="A121" t="inlineStr">
        <is>
          <t>2026-10-20</t>
        </is>
      </c>
      <c r="B121" t="inlineStr">
        <is>
          <t>ALGO_02</t>
        </is>
      </c>
      <c r="C121" t="inlineStr">
        <is>
          <t>🛡️ BỘ 02: GOM NỀN TÍCH LŨY SIẾT BIÊN ĐỘ VCP (SEPA ACCUMULATION)</t>
        </is>
      </c>
      <c r="D121" t="inlineStr">
        <is>
          <t>#1</t>
        </is>
      </c>
      <c r="E121" t="inlineStr">
        <is>
          <t>VGC</t>
        </is>
      </c>
      <c r="F121" t="inlineStr">
        <is>
          <t>HOSE</t>
        </is>
      </c>
      <c r="G121" t="inlineStr">
        <is>
          <t>BĐS Khu Công Nghiệp</t>
        </is>
      </c>
      <c r="H121" t="n">
        <v>44.1</v>
      </c>
      <c r="I121" t="n">
        <v>1689.62</v>
      </c>
      <c r="J121" t="n">
        <v>28.52</v>
      </c>
      <c r="K121" t="n">
        <v>0.61</v>
      </c>
      <c r="L121" t="n">
        <v>49.12</v>
      </c>
      <c r="M121" t="n">
        <v>41.82</v>
      </c>
      <c r="N121" t="n">
        <v>44.9</v>
      </c>
      <c r="O121" t="n">
        <v>1691.97</v>
      </c>
      <c r="P121" t="n">
        <v>0</v>
      </c>
      <c r="Q121" t="n">
        <v>44.9</v>
      </c>
      <c r="R121" t="n">
        <v>44.1</v>
      </c>
      <c r="S121" t="inlineStr"/>
      <c r="T121" t="inlineStr"/>
      <c r="U121" t="inlineStr"/>
      <c r="V121" t="inlineStr"/>
      <c r="W121" t="inlineStr"/>
      <c r="X121" t="inlineStr">
        <is>
          <t>⏳ Chờ hàng về (T+0)</t>
        </is>
      </c>
      <c r="Y121">
        <f>IF(ISNUMBER(S121), ((S121-H121)/H121)-0.004, "")</f>
        <v/>
      </c>
      <c r="Z121">
        <f>IF(ISNUMBER(T121), ((T121-H121)/H121)-0.004, "")</f>
        <v/>
      </c>
      <c r="AA121">
        <f>IF(ISNUMBER(W121), ((W121-H121)/H121)-0.004, IF(P121&gt;0, ((N121-H121)/H121)-0.004, 0))</f>
        <v/>
      </c>
      <c r="AB121">
        <f>IF(AND(ISNUMBER(I121), I121&gt;0, ISNUMBER(O121), O121&gt;0), AA121-((O121-I121)/I121), AA121)</f>
        <v/>
      </c>
      <c r="AC121">
        <f>IF(ISNUMBER(Q121), (Q121-H121)/H121, 0)</f>
        <v/>
      </c>
      <c r="AD121">
        <f>IF(ISNUMBER(R121), (R121-H121)/H121, 0)</f>
        <v/>
      </c>
      <c r="AE121">
        <f>IF(ISNUMBER(Y121), IF(Y121&gt;0, "THẮNG", "THUA"), "CHỜ T+3")</f>
        <v/>
      </c>
      <c r="AF121">
        <f>IF(AND(P121=0, N121=H121, NOT(ISNUMBER(W121))), "ĐANG CHỜ", IF(AA121&gt;0, "THẮNG", "THUA"))</f>
        <v/>
      </c>
      <c r="AG121" t="inlineStr">
        <is>
          <t>https://quickchart.io/chart/render/zf-67f1f899-3f6e-4494-8309-1738e1da8f82</t>
        </is>
      </c>
      <c r="AH121">
        <f>IF(AG121&lt;&gt;"", IMAGE(AG121, 1), "Chưa có ảnh")</f>
        <v/>
      </c>
    </row>
    <row r="122" ht="95" customHeight="1">
      <c r="A122" t="inlineStr">
        <is>
          <t>2026-10-20</t>
        </is>
      </c>
      <c r="B122" t="inlineStr">
        <is>
          <t>ALGO_02</t>
        </is>
      </c>
      <c r="C122" t="inlineStr">
        <is>
          <t>🛡️ BỘ 02: GOM NỀN TÍCH LŨY SIẾT BIÊN ĐỘ VCP (SEPA ACCUMULATION)</t>
        </is>
      </c>
      <c r="D122" t="inlineStr">
        <is>
          <t>#2</t>
        </is>
      </c>
      <c r="E122" t="inlineStr">
        <is>
          <t>GMD</t>
        </is>
      </c>
      <c r="F122" t="inlineStr">
        <is>
          <t>HOSE</t>
        </is>
      </c>
      <c r="G122" t="inlineStr">
        <is>
          <t>Cảng biển &amp; Vận tải</t>
        </is>
      </c>
      <c r="H122" t="n">
        <v>54.9</v>
      </c>
      <c r="I122" t="n">
        <v>1689.62</v>
      </c>
      <c r="J122" t="n">
        <v>24.1</v>
      </c>
      <c r="K122" t="n">
        <v>0.57</v>
      </c>
      <c r="L122" t="n">
        <v>60.11</v>
      </c>
      <c r="M122" t="n">
        <v>52.53</v>
      </c>
      <c r="N122" t="n">
        <v>55</v>
      </c>
      <c r="O122" t="n">
        <v>1691.97</v>
      </c>
      <c r="P122" t="n">
        <v>0</v>
      </c>
      <c r="Q122" t="n">
        <v>55</v>
      </c>
      <c r="R122" t="n">
        <v>54.3</v>
      </c>
      <c r="S122" t="inlineStr"/>
      <c r="T122" t="inlineStr"/>
      <c r="U122" t="inlineStr"/>
      <c r="V122" t="inlineStr"/>
      <c r="W122" t="inlineStr"/>
      <c r="X122" t="inlineStr">
        <is>
          <t>⏳ Chờ hàng về (T+0)</t>
        </is>
      </c>
      <c r="Y122">
        <f>IF(ISNUMBER(S122), ((S122-H122)/H122)-0.004, "")</f>
        <v/>
      </c>
      <c r="Z122">
        <f>IF(ISNUMBER(T122), ((T122-H122)/H122)-0.004, "")</f>
        <v/>
      </c>
      <c r="AA122">
        <f>IF(ISNUMBER(W122), ((W122-H122)/H122)-0.004, IF(P122&gt;0, ((N122-H122)/H122)-0.004, 0))</f>
        <v/>
      </c>
      <c r="AB122">
        <f>IF(AND(ISNUMBER(I122), I122&gt;0, ISNUMBER(O122), O122&gt;0), AA122-((O122-I122)/I122), AA122)</f>
        <v/>
      </c>
      <c r="AC122">
        <f>IF(ISNUMBER(Q122), (Q122-H122)/H122, 0)</f>
        <v/>
      </c>
      <c r="AD122">
        <f>IF(ISNUMBER(R122), (R122-H122)/H122, 0)</f>
        <v/>
      </c>
      <c r="AE122">
        <f>IF(ISNUMBER(Y122), IF(Y122&gt;0, "THẮNG", "THUA"), "CHỜ T+3")</f>
        <v/>
      </c>
      <c r="AF122">
        <f>IF(AND(P122=0, N122=H122, NOT(ISNUMBER(W122))), "ĐANG CHỜ", IF(AA122&gt;0, "THẮNG", "THUA"))</f>
        <v/>
      </c>
      <c r="AG122" t="inlineStr">
        <is>
          <t>https://quickchart.io/chart/render/zf-5af1d6d3-d519-47d2-8574-17b81f674470</t>
        </is>
      </c>
      <c r="AH122">
        <f>IF(AG122&lt;&gt;"", IMAGE(AG122, 1), "Chưa có ảnh")</f>
        <v/>
      </c>
    </row>
    <row r="123" ht="95" customHeight="1">
      <c r="A123" t="inlineStr">
        <is>
          <t>2026-10-20</t>
        </is>
      </c>
      <c r="B123" t="inlineStr">
        <is>
          <t>ALGO_02</t>
        </is>
      </c>
      <c r="C123" t="inlineStr">
        <is>
          <t>🛡️ BỘ 02: GOM NỀN TÍCH LŨY SIẾT BIÊN ĐỘ VCP (SEPA ACCUMULATION)</t>
        </is>
      </c>
      <c r="D123" t="inlineStr">
        <is>
          <t>#3</t>
        </is>
      </c>
      <c r="E123" t="inlineStr">
        <is>
          <t>TVN</t>
        </is>
      </c>
      <c r="F123" t="inlineStr">
        <is>
          <t>UPCOM</t>
        </is>
      </c>
      <c r="G123" t="inlineStr">
        <is>
          <t>Thép &amp; VLXD</t>
        </is>
      </c>
      <c r="H123" t="n">
        <v>9.800000000000001</v>
      </c>
      <c r="I123" t="n">
        <v>1689.62</v>
      </c>
      <c r="J123" t="n">
        <v>18.89</v>
      </c>
      <c r="K123" t="n">
        <v>0.71</v>
      </c>
      <c r="L123" t="n">
        <v>11.2</v>
      </c>
      <c r="M123" t="n">
        <v>9.16</v>
      </c>
      <c r="N123" t="n">
        <v>10.3</v>
      </c>
      <c r="O123" t="n">
        <v>1691.97</v>
      </c>
      <c r="P123" t="n">
        <v>0</v>
      </c>
      <c r="Q123" t="n">
        <v>10.3</v>
      </c>
      <c r="R123" t="n">
        <v>9.800000000000001</v>
      </c>
      <c r="S123" t="inlineStr"/>
      <c r="T123" t="inlineStr"/>
      <c r="U123" t="inlineStr"/>
      <c r="V123" t="inlineStr"/>
      <c r="W123" t="inlineStr"/>
      <c r="X123" t="inlineStr">
        <is>
          <t>⏳ Chờ hàng về (T+0)</t>
        </is>
      </c>
      <c r="Y123">
        <f>IF(ISNUMBER(S123), ((S123-H123)/H123)-0.004, "")</f>
        <v/>
      </c>
      <c r="Z123">
        <f>IF(ISNUMBER(T123), ((T123-H123)/H123)-0.004, "")</f>
        <v/>
      </c>
      <c r="AA123">
        <f>IF(ISNUMBER(W123), ((W123-H123)/H123)-0.004, IF(P123&gt;0, ((N123-H123)/H123)-0.004, 0))</f>
        <v/>
      </c>
      <c r="AB123">
        <f>IF(AND(ISNUMBER(I123), I123&gt;0, ISNUMBER(O123), O123&gt;0), AA123-((O123-I123)/I123), AA123)</f>
        <v/>
      </c>
      <c r="AC123">
        <f>IF(ISNUMBER(Q123), (Q123-H123)/H123, 0)</f>
        <v/>
      </c>
      <c r="AD123">
        <f>IF(ISNUMBER(R123), (R123-H123)/H123, 0)</f>
        <v/>
      </c>
      <c r="AE123">
        <f>IF(ISNUMBER(Y123), IF(Y123&gt;0, "THẮNG", "THUA"), "CHỜ T+3")</f>
        <v/>
      </c>
      <c r="AF123">
        <f>IF(AND(P123=0, N123=H123, NOT(ISNUMBER(W123))), "ĐANG CHỜ", IF(AA123&gt;0, "THẮNG", "THUA"))</f>
        <v/>
      </c>
      <c r="AG123" t="inlineStr">
        <is>
          <t>https://quickchart.io/chart/render/zf-84c099b8-81b0-42cb-9463-9e718a9ea6b3</t>
        </is>
      </c>
      <c r="AH123">
        <f>IF(AG123&lt;&gt;"", IMAGE(AG123, 1), "Chưa có ảnh")</f>
        <v/>
      </c>
    </row>
    <row r="124" ht="95" customHeight="1">
      <c r="A124" t="inlineStr">
        <is>
          <t>2026-10-20</t>
        </is>
      </c>
      <c r="B124" t="inlineStr">
        <is>
          <t>ALGO_02</t>
        </is>
      </c>
      <c r="C124" t="inlineStr">
        <is>
          <t>🛡️ BỘ 02: GOM NỀN TÍCH LŨY SIẾT BIÊN ĐỘ VCP (SEPA ACCUMULATION)</t>
        </is>
      </c>
      <c r="D124" t="inlineStr">
        <is>
          <t>#4</t>
        </is>
      </c>
      <c r="E124" t="inlineStr">
        <is>
          <t>HSG</t>
        </is>
      </c>
      <c r="F124" t="inlineStr">
        <is>
          <t>HOSE</t>
        </is>
      </c>
      <c r="G124" t="inlineStr">
        <is>
          <t>Thép &amp; VLXD</t>
        </is>
      </c>
      <c r="H124" t="n">
        <v>10.55</v>
      </c>
      <c r="I124" t="n">
        <v>1689.62</v>
      </c>
      <c r="J124" t="n">
        <v>18.73</v>
      </c>
      <c r="K124" t="n">
        <v>0.7</v>
      </c>
      <c r="L124" t="n">
        <v>11.5</v>
      </c>
      <c r="M124" t="n">
        <v>10.12</v>
      </c>
      <c r="N124" t="n">
        <v>10.75</v>
      </c>
      <c r="O124" t="n">
        <v>1691.97</v>
      </c>
      <c r="P124" t="n">
        <v>0</v>
      </c>
      <c r="Q124" t="n">
        <v>10.75</v>
      </c>
      <c r="R124" t="n">
        <v>10.55</v>
      </c>
      <c r="S124" t="inlineStr"/>
      <c r="T124" t="inlineStr"/>
      <c r="U124" t="inlineStr"/>
      <c r="V124" t="inlineStr"/>
      <c r="W124" t="inlineStr"/>
      <c r="X124" t="inlineStr">
        <is>
          <t>⏳ Chờ hàng về (T+0)</t>
        </is>
      </c>
      <c r="Y124">
        <f>IF(ISNUMBER(S124), ((S124-H124)/H124)-0.004, "")</f>
        <v/>
      </c>
      <c r="Z124">
        <f>IF(ISNUMBER(T124), ((T124-H124)/H124)-0.004, "")</f>
        <v/>
      </c>
      <c r="AA124">
        <f>IF(ISNUMBER(W124), ((W124-H124)/H124)-0.004, IF(P124&gt;0, ((N124-H124)/H124)-0.004, 0))</f>
        <v/>
      </c>
      <c r="AB124">
        <f>IF(AND(ISNUMBER(I124), I124&gt;0, ISNUMBER(O124), O124&gt;0), AA124-((O124-I124)/I124), AA124)</f>
        <v/>
      </c>
      <c r="AC124">
        <f>IF(ISNUMBER(Q124), (Q124-H124)/H124, 0)</f>
        <v/>
      </c>
      <c r="AD124">
        <f>IF(ISNUMBER(R124), (R124-H124)/H124, 0)</f>
        <v/>
      </c>
      <c r="AE124">
        <f>IF(ISNUMBER(Y124), IF(Y124&gt;0, "THẮNG", "THUA"), "CHỜ T+3")</f>
        <v/>
      </c>
      <c r="AF124">
        <f>IF(AND(P124=0, N124=H124, NOT(ISNUMBER(W124))), "ĐANG CHỜ", IF(AA124&gt;0, "THẮNG", "THUA"))</f>
        <v/>
      </c>
      <c r="AG124" t="inlineStr">
        <is>
          <t>https://quickchart.io/chart/render/zf-de9422b1-58d5-4abe-9246-8420c3c4ec37</t>
        </is>
      </c>
      <c r="AH124">
        <f>IF(AG124&lt;&gt;"", IMAGE(AG124, 1), "Chưa có ảnh")</f>
        <v/>
      </c>
    </row>
    <row r="125" ht="95" customHeight="1">
      <c r="A125" t="inlineStr">
        <is>
          <t>2026-10-20</t>
        </is>
      </c>
      <c r="B125" t="inlineStr">
        <is>
          <t>ALGO_02</t>
        </is>
      </c>
      <c r="C125" t="inlineStr">
        <is>
          <t>🛡️ BỘ 02: GOM NỀN TÍCH LŨY SIẾT BIÊN ĐỘ VCP (SEPA ACCUMULATION)</t>
        </is>
      </c>
      <c r="D125" t="inlineStr">
        <is>
          <t>#5</t>
        </is>
      </c>
      <c r="E125" t="inlineStr">
        <is>
          <t>TCB</t>
        </is>
      </c>
      <c r="F125" t="inlineStr">
        <is>
          <t>HOSE</t>
        </is>
      </c>
      <c r="G125" t="inlineStr">
        <is>
          <t>Ngân hàng</t>
        </is>
      </c>
      <c r="H125" t="n">
        <v>33.25</v>
      </c>
      <c r="I125" t="n">
        <v>1689.62</v>
      </c>
      <c r="J125" t="n">
        <v>17.1</v>
      </c>
      <c r="K125" t="n">
        <v>0.52</v>
      </c>
      <c r="L125" t="n">
        <v>35.95</v>
      </c>
      <c r="M125" t="n">
        <v>32.02</v>
      </c>
      <c r="N125" t="n">
        <v>33.95</v>
      </c>
      <c r="O125" t="n">
        <v>1691.97</v>
      </c>
      <c r="P125" t="n">
        <v>0</v>
      </c>
      <c r="Q125" t="n">
        <v>33.95</v>
      </c>
      <c r="R125" t="n">
        <v>33.25</v>
      </c>
      <c r="S125" t="inlineStr"/>
      <c r="T125" t="inlineStr"/>
      <c r="U125" t="inlineStr"/>
      <c r="V125" t="inlineStr"/>
      <c r="W125" t="inlineStr"/>
      <c r="X125" t="inlineStr">
        <is>
          <t>⏳ Chờ hàng về (T+0)</t>
        </is>
      </c>
      <c r="Y125">
        <f>IF(ISNUMBER(S125), ((S125-H125)/H125)-0.004, "")</f>
        <v/>
      </c>
      <c r="Z125">
        <f>IF(ISNUMBER(T125), ((T125-H125)/H125)-0.004, "")</f>
        <v/>
      </c>
      <c r="AA125">
        <f>IF(ISNUMBER(W125), ((W125-H125)/H125)-0.004, IF(P125&gt;0, ((N125-H125)/H125)-0.004, 0))</f>
        <v/>
      </c>
      <c r="AB125">
        <f>IF(AND(ISNUMBER(I125), I125&gt;0, ISNUMBER(O125), O125&gt;0), AA125-((O125-I125)/I125), AA125)</f>
        <v/>
      </c>
      <c r="AC125">
        <f>IF(ISNUMBER(Q125), (Q125-H125)/H125, 0)</f>
        <v/>
      </c>
      <c r="AD125">
        <f>IF(ISNUMBER(R125), (R125-H125)/H125, 0)</f>
        <v/>
      </c>
      <c r="AE125">
        <f>IF(ISNUMBER(Y125), IF(Y125&gt;0, "THẮNG", "THUA"), "CHỜ T+3")</f>
        <v/>
      </c>
      <c r="AF125">
        <f>IF(AND(P125=0, N125=H125, NOT(ISNUMBER(W125))), "ĐANG CHỜ", IF(AA125&gt;0, "THẮNG", "THUA"))</f>
        <v/>
      </c>
      <c r="AG125" t="inlineStr">
        <is>
          <t>https://quickchart.io/chart/render/zf-5baffe47-791f-421b-a0f7-2d3fab681ec3</t>
        </is>
      </c>
      <c r="AH125">
        <f>IF(AG125&lt;&gt;"", IMAGE(AG125, 1), "Chưa có ảnh")</f>
        <v/>
      </c>
    </row>
    <row r="126" ht="95" customHeight="1">
      <c r="A126" t="inlineStr">
        <is>
          <t>2026-10-20</t>
        </is>
      </c>
      <c r="B126" t="inlineStr">
        <is>
          <t>ALGO_03</t>
        </is>
      </c>
      <c r="C126" t="inlineStr">
        <is>
          <t>⚡ BỘ 03: BẮT ĐÁY RÚT CHÂN &amp; ĐẢO CHIỀU QUÁ BÁN (WYCKOFF SPRING)</t>
        </is>
      </c>
      <c r="D126" t="inlineStr">
        <is>
          <t>#1</t>
        </is>
      </c>
      <c r="E126" t="inlineStr">
        <is>
          <t>POM</t>
        </is>
      </c>
      <c r="F126" t="inlineStr">
        <is>
          <t>UPCOM</t>
        </is>
      </c>
      <c r="G126" t="inlineStr">
        <is>
          <t>Thép &amp; VLXD</t>
        </is>
      </c>
      <c r="H126" t="n">
        <v>3.3</v>
      </c>
      <c r="I126" t="n">
        <v>1689.62</v>
      </c>
      <c r="J126" t="n">
        <v>77.38</v>
      </c>
      <c r="K126" t="n">
        <v>8.449999999999999</v>
      </c>
      <c r="L126" t="n">
        <v>3.77</v>
      </c>
      <c r="M126" t="n">
        <v>3.09</v>
      </c>
      <c r="N126" t="n">
        <v>3.3</v>
      </c>
      <c r="O126" t="n">
        <v>1691.97</v>
      </c>
      <c r="P126" t="n">
        <v>0</v>
      </c>
      <c r="Q126" t="n">
        <v>3.3</v>
      </c>
      <c r="R126" t="n">
        <v>3.3</v>
      </c>
      <c r="S126" t="inlineStr"/>
      <c r="T126" t="inlineStr"/>
      <c r="U126" t="inlineStr"/>
      <c r="V126" t="inlineStr"/>
      <c r="W126" t="inlineStr"/>
      <c r="X126" t="inlineStr">
        <is>
          <t>⏳ Chờ hàng về (T+0)</t>
        </is>
      </c>
      <c r="Y126">
        <f>IF(ISNUMBER(S126), ((S126-H126)/H126)-0.004, "")</f>
        <v/>
      </c>
      <c r="Z126">
        <f>IF(ISNUMBER(T126), ((T126-H126)/H126)-0.004, "")</f>
        <v/>
      </c>
      <c r="AA126">
        <f>IF(ISNUMBER(W126), ((W126-H126)/H126)-0.004, IF(P126&gt;0, ((N126-H126)/H126)-0.004, 0))</f>
        <v/>
      </c>
      <c r="AB126">
        <f>IF(AND(ISNUMBER(I126), I126&gt;0, ISNUMBER(O126), O126&gt;0), AA126-((O126-I126)/I126), AA126)</f>
        <v/>
      </c>
      <c r="AC126">
        <f>IF(ISNUMBER(Q126), (Q126-H126)/H126, 0)</f>
        <v/>
      </c>
      <c r="AD126">
        <f>IF(ISNUMBER(R126), (R126-H126)/H126, 0)</f>
        <v/>
      </c>
      <c r="AE126">
        <f>IF(ISNUMBER(Y126), IF(Y126&gt;0, "THẮNG", "THUA"), "CHỜ T+3")</f>
        <v/>
      </c>
      <c r="AF126">
        <f>IF(AND(P126=0, N126=H126, NOT(ISNUMBER(W126))), "ĐANG CHỜ", IF(AA126&gt;0, "THẮNG", "THUA"))</f>
        <v/>
      </c>
      <c r="AG126" t="inlineStr">
        <is>
          <t>https://quickchart.io/chart/render/zf-ba7648ff-5588-48ed-8fd7-85f0bc54d897</t>
        </is>
      </c>
      <c r="AH126">
        <f>IF(AG126&lt;&gt;"", IMAGE(AG126, 1), "Chưa có ảnh")</f>
        <v/>
      </c>
    </row>
    <row r="127" ht="95" customHeight="1">
      <c r="A127" t="inlineStr">
        <is>
          <t>2026-10-20</t>
        </is>
      </c>
      <c r="B127" t="inlineStr">
        <is>
          <t>ALGO_03</t>
        </is>
      </c>
      <c r="C127" t="inlineStr">
        <is>
          <t>⚡ BỘ 03: BẮT ĐÁY RÚT CHÂN &amp; ĐẢO CHIỀU QUÁ BÁN (WYCKOFF SPRING)</t>
        </is>
      </c>
      <c r="D127" t="inlineStr">
        <is>
          <t>#2</t>
        </is>
      </c>
      <c r="E127" t="inlineStr">
        <is>
          <t>PC1</t>
        </is>
      </c>
      <c r="F127" t="inlineStr">
        <is>
          <t>HOSE</t>
        </is>
      </c>
      <c r="G127" t="inlineStr">
        <is>
          <t>Đầu tư công &amp; Xây dựng</t>
        </is>
      </c>
      <c r="H127" t="n">
        <v>18.85</v>
      </c>
      <c r="I127" t="n">
        <v>1689.62</v>
      </c>
      <c r="J127" t="n">
        <v>40.36</v>
      </c>
      <c r="K127" t="n">
        <v>1.51</v>
      </c>
      <c r="L127" t="n">
        <v>20.82</v>
      </c>
      <c r="M127" t="n">
        <v>17.95</v>
      </c>
      <c r="N127" t="n">
        <v>18.6</v>
      </c>
      <c r="O127" t="n">
        <v>1691.97</v>
      </c>
      <c r="P127" t="n">
        <v>0</v>
      </c>
      <c r="Q127" t="n">
        <v>18.85</v>
      </c>
      <c r="R127" t="n">
        <v>18.6</v>
      </c>
      <c r="S127" t="inlineStr"/>
      <c r="T127" t="inlineStr"/>
      <c r="U127" t="inlineStr"/>
      <c r="V127" t="inlineStr"/>
      <c r="W127" t="inlineStr"/>
      <c r="X127" t="inlineStr">
        <is>
          <t>⏳ Chờ hàng về (T+0)</t>
        </is>
      </c>
      <c r="Y127">
        <f>IF(ISNUMBER(S127), ((S127-H127)/H127)-0.004, "")</f>
        <v/>
      </c>
      <c r="Z127">
        <f>IF(ISNUMBER(T127), ((T127-H127)/H127)-0.004, "")</f>
        <v/>
      </c>
      <c r="AA127">
        <f>IF(ISNUMBER(W127), ((W127-H127)/H127)-0.004, IF(P127&gt;0, ((N127-H127)/H127)-0.004, 0))</f>
        <v/>
      </c>
      <c r="AB127">
        <f>IF(AND(ISNUMBER(I127), I127&gt;0, ISNUMBER(O127), O127&gt;0), AA127-((O127-I127)/I127), AA127)</f>
        <v/>
      </c>
      <c r="AC127">
        <f>IF(ISNUMBER(Q127), (Q127-H127)/H127, 0)</f>
        <v/>
      </c>
      <c r="AD127">
        <f>IF(ISNUMBER(R127), (R127-H127)/H127, 0)</f>
        <v/>
      </c>
      <c r="AE127">
        <f>IF(ISNUMBER(Y127), IF(Y127&gt;0, "THẮNG", "THUA"), "CHỜ T+3")</f>
        <v/>
      </c>
      <c r="AF127">
        <f>IF(AND(P127=0, N127=H127, NOT(ISNUMBER(W127))), "ĐANG CHỜ", IF(AA127&gt;0, "THẮNG", "THUA"))</f>
        <v/>
      </c>
      <c r="AG127" t="inlineStr">
        <is>
          <t>https://quickchart.io/chart/render/zf-a9669fa7-def8-40ea-a387-6acfac4c61e8</t>
        </is>
      </c>
      <c r="AH127">
        <f>IF(AG127&lt;&gt;"", IMAGE(AG127, 1), "Chưa có ảnh")</f>
        <v/>
      </c>
    </row>
    <row r="128" ht="95" customHeight="1">
      <c r="A128" t="inlineStr">
        <is>
          <t>2026-10-20</t>
        </is>
      </c>
      <c r="B128" t="inlineStr">
        <is>
          <t>ALGO_03</t>
        </is>
      </c>
      <c r="C128" t="inlineStr">
        <is>
          <t>⚡ BỘ 03: BẮT ĐÁY RÚT CHÂN &amp; ĐẢO CHIỀU QUÁ BÁN (WYCKOFF SPRING)</t>
        </is>
      </c>
      <c r="D128" t="inlineStr">
        <is>
          <t>#3</t>
        </is>
      </c>
      <c r="E128" t="inlineStr">
        <is>
          <t>DPM</t>
        </is>
      </c>
      <c r="F128" t="inlineStr">
        <is>
          <t>HOSE</t>
        </is>
      </c>
      <c r="G128" t="inlineStr">
        <is>
          <t>Hóa chất &amp; Phân bón</t>
        </is>
      </c>
      <c r="H128" t="n">
        <v>21.6</v>
      </c>
      <c r="I128" t="n">
        <v>1689.62</v>
      </c>
      <c r="J128" t="n">
        <v>34.58</v>
      </c>
      <c r="K128" t="n">
        <v>1.23</v>
      </c>
      <c r="L128" t="n">
        <v>23.53</v>
      </c>
      <c r="M128" t="n">
        <v>20.72</v>
      </c>
      <c r="N128" t="n">
        <v>21.5</v>
      </c>
      <c r="O128" t="n">
        <v>1691.97</v>
      </c>
      <c r="P128" t="n">
        <v>0</v>
      </c>
      <c r="Q128" t="n">
        <v>21.6</v>
      </c>
      <c r="R128" t="n">
        <v>21.45</v>
      </c>
      <c r="S128" t="inlineStr"/>
      <c r="T128" t="inlineStr"/>
      <c r="U128" t="inlineStr"/>
      <c r="V128" t="inlineStr"/>
      <c r="W128" t="inlineStr"/>
      <c r="X128" t="inlineStr">
        <is>
          <t>⏳ Chờ hàng về (T+0)</t>
        </is>
      </c>
      <c r="Y128">
        <f>IF(ISNUMBER(S128), ((S128-H128)/H128)-0.004, "")</f>
        <v/>
      </c>
      <c r="Z128">
        <f>IF(ISNUMBER(T128), ((T128-H128)/H128)-0.004, "")</f>
        <v/>
      </c>
      <c r="AA128">
        <f>IF(ISNUMBER(W128), ((W128-H128)/H128)-0.004, IF(P128&gt;0, ((N128-H128)/H128)-0.004, 0))</f>
        <v/>
      </c>
      <c r="AB128">
        <f>IF(AND(ISNUMBER(I128), I128&gt;0, ISNUMBER(O128), O128&gt;0), AA128-((O128-I128)/I128), AA128)</f>
        <v/>
      </c>
      <c r="AC128">
        <f>IF(ISNUMBER(Q128), (Q128-H128)/H128, 0)</f>
        <v/>
      </c>
      <c r="AD128">
        <f>IF(ISNUMBER(R128), (R128-H128)/H128, 0)</f>
        <v/>
      </c>
      <c r="AE128">
        <f>IF(ISNUMBER(Y128), IF(Y128&gt;0, "THẮNG", "THUA"), "CHỜ T+3")</f>
        <v/>
      </c>
      <c r="AF128">
        <f>IF(AND(P128=0, N128=H128, NOT(ISNUMBER(W128))), "ĐANG CHỜ", IF(AA128&gt;0, "THẮNG", "THUA"))</f>
        <v/>
      </c>
      <c r="AG128" t="inlineStr">
        <is>
          <t>https://quickchart.io/chart/render/zf-0e08dbaa-ca70-42d8-999a-a435a9d9057d</t>
        </is>
      </c>
      <c r="AH128">
        <f>IF(AG128&lt;&gt;"", IMAGE(AG128, 1), "Chưa có ảnh")</f>
        <v/>
      </c>
    </row>
    <row r="129" ht="95" customHeight="1">
      <c r="A129" t="inlineStr">
        <is>
          <t>2026-10-20</t>
        </is>
      </c>
      <c r="B129" t="inlineStr">
        <is>
          <t>ALGO_04</t>
        </is>
      </c>
      <c r="C129" t="inlineStr">
        <is>
          <t>👑 BỘ 04: SIÊU CỔ PHIẾU KHÁNG BÃO &amp; ĐỈNH 52W (RS ALPHA LEADER)</t>
        </is>
      </c>
      <c r="D129" t="inlineStr">
        <is>
          <t>#1</t>
        </is>
      </c>
      <c r="E129" t="inlineStr">
        <is>
          <t>BXH</t>
        </is>
      </c>
      <c r="F129" t="inlineStr">
        <is>
          <t>HNX</t>
        </is>
      </c>
      <c r="G129" t="inlineStr">
        <is>
          <t>Hóa chất &amp; Chế biến</t>
        </is>
      </c>
      <c r="H129" t="n">
        <v>20</v>
      </c>
      <c r="I129" t="n">
        <v>1689.62</v>
      </c>
      <c r="J129" t="n">
        <v>219.81</v>
      </c>
      <c r="K129" t="n">
        <v>38.83</v>
      </c>
      <c r="L129" t="n">
        <v>22.86</v>
      </c>
      <c r="M129" t="n">
        <v>18.7</v>
      </c>
      <c r="N129" t="n">
        <v>20</v>
      </c>
      <c r="O129" t="n">
        <v>1691.97</v>
      </c>
      <c r="P129" t="n">
        <v>0</v>
      </c>
      <c r="Q129" t="n">
        <v>20</v>
      </c>
      <c r="R129" t="n">
        <v>20</v>
      </c>
      <c r="S129" t="inlineStr"/>
      <c r="T129" t="inlineStr"/>
      <c r="U129" t="inlineStr"/>
      <c r="V129" t="inlineStr"/>
      <c r="W129" t="inlineStr"/>
      <c r="X129" t="inlineStr">
        <is>
          <t>⏳ Chờ hàng về (T+0)</t>
        </is>
      </c>
      <c r="Y129">
        <f>IF(ISNUMBER(S129), ((S129-H129)/H129)-0.004, "")</f>
        <v/>
      </c>
      <c r="Z129">
        <f>IF(ISNUMBER(T129), ((T129-H129)/H129)-0.004, "")</f>
        <v/>
      </c>
      <c r="AA129">
        <f>IF(ISNUMBER(W129), ((W129-H129)/H129)-0.004, IF(P129&gt;0, ((N129-H129)/H129)-0.004, 0))</f>
        <v/>
      </c>
      <c r="AB129">
        <f>IF(AND(ISNUMBER(I129), I129&gt;0, ISNUMBER(O129), O129&gt;0), AA129-((O129-I129)/I129), AA129)</f>
        <v/>
      </c>
      <c r="AC129">
        <f>IF(ISNUMBER(Q129), (Q129-H129)/H129, 0)</f>
        <v/>
      </c>
      <c r="AD129">
        <f>IF(ISNUMBER(R129), (R129-H129)/H129, 0)</f>
        <v/>
      </c>
      <c r="AE129">
        <f>IF(ISNUMBER(Y129), IF(Y129&gt;0, "THẮNG", "THUA"), "CHỜ T+3")</f>
        <v/>
      </c>
      <c r="AF129">
        <f>IF(AND(P129=0, N129=H129, NOT(ISNUMBER(W129))), "ĐANG CHỜ", IF(AA129&gt;0, "THẮNG", "THUA"))</f>
        <v/>
      </c>
      <c r="AG129" t="inlineStr">
        <is>
          <t>https://quickchart.io/chart/render/zf-e662899f-fc1a-49ad-8680-fc99229a8f6b</t>
        </is>
      </c>
      <c r="AH129">
        <f>IF(AG129&lt;&gt;"", IMAGE(AG129, 1), "Chưa có ảnh")</f>
        <v/>
      </c>
    </row>
    <row r="130" ht="95" customHeight="1">
      <c r="A130" t="inlineStr">
        <is>
          <t>2026-10-20</t>
        </is>
      </c>
      <c r="B130" t="inlineStr">
        <is>
          <t>ALGO_04</t>
        </is>
      </c>
      <c r="C130" t="inlineStr">
        <is>
          <t>👑 BỘ 04: SIÊU CỔ PHIẾU KHÁNG BÃO &amp; ĐỈNH 52W (RS ALPHA LEADER)</t>
        </is>
      </c>
      <c r="D130" t="inlineStr">
        <is>
          <t>#2</t>
        </is>
      </c>
      <c r="E130" t="inlineStr">
        <is>
          <t>CLI</t>
        </is>
      </c>
      <c r="F130" t="inlineStr">
        <is>
          <t>UPCOM</t>
        </is>
      </c>
      <c r="G130" t="inlineStr">
        <is>
          <t>Sản xuất &amp; Khác</t>
        </is>
      </c>
      <c r="H130" t="n">
        <v>30.3</v>
      </c>
      <c r="I130" t="n">
        <v>1689.62</v>
      </c>
      <c r="J130" t="n">
        <v>138.46</v>
      </c>
      <c r="K130" t="n">
        <v>1.63</v>
      </c>
      <c r="L130" t="n">
        <v>33.87</v>
      </c>
      <c r="M130" t="n">
        <v>28.68</v>
      </c>
      <c r="N130" t="n">
        <v>30.3</v>
      </c>
      <c r="O130" t="n">
        <v>1691.97</v>
      </c>
      <c r="P130" t="n">
        <v>0</v>
      </c>
      <c r="Q130" t="n">
        <v>30.3</v>
      </c>
      <c r="R130" t="n">
        <v>30.2</v>
      </c>
      <c r="S130" t="inlineStr"/>
      <c r="T130" t="inlineStr"/>
      <c r="U130" t="inlineStr"/>
      <c r="V130" t="inlineStr"/>
      <c r="W130" t="inlineStr"/>
      <c r="X130" t="inlineStr">
        <is>
          <t>⏳ Chờ hàng về (T+0)</t>
        </is>
      </c>
      <c r="Y130">
        <f>IF(ISNUMBER(S130), ((S130-H130)/H130)-0.004, "")</f>
        <v/>
      </c>
      <c r="Z130">
        <f>IF(ISNUMBER(T130), ((T130-H130)/H130)-0.004, "")</f>
        <v/>
      </c>
      <c r="AA130">
        <f>IF(ISNUMBER(W130), ((W130-H130)/H130)-0.004, IF(P130&gt;0, ((N130-H130)/H130)-0.004, 0))</f>
        <v/>
      </c>
      <c r="AB130">
        <f>IF(AND(ISNUMBER(I130), I130&gt;0, ISNUMBER(O130), O130&gt;0), AA130-((O130-I130)/I130), AA130)</f>
        <v/>
      </c>
      <c r="AC130">
        <f>IF(ISNUMBER(Q130), (Q130-H130)/H130, 0)</f>
        <v/>
      </c>
      <c r="AD130">
        <f>IF(ISNUMBER(R130), (R130-H130)/H130, 0)</f>
        <v/>
      </c>
      <c r="AE130">
        <f>IF(ISNUMBER(Y130), IF(Y130&gt;0, "THẮNG", "THUA"), "CHỜ T+3")</f>
        <v/>
      </c>
      <c r="AF130">
        <f>IF(AND(P130=0, N130=H130, NOT(ISNUMBER(W130))), "ĐANG CHỜ", IF(AA130&gt;0, "THẮNG", "THUA"))</f>
        <v/>
      </c>
      <c r="AG130" t="inlineStr">
        <is>
          <t>https://quickchart.io/chart/render/zf-b1a5d230-bb8d-4f37-b3a3-bf8e193e322b</t>
        </is>
      </c>
      <c r="AH130">
        <f>IF(AG130&lt;&gt;"", IMAGE(AG130, 1), "Chưa có ảnh")</f>
        <v/>
      </c>
    </row>
    <row r="131" ht="95" customHeight="1">
      <c r="A131" t="inlineStr">
        <is>
          <t>2026-10-20</t>
        </is>
      </c>
      <c r="B131" t="inlineStr">
        <is>
          <t>ALGO_04</t>
        </is>
      </c>
      <c r="C131" t="inlineStr">
        <is>
          <t>👑 BỘ 04: SIÊU CỔ PHIẾU KHÁNG BÃO &amp; ĐỈNH 52W (RS ALPHA LEADER)</t>
        </is>
      </c>
      <c r="D131" t="inlineStr">
        <is>
          <t>#3</t>
        </is>
      </c>
      <c r="E131" t="inlineStr">
        <is>
          <t>MSB</t>
        </is>
      </c>
      <c r="F131" t="inlineStr">
        <is>
          <t>HOSE</t>
        </is>
      </c>
      <c r="G131" t="inlineStr">
        <is>
          <t>Ngân hàng</t>
        </is>
      </c>
      <c r="H131" t="n">
        <v>14.9</v>
      </c>
      <c r="I131" t="n">
        <v>1689.62</v>
      </c>
      <c r="J131" t="n">
        <v>103.18</v>
      </c>
      <c r="K131" t="n">
        <v>0.34</v>
      </c>
      <c r="L131" t="n">
        <v>16.24</v>
      </c>
      <c r="M131" t="n">
        <v>14.29</v>
      </c>
      <c r="N131" t="n">
        <v>15</v>
      </c>
      <c r="O131" t="n">
        <v>1691.97</v>
      </c>
      <c r="P131" t="n">
        <v>0</v>
      </c>
      <c r="Q131" t="n">
        <v>15</v>
      </c>
      <c r="R131" t="n">
        <v>14.9</v>
      </c>
      <c r="S131" t="inlineStr"/>
      <c r="T131" t="inlineStr"/>
      <c r="U131" t="inlineStr"/>
      <c r="V131" t="inlineStr"/>
      <c r="W131" t="inlineStr"/>
      <c r="X131" t="inlineStr">
        <is>
          <t>⏳ Chờ hàng về (T+0)</t>
        </is>
      </c>
      <c r="Y131">
        <f>IF(ISNUMBER(S131), ((S131-H131)/H131)-0.004, "")</f>
        <v/>
      </c>
      <c r="Z131">
        <f>IF(ISNUMBER(T131), ((T131-H131)/H131)-0.004, "")</f>
        <v/>
      </c>
      <c r="AA131">
        <f>IF(ISNUMBER(W131), ((W131-H131)/H131)-0.004, IF(P131&gt;0, ((N131-H131)/H131)-0.004, 0))</f>
        <v/>
      </c>
      <c r="AB131">
        <f>IF(AND(ISNUMBER(I131), I131&gt;0, ISNUMBER(O131), O131&gt;0), AA131-((O131-I131)/I131), AA131)</f>
        <v/>
      </c>
      <c r="AC131">
        <f>IF(ISNUMBER(Q131), (Q131-H131)/H131, 0)</f>
        <v/>
      </c>
      <c r="AD131">
        <f>IF(ISNUMBER(R131), (R131-H131)/H131, 0)</f>
        <v/>
      </c>
      <c r="AE131">
        <f>IF(ISNUMBER(Y131), IF(Y131&gt;0, "THẮNG", "THUA"), "CHỜ T+3")</f>
        <v/>
      </c>
      <c r="AF131">
        <f>IF(AND(P131=0, N131=H131, NOT(ISNUMBER(W131))), "ĐANG CHỜ", IF(AA131&gt;0, "THẮNG", "THUA"))</f>
        <v/>
      </c>
      <c r="AG131" t="inlineStr">
        <is>
          <t>https://quickchart.io/chart/render/zf-2239a254-0c20-4f84-a14c-a7b53c7d5ded</t>
        </is>
      </c>
      <c r="AH131">
        <f>IF(AG131&lt;&gt;"", IMAGE(AG131, 1), "Chưa có ảnh")</f>
        <v/>
      </c>
    </row>
    <row r="132" ht="95" customHeight="1">
      <c r="A132" t="inlineStr">
        <is>
          <t>2026-10-20</t>
        </is>
      </c>
      <c r="B132" t="inlineStr">
        <is>
          <t>ALGO_04</t>
        </is>
      </c>
      <c r="C132" t="inlineStr">
        <is>
          <t>👑 BỘ 04: SIÊU CỔ PHIẾU KHÁNG BÃO &amp; ĐỈNH 52W (RS ALPHA LEADER)</t>
        </is>
      </c>
      <c r="D132" t="inlineStr">
        <is>
          <t>#4</t>
        </is>
      </c>
      <c r="E132" t="inlineStr">
        <is>
          <t>TLG</t>
        </is>
      </c>
      <c r="F132" t="inlineStr">
        <is>
          <t>HOSE</t>
        </is>
      </c>
      <c r="G132" t="inlineStr">
        <is>
          <t>Hàng tiêu dùng</t>
        </is>
      </c>
      <c r="H132" t="n">
        <v>57</v>
      </c>
      <c r="I132" t="n">
        <v>1689.62</v>
      </c>
      <c r="J132" t="n">
        <v>90.38</v>
      </c>
      <c r="K132" t="n">
        <v>1.62</v>
      </c>
      <c r="L132" t="n">
        <v>62.14</v>
      </c>
      <c r="M132" t="n">
        <v>54.67</v>
      </c>
      <c r="N132" t="n">
        <v>56.9</v>
      </c>
      <c r="O132" t="n">
        <v>1691.97</v>
      </c>
      <c r="P132" t="n">
        <v>0</v>
      </c>
      <c r="Q132" t="n">
        <v>57</v>
      </c>
      <c r="R132" t="n">
        <v>56.8</v>
      </c>
      <c r="S132" t="inlineStr"/>
      <c r="T132" t="inlineStr"/>
      <c r="U132" t="inlineStr"/>
      <c r="V132" t="inlineStr"/>
      <c r="W132" t="inlineStr"/>
      <c r="X132" t="inlineStr">
        <is>
          <t>⏳ Chờ hàng về (T+0)</t>
        </is>
      </c>
      <c r="Y132">
        <f>IF(ISNUMBER(S132), ((S132-H132)/H132)-0.004, "")</f>
        <v/>
      </c>
      <c r="Z132">
        <f>IF(ISNUMBER(T132), ((T132-H132)/H132)-0.004, "")</f>
        <v/>
      </c>
      <c r="AA132">
        <f>IF(ISNUMBER(W132), ((W132-H132)/H132)-0.004, IF(P132&gt;0, ((N132-H132)/H132)-0.004, 0))</f>
        <v/>
      </c>
      <c r="AB132">
        <f>IF(AND(ISNUMBER(I132), I132&gt;0, ISNUMBER(O132), O132&gt;0), AA132-((O132-I132)/I132), AA132)</f>
        <v/>
      </c>
      <c r="AC132">
        <f>IF(ISNUMBER(Q132), (Q132-H132)/H132, 0)</f>
        <v/>
      </c>
      <c r="AD132">
        <f>IF(ISNUMBER(R132), (R132-H132)/H132, 0)</f>
        <v/>
      </c>
      <c r="AE132">
        <f>IF(ISNUMBER(Y132), IF(Y132&gt;0, "THẮNG", "THUA"), "CHỜ T+3")</f>
        <v/>
      </c>
      <c r="AF132">
        <f>IF(AND(P132=0, N132=H132, NOT(ISNUMBER(W132))), "ĐANG CHỜ", IF(AA132&gt;0, "THẮNG", "THUA"))</f>
        <v/>
      </c>
      <c r="AG132" t="inlineStr">
        <is>
          <t>https://quickchart.io/chart/render/zf-b8617cce-832a-418e-9a45-6c25157eae6a</t>
        </is>
      </c>
      <c r="AH132">
        <f>IF(AG132&lt;&gt;"", IMAGE(AG132, 1), "Chưa có ảnh")</f>
        <v/>
      </c>
    </row>
    <row r="133" ht="95" customHeight="1">
      <c r="A133" t="inlineStr">
        <is>
          <t>2026-10-20</t>
        </is>
      </c>
      <c r="B133" t="inlineStr">
        <is>
          <t>ALGO_04</t>
        </is>
      </c>
      <c r="C133" t="inlineStr">
        <is>
          <t>👑 BỘ 04: SIÊU CỔ PHIẾU KHÁNG BÃO &amp; ĐỈNH 52W (RS ALPHA LEADER)</t>
        </is>
      </c>
      <c r="D133" t="inlineStr">
        <is>
          <t>#5</t>
        </is>
      </c>
      <c r="E133" t="inlineStr">
        <is>
          <t>GMD</t>
        </is>
      </c>
      <c r="F133" t="inlineStr">
        <is>
          <t>HOSE</t>
        </is>
      </c>
      <c r="G133" t="inlineStr">
        <is>
          <t>Cảng biển &amp; Vận tải</t>
        </is>
      </c>
      <c r="H133" t="n">
        <v>54.9</v>
      </c>
      <c r="I133" t="n">
        <v>1689.62</v>
      </c>
      <c r="J133" t="n">
        <v>83.70999999999999</v>
      </c>
      <c r="K133" t="n">
        <v>0.57</v>
      </c>
      <c r="L133" t="n">
        <v>60.11</v>
      </c>
      <c r="M133" t="n">
        <v>52.53</v>
      </c>
      <c r="N133" t="n">
        <v>55</v>
      </c>
      <c r="O133" t="n">
        <v>1691.97</v>
      </c>
      <c r="P133" t="n">
        <v>0</v>
      </c>
      <c r="Q133" t="n">
        <v>55</v>
      </c>
      <c r="R133" t="n">
        <v>54.3</v>
      </c>
      <c r="S133" t="inlineStr"/>
      <c r="T133" t="inlineStr"/>
      <c r="U133" t="inlineStr"/>
      <c r="V133" t="inlineStr"/>
      <c r="W133" t="inlineStr"/>
      <c r="X133" t="inlineStr">
        <is>
          <t>⏳ Chờ hàng về (T+0)</t>
        </is>
      </c>
      <c r="Y133">
        <f>IF(ISNUMBER(S133), ((S133-H133)/H133)-0.004, "")</f>
        <v/>
      </c>
      <c r="Z133">
        <f>IF(ISNUMBER(T133), ((T133-H133)/H133)-0.004, "")</f>
        <v/>
      </c>
      <c r="AA133">
        <f>IF(ISNUMBER(W133), ((W133-H133)/H133)-0.004, IF(P133&gt;0, ((N133-H133)/H133)-0.004, 0))</f>
        <v/>
      </c>
      <c r="AB133">
        <f>IF(AND(ISNUMBER(I133), I133&gt;0, ISNUMBER(O133), O133&gt;0), AA133-((O133-I133)/I133), AA133)</f>
        <v/>
      </c>
      <c r="AC133">
        <f>IF(ISNUMBER(Q133), (Q133-H133)/H133, 0)</f>
        <v/>
      </c>
      <c r="AD133">
        <f>IF(ISNUMBER(R133), (R133-H133)/H133, 0)</f>
        <v/>
      </c>
      <c r="AE133">
        <f>IF(ISNUMBER(Y133), IF(Y133&gt;0, "THẮNG", "THUA"), "CHỜ T+3")</f>
        <v/>
      </c>
      <c r="AF133">
        <f>IF(AND(P133=0, N133=H133, NOT(ISNUMBER(W133))), "ĐANG CHỜ", IF(AA133&gt;0, "THẮNG", "THUA"))</f>
        <v/>
      </c>
      <c r="AG133" t="inlineStr">
        <is>
          <t>https://quickchart.io/chart/render/zf-5af1d6d3-d519-47d2-8574-17b81f674470</t>
        </is>
      </c>
      <c r="AH133">
        <f>IF(AG133&lt;&gt;"", IMAGE(AG133, 1), "Chưa có ảnh")</f>
        <v/>
      </c>
    </row>
    <row r="134" ht="95" customHeight="1">
      <c r="A134" t="inlineStr">
        <is>
          <t>2026-10-20</t>
        </is>
      </c>
      <c r="B134" t="inlineStr">
        <is>
          <t>ALGO_05</t>
        </is>
      </c>
      <c r="C134" t="inlineStr">
        <is>
          <t>🎯 BỘ 05: ĐIỂM MUA KÉO NGƯỢC HỖ TRỢ NGẮN HẠN (MA20 PULLBACK)</t>
        </is>
      </c>
      <c r="D134" t="inlineStr">
        <is>
          <t>#1</t>
        </is>
      </c>
      <c r="E134" t="inlineStr">
        <is>
          <t>DRI</t>
        </is>
      </c>
      <c r="F134" t="inlineStr">
        <is>
          <t>UPCOM</t>
        </is>
      </c>
      <c r="G134" t="inlineStr">
        <is>
          <t>Khai khoáng &amp; VLXD</t>
        </is>
      </c>
      <c r="H134" t="n">
        <v>16.1</v>
      </c>
      <c r="I134" t="n">
        <v>1689.62</v>
      </c>
      <c r="J134" t="n">
        <v>19.36</v>
      </c>
      <c r="K134" t="n">
        <v>0.37</v>
      </c>
      <c r="L134" t="n">
        <v>18.4</v>
      </c>
      <c r="M134" t="n">
        <v>15.05</v>
      </c>
      <c r="N134" t="n">
        <v>16.2</v>
      </c>
      <c r="O134" t="n">
        <v>1691.97</v>
      </c>
      <c r="P134" t="n">
        <v>0</v>
      </c>
      <c r="Q134" t="n">
        <v>16.2</v>
      </c>
      <c r="R134" t="n">
        <v>16</v>
      </c>
      <c r="S134" t="inlineStr"/>
      <c r="T134" t="inlineStr"/>
      <c r="U134" t="inlineStr"/>
      <c r="V134" t="inlineStr"/>
      <c r="W134" t="inlineStr"/>
      <c r="X134" t="inlineStr">
        <is>
          <t>⏳ Chờ hàng về (T+0)</t>
        </is>
      </c>
      <c r="Y134">
        <f>IF(ISNUMBER(S134), ((S134-H134)/H134)-0.004, "")</f>
        <v/>
      </c>
      <c r="Z134">
        <f>IF(ISNUMBER(T134), ((T134-H134)/H134)-0.004, "")</f>
        <v/>
      </c>
      <c r="AA134">
        <f>IF(ISNUMBER(W134), ((W134-H134)/H134)-0.004, IF(P134&gt;0, ((N134-H134)/H134)-0.004, 0))</f>
        <v/>
      </c>
      <c r="AB134">
        <f>IF(AND(ISNUMBER(I134), I134&gt;0, ISNUMBER(O134), O134&gt;0), AA134-((O134-I134)/I134), AA134)</f>
        <v/>
      </c>
      <c r="AC134">
        <f>IF(ISNUMBER(Q134), (Q134-H134)/H134, 0)</f>
        <v/>
      </c>
      <c r="AD134">
        <f>IF(ISNUMBER(R134), (R134-H134)/H134, 0)</f>
        <v/>
      </c>
      <c r="AE134">
        <f>IF(ISNUMBER(Y134), IF(Y134&gt;0, "THẮNG", "THUA"), "CHỜ T+3")</f>
        <v/>
      </c>
      <c r="AF134">
        <f>IF(AND(P134=0, N134=H134, NOT(ISNUMBER(W134))), "ĐANG CHỜ", IF(AA134&gt;0, "THẮNG", "THUA"))</f>
        <v/>
      </c>
      <c r="AG134" t="inlineStr">
        <is>
          <t>https://quickchart.io/chart/render/zf-7cabb9a7-349f-4ba5-8bb4-8506d9d95fe7</t>
        </is>
      </c>
      <c r="AH134">
        <f>IF(AG134&lt;&gt;"", IMAGE(AG134, 1), "Chưa có ảnh")</f>
        <v/>
      </c>
    </row>
    <row r="135" ht="95" customHeight="1">
      <c r="A135" t="inlineStr">
        <is>
          <t>2026-10-20</t>
        </is>
      </c>
      <c r="B135" t="inlineStr">
        <is>
          <t>ALGO_06</t>
        </is>
      </c>
      <c r="C135" t="inlineStr">
        <is>
          <t>📈 BỘ 06: ĐỒNG THUẬN ĐỘNG LƯỢNG MACD &amp; XU HƯỚNG ADX (TREND)</t>
        </is>
      </c>
      <c r="D135" t="inlineStr">
        <is>
          <t>#1</t>
        </is>
      </c>
      <c r="E135" t="inlineStr">
        <is>
          <t>VGS</t>
        </is>
      </c>
      <c r="F135" t="inlineStr">
        <is>
          <t>HNX</t>
        </is>
      </c>
      <c r="G135" t="inlineStr">
        <is>
          <t>Thép &amp; VLXD</t>
        </is>
      </c>
      <c r="H135" t="n">
        <v>17.3</v>
      </c>
      <c r="I135" t="n">
        <v>1689.62</v>
      </c>
      <c r="J135" t="n">
        <v>87.31999999999999</v>
      </c>
      <c r="K135" t="n">
        <v>1.47</v>
      </c>
      <c r="L135" t="n">
        <v>19.68</v>
      </c>
      <c r="M135" t="n">
        <v>16.22</v>
      </c>
      <c r="N135" t="n">
        <v>18.3</v>
      </c>
      <c r="O135" t="n">
        <v>1691.97</v>
      </c>
      <c r="P135" t="n">
        <v>0</v>
      </c>
      <c r="Q135" t="n">
        <v>18.3</v>
      </c>
      <c r="R135" t="n">
        <v>17.3</v>
      </c>
      <c r="S135" t="inlineStr"/>
      <c r="T135" t="inlineStr"/>
      <c r="U135" t="inlineStr"/>
      <c r="V135" t="inlineStr"/>
      <c r="W135" t="inlineStr"/>
      <c r="X135" t="inlineStr">
        <is>
          <t>⏳ Chờ hàng về (T+0)</t>
        </is>
      </c>
      <c r="Y135">
        <f>IF(ISNUMBER(S135), ((S135-H135)/H135)-0.004, "")</f>
        <v/>
      </c>
      <c r="Z135">
        <f>IF(ISNUMBER(T135), ((T135-H135)/H135)-0.004, "")</f>
        <v/>
      </c>
      <c r="AA135">
        <f>IF(ISNUMBER(W135), ((W135-H135)/H135)-0.004, IF(P135&gt;0, ((N135-H135)/H135)-0.004, 0))</f>
        <v/>
      </c>
      <c r="AB135">
        <f>IF(AND(ISNUMBER(I135), I135&gt;0, ISNUMBER(O135), O135&gt;0), AA135-((O135-I135)/I135), AA135)</f>
        <v/>
      </c>
      <c r="AC135">
        <f>IF(ISNUMBER(Q135), (Q135-H135)/H135, 0)</f>
        <v/>
      </c>
      <c r="AD135">
        <f>IF(ISNUMBER(R135), (R135-H135)/H135, 0)</f>
        <v/>
      </c>
      <c r="AE135">
        <f>IF(ISNUMBER(Y135), IF(Y135&gt;0, "THẮNG", "THUA"), "CHỜ T+3")</f>
        <v/>
      </c>
      <c r="AF135">
        <f>IF(AND(P135=0, N135=H135, NOT(ISNUMBER(W135))), "ĐANG CHỜ", IF(AA135&gt;0, "THẮNG", "THUA"))</f>
        <v/>
      </c>
      <c r="AG135" t="inlineStr">
        <is>
          <t>https://quickchart.io/chart/render/zf-a903fef3-cefe-40c9-bec3-d6a63dd018fb</t>
        </is>
      </c>
      <c r="AH135">
        <f>IF(AG135&lt;&gt;"", IMAGE(AG135, 1), "Chưa có ảnh")</f>
        <v/>
      </c>
    </row>
    <row r="136" ht="95" customHeight="1">
      <c r="A136" t="inlineStr">
        <is>
          <t>2026-10-20</t>
        </is>
      </c>
      <c r="B136" t="inlineStr">
        <is>
          <t>ALGO_06</t>
        </is>
      </c>
      <c r="C136" t="inlineStr">
        <is>
          <t>📈 BỘ 06: ĐỒNG THUẬN ĐỘNG LƯỢNG MACD &amp; XU HƯỚNG ADX (TREND)</t>
        </is>
      </c>
      <c r="D136" t="inlineStr">
        <is>
          <t>#2</t>
        </is>
      </c>
      <c r="E136" t="inlineStr">
        <is>
          <t>NT2</t>
        </is>
      </c>
      <c r="F136" t="inlineStr">
        <is>
          <t>HOSE</t>
        </is>
      </c>
      <c r="G136" t="inlineStr">
        <is>
          <t>Dầu khí &amp; Năng lượng</t>
        </is>
      </c>
      <c r="H136" t="n">
        <v>24.2</v>
      </c>
      <c r="I136" t="n">
        <v>1689.62</v>
      </c>
      <c r="J136" t="n">
        <v>81.76000000000001</v>
      </c>
      <c r="K136" t="n">
        <v>3.02</v>
      </c>
      <c r="L136" t="n">
        <v>26.37</v>
      </c>
      <c r="M136" t="n">
        <v>23.21</v>
      </c>
      <c r="N136" t="n">
        <v>24.1</v>
      </c>
      <c r="O136" t="n">
        <v>1691.97</v>
      </c>
      <c r="P136" t="n">
        <v>0</v>
      </c>
      <c r="Q136" t="n">
        <v>24.2</v>
      </c>
      <c r="R136" t="n">
        <v>24.1</v>
      </c>
      <c r="S136" t="inlineStr"/>
      <c r="T136" t="inlineStr"/>
      <c r="U136" t="inlineStr"/>
      <c r="V136" t="inlineStr"/>
      <c r="W136" t="inlineStr"/>
      <c r="X136" t="inlineStr">
        <is>
          <t>⏳ Chờ hàng về (T+0)</t>
        </is>
      </c>
      <c r="Y136">
        <f>IF(ISNUMBER(S136), ((S136-H136)/H136)-0.004, "")</f>
        <v/>
      </c>
      <c r="Z136">
        <f>IF(ISNUMBER(T136), ((T136-H136)/H136)-0.004, "")</f>
        <v/>
      </c>
      <c r="AA136">
        <f>IF(ISNUMBER(W136), ((W136-H136)/H136)-0.004, IF(P136&gt;0, ((N136-H136)/H136)-0.004, 0))</f>
        <v/>
      </c>
      <c r="AB136">
        <f>IF(AND(ISNUMBER(I136), I136&gt;0, ISNUMBER(O136), O136&gt;0), AA136-((O136-I136)/I136), AA136)</f>
        <v/>
      </c>
      <c r="AC136">
        <f>IF(ISNUMBER(Q136), (Q136-H136)/H136, 0)</f>
        <v/>
      </c>
      <c r="AD136">
        <f>IF(ISNUMBER(R136), (R136-H136)/H136, 0)</f>
        <v/>
      </c>
      <c r="AE136">
        <f>IF(ISNUMBER(Y136), IF(Y136&gt;0, "THẮNG", "THUA"), "CHỜ T+3")</f>
        <v/>
      </c>
      <c r="AF136">
        <f>IF(AND(P136=0, N136=H136, NOT(ISNUMBER(W136))), "ĐANG CHỜ", IF(AA136&gt;0, "THẮNG", "THUA"))</f>
        <v/>
      </c>
      <c r="AG136" t="inlineStr">
        <is>
          <t>https://quickchart.io/chart/render/zf-279b5f95-6f7a-4493-9b24-dd85c7a022a9</t>
        </is>
      </c>
      <c r="AH136">
        <f>IF(AG136&lt;&gt;"", IMAGE(AG136, 1), "Chưa có ảnh")</f>
        <v/>
      </c>
    </row>
    <row r="137" ht="95" customHeight="1">
      <c r="A137" t="inlineStr">
        <is>
          <t>2026-10-20</t>
        </is>
      </c>
      <c r="B137" t="inlineStr">
        <is>
          <t>ALGO_06</t>
        </is>
      </c>
      <c r="C137" t="inlineStr">
        <is>
          <t>📈 BỘ 06: ĐỒNG THUẬN ĐỘNG LƯỢNG MACD &amp; XU HƯỚNG ADX (TREND)</t>
        </is>
      </c>
      <c r="D137" t="inlineStr">
        <is>
          <t>#3</t>
        </is>
      </c>
      <c r="E137" t="inlineStr">
        <is>
          <t>CTD</t>
        </is>
      </c>
      <c r="F137" t="inlineStr">
        <is>
          <t>HOSE</t>
        </is>
      </c>
      <c r="G137" t="inlineStr">
        <is>
          <t>Đầu tư công &amp; Xây dựng</t>
        </is>
      </c>
      <c r="H137" t="n">
        <v>65.2</v>
      </c>
      <c r="I137" t="n">
        <v>1689.62</v>
      </c>
      <c r="J137" t="n">
        <v>79.89</v>
      </c>
      <c r="K137" t="n">
        <v>5.02</v>
      </c>
      <c r="L137" t="n">
        <v>71.53</v>
      </c>
      <c r="M137" t="n">
        <v>62.32</v>
      </c>
      <c r="N137" t="n">
        <v>66</v>
      </c>
      <c r="O137" t="n">
        <v>1691.97</v>
      </c>
      <c r="P137" t="n">
        <v>0</v>
      </c>
      <c r="Q137" t="n">
        <v>66</v>
      </c>
      <c r="R137" t="n">
        <v>65.2</v>
      </c>
      <c r="S137" t="inlineStr"/>
      <c r="T137" t="inlineStr"/>
      <c r="U137" t="inlineStr"/>
      <c r="V137" t="inlineStr"/>
      <c r="W137" t="inlineStr"/>
      <c r="X137" t="inlineStr">
        <is>
          <t>⏳ Chờ hàng về (T+0)</t>
        </is>
      </c>
      <c r="Y137">
        <f>IF(ISNUMBER(S137), ((S137-H137)/H137)-0.004, "")</f>
        <v/>
      </c>
      <c r="Z137">
        <f>IF(ISNUMBER(T137), ((T137-H137)/H137)-0.004, "")</f>
        <v/>
      </c>
      <c r="AA137">
        <f>IF(ISNUMBER(W137), ((W137-H137)/H137)-0.004, IF(P137&gt;0, ((N137-H137)/H137)-0.004, 0))</f>
        <v/>
      </c>
      <c r="AB137">
        <f>IF(AND(ISNUMBER(I137), I137&gt;0, ISNUMBER(O137), O137&gt;0), AA137-((O137-I137)/I137), AA137)</f>
        <v/>
      </c>
      <c r="AC137">
        <f>IF(ISNUMBER(Q137), (Q137-H137)/H137, 0)</f>
        <v/>
      </c>
      <c r="AD137">
        <f>IF(ISNUMBER(R137), (R137-H137)/H137, 0)</f>
        <v/>
      </c>
      <c r="AE137">
        <f>IF(ISNUMBER(Y137), IF(Y137&gt;0, "THẮNG", "THUA"), "CHỜ T+3")</f>
        <v/>
      </c>
      <c r="AF137">
        <f>IF(AND(P137=0, N137=H137, NOT(ISNUMBER(W137))), "ĐANG CHỜ", IF(AA137&gt;0, "THẮNG", "THUA"))</f>
        <v/>
      </c>
      <c r="AG137" t="inlineStr">
        <is>
          <t>https://quickchart.io/chart/render/zf-9d6b82f1-adac-4c7d-bf6e-0bc37d80d9e6</t>
        </is>
      </c>
      <c r="AH137">
        <f>IF(AG137&lt;&gt;"", IMAGE(AG137, 1), "Chưa có ảnh")</f>
        <v/>
      </c>
    </row>
    <row r="138" ht="95" customHeight="1">
      <c r="A138" t="inlineStr">
        <is>
          <t>2026-10-20</t>
        </is>
      </c>
      <c r="B138" t="inlineStr">
        <is>
          <t>ALGO_06</t>
        </is>
      </c>
      <c r="C138" t="inlineStr">
        <is>
          <t>📈 BỘ 06: ĐỒNG THUẬN ĐỘNG LƯỢNG MACD &amp; XU HƯỚNG ADX (TREND)</t>
        </is>
      </c>
      <c r="D138" t="inlineStr">
        <is>
          <t>#4</t>
        </is>
      </c>
      <c r="E138" t="inlineStr">
        <is>
          <t>NKG</t>
        </is>
      </c>
      <c r="F138" t="inlineStr">
        <is>
          <t>HOSE</t>
        </is>
      </c>
      <c r="G138" t="inlineStr">
        <is>
          <t>Thép &amp; VLXD</t>
        </is>
      </c>
      <c r="H138" t="n">
        <v>10.75</v>
      </c>
      <c r="I138" t="n">
        <v>1689.62</v>
      </c>
      <c r="J138" t="n">
        <v>79.29000000000001</v>
      </c>
      <c r="K138" t="n">
        <v>1.65</v>
      </c>
      <c r="L138" t="n">
        <v>12.07</v>
      </c>
      <c r="M138" t="n">
        <v>10.15</v>
      </c>
      <c r="N138" t="n">
        <v>11.2</v>
      </c>
      <c r="O138" t="n">
        <v>1691.97</v>
      </c>
      <c r="P138" t="n">
        <v>0</v>
      </c>
      <c r="Q138" t="n">
        <v>11.2</v>
      </c>
      <c r="R138" t="n">
        <v>10.75</v>
      </c>
      <c r="S138" t="inlineStr"/>
      <c r="T138" t="inlineStr"/>
      <c r="U138" t="inlineStr"/>
      <c r="V138" t="inlineStr"/>
      <c r="W138" t="inlineStr"/>
      <c r="X138" t="inlineStr">
        <is>
          <t>⏳ Chờ hàng về (T+0)</t>
        </is>
      </c>
      <c r="Y138">
        <f>IF(ISNUMBER(S138), ((S138-H138)/H138)-0.004, "")</f>
        <v/>
      </c>
      <c r="Z138">
        <f>IF(ISNUMBER(T138), ((T138-H138)/H138)-0.004, "")</f>
        <v/>
      </c>
      <c r="AA138">
        <f>IF(ISNUMBER(W138), ((W138-H138)/H138)-0.004, IF(P138&gt;0, ((N138-H138)/H138)-0.004, 0))</f>
        <v/>
      </c>
      <c r="AB138">
        <f>IF(AND(ISNUMBER(I138), I138&gt;0, ISNUMBER(O138), O138&gt;0), AA138-((O138-I138)/I138), AA138)</f>
        <v/>
      </c>
      <c r="AC138">
        <f>IF(ISNUMBER(Q138), (Q138-H138)/H138, 0)</f>
        <v/>
      </c>
      <c r="AD138">
        <f>IF(ISNUMBER(R138), (R138-H138)/H138, 0)</f>
        <v/>
      </c>
      <c r="AE138">
        <f>IF(ISNUMBER(Y138), IF(Y138&gt;0, "THẮNG", "THUA"), "CHỜ T+3")</f>
        <v/>
      </c>
      <c r="AF138">
        <f>IF(AND(P138=0, N138=H138, NOT(ISNUMBER(W138))), "ĐANG CHỜ", IF(AA138&gt;0, "THẮNG", "THUA"))</f>
        <v/>
      </c>
      <c r="AG138" t="inlineStr">
        <is>
          <t>https://quickchart.io/chart/render/zf-a94233e0-e496-42cd-8382-7c6000a2a9cf</t>
        </is>
      </c>
      <c r="AH138">
        <f>IF(AG138&lt;&gt;"", IMAGE(AG138, 1), "Chưa có ảnh")</f>
        <v/>
      </c>
    </row>
    <row r="139" ht="95" customHeight="1">
      <c r="A139" t="inlineStr">
        <is>
          <t>2026-10-20</t>
        </is>
      </c>
      <c r="B139" t="inlineStr">
        <is>
          <t>ALGO_06</t>
        </is>
      </c>
      <c r="C139" t="inlineStr">
        <is>
          <t>📈 BỘ 06: ĐỒNG THUẬN ĐỘNG LƯỢNG MACD &amp; XU HƯỚNG ADX (TREND)</t>
        </is>
      </c>
      <c r="D139" t="inlineStr">
        <is>
          <t>#5</t>
        </is>
      </c>
      <c r="E139" t="inlineStr">
        <is>
          <t>TLG</t>
        </is>
      </c>
      <c r="F139" t="inlineStr">
        <is>
          <t>HOSE</t>
        </is>
      </c>
      <c r="G139" t="inlineStr">
        <is>
          <t>Hàng tiêu dùng</t>
        </is>
      </c>
      <c r="H139" t="n">
        <v>57</v>
      </c>
      <c r="I139" t="n">
        <v>1689.62</v>
      </c>
      <c r="J139" t="n">
        <v>72.09</v>
      </c>
      <c r="K139" t="n">
        <v>1.62</v>
      </c>
      <c r="L139" t="n">
        <v>62.14</v>
      </c>
      <c r="M139" t="n">
        <v>54.67</v>
      </c>
      <c r="N139" t="n">
        <v>56.9</v>
      </c>
      <c r="O139" t="n">
        <v>1691.97</v>
      </c>
      <c r="P139" t="n">
        <v>0</v>
      </c>
      <c r="Q139" t="n">
        <v>57</v>
      </c>
      <c r="R139" t="n">
        <v>56.8</v>
      </c>
      <c r="S139" t="inlineStr"/>
      <c r="T139" t="inlineStr"/>
      <c r="U139" t="inlineStr"/>
      <c r="V139" t="inlineStr"/>
      <c r="W139" t="inlineStr"/>
      <c r="X139" t="inlineStr">
        <is>
          <t>⏳ Chờ hàng về (T+0)</t>
        </is>
      </c>
      <c r="Y139">
        <f>IF(ISNUMBER(S139), ((S139-H139)/H139)-0.004, "")</f>
        <v/>
      </c>
      <c r="Z139">
        <f>IF(ISNUMBER(T139), ((T139-H139)/H139)-0.004, "")</f>
        <v/>
      </c>
      <c r="AA139">
        <f>IF(ISNUMBER(W139), ((W139-H139)/H139)-0.004, IF(P139&gt;0, ((N139-H139)/H139)-0.004, 0))</f>
        <v/>
      </c>
      <c r="AB139">
        <f>IF(AND(ISNUMBER(I139), I139&gt;0, ISNUMBER(O139), O139&gt;0), AA139-((O139-I139)/I139), AA139)</f>
        <v/>
      </c>
      <c r="AC139">
        <f>IF(ISNUMBER(Q139), (Q139-H139)/H139, 0)</f>
        <v/>
      </c>
      <c r="AD139">
        <f>IF(ISNUMBER(R139), (R139-H139)/H139, 0)</f>
        <v/>
      </c>
      <c r="AE139">
        <f>IF(ISNUMBER(Y139), IF(Y139&gt;0, "THẮNG", "THUA"), "CHỜ T+3")</f>
        <v/>
      </c>
      <c r="AF139">
        <f>IF(AND(P139=0, N139=H139, NOT(ISNUMBER(W139))), "ĐANG CHỜ", IF(AA139&gt;0, "THẮNG", "THUA"))</f>
        <v/>
      </c>
      <c r="AG139" t="inlineStr">
        <is>
          <t>https://quickchart.io/chart/render/zf-b8617cce-832a-418e-9a45-6c25157eae6a</t>
        </is>
      </c>
      <c r="AH139">
        <f>IF(AG139&lt;&gt;"", IMAGE(AG139, 1), "Chưa có ảnh")</f>
        <v/>
      </c>
    </row>
    <row r="140" ht="95" customHeight="1">
      <c r="A140" t="inlineStr">
        <is>
          <t>2026-10-20</t>
        </is>
      </c>
      <c r="B140" t="inlineStr">
        <is>
          <t>ALGO_07</t>
        </is>
      </c>
      <c r="C140" t="inlineStr">
        <is>
          <t>🍾 BỘ 07: NÉN CHẶT CỔ CHAI &amp; BUNG NÚT BOLLINGER (BB SQUEEZE)</t>
        </is>
      </c>
      <c r="D140" t="inlineStr">
        <is>
          <t>#1</t>
        </is>
      </c>
      <c r="E140" t="inlineStr">
        <is>
          <t>ABW</t>
        </is>
      </c>
      <c r="F140" t="inlineStr">
        <is>
          <t>UPCOM</t>
        </is>
      </c>
      <c r="G140" t="inlineStr">
        <is>
          <t>Chứng khoán</t>
        </is>
      </c>
      <c r="H140" t="n">
        <v>14.5</v>
      </c>
      <c r="I140" t="n">
        <v>1689.62</v>
      </c>
      <c r="J140" t="n">
        <v>95.44</v>
      </c>
      <c r="K140" t="n">
        <v>12.61</v>
      </c>
      <c r="L140" t="n">
        <v>15.53</v>
      </c>
      <c r="M140" t="n">
        <v>14.03</v>
      </c>
      <c r="N140" t="n">
        <v>14.6</v>
      </c>
      <c r="O140" t="n">
        <v>1691.97</v>
      </c>
      <c r="P140" t="n">
        <v>0</v>
      </c>
      <c r="Q140" t="n">
        <v>14.6</v>
      </c>
      <c r="R140" t="n">
        <v>14.5</v>
      </c>
      <c r="S140" t="inlineStr"/>
      <c r="T140" t="inlineStr"/>
      <c r="U140" t="inlineStr"/>
      <c r="V140" t="inlineStr"/>
      <c r="W140" t="inlineStr"/>
      <c r="X140" t="inlineStr">
        <is>
          <t>⏳ Chờ hàng về (T+0)</t>
        </is>
      </c>
      <c r="Y140">
        <f>IF(ISNUMBER(S140), ((S140-H140)/H140)-0.004, "")</f>
        <v/>
      </c>
      <c r="Z140">
        <f>IF(ISNUMBER(T140), ((T140-H140)/H140)-0.004, "")</f>
        <v/>
      </c>
      <c r="AA140">
        <f>IF(ISNUMBER(W140), ((W140-H140)/H140)-0.004, IF(P140&gt;0, ((N140-H140)/H140)-0.004, 0))</f>
        <v/>
      </c>
      <c r="AB140">
        <f>IF(AND(ISNUMBER(I140), I140&gt;0, ISNUMBER(O140), O140&gt;0), AA140-((O140-I140)/I140), AA140)</f>
        <v/>
      </c>
      <c r="AC140">
        <f>IF(ISNUMBER(Q140), (Q140-H140)/H140, 0)</f>
        <v/>
      </c>
      <c r="AD140">
        <f>IF(ISNUMBER(R140), (R140-H140)/H140, 0)</f>
        <v/>
      </c>
      <c r="AE140">
        <f>IF(ISNUMBER(Y140), IF(Y140&gt;0, "THẮNG", "THUA"), "CHỜ T+3")</f>
        <v/>
      </c>
      <c r="AF140">
        <f>IF(AND(P140=0, N140=H140, NOT(ISNUMBER(W140))), "ĐANG CHỜ", IF(AA140&gt;0, "THẮNG", "THUA"))</f>
        <v/>
      </c>
      <c r="AG140" t="inlineStr">
        <is>
          <t>https://quickchart.io/chart/render/zf-3ff18be8-0546-4d7f-9360-c5dcec372c1f</t>
        </is>
      </c>
      <c r="AH140">
        <f>IF(AG140&lt;&gt;"", IMAGE(AG140, 1), "Chưa có ảnh")</f>
        <v/>
      </c>
    </row>
    <row r="141" ht="95" customHeight="1">
      <c r="A141" t="inlineStr">
        <is>
          <t>2026-10-20</t>
        </is>
      </c>
      <c r="B141" t="inlineStr">
        <is>
          <t>ALGO_07</t>
        </is>
      </c>
      <c r="C141" t="inlineStr">
        <is>
          <t>🍾 BỘ 07: NÉN CHẶT CỔ CHAI &amp; BUNG NÚT BOLLINGER (BB SQUEEZE)</t>
        </is>
      </c>
      <c r="D141" t="inlineStr">
        <is>
          <t>#2</t>
        </is>
      </c>
      <c r="E141" t="inlineStr">
        <is>
          <t>DHA</t>
        </is>
      </c>
      <c r="F141" t="inlineStr">
        <is>
          <t>HOSE</t>
        </is>
      </c>
      <c r="G141" t="inlineStr">
        <is>
          <t>Thép &amp; VLXD</t>
        </is>
      </c>
      <c r="H141" t="n">
        <v>56.6</v>
      </c>
      <c r="I141" t="n">
        <v>1689.62</v>
      </c>
      <c r="J141" t="n">
        <v>91.75</v>
      </c>
      <c r="K141" t="n">
        <v>5.17</v>
      </c>
      <c r="L141" t="n">
        <v>63.41</v>
      </c>
      <c r="M141" t="n">
        <v>53.5</v>
      </c>
      <c r="N141" t="n">
        <v>56.6</v>
      </c>
      <c r="O141" t="n">
        <v>1691.97</v>
      </c>
      <c r="P141" t="n">
        <v>0</v>
      </c>
      <c r="Q141" t="n">
        <v>56.6</v>
      </c>
      <c r="R141" t="n">
        <v>56.6</v>
      </c>
      <c r="S141" t="inlineStr"/>
      <c r="T141" t="inlineStr"/>
      <c r="U141" t="inlineStr"/>
      <c r="V141" t="inlineStr"/>
      <c r="W141" t="inlineStr"/>
      <c r="X141" t="inlineStr">
        <is>
          <t>⏳ Chờ hàng về (T+0)</t>
        </is>
      </c>
      <c r="Y141">
        <f>IF(ISNUMBER(S141), ((S141-H141)/H141)-0.004, "")</f>
        <v/>
      </c>
      <c r="Z141">
        <f>IF(ISNUMBER(T141), ((T141-H141)/H141)-0.004, "")</f>
        <v/>
      </c>
      <c r="AA141">
        <f>IF(ISNUMBER(W141), ((W141-H141)/H141)-0.004, IF(P141&gt;0, ((N141-H141)/H141)-0.004, 0))</f>
        <v/>
      </c>
      <c r="AB141">
        <f>IF(AND(ISNUMBER(I141), I141&gt;0, ISNUMBER(O141), O141&gt;0), AA141-((O141-I141)/I141), AA141)</f>
        <v/>
      </c>
      <c r="AC141">
        <f>IF(ISNUMBER(Q141), (Q141-H141)/H141, 0)</f>
        <v/>
      </c>
      <c r="AD141">
        <f>IF(ISNUMBER(R141), (R141-H141)/H141, 0)</f>
        <v/>
      </c>
      <c r="AE141">
        <f>IF(ISNUMBER(Y141), IF(Y141&gt;0, "THẮNG", "THUA"), "CHỜ T+3")</f>
        <v/>
      </c>
      <c r="AF141">
        <f>IF(AND(P141=0, N141=H141, NOT(ISNUMBER(W141))), "ĐANG CHỜ", IF(AA141&gt;0, "THẮNG", "THUA"))</f>
        <v/>
      </c>
      <c r="AG141" t="inlineStr">
        <is>
          <t>https://quickchart.io/chart/render/zf-c8d4d75d-7721-4d97-ad04-a4a509f191a2</t>
        </is>
      </c>
      <c r="AH141">
        <f>IF(AG141&lt;&gt;"", IMAGE(AG141, 1), "Chưa có ảnh")</f>
        <v/>
      </c>
    </row>
    <row r="142" ht="95" customHeight="1">
      <c r="A142" t="inlineStr">
        <is>
          <t>2026-10-20</t>
        </is>
      </c>
      <c r="B142" t="inlineStr">
        <is>
          <t>ALGO_07</t>
        </is>
      </c>
      <c r="C142" t="inlineStr">
        <is>
          <t>🍾 BỘ 07: NÉN CHẶT CỔ CHAI &amp; BUNG NÚT BOLLINGER (BB SQUEEZE)</t>
        </is>
      </c>
      <c r="D142" t="inlineStr">
        <is>
          <t>#3</t>
        </is>
      </c>
      <c r="E142" t="inlineStr">
        <is>
          <t>CTD</t>
        </is>
      </c>
      <c r="F142" t="inlineStr">
        <is>
          <t>HOSE</t>
        </is>
      </c>
      <c r="G142" t="inlineStr">
        <is>
          <t>Đầu tư công &amp; Xây dựng</t>
        </is>
      </c>
      <c r="H142" t="n">
        <v>65.2</v>
      </c>
      <c r="I142" t="n">
        <v>1689.62</v>
      </c>
      <c r="J142" t="n">
        <v>73.20999999999999</v>
      </c>
      <c r="K142" t="n">
        <v>5.02</v>
      </c>
      <c r="L142" t="n">
        <v>71.53</v>
      </c>
      <c r="M142" t="n">
        <v>62.32</v>
      </c>
      <c r="N142" t="n">
        <v>66</v>
      </c>
      <c r="O142" t="n">
        <v>1691.97</v>
      </c>
      <c r="P142" t="n">
        <v>0</v>
      </c>
      <c r="Q142" t="n">
        <v>66</v>
      </c>
      <c r="R142" t="n">
        <v>65.2</v>
      </c>
      <c r="S142" t="inlineStr"/>
      <c r="T142" t="inlineStr"/>
      <c r="U142" t="inlineStr"/>
      <c r="V142" t="inlineStr"/>
      <c r="W142" t="inlineStr"/>
      <c r="X142" t="inlineStr">
        <is>
          <t>⏳ Chờ hàng về (T+0)</t>
        </is>
      </c>
      <c r="Y142">
        <f>IF(ISNUMBER(S142), ((S142-H142)/H142)-0.004, "")</f>
        <v/>
      </c>
      <c r="Z142">
        <f>IF(ISNUMBER(T142), ((T142-H142)/H142)-0.004, "")</f>
        <v/>
      </c>
      <c r="AA142">
        <f>IF(ISNUMBER(W142), ((W142-H142)/H142)-0.004, IF(P142&gt;0, ((N142-H142)/H142)-0.004, 0))</f>
        <v/>
      </c>
      <c r="AB142">
        <f>IF(AND(ISNUMBER(I142), I142&gt;0, ISNUMBER(O142), O142&gt;0), AA142-((O142-I142)/I142), AA142)</f>
        <v/>
      </c>
      <c r="AC142">
        <f>IF(ISNUMBER(Q142), (Q142-H142)/H142, 0)</f>
        <v/>
      </c>
      <c r="AD142">
        <f>IF(ISNUMBER(R142), (R142-H142)/H142, 0)</f>
        <v/>
      </c>
      <c r="AE142">
        <f>IF(ISNUMBER(Y142), IF(Y142&gt;0, "THẮNG", "THUA"), "CHỜ T+3")</f>
        <v/>
      </c>
      <c r="AF142">
        <f>IF(AND(P142=0, N142=H142, NOT(ISNUMBER(W142))), "ĐANG CHỜ", IF(AA142&gt;0, "THẮNG", "THUA"))</f>
        <v/>
      </c>
      <c r="AG142" t="inlineStr">
        <is>
          <t>https://quickchart.io/chart/render/zf-9d6b82f1-adac-4c7d-bf6e-0bc37d80d9e6</t>
        </is>
      </c>
      <c r="AH142">
        <f>IF(AG142&lt;&gt;"", IMAGE(AG142, 1), "Chưa có ảnh")</f>
        <v/>
      </c>
    </row>
    <row r="143" ht="95" customHeight="1">
      <c r="A143" t="inlineStr">
        <is>
          <t>2026-10-20</t>
        </is>
      </c>
      <c r="B143" t="inlineStr">
        <is>
          <t>ALGO_07</t>
        </is>
      </c>
      <c r="C143" t="inlineStr">
        <is>
          <t>🍾 BỘ 07: NÉN CHẶT CỔ CHAI &amp; BUNG NÚT BOLLINGER (BB SQUEEZE)</t>
        </is>
      </c>
      <c r="D143" t="inlineStr">
        <is>
          <t>#4</t>
        </is>
      </c>
      <c r="E143" t="inlineStr">
        <is>
          <t>DDV</t>
        </is>
      </c>
      <c r="F143" t="inlineStr">
        <is>
          <t>UPCOM</t>
        </is>
      </c>
      <c r="G143" t="inlineStr">
        <is>
          <t>Hóa chất &amp; Phân bón</t>
        </is>
      </c>
      <c r="H143" t="n">
        <v>17.9</v>
      </c>
      <c r="I143" t="n">
        <v>1689.62</v>
      </c>
      <c r="J143" t="n">
        <v>65.45</v>
      </c>
      <c r="K143" t="n">
        <v>3.38</v>
      </c>
      <c r="L143" t="n">
        <v>20.4</v>
      </c>
      <c r="M143" t="n">
        <v>16.77</v>
      </c>
      <c r="N143" t="n">
        <v>17.8</v>
      </c>
      <c r="O143" t="n">
        <v>1691.97</v>
      </c>
      <c r="P143" t="n">
        <v>0</v>
      </c>
      <c r="Q143" t="n">
        <v>17.9</v>
      </c>
      <c r="R143" t="n">
        <v>17.6</v>
      </c>
      <c r="S143" t="inlineStr"/>
      <c r="T143" t="inlineStr"/>
      <c r="U143" t="inlineStr"/>
      <c r="V143" t="inlineStr"/>
      <c r="W143" t="inlineStr"/>
      <c r="X143" t="inlineStr">
        <is>
          <t>⏳ Chờ hàng về (T+0)</t>
        </is>
      </c>
      <c r="Y143">
        <f>IF(ISNUMBER(S143), ((S143-H143)/H143)-0.004, "")</f>
        <v/>
      </c>
      <c r="Z143">
        <f>IF(ISNUMBER(T143), ((T143-H143)/H143)-0.004, "")</f>
        <v/>
      </c>
      <c r="AA143">
        <f>IF(ISNUMBER(W143), ((W143-H143)/H143)-0.004, IF(P143&gt;0, ((N143-H143)/H143)-0.004, 0))</f>
        <v/>
      </c>
      <c r="AB143">
        <f>IF(AND(ISNUMBER(I143), I143&gt;0, ISNUMBER(O143), O143&gt;0), AA143-((O143-I143)/I143), AA143)</f>
        <v/>
      </c>
      <c r="AC143">
        <f>IF(ISNUMBER(Q143), (Q143-H143)/H143, 0)</f>
        <v/>
      </c>
      <c r="AD143">
        <f>IF(ISNUMBER(R143), (R143-H143)/H143, 0)</f>
        <v/>
      </c>
      <c r="AE143">
        <f>IF(ISNUMBER(Y143), IF(Y143&gt;0, "THẮNG", "THUA"), "CHỜ T+3")</f>
        <v/>
      </c>
      <c r="AF143">
        <f>IF(AND(P143=0, N143=H143, NOT(ISNUMBER(W143))), "ĐANG CHỜ", IF(AA143&gt;0, "THẮNG", "THUA"))</f>
        <v/>
      </c>
      <c r="AG143" t="inlineStr">
        <is>
          <t>https://quickchart.io/chart/render/zf-a12ef9e6-1847-4868-a721-328cc61a99a3</t>
        </is>
      </c>
      <c r="AH143">
        <f>IF(AG143&lt;&gt;"", IMAGE(AG143, 1), "Chưa có ảnh")</f>
        <v/>
      </c>
    </row>
    <row r="144" ht="95" customHeight="1">
      <c r="A144" t="inlineStr">
        <is>
          <t>2026-10-20</t>
        </is>
      </c>
      <c r="B144" t="inlineStr">
        <is>
          <t>ALGO_07</t>
        </is>
      </c>
      <c r="C144" t="inlineStr">
        <is>
          <t>🍾 BỘ 07: NÉN CHẶT CỔ CHAI &amp; BUNG NÚT BOLLINGER (BB SQUEEZE)</t>
        </is>
      </c>
      <c r="D144" t="inlineStr">
        <is>
          <t>#5</t>
        </is>
      </c>
      <c r="E144" t="inlineStr">
        <is>
          <t>PAC</t>
        </is>
      </c>
      <c r="F144" t="inlineStr">
        <is>
          <t>HOSE</t>
        </is>
      </c>
      <c r="G144" t="inlineStr">
        <is>
          <t>Sản xuất Công nghiệp</t>
        </is>
      </c>
      <c r="H144" t="n">
        <v>15.35</v>
      </c>
      <c r="I144" t="n">
        <v>1689.62</v>
      </c>
      <c r="J144" t="n">
        <v>62.09</v>
      </c>
      <c r="K144" t="n">
        <v>2.88</v>
      </c>
      <c r="L144" t="n">
        <v>17.4</v>
      </c>
      <c r="M144" t="n">
        <v>14.42</v>
      </c>
      <c r="N144" t="n">
        <v>15.4</v>
      </c>
      <c r="O144" t="n">
        <v>1691.97</v>
      </c>
      <c r="P144" t="n">
        <v>0</v>
      </c>
      <c r="Q144" t="n">
        <v>15.4</v>
      </c>
      <c r="R144" t="n">
        <v>15.25</v>
      </c>
      <c r="S144" t="inlineStr"/>
      <c r="T144" t="inlineStr"/>
      <c r="U144" t="inlineStr"/>
      <c r="V144" t="inlineStr"/>
      <c r="W144" t="inlineStr"/>
      <c r="X144" t="inlineStr">
        <is>
          <t>⏳ Chờ hàng về (T+0)</t>
        </is>
      </c>
      <c r="Y144">
        <f>IF(ISNUMBER(S144), ((S144-H144)/H144)-0.004, "")</f>
        <v/>
      </c>
      <c r="Z144">
        <f>IF(ISNUMBER(T144), ((T144-H144)/H144)-0.004, "")</f>
        <v/>
      </c>
      <c r="AA144">
        <f>IF(ISNUMBER(W144), ((W144-H144)/H144)-0.004, IF(P144&gt;0, ((N144-H144)/H144)-0.004, 0))</f>
        <v/>
      </c>
      <c r="AB144">
        <f>IF(AND(ISNUMBER(I144), I144&gt;0, ISNUMBER(O144), O144&gt;0), AA144-((O144-I144)/I144), AA144)</f>
        <v/>
      </c>
      <c r="AC144">
        <f>IF(ISNUMBER(Q144), (Q144-H144)/H144, 0)</f>
        <v/>
      </c>
      <c r="AD144">
        <f>IF(ISNUMBER(R144), (R144-H144)/H144, 0)</f>
        <v/>
      </c>
      <c r="AE144">
        <f>IF(ISNUMBER(Y144), IF(Y144&gt;0, "THẮNG", "THUA"), "CHỜ T+3")</f>
        <v/>
      </c>
      <c r="AF144">
        <f>IF(AND(P144=0, N144=H144, NOT(ISNUMBER(W144))), "ĐANG CHỜ", IF(AA144&gt;0, "THẮNG", "THUA"))</f>
        <v/>
      </c>
      <c r="AG144" t="inlineStr">
        <is>
          <t>https://quickchart.io/chart/render/zf-237b2cda-b8f8-4274-999e-fb23a32bfa79</t>
        </is>
      </c>
      <c r="AH144">
        <f>IF(AG144&lt;&gt;"", IMAGE(AG144, 1), "Chưa có ảnh")</f>
        <v/>
      </c>
    </row>
    <row r="145" ht="95" customHeight="1">
      <c r="A145" t="inlineStr">
        <is>
          <t>2026-10-20</t>
        </is>
      </c>
      <c r="B145" t="inlineStr">
        <is>
          <t>ALGO_08</t>
        </is>
      </c>
      <c r="C145" t="inlineStr">
        <is>
          <t>🐳 BỘ 08: DÒNG TIỀN CÁ MẬP GOM NGẦM THANH KHOẢN LỚN (STEALTH)</t>
        </is>
      </c>
      <c r="D145" t="inlineStr">
        <is>
          <t>#1</t>
        </is>
      </c>
      <c r="E145" t="inlineStr">
        <is>
          <t>CTD</t>
        </is>
      </c>
      <c r="F145" t="inlineStr">
        <is>
          <t>HOSE</t>
        </is>
      </c>
      <c r="G145" t="inlineStr">
        <is>
          <t>Đầu tư công &amp; Xây dựng</t>
        </is>
      </c>
      <c r="H145" t="n">
        <v>65.2</v>
      </c>
      <c r="I145" t="n">
        <v>1689.62</v>
      </c>
      <c r="J145" t="n">
        <v>97.2</v>
      </c>
      <c r="K145" t="n">
        <v>5.02</v>
      </c>
      <c r="L145" t="n">
        <v>71.53</v>
      </c>
      <c r="M145" t="n">
        <v>62.32</v>
      </c>
      <c r="N145" t="n">
        <v>66</v>
      </c>
      <c r="O145" t="n">
        <v>1691.97</v>
      </c>
      <c r="P145" t="n">
        <v>0</v>
      </c>
      <c r="Q145" t="n">
        <v>66</v>
      </c>
      <c r="R145" t="n">
        <v>65.2</v>
      </c>
      <c r="S145" t="inlineStr"/>
      <c r="T145" t="inlineStr"/>
      <c r="U145" t="inlineStr"/>
      <c r="V145" t="inlineStr"/>
      <c r="W145" t="inlineStr"/>
      <c r="X145" t="inlineStr">
        <is>
          <t>⏳ Chờ hàng về (T+0)</t>
        </is>
      </c>
      <c r="Y145">
        <f>IF(ISNUMBER(S145), ((S145-H145)/H145)-0.004, "")</f>
        <v/>
      </c>
      <c r="Z145">
        <f>IF(ISNUMBER(T145), ((T145-H145)/H145)-0.004, "")</f>
        <v/>
      </c>
      <c r="AA145">
        <f>IF(ISNUMBER(W145), ((W145-H145)/H145)-0.004, IF(P145&gt;0, ((N145-H145)/H145)-0.004, 0))</f>
        <v/>
      </c>
      <c r="AB145">
        <f>IF(AND(ISNUMBER(I145), I145&gt;0, ISNUMBER(O145), O145&gt;0), AA145-((O145-I145)/I145), AA145)</f>
        <v/>
      </c>
      <c r="AC145">
        <f>IF(ISNUMBER(Q145), (Q145-H145)/H145, 0)</f>
        <v/>
      </c>
      <c r="AD145">
        <f>IF(ISNUMBER(R145), (R145-H145)/H145, 0)</f>
        <v/>
      </c>
      <c r="AE145">
        <f>IF(ISNUMBER(Y145), IF(Y145&gt;0, "THẮNG", "THUA"), "CHỜ T+3")</f>
        <v/>
      </c>
      <c r="AF145">
        <f>IF(AND(P145=0, N145=H145, NOT(ISNUMBER(W145))), "ĐANG CHỜ", IF(AA145&gt;0, "THẮNG", "THUA"))</f>
        <v/>
      </c>
      <c r="AG145" t="inlineStr">
        <is>
          <t>https://quickchart.io/chart/render/zf-9d6b82f1-adac-4c7d-bf6e-0bc37d80d9e6</t>
        </is>
      </c>
      <c r="AH145">
        <f>IF(AG145&lt;&gt;"", IMAGE(AG145, 1), "Chưa có ảnh")</f>
        <v/>
      </c>
    </row>
    <row r="146" ht="95" customHeight="1">
      <c r="A146" t="inlineStr">
        <is>
          <t>2026-10-20</t>
        </is>
      </c>
      <c r="B146" t="inlineStr">
        <is>
          <t>ALGO_08</t>
        </is>
      </c>
      <c r="C146" t="inlineStr">
        <is>
          <t>🐳 BỘ 08: DÒNG TIỀN CÁ MẬP GOM NGẦM THANH KHOẢN LỚN (STEALTH)</t>
        </is>
      </c>
      <c r="D146" t="inlineStr">
        <is>
          <t>#2</t>
        </is>
      </c>
      <c r="E146" t="inlineStr">
        <is>
          <t>DSN</t>
        </is>
      </c>
      <c r="F146" t="inlineStr">
        <is>
          <t>HOSE</t>
        </is>
      </c>
      <c r="G146" t="inlineStr">
        <is>
          <t>Dịch vụ Tiêu dùng</t>
        </is>
      </c>
      <c r="H146" t="n">
        <v>37</v>
      </c>
      <c r="I146" t="n">
        <v>1689.62</v>
      </c>
      <c r="J146" t="n">
        <v>93.64</v>
      </c>
      <c r="K146" t="n">
        <v>328.76</v>
      </c>
      <c r="L146" t="n">
        <v>39.64</v>
      </c>
      <c r="M146" t="n">
        <v>35.8</v>
      </c>
      <c r="N146" t="n">
        <v>36.6</v>
      </c>
      <c r="O146" t="n">
        <v>1691.97</v>
      </c>
      <c r="P146" t="n">
        <v>0</v>
      </c>
      <c r="Q146" t="n">
        <v>37</v>
      </c>
      <c r="R146" t="n">
        <v>36.6</v>
      </c>
      <c r="S146" t="inlineStr"/>
      <c r="T146" t="inlineStr"/>
      <c r="U146" t="inlineStr"/>
      <c r="V146" t="inlineStr"/>
      <c r="W146" t="inlineStr"/>
      <c r="X146" t="inlineStr">
        <is>
          <t>⏳ Chờ hàng về (T+0)</t>
        </is>
      </c>
      <c r="Y146">
        <f>IF(ISNUMBER(S146), ((S146-H146)/H146)-0.004, "")</f>
        <v/>
      </c>
      <c r="Z146">
        <f>IF(ISNUMBER(T146), ((T146-H146)/H146)-0.004, "")</f>
        <v/>
      </c>
      <c r="AA146">
        <f>IF(ISNUMBER(W146), ((W146-H146)/H146)-0.004, IF(P146&gt;0, ((N146-H146)/H146)-0.004, 0))</f>
        <v/>
      </c>
      <c r="AB146">
        <f>IF(AND(ISNUMBER(I146), I146&gt;0, ISNUMBER(O146), O146&gt;0), AA146-((O146-I146)/I146), AA146)</f>
        <v/>
      </c>
      <c r="AC146">
        <f>IF(ISNUMBER(Q146), (Q146-H146)/H146, 0)</f>
        <v/>
      </c>
      <c r="AD146">
        <f>IF(ISNUMBER(R146), (R146-H146)/H146, 0)</f>
        <v/>
      </c>
      <c r="AE146">
        <f>IF(ISNUMBER(Y146), IF(Y146&gt;0, "THẮNG", "THUA"), "CHỜ T+3")</f>
        <v/>
      </c>
      <c r="AF146">
        <f>IF(AND(P146=0, N146=H146, NOT(ISNUMBER(W146))), "ĐANG CHỜ", IF(AA146&gt;0, "THẮNG", "THUA"))</f>
        <v/>
      </c>
      <c r="AG146" t="inlineStr">
        <is>
          <t>https://quickchart.io/chart/render/zf-25a851ca-f0a2-4c81-aa0a-8723d7ba9193</t>
        </is>
      </c>
      <c r="AH146">
        <f>IF(AG146&lt;&gt;"", IMAGE(AG146, 1), "Chưa có ảnh")</f>
        <v/>
      </c>
    </row>
    <row r="147" ht="95" customHeight="1">
      <c r="A147" t="inlineStr">
        <is>
          <t>2026-10-20</t>
        </is>
      </c>
      <c r="B147" t="inlineStr">
        <is>
          <t>ALGO_08</t>
        </is>
      </c>
      <c r="C147" t="inlineStr">
        <is>
          <t>🐳 BỘ 08: DÒNG TIỀN CÁ MẬP GOM NGẦM THANH KHOẢN LỚN (STEALTH)</t>
        </is>
      </c>
      <c r="D147" t="inlineStr">
        <is>
          <t>#3</t>
        </is>
      </c>
      <c r="E147" t="inlineStr">
        <is>
          <t>DBC</t>
        </is>
      </c>
      <c r="F147" t="inlineStr">
        <is>
          <t>HOSE</t>
        </is>
      </c>
      <c r="G147" t="inlineStr">
        <is>
          <t>Hóa chất &amp; Chế biến</t>
        </is>
      </c>
      <c r="H147" t="n">
        <v>15.95</v>
      </c>
      <c r="I147" t="n">
        <v>1689.62</v>
      </c>
      <c r="J147" t="n">
        <v>63.09</v>
      </c>
      <c r="K147" t="n">
        <v>1.99</v>
      </c>
      <c r="L147" t="n">
        <v>17.44</v>
      </c>
      <c r="M147" t="n">
        <v>15.27</v>
      </c>
      <c r="N147" t="n">
        <v>16.05</v>
      </c>
      <c r="O147" t="n">
        <v>1691.97</v>
      </c>
      <c r="P147" t="n">
        <v>0</v>
      </c>
      <c r="Q147" t="n">
        <v>16.05</v>
      </c>
      <c r="R147" t="n">
        <v>15.9</v>
      </c>
      <c r="S147" t="inlineStr"/>
      <c r="T147" t="inlineStr"/>
      <c r="U147" t="inlineStr"/>
      <c r="V147" t="inlineStr"/>
      <c r="W147" t="inlineStr"/>
      <c r="X147" t="inlineStr">
        <is>
          <t>⏳ Chờ hàng về (T+0)</t>
        </is>
      </c>
      <c r="Y147">
        <f>IF(ISNUMBER(S147), ((S147-H147)/H147)-0.004, "")</f>
        <v/>
      </c>
      <c r="Z147">
        <f>IF(ISNUMBER(T147), ((T147-H147)/H147)-0.004, "")</f>
        <v/>
      </c>
      <c r="AA147">
        <f>IF(ISNUMBER(W147), ((W147-H147)/H147)-0.004, IF(P147&gt;0, ((N147-H147)/H147)-0.004, 0))</f>
        <v/>
      </c>
      <c r="AB147">
        <f>IF(AND(ISNUMBER(I147), I147&gt;0, ISNUMBER(O147), O147&gt;0), AA147-((O147-I147)/I147), AA147)</f>
        <v/>
      </c>
      <c r="AC147">
        <f>IF(ISNUMBER(Q147), (Q147-H147)/H147, 0)</f>
        <v/>
      </c>
      <c r="AD147">
        <f>IF(ISNUMBER(R147), (R147-H147)/H147, 0)</f>
        <v/>
      </c>
      <c r="AE147">
        <f>IF(ISNUMBER(Y147), IF(Y147&gt;0, "THẮNG", "THUA"), "CHỜ T+3")</f>
        <v/>
      </c>
      <c r="AF147">
        <f>IF(AND(P147=0, N147=H147, NOT(ISNUMBER(W147))), "ĐANG CHỜ", IF(AA147&gt;0, "THẮNG", "THUA"))</f>
        <v/>
      </c>
      <c r="AG147" t="inlineStr">
        <is>
          <t>https://quickchart.io/chart/render/zf-b709519c-7202-48fb-825a-5725633a88df</t>
        </is>
      </c>
      <c r="AH147">
        <f>IF(AG147&lt;&gt;"", IMAGE(AG147, 1), "Chưa có ảnh")</f>
        <v/>
      </c>
    </row>
    <row r="148" ht="95" customHeight="1">
      <c r="A148" t="inlineStr">
        <is>
          <t>2026-10-20</t>
        </is>
      </c>
      <c r="B148" t="inlineStr">
        <is>
          <t>ALGO_08</t>
        </is>
      </c>
      <c r="C148" t="inlineStr">
        <is>
          <t>🐳 BỘ 08: DÒNG TIỀN CÁ MẬP GOM NGẦM THANH KHOẢN LỚN (STEALTH)</t>
        </is>
      </c>
      <c r="D148" t="inlineStr">
        <is>
          <t>#4</t>
        </is>
      </c>
      <c r="E148" t="inlineStr">
        <is>
          <t>TLG</t>
        </is>
      </c>
      <c r="F148" t="inlineStr">
        <is>
          <t>HOSE</t>
        </is>
      </c>
      <c r="G148" t="inlineStr">
        <is>
          <t>Hàng tiêu dùng</t>
        </is>
      </c>
      <c r="H148" t="n">
        <v>57</v>
      </c>
      <c r="I148" t="n">
        <v>1689.62</v>
      </c>
      <c r="J148" t="n">
        <v>53.14</v>
      </c>
      <c r="K148" t="n">
        <v>1.62</v>
      </c>
      <c r="L148" t="n">
        <v>62.14</v>
      </c>
      <c r="M148" t="n">
        <v>54.67</v>
      </c>
      <c r="N148" t="n">
        <v>56.9</v>
      </c>
      <c r="O148" t="n">
        <v>1691.97</v>
      </c>
      <c r="P148" t="n">
        <v>0</v>
      </c>
      <c r="Q148" t="n">
        <v>57</v>
      </c>
      <c r="R148" t="n">
        <v>56.8</v>
      </c>
      <c r="S148" t="inlineStr"/>
      <c r="T148" t="inlineStr"/>
      <c r="U148" t="inlineStr"/>
      <c r="V148" t="inlineStr"/>
      <c r="W148" t="inlineStr"/>
      <c r="X148" t="inlineStr">
        <is>
          <t>⏳ Chờ hàng về (T+0)</t>
        </is>
      </c>
      <c r="Y148">
        <f>IF(ISNUMBER(S148), ((S148-H148)/H148)-0.004, "")</f>
        <v/>
      </c>
      <c r="Z148">
        <f>IF(ISNUMBER(T148), ((T148-H148)/H148)-0.004, "")</f>
        <v/>
      </c>
      <c r="AA148">
        <f>IF(ISNUMBER(W148), ((W148-H148)/H148)-0.004, IF(P148&gt;0, ((N148-H148)/H148)-0.004, 0))</f>
        <v/>
      </c>
      <c r="AB148">
        <f>IF(AND(ISNUMBER(I148), I148&gt;0, ISNUMBER(O148), O148&gt;0), AA148-((O148-I148)/I148), AA148)</f>
        <v/>
      </c>
      <c r="AC148">
        <f>IF(ISNUMBER(Q148), (Q148-H148)/H148, 0)</f>
        <v/>
      </c>
      <c r="AD148">
        <f>IF(ISNUMBER(R148), (R148-H148)/H148, 0)</f>
        <v/>
      </c>
      <c r="AE148">
        <f>IF(ISNUMBER(Y148), IF(Y148&gt;0, "THẮNG", "THUA"), "CHỜ T+3")</f>
        <v/>
      </c>
      <c r="AF148">
        <f>IF(AND(P148=0, N148=H148, NOT(ISNUMBER(W148))), "ĐANG CHỜ", IF(AA148&gt;0, "THẮNG", "THUA"))</f>
        <v/>
      </c>
      <c r="AG148" t="inlineStr">
        <is>
          <t>https://quickchart.io/chart/render/zf-b8617cce-832a-418e-9a45-6c25157eae6a</t>
        </is>
      </c>
      <c r="AH148">
        <f>IF(AG148&lt;&gt;"", IMAGE(AG148, 1), "Chưa có ảnh")</f>
        <v/>
      </c>
    </row>
    <row r="149" ht="95" customHeight="1">
      <c r="A149" t="inlineStr">
        <is>
          <t>2026-10-20</t>
        </is>
      </c>
      <c r="B149" t="inlineStr">
        <is>
          <t>ALGO_09</t>
        </is>
      </c>
      <c r="C149" t="inlineStr">
        <is>
          <t>🔄 BỘ 09: CHUYỂN PHA DÀI HẠN &amp; VƯỢT MA200 (MA200 TURNAROUND)</t>
        </is>
      </c>
      <c r="D149" t="inlineStr">
        <is>
          <t>#1</t>
        </is>
      </c>
      <c r="E149" t="inlineStr">
        <is>
          <t>SJS</t>
        </is>
      </c>
      <c r="F149" t="inlineStr">
        <is>
          <t>HOSE</t>
        </is>
      </c>
      <c r="G149" t="inlineStr">
        <is>
          <t>BĐS Khu Công Nghiệp</t>
        </is>
      </c>
      <c r="H149" t="n">
        <v>54.6</v>
      </c>
      <c r="I149" t="n">
        <v>1689.62</v>
      </c>
      <c r="J149" t="n">
        <v>69.23999999999999</v>
      </c>
      <c r="K149" t="n">
        <v>8.85</v>
      </c>
      <c r="L149" t="n">
        <v>61.97</v>
      </c>
      <c r="M149" t="n">
        <v>51.25</v>
      </c>
      <c r="N149" t="n">
        <v>53</v>
      </c>
      <c r="O149" t="n">
        <v>1691.97</v>
      </c>
      <c r="P149" t="n">
        <v>0</v>
      </c>
      <c r="Q149" t="n">
        <v>54.6</v>
      </c>
      <c r="R149" t="n">
        <v>53</v>
      </c>
      <c r="S149" t="inlineStr"/>
      <c r="T149" t="inlineStr"/>
      <c r="U149" t="inlineStr"/>
      <c r="V149" t="inlineStr"/>
      <c r="W149" t="inlineStr"/>
      <c r="X149" t="inlineStr">
        <is>
          <t>⏳ Chờ hàng về (T+0)</t>
        </is>
      </c>
      <c r="Y149">
        <f>IF(ISNUMBER(S149), ((S149-H149)/H149)-0.004, "")</f>
        <v/>
      </c>
      <c r="Z149">
        <f>IF(ISNUMBER(T149), ((T149-H149)/H149)-0.004, "")</f>
        <v/>
      </c>
      <c r="AA149">
        <f>IF(ISNUMBER(W149), ((W149-H149)/H149)-0.004, IF(P149&gt;0, ((N149-H149)/H149)-0.004, 0))</f>
        <v/>
      </c>
      <c r="AB149">
        <f>IF(AND(ISNUMBER(I149), I149&gt;0, ISNUMBER(O149), O149&gt;0), AA149-((O149-I149)/I149), AA149)</f>
        <v/>
      </c>
      <c r="AC149">
        <f>IF(ISNUMBER(Q149), (Q149-H149)/H149, 0)</f>
        <v/>
      </c>
      <c r="AD149">
        <f>IF(ISNUMBER(R149), (R149-H149)/H149, 0)</f>
        <v/>
      </c>
      <c r="AE149">
        <f>IF(ISNUMBER(Y149), IF(Y149&gt;0, "THẮNG", "THUA"), "CHỜ T+3")</f>
        <v/>
      </c>
      <c r="AF149">
        <f>IF(AND(P149=0, N149=H149, NOT(ISNUMBER(W149))), "ĐANG CHỜ", IF(AA149&gt;0, "THẮNG", "THUA"))</f>
        <v/>
      </c>
      <c r="AG149" t="inlineStr">
        <is>
          <t>https://quickchart.io/chart/render/zf-12631a2f-f529-4a0e-8735-b09709400034</t>
        </is>
      </c>
      <c r="AH149">
        <f>IF(AG149&lt;&gt;"", IMAGE(AG149, 1), "Chưa có ảnh")</f>
        <v/>
      </c>
    </row>
    <row r="150" ht="95" customHeight="1">
      <c r="A150" t="inlineStr">
        <is>
          <t>2026-10-20</t>
        </is>
      </c>
      <c r="B150" t="inlineStr">
        <is>
          <t>ALGO_09</t>
        </is>
      </c>
      <c r="C150" t="inlineStr">
        <is>
          <t>🔄 BỘ 09: CHUYỂN PHA DÀI HẠN &amp; VƯỢT MA200 (MA200 TURNAROUND)</t>
        </is>
      </c>
      <c r="D150" t="inlineStr">
        <is>
          <t>#2</t>
        </is>
      </c>
      <c r="E150" t="inlineStr">
        <is>
          <t>NT2</t>
        </is>
      </c>
      <c r="F150" t="inlineStr">
        <is>
          <t>HOSE</t>
        </is>
      </c>
      <c r="G150" t="inlineStr">
        <is>
          <t>Dầu khí &amp; Năng lượng</t>
        </is>
      </c>
      <c r="H150" t="n">
        <v>24.2</v>
      </c>
      <c r="I150" t="n">
        <v>1689.62</v>
      </c>
      <c r="J150" t="n">
        <v>61.69</v>
      </c>
      <c r="K150" t="n">
        <v>3.02</v>
      </c>
      <c r="L150" t="n">
        <v>26.37</v>
      </c>
      <c r="M150" t="n">
        <v>23.21</v>
      </c>
      <c r="N150" t="n">
        <v>24.1</v>
      </c>
      <c r="O150" t="n">
        <v>1691.97</v>
      </c>
      <c r="P150" t="n">
        <v>0</v>
      </c>
      <c r="Q150" t="n">
        <v>24.2</v>
      </c>
      <c r="R150" t="n">
        <v>24.1</v>
      </c>
      <c r="S150" t="inlineStr"/>
      <c r="T150" t="inlineStr"/>
      <c r="U150" t="inlineStr"/>
      <c r="V150" t="inlineStr"/>
      <c r="W150" t="inlineStr"/>
      <c r="X150" t="inlineStr">
        <is>
          <t>⏳ Chờ hàng về (T+0)</t>
        </is>
      </c>
      <c r="Y150">
        <f>IF(ISNUMBER(S150), ((S150-H150)/H150)-0.004, "")</f>
        <v/>
      </c>
      <c r="Z150">
        <f>IF(ISNUMBER(T150), ((T150-H150)/H150)-0.004, "")</f>
        <v/>
      </c>
      <c r="AA150">
        <f>IF(ISNUMBER(W150), ((W150-H150)/H150)-0.004, IF(P150&gt;0, ((N150-H150)/H150)-0.004, 0))</f>
        <v/>
      </c>
      <c r="AB150">
        <f>IF(AND(ISNUMBER(I150), I150&gt;0, ISNUMBER(O150), O150&gt;0), AA150-((O150-I150)/I150), AA150)</f>
        <v/>
      </c>
      <c r="AC150">
        <f>IF(ISNUMBER(Q150), (Q150-H150)/H150, 0)</f>
        <v/>
      </c>
      <c r="AD150">
        <f>IF(ISNUMBER(R150), (R150-H150)/H150, 0)</f>
        <v/>
      </c>
      <c r="AE150">
        <f>IF(ISNUMBER(Y150), IF(Y150&gt;0, "THẮNG", "THUA"), "CHỜ T+3")</f>
        <v/>
      </c>
      <c r="AF150">
        <f>IF(AND(P150=0, N150=H150, NOT(ISNUMBER(W150))), "ĐANG CHỜ", IF(AA150&gt;0, "THẮNG", "THUA"))</f>
        <v/>
      </c>
      <c r="AG150" t="inlineStr">
        <is>
          <t>https://quickchart.io/chart/render/zf-279b5f95-6f7a-4493-9b24-dd85c7a022a9</t>
        </is>
      </c>
      <c r="AH150">
        <f>IF(AG150&lt;&gt;"", IMAGE(AG150, 1), "Chưa có ảnh")</f>
        <v/>
      </c>
    </row>
    <row r="151" ht="95" customHeight="1">
      <c r="A151" t="inlineStr">
        <is>
          <t>2026-10-20</t>
        </is>
      </c>
      <c r="B151" t="inlineStr">
        <is>
          <t>ALGO_10</t>
        </is>
      </c>
      <c r="C151" t="inlineStr">
        <is>
          <t>🚀 BỘ 10: SÓNG ĐẦU CƠ BETA CAO &amp; DÒNG TIỀN NÓNG (HIGH-BETA)</t>
        </is>
      </c>
      <c r="D151" t="inlineStr">
        <is>
          <t>#1</t>
        </is>
      </c>
      <c r="E151" t="inlineStr">
        <is>
          <t>NNC</t>
        </is>
      </c>
      <c r="F151" t="inlineStr">
        <is>
          <t>HOSE</t>
        </is>
      </c>
      <c r="G151" t="inlineStr">
        <is>
          <t>Thép &amp; VLXD</t>
        </is>
      </c>
      <c r="H151" t="n">
        <v>47.9</v>
      </c>
      <c r="I151" t="n">
        <v>1689.62</v>
      </c>
      <c r="J151" t="n">
        <v>95.08</v>
      </c>
      <c r="K151" t="n">
        <v>3.89</v>
      </c>
      <c r="L151" t="n">
        <v>53.53</v>
      </c>
      <c r="M151" t="n">
        <v>45.34</v>
      </c>
      <c r="N151" t="n">
        <v>48</v>
      </c>
      <c r="O151" t="n">
        <v>1691.97</v>
      </c>
      <c r="P151" t="n">
        <v>0</v>
      </c>
      <c r="Q151" t="n">
        <v>48</v>
      </c>
      <c r="R151" t="n">
        <v>47.45</v>
      </c>
      <c r="S151" t="inlineStr"/>
      <c r="T151" t="inlineStr"/>
      <c r="U151" t="inlineStr"/>
      <c r="V151" t="inlineStr"/>
      <c r="W151" t="inlineStr"/>
      <c r="X151" t="inlineStr">
        <is>
          <t>⏳ Chờ hàng về (T+0)</t>
        </is>
      </c>
      <c r="Y151">
        <f>IF(ISNUMBER(S151), ((S151-H151)/H151)-0.004, "")</f>
        <v/>
      </c>
      <c r="Z151">
        <f>IF(ISNUMBER(T151), ((T151-H151)/H151)-0.004, "")</f>
        <v/>
      </c>
      <c r="AA151">
        <f>IF(ISNUMBER(W151), ((W151-H151)/H151)-0.004, IF(P151&gt;0, ((N151-H151)/H151)-0.004, 0))</f>
        <v/>
      </c>
      <c r="AB151">
        <f>IF(AND(ISNUMBER(I151), I151&gt;0, ISNUMBER(O151), O151&gt;0), AA151-((O151-I151)/I151), AA151)</f>
        <v/>
      </c>
      <c r="AC151">
        <f>IF(ISNUMBER(Q151), (Q151-H151)/H151, 0)</f>
        <v/>
      </c>
      <c r="AD151">
        <f>IF(ISNUMBER(R151), (R151-H151)/H151, 0)</f>
        <v/>
      </c>
      <c r="AE151">
        <f>IF(ISNUMBER(Y151), IF(Y151&gt;0, "THẮNG", "THUA"), "CHỜ T+3")</f>
        <v/>
      </c>
      <c r="AF151">
        <f>IF(AND(P151=0, N151=H151, NOT(ISNUMBER(W151))), "ĐANG CHỜ", IF(AA151&gt;0, "THẮNG", "THUA"))</f>
        <v/>
      </c>
      <c r="AG151" t="inlineStr">
        <is>
          <t>https://quickchart.io/chart/render/zf-e018aefc-c5db-4134-9575-84d946a873e9</t>
        </is>
      </c>
      <c r="AH151">
        <f>IF(AG151&lt;&gt;"", IMAGE(AG151, 1), "Chưa có ảnh")</f>
        <v/>
      </c>
    </row>
    <row r="152" ht="95" customHeight="1">
      <c r="A152" t="inlineStr">
        <is>
          <t>2026-10-20</t>
        </is>
      </c>
      <c r="B152" t="inlineStr">
        <is>
          <t>ALGO_10</t>
        </is>
      </c>
      <c r="C152" t="inlineStr">
        <is>
          <t>🚀 BỘ 10: SÓNG ĐẦU CƠ BETA CAO &amp; DÒNG TIỀN NÓNG (HIGH-BETA)</t>
        </is>
      </c>
      <c r="D152" t="inlineStr">
        <is>
          <t>#2</t>
        </is>
      </c>
      <c r="E152" t="inlineStr">
        <is>
          <t>TNH</t>
        </is>
      </c>
      <c r="F152" t="inlineStr">
        <is>
          <t>HOSE</t>
        </is>
      </c>
      <c r="G152" t="inlineStr">
        <is>
          <t>Y tế &amp; Dược phẩm</t>
        </is>
      </c>
      <c r="H152" t="n">
        <v>7.6</v>
      </c>
      <c r="I152" t="n">
        <v>1689.62</v>
      </c>
      <c r="J152" t="n">
        <v>83.06</v>
      </c>
      <c r="K152" t="n">
        <v>1.51</v>
      </c>
      <c r="L152" t="n">
        <v>8.69</v>
      </c>
      <c r="M152" t="n">
        <v>7.11</v>
      </c>
      <c r="N152" t="n">
        <v>7.74</v>
      </c>
      <c r="O152" t="n">
        <v>1691.97</v>
      </c>
      <c r="P152" t="n">
        <v>0</v>
      </c>
      <c r="Q152" t="n">
        <v>7.74</v>
      </c>
      <c r="R152" t="n">
        <v>7.6</v>
      </c>
      <c r="S152" t="inlineStr"/>
      <c r="T152" t="inlineStr"/>
      <c r="U152" t="inlineStr"/>
      <c r="V152" t="inlineStr"/>
      <c r="W152" t="inlineStr"/>
      <c r="X152" t="inlineStr">
        <is>
          <t>⏳ Chờ hàng về (T+0)</t>
        </is>
      </c>
      <c r="Y152">
        <f>IF(ISNUMBER(S152), ((S152-H152)/H152)-0.004, "")</f>
        <v/>
      </c>
      <c r="Z152">
        <f>IF(ISNUMBER(T152), ((T152-H152)/H152)-0.004, "")</f>
        <v/>
      </c>
      <c r="AA152">
        <f>IF(ISNUMBER(W152), ((W152-H152)/H152)-0.004, IF(P152&gt;0, ((N152-H152)/H152)-0.004, 0))</f>
        <v/>
      </c>
      <c r="AB152">
        <f>IF(AND(ISNUMBER(I152), I152&gt;0, ISNUMBER(O152), O152&gt;0), AA152-((O152-I152)/I152), AA152)</f>
        <v/>
      </c>
      <c r="AC152">
        <f>IF(ISNUMBER(Q152), (Q152-H152)/H152, 0)</f>
        <v/>
      </c>
      <c r="AD152">
        <f>IF(ISNUMBER(R152), (R152-H152)/H152, 0)</f>
        <v/>
      </c>
      <c r="AE152">
        <f>IF(ISNUMBER(Y152), IF(Y152&gt;0, "THẮNG", "THUA"), "CHỜ T+3")</f>
        <v/>
      </c>
      <c r="AF152">
        <f>IF(AND(P152=0, N152=H152, NOT(ISNUMBER(W152))), "ĐANG CHỜ", IF(AA152&gt;0, "THẮNG", "THUA"))</f>
        <v/>
      </c>
      <c r="AG152" t="inlineStr">
        <is>
          <t>https://quickchart.io/chart/render/zf-87152843-9a16-4bfe-9d58-067f153c6ba0</t>
        </is>
      </c>
      <c r="AH152">
        <f>IF(AG152&lt;&gt;"", IMAGE(AG152, 1), "Chưa có ảnh")</f>
        <v/>
      </c>
    </row>
    <row r="153" ht="95" customHeight="1">
      <c r="A153" t="inlineStr">
        <is>
          <t>2026-10-20</t>
        </is>
      </c>
      <c r="B153" t="inlineStr">
        <is>
          <t>ALGO_10</t>
        </is>
      </c>
      <c r="C153" t="inlineStr">
        <is>
          <t>🚀 BỘ 10: SÓNG ĐẦU CƠ BETA CAO &amp; DÒNG TIỀN NÓNG (HIGH-BETA)</t>
        </is>
      </c>
      <c r="D153" t="inlineStr">
        <is>
          <t>#3</t>
        </is>
      </c>
      <c r="E153" t="inlineStr">
        <is>
          <t>LAS</t>
        </is>
      </c>
      <c r="F153" t="inlineStr">
        <is>
          <t>HNX</t>
        </is>
      </c>
      <c r="G153" t="inlineStr">
        <is>
          <t>Hóa chất &amp; Phân bón</t>
        </is>
      </c>
      <c r="H153" t="n">
        <v>12.1</v>
      </c>
      <c r="I153" t="n">
        <v>1689.62</v>
      </c>
      <c r="J153" t="n">
        <v>82.56999999999999</v>
      </c>
      <c r="K153" t="n">
        <v>6.03</v>
      </c>
      <c r="L153" t="n">
        <v>13.83</v>
      </c>
      <c r="M153" t="n">
        <v>11.31</v>
      </c>
      <c r="N153" t="n">
        <v>12</v>
      </c>
      <c r="O153" t="n">
        <v>1691.97</v>
      </c>
      <c r="P153" t="n">
        <v>0</v>
      </c>
      <c r="Q153" t="n">
        <v>12.1</v>
      </c>
      <c r="R153" t="n">
        <v>12</v>
      </c>
      <c r="S153" t="inlineStr"/>
      <c r="T153" t="inlineStr"/>
      <c r="U153" t="inlineStr"/>
      <c r="V153" t="inlineStr"/>
      <c r="W153" t="inlineStr"/>
      <c r="X153" t="inlineStr">
        <is>
          <t>⏳ Chờ hàng về (T+0)</t>
        </is>
      </c>
      <c r="Y153">
        <f>IF(ISNUMBER(S153), ((S153-H153)/H153)-0.004, "")</f>
        <v/>
      </c>
      <c r="Z153">
        <f>IF(ISNUMBER(T153), ((T153-H153)/H153)-0.004, "")</f>
        <v/>
      </c>
      <c r="AA153">
        <f>IF(ISNUMBER(W153), ((W153-H153)/H153)-0.004, IF(P153&gt;0, ((N153-H153)/H153)-0.004, 0))</f>
        <v/>
      </c>
      <c r="AB153">
        <f>IF(AND(ISNUMBER(I153), I153&gt;0, ISNUMBER(O153), O153&gt;0), AA153-((O153-I153)/I153), AA153)</f>
        <v/>
      </c>
      <c r="AC153">
        <f>IF(ISNUMBER(Q153), (Q153-H153)/H153, 0)</f>
        <v/>
      </c>
      <c r="AD153">
        <f>IF(ISNUMBER(R153), (R153-H153)/H153, 0)</f>
        <v/>
      </c>
      <c r="AE153">
        <f>IF(ISNUMBER(Y153), IF(Y153&gt;0, "THẮNG", "THUA"), "CHỜ T+3")</f>
        <v/>
      </c>
      <c r="AF153">
        <f>IF(AND(P153=0, N153=H153, NOT(ISNUMBER(W153))), "ĐANG CHỜ", IF(AA153&gt;0, "THẮNG", "THUA"))</f>
        <v/>
      </c>
      <c r="AG153" t="inlineStr">
        <is>
          <t>https://quickchart.io/chart/render/zf-24dbbe6b-03c6-40a1-892b-761bf29ff956</t>
        </is>
      </c>
      <c r="AH153">
        <f>IF(AG153&lt;&gt;"", IMAGE(AG153, 1), "Chưa có ảnh")</f>
        <v/>
      </c>
    </row>
    <row r="154" ht="95" customHeight="1">
      <c r="A154" t="inlineStr">
        <is>
          <t>2026-10-20</t>
        </is>
      </c>
      <c r="B154" t="inlineStr">
        <is>
          <t>ALGO_10</t>
        </is>
      </c>
      <c r="C154" t="inlineStr">
        <is>
          <t>🚀 BỘ 10: SÓNG ĐẦU CƠ BETA CAO &amp; DÒNG TIỀN NÓNG (HIGH-BETA)</t>
        </is>
      </c>
      <c r="D154" t="inlineStr">
        <is>
          <t>#4</t>
        </is>
      </c>
      <c r="E154" t="inlineStr">
        <is>
          <t>VVS</t>
        </is>
      </c>
      <c r="F154" t="inlineStr">
        <is>
          <t>HOSE</t>
        </is>
      </c>
      <c r="G154" t="inlineStr">
        <is>
          <t>Bán lẻ &amp; Phân phối</t>
        </is>
      </c>
      <c r="H154" t="n">
        <v>88.40000000000001</v>
      </c>
      <c r="I154" t="n">
        <v>1689.62</v>
      </c>
      <c r="J154" t="n">
        <v>78.13</v>
      </c>
      <c r="K154" t="n">
        <v>2.82</v>
      </c>
      <c r="L154" t="n">
        <v>100.95</v>
      </c>
      <c r="M154" t="n">
        <v>82.69</v>
      </c>
      <c r="N154" t="n">
        <v>86</v>
      </c>
      <c r="O154" t="n">
        <v>1691.97</v>
      </c>
      <c r="P154" t="n">
        <v>0</v>
      </c>
      <c r="Q154" t="n">
        <v>88.40000000000001</v>
      </c>
      <c r="R154" t="n">
        <v>86</v>
      </c>
      <c r="S154" t="inlineStr"/>
      <c r="T154" t="inlineStr"/>
      <c r="U154" t="inlineStr"/>
      <c r="V154" t="inlineStr"/>
      <c r="W154" t="inlineStr"/>
      <c r="X154" t="inlineStr">
        <is>
          <t>⏳ Chờ hàng về (T+0)</t>
        </is>
      </c>
      <c r="Y154">
        <f>IF(ISNUMBER(S154), ((S154-H154)/H154)-0.004, "")</f>
        <v/>
      </c>
      <c r="Z154">
        <f>IF(ISNUMBER(T154), ((T154-H154)/H154)-0.004, "")</f>
        <v/>
      </c>
      <c r="AA154">
        <f>IF(ISNUMBER(W154), ((W154-H154)/H154)-0.004, IF(P154&gt;0, ((N154-H154)/H154)-0.004, 0))</f>
        <v/>
      </c>
      <c r="AB154">
        <f>IF(AND(ISNUMBER(I154), I154&gt;0, ISNUMBER(O154), O154&gt;0), AA154-((O154-I154)/I154), AA154)</f>
        <v/>
      </c>
      <c r="AC154">
        <f>IF(ISNUMBER(Q154), (Q154-H154)/H154, 0)</f>
        <v/>
      </c>
      <c r="AD154">
        <f>IF(ISNUMBER(R154), (R154-H154)/H154, 0)</f>
        <v/>
      </c>
      <c r="AE154">
        <f>IF(ISNUMBER(Y154), IF(Y154&gt;0, "THẮNG", "THUA"), "CHỜ T+3")</f>
        <v/>
      </c>
      <c r="AF154">
        <f>IF(AND(P154=0, N154=H154, NOT(ISNUMBER(W154))), "ĐANG CHỜ", IF(AA154&gt;0, "THẮNG", "THUA"))</f>
        <v/>
      </c>
      <c r="AG154" t="inlineStr">
        <is>
          <t>https://quickchart.io/chart/render/zf-cc41ab8e-cdbf-4183-a91f-5dc51086a3fe</t>
        </is>
      </c>
      <c r="AH154">
        <f>IF(AG154&lt;&gt;"", IMAGE(AG154, 1), "Chưa có ảnh")</f>
        <v/>
      </c>
    </row>
    <row r="155" ht="95" customHeight="1">
      <c r="A155" t="inlineStr">
        <is>
          <t>2026-10-20</t>
        </is>
      </c>
      <c r="B155" t="inlineStr">
        <is>
          <t>ALGO_10</t>
        </is>
      </c>
      <c r="C155" t="inlineStr">
        <is>
          <t>🚀 BỘ 10: SÓNG ĐẦU CƠ BETA CAO &amp; DÒNG TIỀN NÓNG (HIGH-BETA)</t>
        </is>
      </c>
      <c r="D155" t="inlineStr">
        <is>
          <t>#5</t>
        </is>
      </c>
      <c r="E155" t="inlineStr">
        <is>
          <t>DHA</t>
        </is>
      </c>
      <c r="F155" t="inlineStr">
        <is>
          <t>HOSE</t>
        </is>
      </c>
      <c r="G155" t="inlineStr">
        <is>
          <t>Thép &amp; VLXD</t>
        </is>
      </c>
      <c r="H155" t="n">
        <v>56.6</v>
      </c>
      <c r="I155" t="n">
        <v>1689.62</v>
      </c>
      <c r="J155" t="n">
        <v>77.84</v>
      </c>
      <c r="K155" t="n">
        <v>5.17</v>
      </c>
      <c r="L155" t="n">
        <v>63.41</v>
      </c>
      <c r="M155" t="n">
        <v>53.5</v>
      </c>
      <c r="N155" t="n">
        <v>56.6</v>
      </c>
      <c r="O155" t="n">
        <v>1691.97</v>
      </c>
      <c r="P155" t="n">
        <v>0</v>
      </c>
      <c r="Q155" t="n">
        <v>56.6</v>
      </c>
      <c r="R155" t="n">
        <v>56.6</v>
      </c>
      <c r="S155" t="inlineStr"/>
      <c r="T155" t="inlineStr"/>
      <c r="U155" t="inlineStr"/>
      <c r="V155" t="inlineStr"/>
      <c r="W155" t="inlineStr"/>
      <c r="X155" t="inlineStr">
        <is>
          <t>⏳ Chờ hàng về (T+0)</t>
        </is>
      </c>
      <c r="Y155">
        <f>IF(ISNUMBER(S155), ((S155-H155)/H155)-0.004, "")</f>
        <v/>
      </c>
      <c r="Z155">
        <f>IF(ISNUMBER(T155), ((T155-H155)/H155)-0.004, "")</f>
        <v/>
      </c>
      <c r="AA155">
        <f>IF(ISNUMBER(W155), ((W155-H155)/H155)-0.004, IF(P155&gt;0, ((N155-H155)/H155)-0.004, 0))</f>
        <v/>
      </c>
      <c r="AB155">
        <f>IF(AND(ISNUMBER(I155), I155&gt;0, ISNUMBER(O155), O155&gt;0), AA155-((O155-I155)/I155), AA155)</f>
        <v/>
      </c>
      <c r="AC155">
        <f>IF(ISNUMBER(Q155), (Q155-H155)/H155, 0)</f>
        <v/>
      </c>
      <c r="AD155">
        <f>IF(ISNUMBER(R155), (R155-H155)/H155, 0)</f>
        <v/>
      </c>
      <c r="AE155">
        <f>IF(ISNUMBER(Y155), IF(Y155&gt;0, "THẮNG", "THUA"), "CHỜ T+3")</f>
        <v/>
      </c>
      <c r="AF155">
        <f>IF(AND(P155=0, N155=H155, NOT(ISNUMBER(W155))), "ĐANG CHỜ", IF(AA155&gt;0, "THẮNG", "THUA"))</f>
        <v/>
      </c>
      <c r="AG155" t="inlineStr">
        <is>
          <t>https://quickchart.io/chart/render/zf-c8d4d75d-7721-4d97-ad04-a4a509f191a2</t>
        </is>
      </c>
      <c r="AH155">
        <f>IF(AG155&lt;&gt;"", IMAGE(AG155, 1), "Chưa có ảnh")</f>
        <v/>
      </c>
    </row>
    <row r="156" ht="95" customHeight="1">
      <c r="A156" t="inlineStr">
        <is>
          <t>2026-10-20</t>
        </is>
      </c>
      <c r="B156" t="inlineStr">
        <is>
          <t>ALGO_12</t>
        </is>
      </c>
      <c r="C156" t="inlineStr">
        <is>
          <t>🏆 BỘ 12: MẪU HÌNH SIÊU CỔ PHIẾU SEPA (MINERVINI TREND TEMPLATE)</t>
        </is>
      </c>
      <c r="D156" t="inlineStr">
        <is>
          <t>#1</t>
        </is>
      </c>
      <c r="E156" t="inlineStr">
        <is>
          <t>MSR</t>
        </is>
      </c>
      <c r="F156" t="inlineStr">
        <is>
          <t>UPCOM</t>
        </is>
      </c>
      <c r="G156" t="inlineStr">
        <is>
          <t>Bán lẻ &amp; Phân phối</t>
        </is>
      </c>
      <c r="H156" t="n">
        <v>65</v>
      </c>
      <c r="I156" t="n">
        <v>1689.62</v>
      </c>
      <c r="J156" t="n">
        <v>224.18</v>
      </c>
      <c r="K156" t="n">
        <v>0.32</v>
      </c>
      <c r="L156" t="n">
        <v>74.3</v>
      </c>
      <c r="M156" t="n">
        <v>60.78</v>
      </c>
      <c r="N156" t="n">
        <v>65.09999999999999</v>
      </c>
      <c r="O156" t="n">
        <v>1691.97</v>
      </c>
      <c r="P156" t="n">
        <v>0</v>
      </c>
      <c r="Q156" t="n">
        <v>65.40000000000001</v>
      </c>
      <c r="R156" t="n">
        <v>65</v>
      </c>
      <c r="S156" t="inlineStr"/>
      <c r="T156" t="inlineStr"/>
      <c r="U156" t="inlineStr"/>
      <c r="V156" t="inlineStr"/>
      <c r="W156" t="inlineStr"/>
      <c r="X156" t="inlineStr">
        <is>
          <t>⏳ Chờ hàng về (T+0)</t>
        </is>
      </c>
      <c r="Y156">
        <f>IF(ISNUMBER(S156), ((S156-H156)/H156)-0.004, "")</f>
        <v/>
      </c>
      <c r="Z156">
        <f>IF(ISNUMBER(T156), ((T156-H156)/H156)-0.004, "")</f>
        <v/>
      </c>
      <c r="AA156">
        <f>IF(ISNUMBER(W156), ((W156-H156)/H156)-0.004, IF(P156&gt;0, ((N156-H156)/H156)-0.004, 0))</f>
        <v/>
      </c>
      <c r="AB156">
        <f>IF(AND(ISNUMBER(I156), I156&gt;0, ISNUMBER(O156), O156&gt;0), AA156-((O156-I156)/I156), AA156)</f>
        <v/>
      </c>
      <c r="AC156">
        <f>IF(ISNUMBER(Q156), (Q156-H156)/H156, 0)</f>
        <v/>
      </c>
      <c r="AD156">
        <f>IF(ISNUMBER(R156), (R156-H156)/H156, 0)</f>
        <v/>
      </c>
      <c r="AE156">
        <f>IF(ISNUMBER(Y156), IF(Y156&gt;0, "THẮNG", "THUA"), "CHỜ T+3")</f>
        <v/>
      </c>
      <c r="AF156">
        <f>IF(AND(P156=0, N156=H156, NOT(ISNUMBER(W156))), "ĐANG CHỜ", IF(AA156&gt;0, "THẮNG", "THUA"))</f>
        <v/>
      </c>
      <c r="AG156" t="inlineStr">
        <is>
          <t>https://quickchart.io/chart/render/zf-3f6dc98d-7199-4d6f-a4c6-284afd4c1386</t>
        </is>
      </c>
      <c r="AH156">
        <f>IF(AG156&lt;&gt;"", IMAGE(AG156, 1), "Chưa có ảnh")</f>
        <v/>
      </c>
    </row>
    <row r="157" ht="95" customHeight="1">
      <c r="A157" t="inlineStr">
        <is>
          <t>2026-10-20</t>
        </is>
      </c>
      <c r="B157" t="inlineStr">
        <is>
          <t>ALGO_12</t>
        </is>
      </c>
      <c r="C157" t="inlineStr">
        <is>
          <t>🏆 BỘ 12: MẪU HÌNH SIÊU CỔ PHIẾU SEPA (MINERVINI TREND TEMPLATE)</t>
        </is>
      </c>
      <c r="D157" t="inlineStr">
        <is>
          <t>#2</t>
        </is>
      </c>
      <c r="E157" t="inlineStr">
        <is>
          <t>MSB</t>
        </is>
      </c>
      <c r="F157" t="inlineStr">
        <is>
          <t>HOSE</t>
        </is>
      </c>
      <c r="G157" t="inlineStr">
        <is>
          <t>Ngân hàng</t>
        </is>
      </c>
      <c r="H157" t="n">
        <v>14.9</v>
      </c>
      <c r="I157" t="n">
        <v>1689.62</v>
      </c>
      <c r="J157" t="n">
        <v>122.46</v>
      </c>
      <c r="K157" t="n">
        <v>0.34</v>
      </c>
      <c r="L157" t="n">
        <v>16.24</v>
      </c>
      <c r="M157" t="n">
        <v>14.29</v>
      </c>
      <c r="N157" t="n">
        <v>15</v>
      </c>
      <c r="O157" t="n">
        <v>1691.97</v>
      </c>
      <c r="P157" t="n">
        <v>0</v>
      </c>
      <c r="Q157" t="n">
        <v>15</v>
      </c>
      <c r="R157" t="n">
        <v>14.9</v>
      </c>
      <c r="S157" t="inlineStr"/>
      <c r="T157" t="inlineStr"/>
      <c r="U157" t="inlineStr"/>
      <c r="V157" t="inlineStr"/>
      <c r="W157" t="inlineStr"/>
      <c r="X157" t="inlineStr">
        <is>
          <t>⏳ Chờ hàng về (T+0)</t>
        </is>
      </c>
      <c r="Y157">
        <f>IF(ISNUMBER(S157), ((S157-H157)/H157)-0.004, "")</f>
        <v/>
      </c>
      <c r="Z157">
        <f>IF(ISNUMBER(T157), ((T157-H157)/H157)-0.004, "")</f>
        <v/>
      </c>
      <c r="AA157">
        <f>IF(ISNUMBER(W157), ((W157-H157)/H157)-0.004, IF(P157&gt;0, ((N157-H157)/H157)-0.004, 0))</f>
        <v/>
      </c>
      <c r="AB157">
        <f>IF(AND(ISNUMBER(I157), I157&gt;0, ISNUMBER(O157), O157&gt;0), AA157-((O157-I157)/I157), AA157)</f>
        <v/>
      </c>
      <c r="AC157">
        <f>IF(ISNUMBER(Q157), (Q157-H157)/H157, 0)</f>
        <v/>
      </c>
      <c r="AD157">
        <f>IF(ISNUMBER(R157), (R157-H157)/H157, 0)</f>
        <v/>
      </c>
      <c r="AE157">
        <f>IF(ISNUMBER(Y157), IF(Y157&gt;0, "THẮNG", "THUA"), "CHỜ T+3")</f>
        <v/>
      </c>
      <c r="AF157">
        <f>IF(AND(P157=0, N157=H157, NOT(ISNUMBER(W157))), "ĐANG CHỜ", IF(AA157&gt;0, "THẮNG", "THUA"))</f>
        <v/>
      </c>
      <c r="AG157" t="inlineStr">
        <is>
          <t>https://quickchart.io/chart/render/zf-2239a254-0c20-4f84-a14c-a7b53c7d5ded</t>
        </is>
      </c>
      <c r="AH157">
        <f>IF(AG157&lt;&gt;"", IMAGE(AG157, 1), "Chưa có ảnh")</f>
        <v/>
      </c>
    </row>
    <row r="158" ht="95" customHeight="1">
      <c r="A158" t="inlineStr">
        <is>
          <t>2026-10-20</t>
        </is>
      </c>
      <c r="B158" t="inlineStr">
        <is>
          <t>ALGO_12</t>
        </is>
      </c>
      <c r="C158" t="inlineStr">
        <is>
          <t>🏆 BỘ 12: MẪU HÌNH SIÊU CỔ PHIẾU SEPA (MINERVINI TREND TEMPLATE)</t>
        </is>
      </c>
      <c r="D158" t="inlineStr">
        <is>
          <t>#3</t>
        </is>
      </c>
      <c r="E158" t="inlineStr">
        <is>
          <t>GMD</t>
        </is>
      </c>
      <c r="F158" t="inlineStr">
        <is>
          <t>HOSE</t>
        </is>
      </c>
      <c r="G158" t="inlineStr">
        <is>
          <t>Cảng biển &amp; Vận tải</t>
        </is>
      </c>
      <c r="H158" t="n">
        <v>54.9</v>
      </c>
      <c r="I158" t="n">
        <v>1689.62</v>
      </c>
      <c r="J158" t="n">
        <v>94.76000000000001</v>
      </c>
      <c r="K158" t="n">
        <v>0.57</v>
      </c>
      <c r="L158" t="n">
        <v>60.11</v>
      </c>
      <c r="M158" t="n">
        <v>52.53</v>
      </c>
      <c r="N158" t="n">
        <v>55</v>
      </c>
      <c r="O158" t="n">
        <v>1691.97</v>
      </c>
      <c r="P158" t="n">
        <v>0</v>
      </c>
      <c r="Q158" t="n">
        <v>55</v>
      </c>
      <c r="R158" t="n">
        <v>54.3</v>
      </c>
      <c r="S158" t="inlineStr"/>
      <c r="T158" t="inlineStr"/>
      <c r="U158" t="inlineStr"/>
      <c r="V158" t="inlineStr"/>
      <c r="W158" t="inlineStr"/>
      <c r="X158" t="inlineStr">
        <is>
          <t>⏳ Chờ hàng về (T+0)</t>
        </is>
      </c>
      <c r="Y158">
        <f>IF(ISNUMBER(S158), ((S158-H158)/H158)-0.004, "")</f>
        <v/>
      </c>
      <c r="Z158">
        <f>IF(ISNUMBER(T158), ((T158-H158)/H158)-0.004, "")</f>
        <v/>
      </c>
      <c r="AA158">
        <f>IF(ISNUMBER(W158), ((W158-H158)/H158)-0.004, IF(P158&gt;0, ((N158-H158)/H158)-0.004, 0))</f>
        <v/>
      </c>
      <c r="AB158">
        <f>IF(AND(ISNUMBER(I158), I158&gt;0, ISNUMBER(O158), O158&gt;0), AA158-((O158-I158)/I158), AA158)</f>
        <v/>
      </c>
      <c r="AC158">
        <f>IF(ISNUMBER(Q158), (Q158-H158)/H158, 0)</f>
        <v/>
      </c>
      <c r="AD158">
        <f>IF(ISNUMBER(R158), (R158-H158)/H158, 0)</f>
        <v/>
      </c>
      <c r="AE158">
        <f>IF(ISNUMBER(Y158), IF(Y158&gt;0, "THẮNG", "THUA"), "CHỜ T+3")</f>
        <v/>
      </c>
      <c r="AF158">
        <f>IF(AND(P158=0, N158=H158, NOT(ISNUMBER(W158))), "ĐANG CHỜ", IF(AA158&gt;0, "THẮNG", "THUA"))</f>
        <v/>
      </c>
      <c r="AG158" t="inlineStr">
        <is>
          <t>https://quickchart.io/chart/render/zf-5af1d6d3-d519-47d2-8574-17b81f674470</t>
        </is>
      </c>
      <c r="AH158">
        <f>IF(AG158&lt;&gt;"", IMAGE(AG158, 1), "Chưa có ảnh")</f>
        <v/>
      </c>
    </row>
    <row r="159" ht="95" customHeight="1">
      <c r="A159" t="inlineStr">
        <is>
          <t>2026-10-20</t>
        </is>
      </c>
      <c r="B159" t="inlineStr">
        <is>
          <t>ALGO_12</t>
        </is>
      </c>
      <c r="C159" t="inlineStr">
        <is>
          <t>🏆 BỘ 12: MẪU HÌNH SIÊU CỔ PHIẾU SEPA (MINERVINI TREND TEMPLATE)</t>
        </is>
      </c>
      <c r="D159" t="inlineStr">
        <is>
          <t>#4</t>
        </is>
      </c>
      <c r="E159" t="inlineStr">
        <is>
          <t>TLG</t>
        </is>
      </c>
      <c r="F159" t="inlineStr">
        <is>
          <t>HOSE</t>
        </is>
      </c>
      <c r="G159" t="inlineStr">
        <is>
          <t>Hàng tiêu dùng</t>
        </is>
      </c>
      <c r="H159" t="n">
        <v>57</v>
      </c>
      <c r="I159" t="n">
        <v>1689.62</v>
      </c>
      <c r="J159" t="n">
        <v>93.08</v>
      </c>
      <c r="K159" t="n">
        <v>1.62</v>
      </c>
      <c r="L159" t="n">
        <v>62.14</v>
      </c>
      <c r="M159" t="n">
        <v>54.67</v>
      </c>
      <c r="N159" t="n">
        <v>56.9</v>
      </c>
      <c r="O159" t="n">
        <v>1691.97</v>
      </c>
      <c r="P159" t="n">
        <v>0</v>
      </c>
      <c r="Q159" t="n">
        <v>57</v>
      </c>
      <c r="R159" t="n">
        <v>56.8</v>
      </c>
      <c r="S159" t="inlineStr"/>
      <c r="T159" t="inlineStr"/>
      <c r="U159" t="inlineStr"/>
      <c r="V159" t="inlineStr"/>
      <c r="W159" t="inlineStr"/>
      <c r="X159" t="inlineStr">
        <is>
          <t>⏳ Chờ hàng về (T+0)</t>
        </is>
      </c>
      <c r="Y159">
        <f>IF(ISNUMBER(S159), ((S159-H159)/H159)-0.004, "")</f>
        <v/>
      </c>
      <c r="Z159">
        <f>IF(ISNUMBER(T159), ((T159-H159)/H159)-0.004, "")</f>
        <v/>
      </c>
      <c r="AA159">
        <f>IF(ISNUMBER(W159), ((W159-H159)/H159)-0.004, IF(P159&gt;0, ((N159-H159)/H159)-0.004, 0))</f>
        <v/>
      </c>
      <c r="AB159">
        <f>IF(AND(ISNUMBER(I159), I159&gt;0, ISNUMBER(O159), O159&gt;0), AA159-((O159-I159)/I159), AA159)</f>
        <v/>
      </c>
      <c r="AC159">
        <f>IF(ISNUMBER(Q159), (Q159-H159)/H159, 0)</f>
        <v/>
      </c>
      <c r="AD159">
        <f>IF(ISNUMBER(R159), (R159-H159)/H159, 0)</f>
        <v/>
      </c>
      <c r="AE159">
        <f>IF(ISNUMBER(Y159), IF(Y159&gt;0, "THẮNG", "THUA"), "CHỜ T+3")</f>
        <v/>
      </c>
      <c r="AF159">
        <f>IF(AND(P159=0, N159=H159, NOT(ISNUMBER(W159))), "ĐANG CHỜ", IF(AA159&gt;0, "THẮNG", "THUA"))</f>
        <v/>
      </c>
      <c r="AG159" t="inlineStr">
        <is>
          <t>https://quickchart.io/chart/render/zf-b8617cce-832a-418e-9a45-6c25157eae6a</t>
        </is>
      </c>
      <c r="AH159">
        <f>IF(AG159&lt;&gt;"", IMAGE(AG159, 1), "Chưa có ảnh")</f>
        <v/>
      </c>
    </row>
    <row r="160" ht="95" customHeight="1">
      <c r="A160" t="inlineStr">
        <is>
          <t>2026-10-20</t>
        </is>
      </c>
      <c r="B160" t="inlineStr">
        <is>
          <t>ALGO_12</t>
        </is>
      </c>
      <c r="C160" t="inlineStr">
        <is>
          <t>🏆 BỘ 12: MẪU HÌNH SIÊU CỔ PHIẾU SEPA (MINERVINI TREND TEMPLATE)</t>
        </is>
      </c>
      <c r="D160" t="inlineStr">
        <is>
          <t>#5</t>
        </is>
      </c>
      <c r="E160" t="inlineStr">
        <is>
          <t>DRI</t>
        </is>
      </c>
      <c r="F160" t="inlineStr">
        <is>
          <t>UPCOM</t>
        </is>
      </c>
      <c r="G160" t="inlineStr">
        <is>
          <t>Khai khoáng &amp; VLXD</t>
        </is>
      </c>
      <c r="H160" t="n">
        <v>16.1</v>
      </c>
      <c r="I160" t="n">
        <v>1689.62</v>
      </c>
      <c r="J160" t="n">
        <v>88.33</v>
      </c>
      <c r="K160" t="n">
        <v>0.37</v>
      </c>
      <c r="L160" t="n">
        <v>18.4</v>
      </c>
      <c r="M160" t="n">
        <v>15.05</v>
      </c>
      <c r="N160" t="n">
        <v>16.2</v>
      </c>
      <c r="O160" t="n">
        <v>1691.97</v>
      </c>
      <c r="P160" t="n">
        <v>0</v>
      </c>
      <c r="Q160" t="n">
        <v>16.2</v>
      </c>
      <c r="R160" t="n">
        <v>16</v>
      </c>
      <c r="S160" t="inlineStr"/>
      <c r="T160" t="inlineStr"/>
      <c r="U160" t="inlineStr"/>
      <c r="V160" t="inlineStr"/>
      <c r="W160" t="inlineStr"/>
      <c r="X160" t="inlineStr">
        <is>
          <t>⏳ Chờ hàng về (T+0)</t>
        </is>
      </c>
      <c r="Y160">
        <f>IF(ISNUMBER(S160), ((S160-H160)/H160)-0.004, "")</f>
        <v/>
      </c>
      <c r="Z160">
        <f>IF(ISNUMBER(T160), ((T160-H160)/H160)-0.004, "")</f>
        <v/>
      </c>
      <c r="AA160">
        <f>IF(ISNUMBER(W160), ((W160-H160)/H160)-0.004, IF(P160&gt;0, ((N160-H160)/H160)-0.004, 0))</f>
        <v/>
      </c>
      <c r="AB160">
        <f>IF(AND(ISNUMBER(I160), I160&gt;0, ISNUMBER(O160), O160&gt;0), AA160-((O160-I160)/I160), AA160)</f>
        <v/>
      </c>
      <c r="AC160">
        <f>IF(ISNUMBER(Q160), (Q160-H160)/H160, 0)</f>
        <v/>
      </c>
      <c r="AD160">
        <f>IF(ISNUMBER(R160), (R160-H160)/H160, 0)</f>
        <v/>
      </c>
      <c r="AE160">
        <f>IF(ISNUMBER(Y160), IF(Y160&gt;0, "THẮNG", "THUA"), "CHỜ T+3")</f>
        <v/>
      </c>
      <c r="AF160">
        <f>IF(AND(P160=0, N160=H160, NOT(ISNUMBER(W160))), "ĐANG CHỜ", IF(AA160&gt;0, "THẮNG", "THUA"))</f>
        <v/>
      </c>
      <c r="AG160" t="inlineStr">
        <is>
          <t>https://quickchart.io/chart/render/zf-7cabb9a7-349f-4ba5-8bb4-8506d9d95fe7</t>
        </is>
      </c>
      <c r="AH160">
        <f>IF(AG160&lt;&gt;"", IMAGE(AG160, 1), "Chưa có ảnh")</f>
        <v/>
      </c>
    </row>
    <row r="161" ht="95" customHeight="1">
      <c r="A161" t="inlineStr">
        <is>
          <t>2026-10-20</t>
        </is>
      </c>
      <c r="B161" t="inlineStr">
        <is>
          <t>ALGO_13</t>
        </is>
      </c>
      <c r="C161" t="inlineStr">
        <is>
          <t>☄️ BỘ 13: BỨT PHÁ KHOẢNG TRỐNG GIÁ KÈM CẦU LỚN (POWER GAP-UP)</t>
        </is>
      </c>
      <c r="D161" t="inlineStr">
        <is>
          <t>#1</t>
        </is>
      </c>
      <c r="E161" t="inlineStr">
        <is>
          <t>AGM</t>
        </is>
      </c>
      <c r="F161" t="inlineStr">
        <is>
          <t>UPCOM</t>
        </is>
      </c>
      <c r="G161" t="inlineStr">
        <is>
          <t>Thực phẩm &amp; Tiêu dùng</t>
        </is>
      </c>
      <c r="H161" t="n">
        <v>2.1</v>
      </c>
      <c r="I161" t="n">
        <v>1689.62</v>
      </c>
      <c r="J161" t="n">
        <v>111</v>
      </c>
      <c r="K161" t="n">
        <v>59.16</v>
      </c>
      <c r="L161" t="n">
        <v>2.4</v>
      </c>
      <c r="M161" t="n">
        <v>1.96</v>
      </c>
      <c r="N161" t="n">
        <v>2.1</v>
      </c>
      <c r="O161" t="n">
        <v>1691.97</v>
      </c>
      <c r="P161" t="n">
        <v>0</v>
      </c>
      <c r="Q161" t="n">
        <v>2.1</v>
      </c>
      <c r="R161" t="n">
        <v>2.1</v>
      </c>
      <c r="S161" t="inlineStr"/>
      <c r="T161" t="inlineStr"/>
      <c r="U161" t="inlineStr"/>
      <c r="V161" t="inlineStr"/>
      <c r="W161" t="inlineStr"/>
      <c r="X161" t="inlineStr">
        <is>
          <t>⏳ Chờ hàng về (T+0)</t>
        </is>
      </c>
      <c r="Y161">
        <f>IF(ISNUMBER(S161), ((S161-H161)/H161)-0.004, "")</f>
        <v/>
      </c>
      <c r="Z161">
        <f>IF(ISNUMBER(T161), ((T161-H161)/H161)-0.004, "")</f>
        <v/>
      </c>
      <c r="AA161">
        <f>IF(ISNUMBER(W161), ((W161-H161)/H161)-0.004, IF(P161&gt;0, ((N161-H161)/H161)-0.004, 0))</f>
        <v/>
      </c>
      <c r="AB161">
        <f>IF(AND(ISNUMBER(I161), I161&gt;0, ISNUMBER(O161), O161&gt;0), AA161-((O161-I161)/I161), AA161)</f>
        <v/>
      </c>
      <c r="AC161">
        <f>IF(ISNUMBER(Q161), (Q161-H161)/H161, 0)</f>
        <v/>
      </c>
      <c r="AD161">
        <f>IF(ISNUMBER(R161), (R161-H161)/H161, 0)</f>
        <v/>
      </c>
      <c r="AE161">
        <f>IF(ISNUMBER(Y161), IF(Y161&gt;0, "THẮNG", "THUA"), "CHỜ T+3")</f>
        <v/>
      </c>
      <c r="AF161">
        <f>IF(AND(P161=0, N161=H161, NOT(ISNUMBER(W161))), "ĐANG CHỜ", IF(AA161&gt;0, "THẮNG", "THUA"))</f>
        <v/>
      </c>
      <c r="AG161" t="inlineStr">
        <is>
          <t>https://quickchart.io/chart/render/zf-6d3459e4-3839-48d4-98bd-c4880b7d13b7</t>
        </is>
      </c>
      <c r="AH161">
        <f>IF(AG161&lt;&gt;"", IMAGE(AG161, 1), "Chưa có ảnh")</f>
        <v/>
      </c>
    </row>
    <row r="162" ht="95" customHeight="1">
      <c r="A162" t="inlineStr">
        <is>
          <t>2026-10-20</t>
        </is>
      </c>
      <c r="B162" t="inlineStr">
        <is>
          <t>ALGO_13</t>
        </is>
      </c>
      <c r="C162" t="inlineStr">
        <is>
          <t>☄️ BỘ 13: BỨT PHÁ KHOẢNG TRỐNG GIÁ KÈM CẦU LỚN (POWER GAP-UP)</t>
        </is>
      </c>
      <c r="D162" t="inlineStr">
        <is>
          <t>#2</t>
        </is>
      </c>
      <c r="E162" t="inlineStr">
        <is>
          <t>DDV</t>
        </is>
      </c>
      <c r="F162" t="inlineStr">
        <is>
          <t>UPCOM</t>
        </is>
      </c>
      <c r="G162" t="inlineStr">
        <is>
          <t>Hóa chất &amp; Phân bón</t>
        </is>
      </c>
      <c r="H162" t="n">
        <v>17.9</v>
      </c>
      <c r="I162" t="n">
        <v>1689.62</v>
      </c>
      <c r="J162" t="n">
        <v>56.67</v>
      </c>
      <c r="K162" t="n">
        <v>3.38</v>
      </c>
      <c r="L162" t="n">
        <v>20.4</v>
      </c>
      <c r="M162" t="n">
        <v>16.77</v>
      </c>
      <c r="N162" t="n">
        <v>17.8</v>
      </c>
      <c r="O162" t="n">
        <v>1691.97</v>
      </c>
      <c r="P162" t="n">
        <v>0</v>
      </c>
      <c r="Q162" t="n">
        <v>17.9</v>
      </c>
      <c r="R162" t="n">
        <v>17.6</v>
      </c>
      <c r="S162" t="inlineStr"/>
      <c r="T162" t="inlineStr"/>
      <c r="U162" t="inlineStr"/>
      <c r="V162" t="inlineStr"/>
      <c r="W162" t="inlineStr"/>
      <c r="X162" t="inlineStr">
        <is>
          <t>⏳ Chờ hàng về (T+0)</t>
        </is>
      </c>
      <c r="Y162">
        <f>IF(ISNUMBER(S162), ((S162-H162)/H162)-0.004, "")</f>
        <v/>
      </c>
      <c r="Z162">
        <f>IF(ISNUMBER(T162), ((T162-H162)/H162)-0.004, "")</f>
        <v/>
      </c>
      <c r="AA162">
        <f>IF(ISNUMBER(W162), ((W162-H162)/H162)-0.004, IF(P162&gt;0, ((N162-H162)/H162)-0.004, 0))</f>
        <v/>
      </c>
      <c r="AB162">
        <f>IF(AND(ISNUMBER(I162), I162&gt;0, ISNUMBER(O162), O162&gt;0), AA162-((O162-I162)/I162), AA162)</f>
        <v/>
      </c>
      <c r="AC162">
        <f>IF(ISNUMBER(Q162), (Q162-H162)/H162, 0)</f>
        <v/>
      </c>
      <c r="AD162">
        <f>IF(ISNUMBER(R162), (R162-H162)/H162, 0)</f>
        <v/>
      </c>
      <c r="AE162">
        <f>IF(ISNUMBER(Y162), IF(Y162&gt;0, "THẮNG", "THUA"), "CHỜ T+3")</f>
        <v/>
      </c>
      <c r="AF162">
        <f>IF(AND(P162=0, N162=H162, NOT(ISNUMBER(W162))), "ĐANG CHỜ", IF(AA162&gt;0, "THẮNG", "THUA"))</f>
        <v/>
      </c>
      <c r="AG162" t="inlineStr">
        <is>
          <t>https://quickchart.io/chart/render/zf-a12ef9e6-1847-4868-a721-328cc61a99a3</t>
        </is>
      </c>
      <c r="AH162">
        <f>IF(AG162&lt;&gt;"", IMAGE(AG162, 1), "Chưa có ảnh")</f>
        <v/>
      </c>
    </row>
    <row r="163" ht="95" customHeight="1">
      <c r="A163" t="inlineStr">
        <is>
          <t>2026-10-20</t>
        </is>
      </c>
      <c r="B163" t="inlineStr">
        <is>
          <t>ALGO_13</t>
        </is>
      </c>
      <c r="C163" t="inlineStr">
        <is>
          <t>☄️ BỘ 13: BỨT PHÁ KHOẢNG TRỐNG GIÁ KÈM CẦU LỚN (POWER GAP-UP)</t>
        </is>
      </c>
      <c r="D163" t="inlineStr">
        <is>
          <t>#3</t>
        </is>
      </c>
      <c r="E163" t="inlineStr">
        <is>
          <t>NT2</t>
        </is>
      </c>
      <c r="F163" t="inlineStr">
        <is>
          <t>HOSE</t>
        </is>
      </c>
      <c r="G163" t="inlineStr">
        <is>
          <t>Dầu khí &amp; Năng lượng</t>
        </is>
      </c>
      <c r="H163" t="n">
        <v>24.2</v>
      </c>
      <c r="I163" t="n">
        <v>1689.62</v>
      </c>
      <c r="J163" t="n">
        <v>52.28</v>
      </c>
      <c r="K163" t="n">
        <v>3.02</v>
      </c>
      <c r="L163" t="n">
        <v>26.37</v>
      </c>
      <c r="M163" t="n">
        <v>23.21</v>
      </c>
      <c r="N163" t="n">
        <v>24.1</v>
      </c>
      <c r="O163" t="n">
        <v>1691.97</v>
      </c>
      <c r="P163" t="n">
        <v>0</v>
      </c>
      <c r="Q163" t="n">
        <v>24.2</v>
      </c>
      <c r="R163" t="n">
        <v>24.1</v>
      </c>
      <c r="S163" t="inlineStr"/>
      <c r="T163" t="inlineStr"/>
      <c r="U163" t="inlineStr"/>
      <c r="V163" t="inlineStr"/>
      <c r="W163" t="inlineStr"/>
      <c r="X163" t="inlineStr">
        <is>
          <t>⏳ Chờ hàng về (T+0)</t>
        </is>
      </c>
      <c r="Y163">
        <f>IF(ISNUMBER(S163), ((S163-H163)/H163)-0.004, "")</f>
        <v/>
      </c>
      <c r="Z163">
        <f>IF(ISNUMBER(T163), ((T163-H163)/H163)-0.004, "")</f>
        <v/>
      </c>
      <c r="AA163">
        <f>IF(ISNUMBER(W163), ((W163-H163)/H163)-0.004, IF(P163&gt;0, ((N163-H163)/H163)-0.004, 0))</f>
        <v/>
      </c>
      <c r="AB163">
        <f>IF(AND(ISNUMBER(I163), I163&gt;0, ISNUMBER(O163), O163&gt;0), AA163-((O163-I163)/I163), AA163)</f>
        <v/>
      </c>
      <c r="AC163">
        <f>IF(ISNUMBER(Q163), (Q163-H163)/H163, 0)</f>
        <v/>
      </c>
      <c r="AD163">
        <f>IF(ISNUMBER(R163), (R163-H163)/H163, 0)</f>
        <v/>
      </c>
      <c r="AE163">
        <f>IF(ISNUMBER(Y163), IF(Y163&gt;0, "THẮNG", "THUA"), "CHỜ T+3")</f>
        <v/>
      </c>
      <c r="AF163">
        <f>IF(AND(P163=0, N163=H163, NOT(ISNUMBER(W163))), "ĐANG CHỜ", IF(AA163&gt;0, "THẮNG", "THUA"))</f>
        <v/>
      </c>
      <c r="AG163" t="inlineStr">
        <is>
          <t>https://quickchart.io/chart/render/zf-279b5f95-6f7a-4493-9b24-dd85c7a022a9</t>
        </is>
      </c>
      <c r="AH163">
        <f>IF(AG163&lt;&gt;"", IMAGE(AG163, 1), "Chưa có ảnh")</f>
        <v/>
      </c>
    </row>
    <row r="164" ht="95" customHeight="1">
      <c r="A164" t="inlineStr">
        <is>
          <t>2026-10-20</t>
        </is>
      </c>
      <c r="B164" t="inlineStr">
        <is>
          <t>ALGO_13</t>
        </is>
      </c>
      <c r="C164" t="inlineStr">
        <is>
          <t>☄️ BỘ 13: BỨT PHÁ KHOẢNG TRỐNG GIÁ KÈM CẦU LỚN (POWER GAP-UP)</t>
        </is>
      </c>
      <c r="D164" t="inlineStr">
        <is>
          <t>#4</t>
        </is>
      </c>
      <c r="E164" t="inlineStr">
        <is>
          <t>PAC</t>
        </is>
      </c>
      <c r="F164" t="inlineStr">
        <is>
          <t>HOSE</t>
        </is>
      </c>
      <c r="G164" t="inlineStr">
        <is>
          <t>Sản xuất Công nghiệp</t>
        </is>
      </c>
      <c r="H164" t="n">
        <v>15.35</v>
      </c>
      <c r="I164" t="n">
        <v>1689.62</v>
      </c>
      <c r="J164" t="n">
        <v>50.53</v>
      </c>
      <c r="K164" t="n">
        <v>2.88</v>
      </c>
      <c r="L164" t="n">
        <v>17.4</v>
      </c>
      <c r="M164" t="n">
        <v>14.42</v>
      </c>
      <c r="N164" t="n">
        <v>15.4</v>
      </c>
      <c r="O164" t="n">
        <v>1691.97</v>
      </c>
      <c r="P164" t="n">
        <v>0</v>
      </c>
      <c r="Q164" t="n">
        <v>15.4</v>
      </c>
      <c r="R164" t="n">
        <v>15.25</v>
      </c>
      <c r="S164" t="inlineStr"/>
      <c r="T164" t="inlineStr"/>
      <c r="U164" t="inlineStr"/>
      <c r="V164" t="inlineStr"/>
      <c r="W164" t="inlineStr"/>
      <c r="X164" t="inlineStr">
        <is>
          <t>⏳ Chờ hàng về (T+0)</t>
        </is>
      </c>
      <c r="Y164">
        <f>IF(ISNUMBER(S164), ((S164-H164)/H164)-0.004, "")</f>
        <v/>
      </c>
      <c r="Z164">
        <f>IF(ISNUMBER(T164), ((T164-H164)/H164)-0.004, "")</f>
        <v/>
      </c>
      <c r="AA164">
        <f>IF(ISNUMBER(W164), ((W164-H164)/H164)-0.004, IF(P164&gt;0, ((N164-H164)/H164)-0.004, 0))</f>
        <v/>
      </c>
      <c r="AB164">
        <f>IF(AND(ISNUMBER(I164), I164&gt;0, ISNUMBER(O164), O164&gt;0), AA164-((O164-I164)/I164), AA164)</f>
        <v/>
      </c>
      <c r="AC164">
        <f>IF(ISNUMBER(Q164), (Q164-H164)/H164, 0)</f>
        <v/>
      </c>
      <c r="AD164">
        <f>IF(ISNUMBER(R164), (R164-H164)/H164, 0)</f>
        <v/>
      </c>
      <c r="AE164">
        <f>IF(ISNUMBER(Y164), IF(Y164&gt;0, "THẮNG", "THUA"), "CHỜ T+3")</f>
        <v/>
      </c>
      <c r="AF164">
        <f>IF(AND(P164=0, N164=H164, NOT(ISNUMBER(W164))), "ĐANG CHỜ", IF(AA164&gt;0, "THẮNG", "THUA"))</f>
        <v/>
      </c>
      <c r="AG164" t="inlineStr">
        <is>
          <t>https://quickchart.io/chart/render/zf-237b2cda-b8f8-4274-999e-fb23a32bfa79</t>
        </is>
      </c>
      <c r="AH164">
        <f>IF(AG164&lt;&gt;"", IMAGE(AG164, 1), "Chưa có ảnh")</f>
        <v/>
      </c>
    </row>
    <row r="165" ht="95" customHeight="1">
      <c r="A165" t="inlineStr">
        <is>
          <t>2026-10-20</t>
        </is>
      </c>
      <c r="B165" t="inlineStr">
        <is>
          <t>ALGO_13</t>
        </is>
      </c>
      <c r="C165" t="inlineStr">
        <is>
          <t>☄️ BỘ 13: BỨT PHÁ KHOẢNG TRỐNG GIÁ KÈM CẦU LỚN (POWER GAP-UP)</t>
        </is>
      </c>
      <c r="D165" t="inlineStr">
        <is>
          <t>#5</t>
        </is>
      </c>
      <c r="E165" t="inlineStr">
        <is>
          <t>TNG</t>
        </is>
      </c>
      <c r="F165" t="inlineStr">
        <is>
          <t>HNX</t>
        </is>
      </c>
      <c r="G165" t="inlineStr">
        <is>
          <t>Thủy sản &amp; Xuất khẩu</t>
        </is>
      </c>
      <c r="H165" t="n">
        <v>19.1</v>
      </c>
      <c r="I165" t="n">
        <v>1689.62</v>
      </c>
      <c r="J165" t="n">
        <v>48.96</v>
      </c>
      <c r="K165" t="n">
        <v>3.18</v>
      </c>
      <c r="L165" t="n">
        <v>21.64</v>
      </c>
      <c r="M165" t="n">
        <v>17.95</v>
      </c>
      <c r="N165" t="n">
        <v>19</v>
      </c>
      <c r="O165" t="n">
        <v>1691.97</v>
      </c>
      <c r="P165" t="n">
        <v>0</v>
      </c>
      <c r="Q165" t="n">
        <v>19.1</v>
      </c>
      <c r="R165" t="n">
        <v>18.9</v>
      </c>
      <c r="S165" t="inlineStr"/>
      <c r="T165" t="inlineStr"/>
      <c r="U165" t="inlineStr"/>
      <c r="V165" t="inlineStr"/>
      <c r="W165" t="inlineStr"/>
      <c r="X165" t="inlineStr">
        <is>
          <t>⏳ Chờ hàng về (T+0)</t>
        </is>
      </c>
      <c r="Y165">
        <f>IF(ISNUMBER(S165), ((S165-H165)/H165)-0.004, "")</f>
        <v/>
      </c>
      <c r="Z165">
        <f>IF(ISNUMBER(T165), ((T165-H165)/H165)-0.004, "")</f>
        <v/>
      </c>
      <c r="AA165">
        <f>IF(ISNUMBER(W165), ((W165-H165)/H165)-0.004, IF(P165&gt;0, ((N165-H165)/H165)-0.004, 0))</f>
        <v/>
      </c>
      <c r="AB165">
        <f>IF(AND(ISNUMBER(I165), I165&gt;0, ISNUMBER(O165), O165&gt;0), AA165-((O165-I165)/I165), AA165)</f>
        <v/>
      </c>
      <c r="AC165">
        <f>IF(ISNUMBER(Q165), (Q165-H165)/H165, 0)</f>
        <v/>
      </c>
      <c r="AD165">
        <f>IF(ISNUMBER(R165), (R165-H165)/H165, 0)</f>
        <v/>
      </c>
      <c r="AE165">
        <f>IF(ISNUMBER(Y165), IF(Y165&gt;0, "THẮNG", "THUA"), "CHỜ T+3")</f>
        <v/>
      </c>
      <c r="AF165">
        <f>IF(AND(P165=0, N165=H165, NOT(ISNUMBER(W165))), "ĐANG CHỜ", IF(AA165&gt;0, "THẮNG", "THUA"))</f>
        <v/>
      </c>
      <c r="AG165" t="inlineStr">
        <is>
          <t>https://quickchart.io/chart/render/zf-16b24cb1-74c2-4ae2-8c9d-796dfa6f1593</t>
        </is>
      </c>
      <c r="AH165">
        <f>IF(AG165&lt;&gt;"", IMAGE(AG165, 1), "Chưa có ảnh")</f>
        <v/>
      </c>
    </row>
    <row r="166" ht="95" customHeight="1">
      <c r="A166" t="inlineStr">
        <is>
          <t>2026-10-20</t>
        </is>
      </c>
      <c r="B166" t="inlineStr">
        <is>
          <t>ALGO_14</t>
        </is>
      </c>
      <c r="C166" t="inlineStr">
        <is>
          <t>🟩 BỘ 14: NẾN CƯỜNG LỰC MARUBOZU ÁP ĐẢO (BULLISH MARUBOZU)</t>
        </is>
      </c>
      <c r="D166" t="inlineStr">
        <is>
          <t>#1</t>
        </is>
      </c>
      <c r="E166" t="inlineStr">
        <is>
          <t>DHA</t>
        </is>
      </c>
      <c r="F166" t="inlineStr">
        <is>
          <t>HOSE</t>
        </is>
      </c>
      <c r="G166" t="inlineStr">
        <is>
          <t>Thép &amp; VLXD</t>
        </is>
      </c>
      <c r="H166" t="n">
        <v>56.6</v>
      </c>
      <c r="I166" t="n">
        <v>1689.62</v>
      </c>
      <c r="J166" t="n">
        <v>74.34</v>
      </c>
      <c r="K166" t="n">
        <v>5.17</v>
      </c>
      <c r="L166" t="n">
        <v>63.41</v>
      </c>
      <c r="M166" t="n">
        <v>53.5</v>
      </c>
      <c r="N166" t="n">
        <v>56.6</v>
      </c>
      <c r="O166" t="n">
        <v>1691.97</v>
      </c>
      <c r="P166" t="n">
        <v>0</v>
      </c>
      <c r="Q166" t="n">
        <v>56.6</v>
      </c>
      <c r="R166" t="n">
        <v>56.6</v>
      </c>
      <c r="S166" t="inlineStr"/>
      <c r="T166" t="inlineStr"/>
      <c r="U166" t="inlineStr"/>
      <c r="V166" t="inlineStr"/>
      <c r="W166" t="inlineStr"/>
      <c r="X166" t="inlineStr">
        <is>
          <t>⏳ Chờ hàng về (T+0)</t>
        </is>
      </c>
      <c r="Y166">
        <f>IF(ISNUMBER(S166), ((S166-H166)/H166)-0.004, "")</f>
        <v/>
      </c>
      <c r="Z166">
        <f>IF(ISNUMBER(T166), ((T166-H166)/H166)-0.004, "")</f>
        <v/>
      </c>
      <c r="AA166">
        <f>IF(ISNUMBER(W166), ((W166-H166)/H166)-0.004, IF(P166&gt;0, ((N166-H166)/H166)-0.004, 0))</f>
        <v/>
      </c>
      <c r="AB166">
        <f>IF(AND(ISNUMBER(I166), I166&gt;0, ISNUMBER(O166), O166&gt;0), AA166-((O166-I166)/I166), AA166)</f>
        <v/>
      </c>
      <c r="AC166">
        <f>IF(ISNUMBER(Q166), (Q166-H166)/H166, 0)</f>
        <v/>
      </c>
      <c r="AD166">
        <f>IF(ISNUMBER(R166), (R166-H166)/H166, 0)</f>
        <v/>
      </c>
      <c r="AE166">
        <f>IF(ISNUMBER(Y166), IF(Y166&gt;0, "THẮNG", "THUA"), "CHỜ T+3")</f>
        <v/>
      </c>
      <c r="AF166">
        <f>IF(AND(P166=0, N166=H166, NOT(ISNUMBER(W166))), "ĐANG CHỜ", IF(AA166&gt;0, "THẮNG", "THUA"))</f>
        <v/>
      </c>
      <c r="AG166" t="inlineStr">
        <is>
          <t>https://quickchart.io/chart/render/zf-c8d4d75d-7721-4d97-ad04-a4a509f191a2</t>
        </is>
      </c>
      <c r="AH166">
        <f>IF(AG166&lt;&gt;"", IMAGE(AG166, 1), "Chưa có ảnh")</f>
        <v/>
      </c>
    </row>
    <row r="167" ht="95" customHeight="1">
      <c r="A167" t="inlineStr">
        <is>
          <t>2026-10-20</t>
        </is>
      </c>
      <c r="B167" t="inlineStr">
        <is>
          <t>ALGO_14</t>
        </is>
      </c>
      <c r="C167" t="inlineStr">
        <is>
          <t>🟩 BỘ 14: NẾN CƯỜNG LỰC MARUBOZU ÁP ĐẢO (BULLISH MARUBOZU)</t>
        </is>
      </c>
      <c r="D167" t="inlineStr">
        <is>
          <t>#2</t>
        </is>
      </c>
      <c r="E167" t="inlineStr">
        <is>
          <t>DDV</t>
        </is>
      </c>
      <c r="F167" t="inlineStr">
        <is>
          <t>UPCOM</t>
        </is>
      </c>
      <c r="G167" t="inlineStr">
        <is>
          <t>Hóa chất &amp; Phân bón</t>
        </is>
      </c>
      <c r="H167" t="n">
        <v>17.9</v>
      </c>
      <c r="I167" t="n">
        <v>1689.62</v>
      </c>
      <c r="J167" t="n">
        <v>61.81</v>
      </c>
      <c r="K167" t="n">
        <v>3.38</v>
      </c>
      <c r="L167" t="n">
        <v>20.4</v>
      </c>
      <c r="M167" t="n">
        <v>16.77</v>
      </c>
      <c r="N167" t="n">
        <v>17.8</v>
      </c>
      <c r="O167" t="n">
        <v>1691.97</v>
      </c>
      <c r="P167" t="n">
        <v>0</v>
      </c>
      <c r="Q167" t="n">
        <v>17.9</v>
      </c>
      <c r="R167" t="n">
        <v>17.6</v>
      </c>
      <c r="S167" t="inlineStr"/>
      <c r="T167" t="inlineStr"/>
      <c r="U167" t="inlineStr"/>
      <c r="V167" t="inlineStr"/>
      <c r="W167" t="inlineStr"/>
      <c r="X167" t="inlineStr">
        <is>
          <t>⏳ Chờ hàng về (T+0)</t>
        </is>
      </c>
      <c r="Y167">
        <f>IF(ISNUMBER(S167), ((S167-H167)/H167)-0.004, "")</f>
        <v/>
      </c>
      <c r="Z167">
        <f>IF(ISNUMBER(T167), ((T167-H167)/H167)-0.004, "")</f>
        <v/>
      </c>
      <c r="AA167">
        <f>IF(ISNUMBER(W167), ((W167-H167)/H167)-0.004, IF(P167&gt;0, ((N167-H167)/H167)-0.004, 0))</f>
        <v/>
      </c>
      <c r="AB167">
        <f>IF(AND(ISNUMBER(I167), I167&gt;0, ISNUMBER(O167), O167&gt;0), AA167-((O167-I167)/I167), AA167)</f>
        <v/>
      </c>
      <c r="AC167">
        <f>IF(ISNUMBER(Q167), (Q167-H167)/H167, 0)</f>
        <v/>
      </c>
      <c r="AD167">
        <f>IF(ISNUMBER(R167), (R167-H167)/H167, 0)</f>
        <v/>
      </c>
      <c r="AE167">
        <f>IF(ISNUMBER(Y167), IF(Y167&gt;0, "THẮNG", "THUA"), "CHỜ T+3")</f>
        <v/>
      </c>
      <c r="AF167">
        <f>IF(AND(P167=0, N167=H167, NOT(ISNUMBER(W167))), "ĐANG CHỜ", IF(AA167&gt;0, "THẮNG", "THUA"))</f>
        <v/>
      </c>
      <c r="AG167" t="inlineStr">
        <is>
          <t>https://quickchart.io/chart/render/zf-a12ef9e6-1847-4868-a721-328cc61a99a3</t>
        </is>
      </c>
      <c r="AH167">
        <f>IF(AG167&lt;&gt;"", IMAGE(AG167, 1), "Chưa có ảnh")</f>
        <v/>
      </c>
    </row>
    <row r="168" ht="95" customHeight="1">
      <c r="A168" t="inlineStr">
        <is>
          <t>2026-10-20</t>
        </is>
      </c>
      <c r="B168" t="inlineStr">
        <is>
          <t>ALGO_14</t>
        </is>
      </c>
      <c r="C168" t="inlineStr">
        <is>
          <t>🟩 BỘ 14: NẾN CƯỜNG LỰC MARUBOZU ÁP ĐẢO (BULLISH MARUBOZU)</t>
        </is>
      </c>
      <c r="D168" t="inlineStr">
        <is>
          <t>#3</t>
        </is>
      </c>
      <c r="E168" t="inlineStr">
        <is>
          <t>NT2</t>
        </is>
      </c>
      <c r="F168" t="inlineStr">
        <is>
          <t>HOSE</t>
        </is>
      </c>
      <c r="G168" t="inlineStr">
        <is>
          <t>Dầu khí &amp; Năng lượng</t>
        </is>
      </c>
      <c r="H168" t="n">
        <v>24.2</v>
      </c>
      <c r="I168" t="n">
        <v>1689.62</v>
      </c>
      <c r="J168" t="n">
        <v>60.71</v>
      </c>
      <c r="K168" t="n">
        <v>3.02</v>
      </c>
      <c r="L168" t="n">
        <v>26.37</v>
      </c>
      <c r="M168" t="n">
        <v>23.21</v>
      </c>
      <c r="N168" t="n">
        <v>24.1</v>
      </c>
      <c r="O168" t="n">
        <v>1691.97</v>
      </c>
      <c r="P168" t="n">
        <v>0</v>
      </c>
      <c r="Q168" t="n">
        <v>24.2</v>
      </c>
      <c r="R168" t="n">
        <v>24.1</v>
      </c>
      <c r="S168" t="inlineStr"/>
      <c r="T168" t="inlineStr"/>
      <c r="U168" t="inlineStr"/>
      <c r="V168" t="inlineStr"/>
      <c r="W168" t="inlineStr"/>
      <c r="X168" t="inlineStr">
        <is>
          <t>⏳ Chờ hàng về (T+0)</t>
        </is>
      </c>
      <c r="Y168">
        <f>IF(ISNUMBER(S168), ((S168-H168)/H168)-0.004, "")</f>
        <v/>
      </c>
      <c r="Z168">
        <f>IF(ISNUMBER(T168), ((T168-H168)/H168)-0.004, "")</f>
        <v/>
      </c>
      <c r="AA168">
        <f>IF(ISNUMBER(W168), ((W168-H168)/H168)-0.004, IF(P168&gt;0, ((N168-H168)/H168)-0.004, 0))</f>
        <v/>
      </c>
      <c r="AB168">
        <f>IF(AND(ISNUMBER(I168), I168&gt;0, ISNUMBER(O168), O168&gt;0), AA168-((O168-I168)/I168), AA168)</f>
        <v/>
      </c>
      <c r="AC168">
        <f>IF(ISNUMBER(Q168), (Q168-H168)/H168, 0)</f>
        <v/>
      </c>
      <c r="AD168">
        <f>IF(ISNUMBER(R168), (R168-H168)/H168, 0)</f>
        <v/>
      </c>
      <c r="AE168">
        <f>IF(ISNUMBER(Y168), IF(Y168&gt;0, "THẮNG", "THUA"), "CHỜ T+3")</f>
        <v/>
      </c>
      <c r="AF168">
        <f>IF(AND(P168=0, N168=H168, NOT(ISNUMBER(W168))), "ĐANG CHỜ", IF(AA168&gt;0, "THẮNG", "THUA"))</f>
        <v/>
      </c>
      <c r="AG168" t="inlineStr">
        <is>
          <t>https://quickchart.io/chart/render/zf-279b5f95-6f7a-4493-9b24-dd85c7a022a9</t>
        </is>
      </c>
      <c r="AH168">
        <f>IF(AG168&lt;&gt;"", IMAGE(AG168, 1), "Chưa có ảnh")</f>
        <v/>
      </c>
    </row>
    <row r="169" ht="95" customHeight="1">
      <c r="A169" t="inlineStr">
        <is>
          <t>2026-10-20</t>
        </is>
      </c>
      <c r="B169" t="inlineStr">
        <is>
          <t>ALGO_14</t>
        </is>
      </c>
      <c r="C169" t="inlineStr">
        <is>
          <t>🟩 BỘ 14: NẾN CƯỜNG LỰC MARUBOZU ÁP ĐẢO (BULLISH MARUBOZU)</t>
        </is>
      </c>
      <c r="D169" t="inlineStr">
        <is>
          <t>#4</t>
        </is>
      </c>
      <c r="E169" t="inlineStr">
        <is>
          <t>PAC</t>
        </is>
      </c>
      <c r="F169" t="inlineStr">
        <is>
          <t>HOSE</t>
        </is>
      </c>
      <c r="G169" t="inlineStr">
        <is>
          <t>Sản xuất Công nghiệp</t>
        </is>
      </c>
      <c r="H169" t="n">
        <v>15.35</v>
      </c>
      <c r="I169" t="n">
        <v>1689.62</v>
      </c>
      <c r="J169" t="n">
        <v>59.16</v>
      </c>
      <c r="K169" t="n">
        <v>2.88</v>
      </c>
      <c r="L169" t="n">
        <v>17.4</v>
      </c>
      <c r="M169" t="n">
        <v>14.42</v>
      </c>
      <c r="N169" t="n">
        <v>15.4</v>
      </c>
      <c r="O169" t="n">
        <v>1691.97</v>
      </c>
      <c r="P169" t="n">
        <v>0</v>
      </c>
      <c r="Q169" t="n">
        <v>15.4</v>
      </c>
      <c r="R169" t="n">
        <v>15.25</v>
      </c>
      <c r="S169" t="inlineStr"/>
      <c r="T169" t="inlineStr"/>
      <c r="U169" t="inlineStr"/>
      <c r="V169" t="inlineStr"/>
      <c r="W169" t="inlineStr"/>
      <c r="X169" t="inlineStr">
        <is>
          <t>⏳ Chờ hàng về (T+0)</t>
        </is>
      </c>
      <c r="Y169">
        <f>IF(ISNUMBER(S169), ((S169-H169)/H169)-0.004, "")</f>
        <v/>
      </c>
      <c r="Z169">
        <f>IF(ISNUMBER(T169), ((T169-H169)/H169)-0.004, "")</f>
        <v/>
      </c>
      <c r="AA169">
        <f>IF(ISNUMBER(W169), ((W169-H169)/H169)-0.004, IF(P169&gt;0, ((N169-H169)/H169)-0.004, 0))</f>
        <v/>
      </c>
      <c r="AB169">
        <f>IF(AND(ISNUMBER(I169), I169&gt;0, ISNUMBER(O169), O169&gt;0), AA169-((O169-I169)/I169), AA169)</f>
        <v/>
      </c>
      <c r="AC169">
        <f>IF(ISNUMBER(Q169), (Q169-H169)/H169, 0)</f>
        <v/>
      </c>
      <c r="AD169">
        <f>IF(ISNUMBER(R169), (R169-H169)/H169, 0)</f>
        <v/>
      </c>
      <c r="AE169">
        <f>IF(ISNUMBER(Y169), IF(Y169&gt;0, "THẮNG", "THUA"), "CHỜ T+3")</f>
        <v/>
      </c>
      <c r="AF169">
        <f>IF(AND(P169=0, N169=H169, NOT(ISNUMBER(W169))), "ĐANG CHỜ", IF(AA169&gt;0, "THẮNG", "THUA"))</f>
        <v/>
      </c>
      <c r="AG169" t="inlineStr">
        <is>
          <t>https://quickchart.io/chart/render/zf-237b2cda-b8f8-4274-999e-fb23a32bfa79</t>
        </is>
      </c>
      <c r="AH169">
        <f>IF(AG169&lt;&gt;"", IMAGE(AG169, 1), "Chưa có ảnh")</f>
        <v/>
      </c>
    </row>
    <row r="170" ht="95" customHeight="1">
      <c r="A170" t="inlineStr">
        <is>
          <t>2026-10-20</t>
        </is>
      </c>
      <c r="B170" t="inlineStr">
        <is>
          <t>ALGO_14</t>
        </is>
      </c>
      <c r="C170" t="inlineStr">
        <is>
          <t>🟩 BỘ 14: NẾN CƯỜNG LỰC MARUBOZU ÁP ĐẢO (BULLISH MARUBOZU)</t>
        </is>
      </c>
      <c r="D170" t="inlineStr">
        <is>
          <t>#5</t>
        </is>
      </c>
      <c r="E170" t="inlineStr">
        <is>
          <t>ANV</t>
        </is>
      </c>
      <c r="F170" t="inlineStr">
        <is>
          <t>HOSE</t>
        </is>
      </c>
      <c r="G170" t="inlineStr">
        <is>
          <t>Thủy sản &amp; Xuất khẩu</t>
        </is>
      </c>
      <c r="H170" t="n">
        <v>19.35</v>
      </c>
      <c r="I170" t="n">
        <v>1689.62</v>
      </c>
      <c r="J170" t="n">
        <v>39.53</v>
      </c>
      <c r="K170" t="n">
        <v>1.16</v>
      </c>
      <c r="L170" t="n">
        <v>22.12</v>
      </c>
      <c r="M170" t="n">
        <v>18.09</v>
      </c>
      <c r="N170" t="n">
        <v>18.9</v>
      </c>
      <c r="O170" t="n">
        <v>1691.97</v>
      </c>
      <c r="P170" t="n">
        <v>0</v>
      </c>
      <c r="Q170" t="n">
        <v>19.35</v>
      </c>
      <c r="R170" t="n">
        <v>18.9</v>
      </c>
      <c r="S170" t="inlineStr"/>
      <c r="T170" t="inlineStr"/>
      <c r="U170" t="inlineStr"/>
      <c r="V170" t="inlineStr"/>
      <c r="W170" t="inlineStr"/>
      <c r="X170" t="inlineStr">
        <is>
          <t>⏳ Chờ hàng về (T+0)</t>
        </is>
      </c>
      <c r="Y170">
        <f>IF(ISNUMBER(S170), ((S170-H170)/H170)-0.004, "")</f>
        <v/>
      </c>
      <c r="Z170">
        <f>IF(ISNUMBER(T170), ((T170-H170)/H170)-0.004, "")</f>
        <v/>
      </c>
      <c r="AA170">
        <f>IF(ISNUMBER(W170), ((W170-H170)/H170)-0.004, IF(P170&gt;0, ((N170-H170)/H170)-0.004, 0))</f>
        <v/>
      </c>
      <c r="AB170">
        <f>IF(AND(ISNUMBER(I170), I170&gt;0, ISNUMBER(O170), O170&gt;0), AA170-((O170-I170)/I170), AA170)</f>
        <v/>
      </c>
      <c r="AC170">
        <f>IF(ISNUMBER(Q170), (Q170-H170)/H170, 0)</f>
        <v/>
      </c>
      <c r="AD170">
        <f>IF(ISNUMBER(R170), (R170-H170)/H170, 0)</f>
        <v/>
      </c>
      <c r="AE170">
        <f>IF(ISNUMBER(Y170), IF(Y170&gt;0, "THẮNG", "THUA"), "CHỜ T+3")</f>
        <v/>
      </c>
      <c r="AF170">
        <f>IF(AND(P170=0, N170=H170, NOT(ISNUMBER(W170))), "ĐANG CHỜ", IF(AA170&gt;0, "THẮNG", "THUA"))</f>
        <v/>
      </c>
      <c r="AG170" t="inlineStr">
        <is>
          <t>https://quickchart.io/chart/render/zf-82cba1f5-ed9d-4122-8e3f-f265a6898697</t>
        </is>
      </c>
      <c r="AH170">
        <f>IF(AG170&lt;&gt;"", IMAGE(AG170, 1), "Chưa có ảnh")</f>
        <v/>
      </c>
    </row>
    <row r="171" ht="95" customHeight="1">
      <c r="A171" t="inlineStr">
        <is>
          <t>2026-10-20</t>
        </is>
      </c>
      <c r="B171" t="inlineStr">
        <is>
          <t>ALGO_15</t>
        </is>
      </c>
      <c r="C171" t="inlineStr">
        <is>
          <t>🌊 BỘ 15: ÁP LỰC MUA CHỦ ĐỘNG TRONG PHIÊN (MONEY FLOW SURGE)</t>
        </is>
      </c>
      <c r="D171" t="inlineStr">
        <is>
          <t>#1</t>
        </is>
      </c>
      <c r="E171" t="inlineStr">
        <is>
          <t>DHA</t>
        </is>
      </c>
      <c r="F171" t="inlineStr">
        <is>
          <t>HOSE</t>
        </is>
      </c>
      <c r="G171" t="inlineStr">
        <is>
          <t>Thép &amp; VLXD</t>
        </is>
      </c>
      <c r="H171" t="n">
        <v>56.6</v>
      </c>
      <c r="I171" t="n">
        <v>1689.62</v>
      </c>
      <c r="J171" t="n">
        <v>86.52</v>
      </c>
      <c r="K171" t="n">
        <v>5.17</v>
      </c>
      <c r="L171" t="n">
        <v>63.41</v>
      </c>
      <c r="M171" t="n">
        <v>53.5</v>
      </c>
      <c r="N171" t="n">
        <v>56.6</v>
      </c>
      <c r="O171" t="n">
        <v>1691.97</v>
      </c>
      <c r="P171" t="n">
        <v>0</v>
      </c>
      <c r="Q171" t="n">
        <v>56.6</v>
      </c>
      <c r="R171" t="n">
        <v>56.6</v>
      </c>
      <c r="S171" t="inlineStr"/>
      <c r="T171" t="inlineStr"/>
      <c r="U171" t="inlineStr"/>
      <c r="V171" t="inlineStr"/>
      <c r="W171" t="inlineStr"/>
      <c r="X171" t="inlineStr">
        <is>
          <t>⏳ Chờ hàng về (T+0)</t>
        </is>
      </c>
      <c r="Y171">
        <f>IF(ISNUMBER(S171), ((S171-H171)/H171)-0.004, "")</f>
        <v/>
      </c>
      <c r="Z171">
        <f>IF(ISNUMBER(T171), ((T171-H171)/H171)-0.004, "")</f>
        <v/>
      </c>
      <c r="AA171">
        <f>IF(ISNUMBER(W171), ((W171-H171)/H171)-0.004, IF(P171&gt;0, ((N171-H171)/H171)-0.004, 0))</f>
        <v/>
      </c>
      <c r="AB171">
        <f>IF(AND(ISNUMBER(I171), I171&gt;0, ISNUMBER(O171), O171&gt;0), AA171-((O171-I171)/I171), AA171)</f>
        <v/>
      </c>
      <c r="AC171">
        <f>IF(ISNUMBER(Q171), (Q171-H171)/H171, 0)</f>
        <v/>
      </c>
      <c r="AD171">
        <f>IF(ISNUMBER(R171), (R171-H171)/H171, 0)</f>
        <v/>
      </c>
      <c r="AE171">
        <f>IF(ISNUMBER(Y171), IF(Y171&gt;0, "THẮNG", "THUA"), "CHỜ T+3")</f>
        <v/>
      </c>
      <c r="AF171">
        <f>IF(AND(P171=0, N171=H171, NOT(ISNUMBER(W171))), "ĐANG CHỜ", IF(AA171&gt;0, "THẮNG", "THUA"))</f>
        <v/>
      </c>
      <c r="AG171" t="inlineStr">
        <is>
          <t>https://quickchart.io/chart/render/zf-c8d4d75d-7721-4d97-ad04-a4a509f191a2</t>
        </is>
      </c>
      <c r="AH171">
        <f>IF(AG171&lt;&gt;"", IMAGE(AG171, 1), "Chưa có ảnh")</f>
        <v/>
      </c>
    </row>
    <row r="172" ht="95" customHeight="1">
      <c r="A172" t="inlineStr">
        <is>
          <t>2026-10-20</t>
        </is>
      </c>
      <c r="B172" t="inlineStr">
        <is>
          <t>ALGO_15</t>
        </is>
      </c>
      <c r="C172" t="inlineStr">
        <is>
          <t>🌊 BỘ 15: ÁP LỰC MUA CHỦ ĐỘNG TRONG PHIÊN (MONEY FLOW SURGE)</t>
        </is>
      </c>
      <c r="D172" t="inlineStr">
        <is>
          <t>#2</t>
        </is>
      </c>
      <c r="E172" t="inlineStr">
        <is>
          <t>CTD</t>
        </is>
      </c>
      <c r="F172" t="inlineStr">
        <is>
          <t>HOSE</t>
        </is>
      </c>
      <c r="G172" t="inlineStr">
        <is>
          <t>Đầu tư công &amp; Xây dựng</t>
        </is>
      </c>
      <c r="H172" t="n">
        <v>65.2</v>
      </c>
      <c r="I172" t="n">
        <v>1689.62</v>
      </c>
      <c r="J172" t="n">
        <v>85.98999999999999</v>
      </c>
      <c r="K172" t="n">
        <v>5.02</v>
      </c>
      <c r="L172" t="n">
        <v>71.53</v>
      </c>
      <c r="M172" t="n">
        <v>62.32</v>
      </c>
      <c r="N172" t="n">
        <v>66</v>
      </c>
      <c r="O172" t="n">
        <v>1691.97</v>
      </c>
      <c r="P172" t="n">
        <v>0</v>
      </c>
      <c r="Q172" t="n">
        <v>66</v>
      </c>
      <c r="R172" t="n">
        <v>65.2</v>
      </c>
      <c r="S172" t="inlineStr"/>
      <c r="T172" t="inlineStr"/>
      <c r="U172" t="inlineStr"/>
      <c r="V172" t="inlineStr"/>
      <c r="W172" t="inlineStr"/>
      <c r="X172" t="inlineStr">
        <is>
          <t>⏳ Chờ hàng về (T+0)</t>
        </is>
      </c>
      <c r="Y172">
        <f>IF(ISNUMBER(S172), ((S172-H172)/H172)-0.004, "")</f>
        <v/>
      </c>
      <c r="Z172">
        <f>IF(ISNUMBER(T172), ((T172-H172)/H172)-0.004, "")</f>
        <v/>
      </c>
      <c r="AA172">
        <f>IF(ISNUMBER(W172), ((W172-H172)/H172)-0.004, IF(P172&gt;0, ((N172-H172)/H172)-0.004, 0))</f>
        <v/>
      </c>
      <c r="AB172">
        <f>IF(AND(ISNUMBER(I172), I172&gt;0, ISNUMBER(O172), O172&gt;0), AA172-((O172-I172)/I172), AA172)</f>
        <v/>
      </c>
      <c r="AC172">
        <f>IF(ISNUMBER(Q172), (Q172-H172)/H172, 0)</f>
        <v/>
      </c>
      <c r="AD172">
        <f>IF(ISNUMBER(R172), (R172-H172)/H172, 0)</f>
        <v/>
      </c>
      <c r="AE172">
        <f>IF(ISNUMBER(Y172), IF(Y172&gt;0, "THẮNG", "THUA"), "CHỜ T+3")</f>
        <v/>
      </c>
      <c r="AF172">
        <f>IF(AND(P172=0, N172=H172, NOT(ISNUMBER(W172))), "ĐANG CHỜ", IF(AA172&gt;0, "THẮNG", "THUA"))</f>
        <v/>
      </c>
      <c r="AG172" t="inlineStr">
        <is>
          <t>https://quickchart.io/chart/render/zf-9d6b82f1-adac-4c7d-bf6e-0bc37d80d9e6</t>
        </is>
      </c>
      <c r="AH172">
        <f>IF(AG172&lt;&gt;"", IMAGE(AG172, 1), "Chưa có ảnh")</f>
        <v/>
      </c>
    </row>
    <row r="173" ht="95" customHeight="1">
      <c r="A173" t="inlineStr">
        <is>
          <t>2026-10-20</t>
        </is>
      </c>
      <c r="B173" t="inlineStr">
        <is>
          <t>ALGO_15</t>
        </is>
      </c>
      <c r="C173" t="inlineStr">
        <is>
          <t>🌊 BỘ 15: ÁP LỰC MUA CHỦ ĐỘNG TRONG PHIÊN (MONEY FLOW SURGE)</t>
        </is>
      </c>
      <c r="D173" t="inlineStr">
        <is>
          <t>#3</t>
        </is>
      </c>
      <c r="E173" t="inlineStr">
        <is>
          <t>NT2</t>
        </is>
      </c>
      <c r="F173" t="inlineStr">
        <is>
          <t>HOSE</t>
        </is>
      </c>
      <c r="G173" t="inlineStr">
        <is>
          <t>Dầu khí &amp; Năng lượng</t>
        </is>
      </c>
      <c r="H173" t="n">
        <v>24.2</v>
      </c>
      <c r="I173" t="n">
        <v>1689.62</v>
      </c>
      <c r="J173" t="n">
        <v>74.92</v>
      </c>
      <c r="K173" t="n">
        <v>3.02</v>
      </c>
      <c r="L173" t="n">
        <v>26.37</v>
      </c>
      <c r="M173" t="n">
        <v>23.21</v>
      </c>
      <c r="N173" t="n">
        <v>24.1</v>
      </c>
      <c r="O173" t="n">
        <v>1691.97</v>
      </c>
      <c r="P173" t="n">
        <v>0</v>
      </c>
      <c r="Q173" t="n">
        <v>24.2</v>
      </c>
      <c r="R173" t="n">
        <v>24.1</v>
      </c>
      <c r="S173" t="inlineStr"/>
      <c r="T173" t="inlineStr"/>
      <c r="U173" t="inlineStr"/>
      <c r="V173" t="inlineStr"/>
      <c r="W173" t="inlineStr"/>
      <c r="X173" t="inlineStr">
        <is>
          <t>⏳ Chờ hàng về (T+0)</t>
        </is>
      </c>
      <c r="Y173">
        <f>IF(ISNUMBER(S173), ((S173-H173)/H173)-0.004, "")</f>
        <v/>
      </c>
      <c r="Z173">
        <f>IF(ISNUMBER(T173), ((T173-H173)/H173)-0.004, "")</f>
        <v/>
      </c>
      <c r="AA173">
        <f>IF(ISNUMBER(W173), ((W173-H173)/H173)-0.004, IF(P173&gt;0, ((N173-H173)/H173)-0.004, 0))</f>
        <v/>
      </c>
      <c r="AB173">
        <f>IF(AND(ISNUMBER(I173), I173&gt;0, ISNUMBER(O173), O173&gt;0), AA173-((O173-I173)/I173), AA173)</f>
        <v/>
      </c>
      <c r="AC173">
        <f>IF(ISNUMBER(Q173), (Q173-H173)/H173, 0)</f>
        <v/>
      </c>
      <c r="AD173">
        <f>IF(ISNUMBER(R173), (R173-H173)/H173, 0)</f>
        <v/>
      </c>
      <c r="AE173">
        <f>IF(ISNUMBER(Y173), IF(Y173&gt;0, "THẮNG", "THUA"), "CHỜ T+3")</f>
        <v/>
      </c>
      <c r="AF173">
        <f>IF(AND(P173=0, N173=H173, NOT(ISNUMBER(W173))), "ĐANG CHỜ", IF(AA173&gt;0, "THẮNG", "THUA"))</f>
        <v/>
      </c>
      <c r="AG173" t="inlineStr">
        <is>
          <t>https://quickchart.io/chart/render/zf-279b5f95-6f7a-4493-9b24-dd85c7a022a9</t>
        </is>
      </c>
      <c r="AH173">
        <f>IF(AG173&lt;&gt;"", IMAGE(AG173, 1), "Chưa có ảnh")</f>
        <v/>
      </c>
    </row>
    <row r="174" ht="95" customHeight="1">
      <c r="A174" t="inlineStr">
        <is>
          <t>2026-10-20</t>
        </is>
      </c>
      <c r="B174" t="inlineStr">
        <is>
          <t>ALGO_15</t>
        </is>
      </c>
      <c r="C174" t="inlineStr">
        <is>
          <t>🌊 BỘ 15: ÁP LỰC MUA CHỦ ĐỘNG TRONG PHIÊN (MONEY FLOW SURGE)</t>
        </is>
      </c>
      <c r="D174" t="inlineStr">
        <is>
          <t>#4</t>
        </is>
      </c>
      <c r="E174" t="inlineStr">
        <is>
          <t>DDV</t>
        </is>
      </c>
      <c r="F174" t="inlineStr">
        <is>
          <t>UPCOM</t>
        </is>
      </c>
      <c r="G174" t="inlineStr">
        <is>
          <t>Hóa chất &amp; Phân bón</t>
        </is>
      </c>
      <c r="H174" t="n">
        <v>17.9</v>
      </c>
      <c r="I174" t="n">
        <v>1689.62</v>
      </c>
      <c r="J174" t="n">
        <v>74.37</v>
      </c>
      <c r="K174" t="n">
        <v>3.38</v>
      </c>
      <c r="L174" t="n">
        <v>20.4</v>
      </c>
      <c r="M174" t="n">
        <v>16.77</v>
      </c>
      <c r="N174" t="n">
        <v>17.8</v>
      </c>
      <c r="O174" t="n">
        <v>1691.97</v>
      </c>
      <c r="P174" t="n">
        <v>0</v>
      </c>
      <c r="Q174" t="n">
        <v>17.9</v>
      </c>
      <c r="R174" t="n">
        <v>17.6</v>
      </c>
      <c r="S174" t="inlineStr"/>
      <c r="T174" t="inlineStr"/>
      <c r="U174" t="inlineStr"/>
      <c r="V174" t="inlineStr"/>
      <c r="W174" t="inlineStr"/>
      <c r="X174" t="inlineStr">
        <is>
          <t>⏳ Chờ hàng về (T+0)</t>
        </is>
      </c>
      <c r="Y174">
        <f>IF(ISNUMBER(S174), ((S174-H174)/H174)-0.004, "")</f>
        <v/>
      </c>
      <c r="Z174">
        <f>IF(ISNUMBER(T174), ((T174-H174)/H174)-0.004, "")</f>
        <v/>
      </c>
      <c r="AA174">
        <f>IF(ISNUMBER(W174), ((W174-H174)/H174)-0.004, IF(P174&gt;0, ((N174-H174)/H174)-0.004, 0))</f>
        <v/>
      </c>
      <c r="AB174">
        <f>IF(AND(ISNUMBER(I174), I174&gt;0, ISNUMBER(O174), O174&gt;0), AA174-((O174-I174)/I174), AA174)</f>
        <v/>
      </c>
      <c r="AC174">
        <f>IF(ISNUMBER(Q174), (Q174-H174)/H174, 0)</f>
        <v/>
      </c>
      <c r="AD174">
        <f>IF(ISNUMBER(R174), (R174-H174)/H174, 0)</f>
        <v/>
      </c>
      <c r="AE174">
        <f>IF(ISNUMBER(Y174), IF(Y174&gt;0, "THẮNG", "THUA"), "CHỜ T+3")</f>
        <v/>
      </c>
      <c r="AF174">
        <f>IF(AND(P174=0, N174=H174, NOT(ISNUMBER(W174))), "ĐANG CHỜ", IF(AA174&gt;0, "THẮNG", "THUA"))</f>
        <v/>
      </c>
      <c r="AG174" t="inlineStr">
        <is>
          <t>https://quickchart.io/chart/render/zf-a12ef9e6-1847-4868-a721-328cc61a99a3</t>
        </is>
      </c>
      <c r="AH174">
        <f>IF(AG174&lt;&gt;"", IMAGE(AG174, 1), "Chưa có ảnh")</f>
        <v/>
      </c>
    </row>
    <row r="175" ht="95" customHeight="1">
      <c r="A175" t="inlineStr">
        <is>
          <t>2026-10-20</t>
        </is>
      </c>
      <c r="B175" t="inlineStr">
        <is>
          <t>ALGO_15</t>
        </is>
      </c>
      <c r="C175" t="inlineStr">
        <is>
          <t>🌊 BỘ 15: ÁP LỰC MUA CHỦ ĐỘNG TRONG PHIÊN (MONEY FLOW SURGE)</t>
        </is>
      </c>
      <c r="D175" t="inlineStr">
        <is>
          <t>#5</t>
        </is>
      </c>
      <c r="E175" t="inlineStr">
        <is>
          <t>HT1</t>
        </is>
      </c>
      <c r="F175" t="inlineStr">
        <is>
          <t>HOSE</t>
        </is>
      </c>
      <c r="G175" t="inlineStr">
        <is>
          <t>Thép &amp; VLXD</t>
        </is>
      </c>
      <c r="H175" t="n">
        <v>13.3</v>
      </c>
      <c r="I175" t="n">
        <v>1689.62</v>
      </c>
      <c r="J175" t="n">
        <v>72.05</v>
      </c>
      <c r="K175" t="n">
        <v>3.39</v>
      </c>
      <c r="L175" t="n">
        <v>14.82</v>
      </c>
      <c r="M175" t="n">
        <v>12.61</v>
      </c>
      <c r="N175" t="n">
        <v>13.35</v>
      </c>
      <c r="O175" t="n">
        <v>1691.97</v>
      </c>
      <c r="P175" t="n">
        <v>0</v>
      </c>
      <c r="Q175" t="n">
        <v>13.35</v>
      </c>
      <c r="R175" t="n">
        <v>13.2</v>
      </c>
      <c r="S175" t="inlineStr"/>
      <c r="T175" t="inlineStr"/>
      <c r="U175" t="inlineStr"/>
      <c r="V175" t="inlineStr"/>
      <c r="W175" t="inlineStr"/>
      <c r="X175" t="inlineStr">
        <is>
          <t>⏳ Chờ hàng về (T+0)</t>
        </is>
      </c>
      <c r="Y175">
        <f>IF(ISNUMBER(S175), ((S175-H175)/H175)-0.004, "")</f>
        <v/>
      </c>
      <c r="Z175">
        <f>IF(ISNUMBER(T175), ((T175-H175)/H175)-0.004, "")</f>
        <v/>
      </c>
      <c r="AA175">
        <f>IF(ISNUMBER(W175), ((W175-H175)/H175)-0.004, IF(P175&gt;0, ((N175-H175)/H175)-0.004, 0))</f>
        <v/>
      </c>
      <c r="AB175">
        <f>IF(AND(ISNUMBER(I175), I175&gt;0, ISNUMBER(O175), O175&gt;0), AA175-((O175-I175)/I175), AA175)</f>
        <v/>
      </c>
      <c r="AC175">
        <f>IF(ISNUMBER(Q175), (Q175-H175)/H175, 0)</f>
        <v/>
      </c>
      <c r="AD175">
        <f>IF(ISNUMBER(R175), (R175-H175)/H175, 0)</f>
        <v/>
      </c>
      <c r="AE175">
        <f>IF(ISNUMBER(Y175), IF(Y175&gt;0, "THẮNG", "THUA"), "CHỜ T+3")</f>
        <v/>
      </c>
      <c r="AF175">
        <f>IF(AND(P175=0, N175=H175, NOT(ISNUMBER(W175))), "ĐANG CHỜ", IF(AA175&gt;0, "THẮNG", "THUA"))</f>
        <v/>
      </c>
      <c r="AG175" t="inlineStr">
        <is>
          <t>https://quickchart.io/chart/render/zf-511df0db-d54c-4ce8-9e3b-8a1b30275612</t>
        </is>
      </c>
      <c r="AH175">
        <f>IF(AG175&lt;&gt;"", IMAGE(AG175, 1), "Chưa có ảnh")</f>
        <v/>
      </c>
    </row>
    <row r="176" ht="95" customHeight="1">
      <c r="A176" t="inlineStr">
        <is>
          <t>2026-10-20</t>
        </is>
      </c>
      <c r="B176" t="inlineStr">
        <is>
          <t>ALGO_16</t>
        </is>
      </c>
      <c r="C176" t="inlineStr">
        <is>
          <t>✨ BỘ 16: GIAO CẮT VÀNG TRUNG HẠN (GOLDEN CROSS SMA20 x SMA50)</t>
        </is>
      </c>
      <c r="D176" t="inlineStr">
        <is>
          <t>#1</t>
        </is>
      </c>
      <c r="E176" t="inlineStr">
        <is>
          <t>DHA</t>
        </is>
      </c>
      <c r="F176" t="inlineStr">
        <is>
          <t>HOSE</t>
        </is>
      </c>
      <c r="G176" t="inlineStr">
        <is>
          <t>Thép &amp; VLXD</t>
        </is>
      </c>
      <c r="H176" t="n">
        <v>56.6</v>
      </c>
      <c r="I176" t="n">
        <v>1689.62</v>
      </c>
      <c r="J176" t="n">
        <v>58.6</v>
      </c>
      <c r="K176" t="n">
        <v>5.17</v>
      </c>
      <c r="L176" t="n">
        <v>63.41</v>
      </c>
      <c r="M176" t="n">
        <v>53.5</v>
      </c>
      <c r="N176" t="n">
        <v>56.6</v>
      </c>
      <c r="O176" t="n">
        <v>1691.97</v>
      </c>
      <c r="P176" t="n">
        <v>0</v>
      </c>
      <c r="Q176" t="n">
        <v>56.6</v>
      </c>
      <c r="R176" t="n">
        <v>56.6</v>
      </c>
      <c r="S176" t="inlineStr"/>
      <c r="T176" t="inlineStr"/>
      <c r="U176" t="inlineStr"/>
      <c r="V176" t="inlineStr"/>
      <c r="W176" t="inlineStr"/>
      <c r="X176" t="inlineStr">
        <is>
          <t>⏳ Chờ hàng về (T+0)</t>
        </is>
      </c>
      <c r="Y176">
        <f>IF(ISNUMBER(S176), ((S176-H176)/H176)-0.004, "")</f>
        <v/>
      </c>
      <c r="Z176">
        <f>IF(ISNUMBER(T176), ((T176-H176)/H176)-0.004, "")</f>
        <v/>
      </c>
      <c r="AA176">
        <f>IF(ISNUMBER(W176), ((W176-H176)/H176)-0.004, IF(P176&gt;0, ((N176-H176)/H176)-0.004, 0))</f>
        <v/>
      </c>
      <c r="AB176">
        <f>IF(AND(ISNUMBER(I176), I176&gt;0, ISNUMBER(O176), O176&gt;0), AA176-((O176-I176)/I176), AA176)</f>
        <v/>
      </c>
      <c r="AC176">
        <f>IF(ISNUMBER(Q176), (Q176-H176)/H176, 0)</f>
        <v/>
      </c>
      <c r="AD176">
        <f>IF(ISNUMBER(R176), (R176-H176)/H176, 0)</f>
        <v/>
      </c>
      <c r="AE176">
        <f>IF(ISNUMBER(Y176), IF(Y176&gt;0, "THẮNG", "THUA"), "CHỜ T+3")</f>
        <v/>
      </c>
      <c r="AF176">
        <f>IF(AND(P176=0, N176=H176, NOT(ISNUMBER(W176))), "ĐANG CHỜ", IF(AA176&gt;0, "THẮNG", "THUA"))</f>
        <v/>
      </c>
      <c r="AG176" t="inlineStr">
        <is>
          <t>https://quickchart.io/chart/render/zf-c8d4d75d-7721-4d97-ad04-a4a509f191a2</t>
        </is>
      </c>
      <c r="AH176">
        <f>IF(AG176&lt;&gt;"", IMAGE(AG176, 1), "Chưa có ảnh")</f>
        <v/>
      </c>
    </row>
    <row r="177" ht="95" customHeight="1">
      <c r="A177" t="inlineStr">
        <is>
          <t>2026-10-20</t>
        </is>
      </c>
      <c r="B177" t="inlineStr">
        <is>
          <t>ALGO_16</t>
        </is>
      </c>
      <c r="C177" t="inlineStr">
        <is>
          <t>✨ BỘ 16: GIAO CẮT VÀNG TRUNG HẠN (GOLDEN CROSS SMA20 x SMA50)</t>
        </is>
      </c>
      <c r="D177" t="inlineStr">
        <is>
          <t>#2</t>
        </is>
      </c>
      <c r="E177" t="inlineStr">
        <is>
          <t>ANV</t>
        </is>
      </c>
      <c r="F177" t="inlineStr">
        <is>
          <t>HOSE</t>
        </is>
      </c>
      <c r="G177" t="inlineStr">
        <is>
          <t>Thủy sản &amp; Xuất khẩu</t>
        </is>
      </c>
      <c r="H177" t="n">
        <v>19.35</v>
      </c>
      <c r="I177" t="n">
        <v>1689.62</v>
      </c>
      <c r="J177" t="n">
        <v>38.99</v>
      </c>
      <c r="K177" t="n">
        <v>1.16</v>
      </c>
      <c r="L177" t="n">
        <v>22.12</v>
      </c>
      <c r="M177" t="n">
        <v>18.09</v>
      </c>
      <c r="N177" t="n">
        <v>18.9</v>
      </c>
      <c r="O177" t="n">
        <v>1691.97</v>
      </c>
      <c r="P177" t="n">
        <v>0</v>
      </c>
      <c r="Q177" t="n">
        <v>19.35</v>
      </c>
      <c r="R177" t="n">
        <v>18.9</v>
      </c>
      <c r="S177" t="inlineStr"/>
      <c r="T177" t="inlineStr"/>
      <c r="U177" t="inlineStr"/>
      <c r="V177" t="inlineStr"/>
      <c r="W177" t="inlineStr"/>
      <c r="X177" t="inlineStr">
        <is>
          <t>⏳ Chờ hàng về (T+0)</t>
        </is>
      </c>
      <c r="Y177">
        <f>IF(ISNUMBER(S177), ((S177-H177)/H177)-0.004, "")</f>
        <v/>
      </c>
      <c r="Z177">
        <f>IF(ISNUMBER(T177), ((T177-H177)/H177)-0.004, "")</f>
        <v/>
      </c>
      <c r="AA177">
        <f>IF(ISNUMBER(W177), ((W177-H177)/H177)-0.004, IF(P177&gt;0, ((N177-H177)/H177)-0.004, 0))</f>
        <v/>
      </c>
      <c r="AB177">
        <f>IF(AND(ISNUMBER(I177), I177&gt;0, ISNUMBER(O177), O177&gt;0), AA177-((O177-I177)/I177), AA177)</f>
        <v/>
      </c>
      <c r="AC177">
        <f>IF(ISNUMBER(Q177), (Q177-H177)/H177, 0)</f>
        <v/>
      </c>
      <c r="AD177">
        <f>IF(ISNUMBER(R177), (R177-H177)/H177, 0)</f>
        <v/>
      </c>
      <c r="AE177">
        <f>IF(ISNUMBER(Y177), IF(Y177&gt;0, "THẮNG", "THUA"), "CHỜ T+3")</f>
        <v/>
      </c>
      <c r="AF177">
        <f>IF(AND(P177=0, N177=H177, NOT(ISNUMBER(W177))), "ĐANG CHỜ", IF(AA177&gt;0, "THẮNG", "THUA"))</f>
        <v/>
      </c>
      <c r="AG177" t="inlineStr">
        <is>
          <t>https://quickchart.io/chart/render/zf-82cba1f5-ed9d-4122-8e3f-f265a6898697</t>
        </is>
      </c>
      <c r="AH177">
        <f>IF(AG177&lt;&gt;"", IMAGE(AG177, 1), "Chưa có ảnh")</f>
        <v/>
      </c>
    </row>
    <row r="178" ht="95" customHeight="1">
      <c r="A178" t="inlineStr">
        <is>
          <t>2026-10-20</t>
        </is>
      </c>
      <c r="B178" t="inlineStr">
        <is>
          <t>ALGO_16</t>
        </is>
      </c>
      <c r="C178" t="inlineStr">
        <is>
          <t>✨ BỘ 16: GIAO CẮT VÀNG TRUNG HẠN (GOLDEN CROSS SMA20 x SMA50)</t>
        </is>
      </c>
      <c r="D178" t="inlineStr">
        <is>
          <t>#3</t>
        </is>
      </c>
      <c r="E178" t="inlineStr">
        <is>
          <t>TNG</t>
        </is>
      </c>
      <c r="F178" t="inlineStr">
        <is>
          <t>HNX</t>
        </is>
      </c>
      <c r="G178" t="inlineStr">
        <is>
          <t>Thủy sản &amp; Xuất khẩu</t>
        </is>
      </c>
      <c r="H178" t="n">
        <v>19.1</v>
      </c>
      <c r="I178" t="n">
        <v>1689.62</v>
      </c>
      <c r="J178" t="n">
        <v>36.25</v>
      </c>
      <c r="K178" t="n">
        <v>3.18</v>
      </c>
      <c r="L178" t="n">
        <v>21.64</v>
      </c>
      <c r="M178" t="n">
        <v>17.95</v>
      </c>
      <c r="N178" t="n">
        <v>19</v>
      </c>
      <c r="O178" t="n">
        <v>1691.97</v>
      </c>
      <c r="P178" t="n">
        <v>0</v>
      </c>
      <c r="Q178" t="n">
        <v>19.1</v>
      </c>
      <c r="R178" t="n">
        <v>18.9</v>
      </c>
      <c r="S178" t="inlineStr"/>
      <c r="T178" t="inlineStr"/>
      <c r="U178" t="inlineStr"/>
      <c r="V178" t="inlineStr"/>
      <c r="W178" t="inlineStr"/>
      <c r="X178" t="inlineStr">
        <is>
          <t>⏳ Chờ hàng về (T+0)</t>
        </is>
      </c>
      <c r="Y178">
        <f>IF(ISNUMBER(S178), ((S178-H178)/H178)-0.004, "")</f>
        <v/>
      </c>
      <c r="Z178">
        <f>IF(ISNUMBER(T178), ((T178-H178)/H178)-0.004, "")</f>
        <v/>
      </c>
      <c r="AA178">
        <f>IF(ISNUMBER(W178), ((W178-H178)/H178)-0.004, IF(P178&gt;0, ((N178-H178)/H178)-0.004, 0))</f>
        <v/>
      </c>
      <c r="AB178">
        <f>IF(AND(ISNUMBER(I178), I178&gt;0, ISNUMBER(O178), O178&gt;0), AA178-((O178-I178)/I178), AA178)</f>
        <v/>
      </c>
      <c r="AC178">
        <f>IF(ISNUMBER(Q178), (Q178-H178)/H178, 0)</f>
        <v/>
      </c>
      <c r="AD178">
        <f>IF(ISNUMBER(R178), (R178-H178)/H178, 0)</f>
        <v/>
      </c>
      <c r="AE178">
        <f>IF(ISNUMBER(Y178), IF(Y178&gt;0, "THẮNG", "THUA"), "CHỜ T+3")</f>
        <v/>
      </c>
      <c r="AF178">
        <f>IF(AND(P178=0, N178=H178, NOT(ISNUMBER(W178))), "ĐANG CHỜ", IF(AA178&gt;0, "THẮNG", "THUA"))</f>
        <v/>
      </c>
      <c r="AG178" t="inlineStr">
        <is>
          <t>https://quickchart.io/chart/render/zf-16b24cb1-74c2-4ae2-8c9d-796dfa6f1593</t>
        </is>
      </c>
      <c r="AH178">
        <f>IF(AG178&lt;&gt;"", IMAGE(AG178, 1), "Chưa có ảnh")</f>
        <v/>
      </c>
    </row>
    <row r="179" ht="95" customHeight="1">
      <c r="A179" t="inlineStr">
        <is>
          <t>2026-10-20</t>
        </is>
      </c>
      <c r="B179" t="inlineStr">
        <is>
          <t>ALGO_16</t>
        </is>
      </c>
      <c r="C179" t="inlineStr">
        <is>
          <t>✨ BỘ 16: GIAO CẮT VÀNG TRUNG HẠN (GOLDEN CROSS SMA20 x SMA50)</t>
        </is>
      </c>
      <c r="D179" t="inlineStr">
        <is>
          <t>#4</t>
        </is>
      </c>
      <c r="E179" t="inlineStr">
        <is>
          <t>TLG</t>
        </is>
      </c>
      <c r="F179" t="inlineStr">
        <is>
          <t>HOSE</t>
        </is>
      </c>
      <c r="G179" t="inlineStr">
        <is>
          <t>Hàng tiêu dùng</t>
        </is>
      </c>
      <c r="H179" t="n">
        <v>57</v>
      </c>
      <c r="I179" t="n">
        <v>1689.62</v>
      </c>
      <c r="J179" t="n">
        <v>33.36</v>
      </c>
      <c r="K179" t="n">
        <v>1.62</v>
      </c>
      <c r="L179" t="n">
        <v>62.14</v>
      </c>
      <c r="M179" t="n">
        <v>54.67</v>
      </c>
      <c r="N179" t="n">
        <v>56.9</v>
      </c>
      <c r="O179" t="n">
        <v>1691.97</v>
      </c>
      <c r="P179" t="n">
        <v>0</v>
      </c>
      <c r="Q179" t="n">
        <v>57</v>
      </c>
      <c r="R179" t="n">
        <v>56.8</v>
      </c>
      <c r="S179" t="inlineStr"/>
      <c r="T179" t="inlineStr"/>
      <c r="U179" t="inlineStr"/>
      <c r="V179" t="inlineStr"/>
      <c r="W179" t="inlineStr"/>
      <c r="X179" t="inlineStr">
        <is>
          <t>⏳ Chờ hàng về (T+0)</t>
        </is>
      </c>
      <c r="Y179">
        <f>IF(ISNUMBER(S179), ((S179-H179)/H179)-0.004, "")</f>
        <v/>
      </c>
      <c r="Z179">
        <f>IF(ISNUMBER(T179), ((T179-H179)/H179)-0.004, "")</f>
        <v/>
      </c>
      <c r="AA179">
        <f>IF(ISNUMBER(W179), ((W179-H179)/H179)-0.004, IF(P179&gt;0, ((N179-H179)/H179)-0.004, 0))</f>
        <v/>
      </c>
      <c r="AB179">
        <f>IF(AND(ISNUMBER(I179), I179&gt;0, ISNUMBER(O179), O179&gt;0), AA179-((O179-I179)/I179), AA179)</f>
        <v/>
      </c>
      <c r="AC179">
        <f>IF(ISNUMBER(Q179), (Q179-H179)/H179, 0)</f>
        <v/>
      </c>
      <c r="AD179">
        <f>IF(ISNUMBER(R179), (R179-H179)/H179, 0)</f>
        <v/>
      </c>
      <c r="AE179">
        <f>IF(ISNUMBER(Y179), IF(Y179&gt;0, "THẮNG", "THUA"), "CHỜ T+3")</f>
        <v/>
      </c>
      <c r="AF179">
        <f>IF(AND(P179=0, N179=H179, NOT(ISNUMBER(W179))), "ĐANG CHỜ", IF(AA179&gt;0, "THẮNG", "THUA"))</f>
        <v/>
      </c>
      <c r="AG179" t="inlineStr">
        <is>
          <t>https://quickchart.io/chart/render/zf-b8617cce-832a-418e-9a45-6c25157eae6a</t>
        </is>
      </c>
      <c r="AH179">
        <f>IF(AG179&lt;&gt;"", IMAGE(AG179, 1), "Chưa có ảnh")</f>
        <v/>
      </c>
    </row>
    <row r="180" ht="95" customHeight="1">
      <c r="A180" t="inlineStr">
        <is>
          <t>2026-10-20</t>
        </is>
      </c>
      <c r="B180" t="inlineStr">
        <is>
          <t>ALGO_17</t>
        </is>
      </c>
      <c r="C180" t="inlineStr">
        <is>
          <t>🌈 BỘ 17: DẢI RUY-BĂNG EMA ĐỒNG THUẬN TĂNG (EMA RIBBON TREND)</t>
        </is>
      </c>
      <c r="D180" t="inlineStr">
        <is>
          <t>#1</t>
        </is>
      </c>
      <c r="E180" t="inlineStr">
        <is>
          <t>MSB</t>
        </is>
      </c>
      <c r="F180" t="inlineStr">
        <is>
          <t>HOSE</t>
        </is>
      </c>
      <c r="G180" t="inlineStr">
        <is>
          <t>Ngân hàng</t>
        </is>
      </c>
      <c r="H180" t="n">
        <v>14.9</v>
      </c>
      <c r="I180" t="n">
        <v>1689.62</v>
      </c>
      <c r="J180" t="n">
        <v>84.7</v>
      </c>
      <c r="K180" t="n">
        <v>0.34</v>
      </c>
      <c r="L180" t="n">
        <v>16.24</v>
      </c>
      <c r="M180" t="n">
        <v>14.29</v>
      </c>
      <c r="N180" t="n">
        <v>15</v>
      </c>
      <c r="O180" t="n">
        <v>1691.97</v>
      </c>
      <c r="P180" t="n">
        <v>0</v>
      </c>
      <c r="Q180" t="n">
        <v>15</v>
      </c>
      <c r="R180" t="n">
        <v>14.9</v>
      </c>
      <c r="S180" t="inlineStr"/>
      <c r="T180" t="inlineStr"/>
      <c r="U180" t="inlineStr"/>
      <c r="V180" t="inlineStr"/>
      <c r="W180" t="inlineStr"/>
      <c r="X180" t="inlineStr">
        <is>
          <t>⏳ Chờ hàng về (T+0)</t>
        </is>
      </c>
      <c r="Y180">
        <f>IF(ISNUMBER(S180), ((S180-H180)/H180)-0.004, "")</f>
        <v/>
      </c>
      <c r="Z180">
        <f>IF(ISNUMBER(T180), ((T180-H180)/H180)-0.004, "")</f>
        <v/>
      </c>
      <c r="AA180">
        <f>IF(ISNUMBER(W180), ((W180-H180)/H180)-0.004, IF(P180&gt;0, ((N180-H180)/H180)-0.004, 0))</f>
        <v/>
      </c>
      <c r="AB180">
        <f>IF(AND(ISNUMBER(I180), I180&gt;0, ISNUMBER(O180), O180&gt;0), AA180-((O180-I180)/I180), AA180)</f>
        <v/>
      </c>
      <c r="AC180">
        <f>IF(ISNUMBER(Q180), (Q180-H180)/H180, 0)</f>
        <v/>
      </c>
      <c r="AD180">
        <f>IF(ISNUMBER(R180), (R180-H180)/H180, 0)</f>
        <v/>
      </c>
      <c r="AE180">
        <f>IF(ISNUMBER(Y180), IF(Y180&gt;0, "THẮNG", "THUA"), "CHỜ T+3")</f>
        <v/>
      </c>
      <c r="AF180">
        <f>IF(AND(P180=0, N180=H180, NOT(ISNUMBER(W180))), "ĐANG CHỜ", IF(AA180&gt;0, "THẮNG", "THUA"))</f>
        <v/>
      </c>
      <c r="AG180" t="inlineStr">
        <is>
          <t>https://quickchart.io/chart/render/zf-2239a254-0c20-4f84-a14c-a7b53c7d5ded</t>
        </is>
      </c>
      <c r="AH180">
        <f>IF(AG180&lt;&gt;"", IMAGE(AG180, 1), "Chưa có ảnh")</f>
        <v/>
      </c>
    </row>
    <row r="181" ht="95" customHeight="1">
      <c r="A181" t="inlineStr">
        <is>
          <t>2026-10-20</t>
        </is>
      </c>
      <c r="B181" t="inlineStr">
        <is>
          <t>ALGO_17</t>
        </is>
      </c>
      <c r="C181" t="inlineStr">
        <is>
          <t>🌈 BỘ 17: DẢI RUY-BĂNG EMA ĐỒNG THUẬN TĂNG (EMA RIBBON TREND)</t>
        </is>
      </c>
      <c r="D181" t="inlineStr">
        <is>
          <t>#2</t>
        </is>
      </c>
      <c r="E181" t="inlineStr">
        <is>
          <t>TLG</t>
        </is>
      </c>
      <c r="F181" t="inlineStr">
        <is>
          <t>HOSE</t>
        </is>
      </c>
      <c r="G181" t="inlineStr">
        <is>
          <t>Hàng tiêu dùng</t>
        </is>
      </c>
      <c r="H181" t="n">
        <v>57</v>
      </c>
      <c r="I181" t="n">
        <v>1689.62</v>
      </c>
      <c r="J181" t="n">
        <v>68.56999999999999</v>
      </c>
      <c r="K181" t="n">
        <v>1.62</v>
      </c>
      <c r="L181" t="n">
        <v>62.14</v>
      </c>
      <c r="M181" t="n">
        <v>54.67</v>
      </c>
      <c r="N181" t="n">
        <v>56.9</v>
      </c>
      <c r="O181" t="n">
        <v>1691.97</v>
      </c>
      <c r="P181" t="n">
        <v>0</v>
      </c>
      <c r="Q181" t="n">
        <v>57</v>
      </c>
      <c r="R181" t="n">
        <v>56.8</v>
      </c>
      <c r="S181" t="inlineStr"/>
      <c r="T181" t="inlineStr"/>
      <c r="U181" t="inlineStr"/>
      <c r="V181" t="inlineStr"/>
      <c r="W181" t="inlineStr"/>
      <c r="X181" t="inlineStr">
        <is>
          <t>⏳ Chờ hàng về (T+0)</t>
        </is>
      </c>
      <c r="Y181">
        <f>IF(ISNUMBER(S181), ((S181-H181)/H181)-0.004, "")</f>
        <v/>
      </c>
      <c r="Z181">
        <f>IF(ISNUMBER(T181), ((T181-H181)/H181)-0.004, "")</f>
        <v/>
      </c>
      <c r="AA181">
        <f>IF(ISNUMBER(W181), ((W181-H181)/H181)-0.004, IF(P181&gt;0, ((N181-H181)/H181)-0.004, 0))</f>
        <v/>
      </c>
      <c r="AB181">
        <f>IF(AND(ISNUMBER(I181), I181&gt;0, ISNUMBER(O181), O181&gt;0), AA181-((O181-I181)/I181), AA181)</f>
        <v/>
      </c>
      <c r="AC181">
        <f>IF(ISNUMBER(Q181), (Q181-H181)/H181, 0)</f>
        <v/>
      </c>
      <c r="AD181">
        <f>IF(ISNUMBER(R181), (R181-H181)/H181, 0)</f>
        <v/>
      </c>
      <c r="AE181">
        <f>IF(ISNUMBER(Y181), IF(Y181&gt;0, "THẮNG", "THUA"), "CHỜ T+3")</f>
        <v/>
      </c>
      <c r="AF181">
        <f>IF(AND(P181=0, N181=H181, NOT(ISNUMBER(W181))), "ĐANG CHỜ", IF(AA181&gt;0, "THẮNG", "THUA"))</f>
        <v/>
      </c>
      <c r="AG181" t="inlineStr">
        <is>
          <t>https://quickchart.io/chart/render/zf-b8617cce-832a-418e-9a45-6c25157eae6a</t>
        </is>
      </c>
      <c r="AH181">
        <f>IF(AG181&lt;&gt;"", IMAGE(AG181, 1), "Chưa có ảnh")</f>
        <v/>
      </c>
    </row>
    <row r="182" ht="95" customHeight="1">
      <c r="A182" t="inlineStr">
        <is>
          <t>2026-10-20</t>
        </is>
      </c>
      <c r="B182" t="inlineStr">
        <is>
          <t>ALGO_17</t>
        </is>
      </c>
      <c r="C182" t="inlineStr">
        <is>
          <t>🌈 BỘ 17: DẢI RUY-BĂNG EMA ĐỒNG THUẬN TĂNG (EMA RIBBON TREND)</t>
        </is>
      </c>
      <c r="D182" t="inlineStr">
        <is>
          <t>#3</t>
        </is>
      </c>
      <c r="E182" t="inlineStr">
        <is>
          <t>DHA</t>
        </is>
      </c>
      <c r="F182" t="inlineStr">
        <is>
          <t>HOSE</t>
        </is>
      </c>
      <c r="G182" t="inlineStr">
        <is>
          <t>Thép &amp; VLXD</t>
        </is>
      </c>
      <c r="H182" t="n">
        <v>56.6</v>
      </c>
      <c r="I182" t="n">
        <v>1689.62</v>
      </c>
      <c r="J182" t="n">
        <v>53.54</v>
      </c>
      <c r="K182" t="n">
        <v>5.17</v>
      </c>
      <c r="L182" t="n">
        <v>63.41</v>
      </c>
      <c r="M182" t="n">
        <v>53.5</v>
      </c>
      <c r="N182" t="n">
        <v>56.6</v>
      </c>
      <c r="O182" t="n">
        <v>1691.97</v>
      </c>
      <c r="P182" t="n">
        <v>0</v>
      </c>
      <c r="Q182" t="n">
        <v>56.6</v>
      </c>
      <c r="R182" t="n">
        <v>56.6</v>
      </c>
      <c r="S182" t="inlineStr"/>
      <c r="T182" t="inlineStr"/>
      <c r="U182" t="inlineStr"/>
      <c r="V182" t="inlineStr"/>
      <c r="W182" t="inlineStr"/>
      <c r="X182" t="inlineStr">
        <is>
          <t>⏳ Chờ hàng về (T+0)</t>
        </is>
      </c>
      <c r="Y182">
        <f>IF(ISNUMBER(S182), ((S182-H182)/H182)-0.004, "")</f>
        <v/>
      </c>
      <c r="Z182">
        <f>IF(ISNUMBER(T182), ((T182-H182)/H182)-0.004, "")</f>
        <v/>
      </c>
      <c r="AA182">
        <f>IF(ISNUMBER(W182), ((W182-H182)/H182)-0.004, IF(P182&gt;0, ((N182-H182)/H182)-0.004, 0))</f>
        <v/>
      </c>
      <c r="AB182">
        <f>IF(AND(ISNUMBER(I182), I182&gt;0, ISNUMBER(O182), O182&gt;0), AA182-((O182-I182)/I182), AA182)</f>
        <v/>
      </c>
      <c r="AC182">
        <f>IF(ISNUMBER(Q182), (Q182-H182)/H182, 0)</f>
        <v/>
      </c>
      <c r="AD182">
        <f>IF(ISNUMBER(R182), (R182-H182)/H182, 0)</f>
        <v/>
      </c>
      <c r="AE182">
        <f>IF(ISNUMBER(Y182), IF(Y182&gt;0, "THẮNG", "THUA"), "CHỜ T+3")</f>
        <v/>
      </c>
      <c r="AF182">
        <f>IF(AND(P182=0, N182=H182, NOT(ISNUMBER(W182))), "ĐANG CHỜ", IF(AA182&gt;0, "THẮNG", "THUA"))</f>
        <v/>
      </c>
      <c r="AG182" t="inlineStr">
        <is>
          <t>https://quickchart.io/chart/render/zf-c8d4d75d-7721-4d97-ad04-a4a509f191a2</t>
        </is>
      </c>
      <c r="AH182">
        <f>IF(AG182&lt;&gt;"", IMAGE(AG182, 1), "Chưa có ảnh")</f>
        <v/>
      </c>
    </row>
    <row r="183" ht="95" customHeight="1">
      <c r="A183" t="inlineStr">
        <is>
          <t>2026-10-20</t>
        </is>
      </c>
      <c r="B183" t="inlineStr">
        <is>
          <t>ALGO_17</t>
        </is>
      </c>
      <c r="C183" t="inlineStr">
        <is>
          <t>🌈 BỘ 17: DẢI RUY-BĂNG EMA ĐỒNG THUẬN TĂNG (EMA RIBBON TREND)</t>
        </is>
      </c>
      <c r="D183" t="inlineStr">
        <is>
          <t>#4</t>
        </is>
      </c>
      <c r="E183" t="inlineStr">
        <is>
          <t>DRI</t>
        </is>
      </c>
      <c r="F183" t="inlineStr">
        <is>
          <t>UPCOM</t>
        </is>
      </c>
      <c r="G183" t="inlineStr">
        <is>
          <t>Khai khoáng &amp; VLXD</t>
        </is>
      </c>
      <c r="H183" t="n">
        <v>16.1</v>
      </c>
      <c r="I183" t="n">
        <v>1689.62</v>
      </c>
      <c r="J183" t="n">
        <v>40.36</v>
      </c>
      <c r="K183" t="n">
        <v>0.37</v>
      </c>
      <c r="L183" t="n">
        <v>18.4</v>
      </c>
      <c r="M183" t="n">
        <v>15.05</v>
      </c>
      <c r="N183" t="n">
        <v>16.2</v>
      </c>
      <c r="O183" t="n">
        <v>1691.97</v>
      </c>
      <c r="P183" t="n">
        <v>0</v>
      </c>
      <c r="Q183" t="n">
        <v>16.2</v>
      </c>
      <c r="R183" t="n">
        <v>16</v>
      </c>
      <c r="S183" t="inlineStr"/>
      <c r="T183" t="inlineStr"/>
      <c r="U183" t="inlineStr"/>
      <c r="V183" t="inlineStr"/>
      <c r="W183" t="inlineStr"/>
      <c r="X183" t="inlineStr">
        <is>
          <t>⏳ Chờ hàng về (T+0)</t>
        </is>
      </c>
      <c r="Y183">
        <f>IF(ISNUMBER(S183), ((S183-H183)/H183)-0.004, "")</f>
        <v/>
      </c>
      <c r="Z183">
        <f>IF(ISNUMBER(T183), ((T183-H183)/H183)-0.004, "")</f>
        <v/>
      </c>
      <c r="AA183">
        <f>IF(ISNUMBER(W183), ((W183-H183)/H183)-0.004, IF(P183&gt;0, ((N183-H183)/H183)-0.004, 0))</f>
        <v/>
      </c>
      <c r="AB183">
        <f>IF(AND(ISNUMBER(I183), I183&gt;0, ISNUMBER(O183), O183&gt;0), AA183-((O183-I183)/I183), AA183)</f>
        <v/>
      </c>
      <c r="AC183">
        <f>IF(ISNUMBER(Q183), (Q183-H183)/H183, 0)</f>
        <v/>
      </c>
      <c r="AD183">
        <f>IF(ISNUMBER(R183), (R183-H183)/H183, 0)</f>
        <v/>
      </c>
      <c r="AE183">
        <f>IF(ISNUMBER(Y183), IF(Y183&gt;0, "THẮNG", "THUA"), "CHỜ T+3")</f>
        <v/>
      </c>
      <c r="AF183">
        <f>IF(AND(P183=0, N183=H183, NOT(ISNUMBER(W183))), "ĐANG CHỜ", IF(AA183&gt;0, "THẮNG", "THUA"))</f>
        <v/>
      </c>
      <c r="AG183" t="inlineStr">
        <is>
          <t>https://quickchart.io/chart/render/zf-7cabb9a7-349f-4ba5-8bb4-8506d9d95fe7</t>
        </is>
      </c>
      <c r="AH183">
        <f>IF(AG183&lt;&gt;"", IMAGE(AG183, 1), "Chưa có ảnh")</f>
        <v/>
      </c>
    </row>
    <row r="184" ht="95" customHeight="1">
      <c r="A184" t="inlineStr">
        <is>
          <t>2026-10-20</t>
        </is>
      </c>
      <c r="B184" t="inlineStr">
        <is>
          <t>ALGO_17</t>
        </is>
      </c>
      <c r="C184" t="inlineStr">
        <is>
          <t>🌈 BỘ 17: DẢI RUY-BĂNG EMA ĐỒNG THUẬN TĂNG (EMA RIBBON TREND)</t>
        </is>
      </c>
      <c r="D184" t="inlineStr">
        <is>
          <t>#5</t>
        </is>
      </c>
      <c r="E184" t="inlineStr">
        <is>
          <t>TVN</t>
        </is>
      </c>
      <c r="F184" t="inlineStr">
        <is>
          <t>UPCOM</t>
        </is>
      </c>
      <c r="G184" t="inlineStr">
        <is>
          <t>Thép &amp; VLXD</t>
        </is>
      </c>
      <c r="H184" t="n">
        <v>9.800000000000001</v>
      </c>
      <c r="I184" t="n">
        <v>1689.62</v>
      </c>
      <c r="J184" t="n">
        <v>39.35</v>
      </c>
      <c r="K184" t="n">
        <v>0.71</v>
      </c>
      <c r="L184" t="n">
        <v>11.2</v>
      </c>
      <c r="M184" t="n">
        <v>9.16</v>
      </c>
      <c r="N184" t="n">
        <v>10.3</v>
      </c>
      <c r="O184" t="n">
        <v>1691.97</v>
      </c>
      <c r="P184" t="n">
        <v>0</v>
      </c>
      <c r="Q184" t="n">
        <v>10.3</v>
      </c>
      <c r="R184" t="n">
        <v>9.800000000000001</v>
      </c>
      <c r="S184" t="inlineStr"/>
      <c r="T184" t="inlineStr"/>
      <c r="U184" t="inlineStr"/>
      <c r="V184" t="inlineStr"/>
      <c r="W184" t="inlineStr"/>
      <c r="X184" t="inlineStr">
        <is>
          <t>⏳ Chờ hàng về (T+0)</t>
        </is>
      </c>
      <c r="Y184">
        <f>IF(ISNUMBER(S184), ((S184-H184)/H184)-0.004, "")</f>
        <v/>
      </c>
      <c r="Z184">
        <f>IF(ISNUMBER(T184), ((T184-H184)/H184)-0.004, "")</f>
        <v/>
      </c>
      <c r="AA184">
        <f>IF(ISNUMBER(W184), ((W184-H184)/H184)-0.004, IF(P184&gt;0, ((N184-H184)/H184)-0.004, 0))</f>
        <v/>
      </c>
      <c r="AB184">
        <f>IF(AND(ISNUMBER(I184), I184&gt;0, ISNUMBER(O184), O184&gt;0), AA184-((O184-I184)/I184), AA184)</f>
        <v/>
      </c>
      <c r="AC184">
        <f>IF(ISNUMBER(Q184), (Q184-H184)/H184, 0)</f>
        <v/>
      </c>
      <c r="AD184">
        <f>IF(ISNUMBER(R184), (R184-H184)/H184, 0)</f>
        <v/>
      </c>
      <c r="AE184">
        <f>IF(ISNUMBER(Y184), IF(Y184&gt;0, "THẮNG", "THUA"), "CHỜ T+3")</f>
        <v/>
      </c>
      <c r="AF184">
        <f>IF(AND(P184=0, N184=H184, NOT(ISNUMBER(W184))), "ĐANG CHỜ", IF(AA184&gt;0, "THẮNG", "THUA"))</f>
        <v/>
      </c>
      <c r="AG184" t="inlineStr">
        <is>
          <t>https://quickchart.io/chart/render/zf-84c099b8-81b0-42cb-9463-9e718a9ea6b3</t>
        </is>
      </c>
      <c r="AH184">
        <f>IF(AG184&lt;&gt;"", IMAGE(AG184, 1), "Chưa có ảnh")</f>
        <v/>
      </c>
    </row>
    <row r="185" ht="95" customHeight="1">
      <c r="A185" t="inlineStr">
        <is>
          <t>2026-10-20</t>
        </is>
      </c>
      <c r="B185" t="inlineStr">
        <is>
          <t>ALGO_18</t>
        </is>
      </c>
      <c r="C185" t="inlineStr">
        <is>
          <t>🔁 BỘ 18: ĐẢO CHIỀU ĐỘNG LƯỢNG STOCHASTIC (STOCHASTIC CROSS)</t>
        </is>
      </c>
      <c r="D185" t="inlineStr">
        <is>
          <t>#1</t>
        </is>
      </c>
      <c r="E185" t="inlineStr">
        <is>
          <t>DGW</t>
        </is>
      </c>
      <c r="F185" t="inlineStr">
        <is>
          <t>HOSE</t>
        </is>
      </c>
      <c r="G185" t="inlineStr">
        <is>
          <t>Bán lẻ &amp; Phân phối</t>
        </is>
      </c>
      <c r="H185" t="n">
        <v>45.75</v>
      </c>
      <c r="I185" t="n">
        <v>1689.62</v>
      </c>
      <c r="J185" t="n">
        <v>27.88</v>
      </c>
      <c r="K185" t="n">
        <v>0.5</v>
      </c>
      <c r="L185" t="n">
        <v>51.74</v>
      </c>
      <c r="M185" t="n">
        <v>43.03</v>
      </c>
      <c r="N185" t="n">
        <v>46</v>
      </c>
      <c r="O185" t="n">
        <v>1691.97</v>
      </c>
      <c r="P185" t="n">
        <v>0</v>
      </c>
      <c r="Q185" t="n">
        <v>46</v>
      </c>
      <c r="R185" t="n">
        <v>45.45</v>
      </c>
      <c r="S185" t="inlineStr"/>
      <c r="T185" t="inlineStr"/>
      <c r="U185" t="inlineStr"/>
      <c r="V185" t="inlineStr"/>
      <c r="W185" t="inlineStr"/>
      <c r="X185" t="inlineStr">
        <is>
          <t>⏳ Chờ hàng về (T+0)</t>
        </is>
      </c>
      <c r="Y185">
        <f>IF(ISNUMBER(S185), ((S185-H185)/H185)-0.004, "")</f>
        <v/>
      </c>
      <c r="Z185">
        <f>IF(ISNUMBER(T185), ((T185-H185)/H185)-0.004, "")</f>
        <v/>
      </c>
      <c r="AA185">
        <f>IF(ISNUMBER(W185), ((W185-H185)/H185)-0.004, IF(P185&gt;0, ((N185-H185)/H185)-0.004, 0))</f>
        <v/>
      </c>
      <c r="AB185">
        <f>IF(AND(ISNUMBER(I185), I185&gt;0, ISNUMBER(O185), O185&gt;0), AA185-((O185-I185)/I185), AA185)</f>
        <v/>
      </c>
      <c r="AC185">
        <f>IF(ISNUMBER(Q185), (Q185-H185)/H185, 0)</f>
        <v/>
      </c>
      <c r="AD185">
        <f>IF(ISNUMBER(R185), (R185-H185)/H185, 0)</f>
        <v/>
      </c>
      <c r="AE185">
        <f>IF(ISNUMBER(Y185), IF(Y185&gt;0, "THẮNG", "THUA"), "CHỜ T+3")</f>
        <v/>
      </c>
      <c r="AF185">
        <f>IF(AND(P185=0, N185=H185, NOT(ISNUMBER(W185))), "ĐANG CHỜ", IF(AA185&gt;0, "THẮNG", "THUA"))</f>
        <v/>
      </c>
      <c r="AG185" t="inlineStr">
        <is>
          <t>https://quickchart.io/chart/render/zf-dd8bd6a4-446a-42aa-8e3d-6988fce9b8c9</t>
        </is>
      </c>
      <c r="AH185">
        <f>IF(AG185&lt;&gt;"", IMAGE(AG185, 1), "Chưa có ảnh")</f>
        <v/>
      </c>
    </row>
    <row r="186" ht="95" customHeight="1">
      <c r="A186" t="inlineStr">
        <is>
          <t>2026-10-20</t>
        </is>
      </c>
      <c r="B186" t="inlineStr">
        <is>
          <t>ALGO_18</t>
        </is>
      </c>
      <c r="C186" t="inlineStr">
        <is>
          <t>🔁 BỘ 18: ĐẢO CHIỀU ĐỘNG LƯỢNG STOCHASTIC (STOCHASTIC CROSS)</t>
        </is>
      </c>
      <c r="D186" t="inlineStr">
        <is>
          <t>#2</t>
        </is>
      </c>
      <c r="E186" t="inlineStr">
        <is>
          <t>VGT</t>
        </is>
      </c>
      <c r="F186" t="inlineStr">
        <is>
          <t>UPCOM</t>
        </is>
      </c>
      <c r="G186" t="inlineStr">
        <is>
          <t>Thủy sản &amp; Xuất khẩu</t>
        </is>
      </c>
      <c r="H186" t="n">
        <v>11.8</v>
      </c>
      <c r="I186" t="n">
        <v>1689.62</v>
      </c>
      <c r="J186" t="n">
        <v>24.8</v>
      </c>
      <c r="K186" t="n">
        <v>0.98</v>
      </c>
      <c r="L186" t="n">
        <v>13.43</v>
      </c>
      <c r="M186" t="n">
        <v>11.06</v>
      </c>
      <c r="N186" t="n">
        <v>11.8</v>
      </c>
      <c r="O186" t="n">
        <v>1691.97</v>
      </c>
      <c r="P186" t="n">
        <v>0</v>
      </c>
      <c r="Q186" t="n">
        <v>11.8</v>
      </c>
      <c r="R186" t="n">
        <v>11.7</v>
      </c>
      <c r="S186" t="inlineStr"/>
      <c r="T186" t="inlineStr"/>
      <c r="U186" t="inlineStr"/>
      <c r="V186" t="inlineStr"/>
      <c r="W186" t="inlineStr"/>
      <c r="X186" t="inlineStr">
        <is>
          <t>⏳ Chờ hàng về (T+0)</t>
        </is>
      </c>
      <c r="Y186">
        <f>IF(ISNUMBER(S186), ((S186-H186)/H186)-0.004, "")</f>
        <v/>
      </c>
      <c r="Z186">
        <f>IF(ISNUMBER(T186), ((T186-H186)/H186)-0.004, "")</f>
        <v/>
      </c>
      <c r="AA186">
        <f>IF(ISNUMBER(W186), ((W186-H186)/H186)-0.004, IF(P186&gt;0, ((N186-H186)/H186)-0.004, 0))</f>
        <v/>
      </c>
      <c r="AB186">
        <f>IF(AND(ISNUMBER(I186), I186&gt;0, ISNUMBER(O186), O186&gt;0), AA186-((O186-I186)/I186), AA186)</f>
        <v/>
      </c>
      <c r="AC186">
        <f>IF(ISNUMBER(Q186), (Q186-H186)/H186, 0)</f>
        <v/>
      </c>
      <c r="AD186">
        <f>IF(ISNUMBER(R186), (R186-H186)/H186, 0)</f>
        <v/>
      </c>
      <c r="AE186">
        <f>IF(ISNUMBER(Y186), IF(Y186&gt;0, "THẮNG", "THUA"), "CHỜ T+3")</f>
        <v/>
      </c>
      <c r="AF186">
        <f>IF(AND(P186=0, N186=H186, NOT(ISNUMBER(W186))), "ĐANG CHỜ", IF(AA186&gt;0, "THẮNG", "THUA"))</f>
        <v/>
      </c>
      <c r="AG186" t="inlineStr">
        <is>
          <t>https://quickchart.io/chart/render/zf-9d1fdb63-6ff9-4d50-97cf-16d28c21cb8f</t>
        </is>
      </c>
      <c r="AH186">
        <f>IF(AG186&lt;&gt;"", IMAGE(AG186, 1), "Chưa có ảnh")</f>
        <v/>
      </c>
    </row>
    <row r="187" ht="95" customHeight="1">
      <c r="A187" t="inlineStr">
        <is>
          <t>2026-10-20</t>
        </is>
      </c>
      <c r="B187" t="inlineStr">
        <is>
          <t>ALGO_18</t>
        </is>
      </c>
      <c r="C187" t="inlineStr">
        <is>
          <t>🔁 BỘ 18: ĐẢO CHIỀU ĐỘNG LƯỢNG STOCHASTIC (STOCHASTIC CROSS)</t>
        </is>
      </c>
      <c r="D187" t="inlineStr">
        <is>
          <t>#3</t>
        </is>
      </c>
      <c r="E187" t="inlineStr">
        <is>
          <t>VHC</t>
        </is>
      </c>
      <c r="F187" t="inlineStr">
        <is>
          <t>HOSE</t>
        </is>
      </c>
      <c r="G187" t="inlineStr">
        <is>
          <t>Thủy sản &amp; Xuất khẩu</t>
        </is>
      </c>
      <c r="H187" t="n">
        <v>51.8</v>
      </c>
      <c r="I187" t="n">
        <v>1689.62</v>
      </c>
      <c r="J187" t="n">
        <v>18.66</v>
      </c>
      <c r="K187" t="n">
        <v>0.36</v>
      </c>
      <c r="L187" t="n">
        <v>56.37</v>
      </c>
      <c r="M187" t="n">
        <v>49.72</v>
      </c>
      <c r="N187" t="n">
        <v>51.8</v>
      </c>
      <c r="O187" t="n">
        <v>1691.97</v>
      </c>
      <c r="P187" t="n">
        <v>0</v>
      </c>
      <c r="Q187" t="n">
        <v>51.8</v>
      </c>
      <c r="R187" t="n">
        <v>51.6</v>
      </c>
      <c r="S187" t="inlineStr"/>
      <c r="T187" t="inlineStr"/>
      <c r="U187" t="inlineStr"/>
      <c r="V187" t="inlineStr"/>
      <c r="W187" t="inlineStr"/>
      <c r="X187" t="inlineStr">
        <is>
          <t>⏳ Chờ hàng về (T+0)</t>
        </is>
      </c>
      <c r="Y187">
        <f>IF(ISNUMBER(S187), ((S187-H187)/H187)-0.004, "")</f>
        <v/>
      </c>
      <c r="Z187">
        <f>IF(ISNUMBER(T187), ((T187-H187)/H187)-0.004, "")</f>
        <v/>
      </c>
      <c r="AA187">
        <f>IF(ISNUMBER(W187), ((W187-H187)/H187)-0.004, IF(P187&gt;0, ((N187-H187)/H187)-0.004, 0))</f>
        <v/>
      </c>
      <c r="AB187">
        <f>IF(AND(ISNUMBER(I187), I187&gt;0, ISNUMBER(O187), O187&gt;0), AA187-((O187-I187)/I187), AA187)</f>
        <v/>
      </c>
      <c r="AC187">
        <f>IF(ISNUMBER(Q187), (Q187-H187)/H187, 0)</f>
        <v/>
      </c>
      <c r="AD187">
        <f>IF(ISNUMBER(R187), (R187-H187)/H187, 0)</f>
        <v/>
      </c>
      <c r="AE187">
        <f>IF(ISNUMBER(Y187), IF(Y187&gt;0, "THẮNG", "THUA"), "CHỜ T+3")</f>
        <v/>
      </c>
      <c r="AF187">
        <f>IF(AND(P187=0, N187=H187, NOT(ISNUMBER(W187))), "ĐANG CHỜ", IF(AA187&gt;0, "THẮNG", "THUA"))</f>
        <v/>
      </c>
      <c r="AG187" t="inlineStr">
        <is>
          <t>https://quickchart.io/chart/render/zf-d27b4325-1f14-4efc-8f11-0560725992d1</t>
        </is>
      </c>
      <c r="AH187">
        <f>IF(AG187&lt;&gt;"", IMAGE(AG187, 1), "Chưa có ảnh")</f>
        <v/>
      </c>
    </row>
    <row r="188" ht="95" customHeight="1">
      <c r="A188" t="inlineStr">
        <is>
          <t>2026-10-20</t>
        </is>
      </c>
      <c r="B188" t="inlineStr">
        <is>
          <t>ALGO_19</t>
        </is>
      </c>
      <c r="C188" t="inlineStr">
        <is>
          <t>⚡ BỘ 19: BỨT PHÁ XUNG LỰC ĐỘNG LƯỢNG CCI &gt; 100 (CCI THRUST)</t>
        </is>
      </c>
      <c r="D188" t="inlineStr">
        <is>
          <t>#1</t>
        </is>
      </c>
      <c r="E188" t="inlineStr">
        <is>
          <t>DDV</t>
        </is>
      </c>
      <c r="F188" t="inlineStr">
        <is>
          <t>UPCOM</t>
        </is>
      </c>
      <c r="G188" t="inlineStr">
        <is>
          <t>Hóa chất &amp; Phân bón</t>
        </is>
      </c>
      <c r="H188" t="n">
        <v>17.9</v>
      </c>
      <c r="I188" t="n">
        <v>1689.62</v>
      </c>
      <c r="J188" t="n">
        <v>84.56</v>
      </c>
      <c r="K188" t="n">
        <v>3.38</v>
      </c>
      <c r="L188" t="n">
        <v>20.4</v>
      </c>
      <c r="M188" t="n">
        <v>16.77</v>
      </c>
      <c r="N188" t="n">
        <v>17.8</v>
      </c>
      <c r="O188" t="n">
        <v>1691.97</v>
      </c>
      <c r="P188" t="n">
        <v>0</v>
      </c>
      <c r="Q188" t="n">
        <v>17.9</v>
      </c>
      <c r="R188" t="n">
        <v>17.6</v>
      </c>
      <c r="S188" t="inlineStr"/>
      <c r="T188" t="inlineStr"/>
      <c r="U188" t="inlineStr"/>
      <c r="V188" t="inlineStr"/>
      <c r="W188" t="inlineStr"/>
      <c r="X188" t="inlineStr">
        <is>
          <t>⏳ Chờ hàng về (T+0)</t>
        </is>
      </c>
      <c r="Y188">
        <f>IF(ISNUMBER(S188), ((S188-H188)/H188)-0.004, "")</f>
        <v/>
      </c>
      <c r="Z188">
        <f>IF(ISNUMBER(T188), ((T188-H188)/H188)-0.004, "")</f>
        <v/>
      </c>
      <c r="AA188">
        <f>IF(ISNUMBER(W188), ((W188-H188)/H188)-0.004, IF(P188&gt;0, ((N188-H188)/H188)-0.004, 0))</f>
        <v/>
      </c>
      <c r="AB188">
        <f>IF(AND(ISNUMBER(I188), I188&gt;0, ISNUMBER(O188), O188&gt;0), AA188-((O188-I188)/I188), AA188)</f>
        <v/>
      </c>
      <c r="AC188">
        <f>IF(ISNUMBER(Q188), (Q188-H188)/H188, 0)</f>
        <v/>
      </c>
      <c r="AD188">
        <f>IF(ISNUMBER(R188), (R188-H188)/H188, 0)</f>
        <v/>
      </c>
      <c r="AE188">
        <f>IF(ISNUMBER(Y188), IF(Y188&gt;0, "THẮNG", "THUA"), "CHỜ T+3")</f>
        <v/>
      </c>
      <c r="AF188">
        <f>IF(AND(P188=0, N188=H188, NOT(ISNUMBER(W188))), "ĐANG CHỜ", IF(AA188&gt;0, "THẮNG", "THUA"))</f>
        <v/>
      </c>
      <c r="AG188" t="inlineStr">
        <is>
          <t>https://quickchart.io/chart/render/zf-a12ef9e6-1847-4868-a721-328cc61a99a3</t>
        </is>
      </c>
      <c r="AH188">
        <f>IF(AG188&lt;&gt;"", IMAGE(AG188, 1), "Chưa có ảnh")</f>
        <v/>
      </c>
    </row>
    <row r="189" ht="95" customHeight="1">
      <c r="A189" t="inlineStr">
        <is>
          <t>2026-10-20</t>
        </is>
      </c>
      <c r="B189" t="inlineStr">
        <is>
          <t>ALGO_19</t>
        </is>
      </c>
      <c r="C189" t="inlineStr">
        <is>
          <t>⚡ BỘ 19: BỨT PHÁ XUNG LỰC ĐỘNG LƯỢNG CCI &gt; 100 (CCI THRUST)</t>
        </is>
      </c>
      <c r="D189" t="inlineStr">
        <is>
          <t>#2</t>
        </is>
      </c>
      <c r="E189" t="inlineStr">
        <is>
          <t>CII</t>
        </is>
      </c>
      <c r="F189" t="inlineStr">
        <is>
          <t>HOSE</t>
        </is>
      </c>
      <c r="G189" t="inlineStr">
        <is>
          <t>Đầu tư công &amp; Xây dựng</t>
        </is>
      </c>
      <c r="H189" t="n">
        <v>13.35</v>
      </c>
      <c r="I189" t="n">
        <v>1689.62</v>
      </c>
      <c r="J189" t="n">
        <v>82.26000000000001</v>
      </c>
      <c r="K189" t="n">
        <v>2.71</v>
      </c>
      <c r="L189" t="n">
        <v>15.26</v>
      </c>
      <c r="M189" t="n">
        <v>12.48</v>
      </c>
      <c r="N189" t="n">
        <v>13.2</v>
      </c>
      <c r="O189" t="n">
        <v>1691.97</v>
      </c>
      <c r="P189" t="n">
        <v>0</v>
      </c>
      <c r="Q189" t="n">
        <v>13.35</v>
      </c>
      <c r="R189" t="n">
        <v>13.2</v>
      </c>
      <c r="S189" t="inlineStr"/>
      <c r="T189" t="inlineStr"/>
      <c r="U189" t="inlineStr"/>
      <c r="V189" t="inlineStr"/>
      <c r="W189" t="inlineStr"/>
      <c r="X189" t="inlineStr">
        <is>
          <t>⏳ Chờ hàng về (T+0)</t>
        </is>
      </c>
      <c r="Y189">
        <f>IF(ISNUMBER(S189), ((S189-H189)/H189)-0.004, "")</f>
        <v/>
      </c>
      <c r="Z189">
        <f>IF(ISNUMBER(T189), ((T189-H189)/H189)-0.004, "")</f>
        <v/>
      </c>
      <c r="AA189">
        <f>IF(ISNUMBER(W189), ((W189-H189)/H189)-0.004, IF(P189&gt;0, ((N189-H189)/H189)-0.004, 0))</f>
        <v/>
      </c>
      <c r="AB189">
        <f>IF(AND(ISNUMBER(I189), I189&gt;0, ISNUMBER(O189), O189&gt;0), AA189-((O189-I189)/I189), AA189)</f>
        <v/>
      </c>
      <c r="AC189">
        <f>IF(ISNUMBER(Q189), (Q189-H189)/H189, 0)</f>
        <v/>
      </c>
      <c r="AD189">
        <f>IF(ISNUMBER(R189), (R189-H189)/H189, 0)</f>
        <v/>
      </c>
      <c r="AE189">
        <f>IF(ISNUMBER(Y189), IF(Y189&gt;0, "THẮNG", "THUA"), "CHỜ T+3")</f>
        <v/>
      </c>
      <c r="AF189">
        <f>IF(AND(P189=0, N189=H189, NOT(ISNUMBER(W189))), "ĐANG CHỜ", IF(AA189&gt;0, "THẮNG", "THUA"))</f>
        <v/>
      </c>
      <c r="AG189" t="inlineStr">
        <is>
          <t>https://quickchart.io/chart/render/zf-afe0cbc5-cfea-4fa0-a0aa-ede5fa2f3a9f</t>
        </is>
      </c>
      <c r="AH189">
        <f>IF(AG189&lt;&gt;"", IMAGE(AG189, 1), "Chưa có ảnh")</f>
        <v/>
      </c>
    </row>
    <row r="190" ht="95" customHeight="1">
      <c r="A190" t="inlineStr">
        <is>
          <t>2026-10-20</t>
        </is>
      </c>
      <c r="B190" t="inlineStr">
        <is>
          <t>ALGO_19</t>
        </is>
      </c>
      <c r="C190" t="inlineStr">
        <is>
          <t>⚡ BỘ 19: BỨT PHÁ XUNG LỰC ĐỘNG LƯỢNG CCI &gt; 100 (CCI THRUST)</t>
        </is>
      </c>
      <c r="D190" t="inlineStr">
        <is>
          <t>#3</t>
        </is>
      </c>
      <c r="E190" t="inlineStr">
        <is>
          <t>CTD</t>
        </is>
      </c>
      <c r="F190" t="inlineStr">
        <is>
          <t>HOSE</t>
        </is>
      </c>
      <c r="G190" t="inlineStr">
        <is>
          <t>Đầu tư công &amp; Xây dựng</t>
        </is>
      </c>
      <c r="H190" t="n">
        <v>65.2</v>
      </c>
      <c r="I190" t="n">
        <v>1689.62</v>
      </c>
      <c r="J190" t="n">
        <v>81.65000000000001</v>
      </c>
      <c r="K190" t="n">
        <v>5.02</v>
      </c>
      <c r="L190" t="n">
        <v>71.53</v>
      </c>
      <c r="M190" t="n">
        <v>62.32</v>
      </c>
      <c r="N190" t="n">
        <v>66</v>
      </c>
      <c r="O190" t="n">
        <v>1691.97</v>
      </c>
      <c r="P190" t="n">
        <v>0</v>
      </c>
      <c r="Q190" t="n">
        <v>66</v>
      </c>
      <c r="R190" t="n">
        <v>65.2</v>
      </c>
      <c r="S190" t="inlineStr"/>
      <c r="T190" t="inlineStr"/>
      <c r="U190" t="inlineStr"/>
      <c r="V190" t="inlineStr"/>
      <c r="W190" t="inlineStr"/>
      <c r="X190" t="inlineStr">
        <is>
          <t>⏳ Chờ hàng về (T+0)</t>
        </is>
      </c>
      <c r="Y190">
        <f>IF(ISNUMBER(S190), ((S190-H190)/H190)-0.004, "")</f>
        <v/>
      </c>
      <c r="Z190">
        <f>IF(ISNUMBER(T190), ((T190-H190)/H190)-0.004, "")</f>
        <v/>
      </c>
      <c r="AA190">
        <f>IF(ISNUMBER(W190), ((W190-H190)/H190)-0.004, IF(P190&gt;0, ((N190-H190)/H190)-0.004, 0))</f>
        <v/>
      </c>
      <c r="AB190">
        <f>IF(AND(ISNUMBER(I190), I190&gt;0, ISNUMBER(O190), O190&gt;0), AA190-((O190-I190)/I190), AA190)</f>
        <v/>
      </c>
      <c r="AC190">
        <f>IF(ISNUMBER(Q190), (Q190-H190)/H190, 0)</f>
        <v/>
      </c>
      <c r="AD190">
        <f>IF(ISNUMBER(R190), (R190-H190)/H190, 0)</f>
        <v/>
      </c>
      <c r="AE190">
        <f>IF(ISNUMBER(Y190), IF(Y190&gt;0, "THẮNG", "THUA"), "CHỜ T+3")</f>
        <v/>
      </c>
      <c r="AF190">
        <f>IF(AND(P190=0, N190=H190, NOT(ISNUMBER(W190))), "ĐANG CHỜ", IF(AA190&gt;0, "THẮNG", "THUA"))</f>
        <v/>
      </c>
      <c r="AG190" t="inlineStr">
        <is>
          <t>https://quickchart.io/chart/render/zf-9d6b82f1-adac-4c7d-bf6e-0bc37d80d9e6</t>
        </is>
      </c>
      <c r="AH190">
        <f>IF(AG190&lt;&gt;"", IMAGE(AG190, 1), "Chưa có ảnh")</f>
        <v/>
      </c>
    </row>
    <row r="191" ht="95" customHeight="1">
      <c r="A191" t="inlineStr">
        <is>
          <t>2026-10-20</t>
        </is>
      </c>
      <c r="B191" t="inlineStr">
        <is>
          <t>ALGO_19</t>
        </is>
      </c>
      <c r="C191" t="inlineStr">
        <is>
          <t>⚡ BỘ 19: BỨT PHÁ XUNG LỰC ĐỘNG LƯỢNG CCI &gt; 100 (CCI THRUST)</t>
        </is>
      </c>
      <c r="D191" t="inlineStr">
        <is>
          <t>#4</t>
        </is>
      </c>
      <c r="E191" t="inlineStr">
        <is>
          <t>ABW</t>
        </is>
      </c>
      <c r="F191" t="inlineStr">
        <is>
          <t>UPCOM</t>
        </is>
      </c>
      <c r="G191" t="inlineStr">
        <is>
          <t>Chứng khoán</t>
        </is>
      </c>
      <c r="H191" t="n">
        <v>14.5</v>
      </c>
      <c r="I191" t="n">
        <v>1689.62</v>
      </c>
      <c r="J191" t="n">
        <v>79.81</v>
      </c>
      <c r="K191" t="n">
        <v>12.61</v>
      </c>
      <c r="L191" t="n">
        <v>15.53</v>
      </c>
      <c r="M191" t="n">
        <v>14.03</v>
      </c>
      <c r="N191" t="n">
        <v>14.6</v>
      </c>
      <c r="O191" t="n">
        <v>1691.97</v>
      </c>
      <c r="P191" t="n">
        <v>0</v>
      </c>
      <c r="Q191" t="n">
        <v>14.6</v>
      </c>
      <c r="R191" t="n">
        <v>14.5</v>
      </c>
      <c r="S191" t="inlineStr"/>
      <c r="T191" t="inlineStr"/>
      <c r="U191" t="inlineStr"/>
      <c r="V191" t="inlineStr"/>
      <c r="W191" t="inlineStr"/>
      <c r="X191" t="inlineStr">
        <is>
          <t>⏳ Chờ hàng về (T+0)</t>
        </is>
      </c>
      <c r="Y191">
        <f>IF(ISNUMBER(S191), ((S191-H191)/H191)-0.004, "")</f>
        <v/>
      </c>
      <c r="Z191">
        <f>IF(ISNUMBER(T191), ((T191-H191)/H191)-0.004, "")</f>
        <v/>
      </c>
      <c r="AA191">
        <f>IF(ISNUMBER(W191), ((W191-H191)/H191)-0.004, IF(P191&gt;0, ((N191-H191)/H191)-0.004, 0))</f>
        <v/>
      </c>
      <c r="AB191">
        <f>IF(AND(ISNUMBER(I191), I191&gt;0, ISNUMBER(O191), O191&gt;0), AA191-((O191-I191)/I191), AA191)</f>
        <v/>
      </c>
      <c r="AC191">
        <f>IF(ISNUMBER(Q191), (Q191-H191)/H191, 0)</f>
        <v/>
      </c>
      <c r="AD191">
        <f>IF(ISNUMBER(R191), (R191-H191)/H191, 0)</f>
        <v/>
      </c>
      <c r="AE191">
        <f>IF(ISNUMBER(Y191), IF(Y191&gt;0, "THẮNG", "THUA"), "CHỜ T+3")</f>
        <v/>
      </c>
      <c r="AF191">
        <f>IF(AND(P191=0, N191=H191, NOT(ISNUMBER(W191))), "ĐANG CHỜ", IF(AA191&gt;0, "THẮNG", "THUA"))</f>
        <v/>
      </c>
      <c r="AG191" t="inlineStr">
        <is>
          <t>https://quickchart.io/chart/render/zf-3ff18be8-0546-4d7f-9360-c5dcec372c1f</t>
        </is>
      </c>
      <c r="AH191">
        <f>IF(AG191&lt;&gt;"", IMAGE(AG191, 1), "Chưa có ảnh")</f>
        <v/>
      </c>
    </row>
    <row r="192" ht="95" customHeight="1">
      <c r="A192" t="inlineStr">
        <is>
          <t>2026-10-20</t>
        </is>
      </c>
      <c r="B192" t="inlineStr">
        <is>
          <t>ALGO_19</t>
        </is>
      </c>
      <c r="C192" t="inlineStr">
        <is>
          <t>⚡ BỘ 19: BỨT PHÁ XUNG LỰC ĐỘNG LƯỢNG CCI &gt; 100 (CCI THRUST)</t>
        </is>
      </c>
      <c r="D192" t="inlineStr">
        <is>
          <t>#5</t>
        </is>
      </c>
      <c r="E192" t="inlineStr">
        <is>
          <t>VVS</t>
        </is>
      </c>
      <c r="F192" t="inlineStr">
        <is>
          <t>HOSE</t>
        </is>
      </c>
      <c r="G192" t="inlineStr">
        <is>
          <t>Bán lẻ &amp; Phân phối</t>
        </is>
      </c>
      <c r="H192" t="n">
        <v>88.40000000000001</v>
      </c>
      <c r="I192" t="n">
        <v>1689.62</v>
      </c>
      <c r="J192" t="n">
        <v>76.17</v>
      </c>
      <c r="K192" t="n">
        <v>2.82</v>
      </c>
      <c r="L192" t="n">
        <v>100.95</v>
      </c>
      <c r="M192" t="n">
        <v>82.69</v>
      </c>
      <c r="N192" t="n">
        <v>86</v>
      </c>
      <c r="O192" t="n">
        <v>1691.97</v>
      </c>
      <c r="P192" t="n">
        <v>0</v>
      </c>
      <c r="Q192" t="n">
        <v>88.40000000000001</v>
      </c>
      <c r="R192" t="n">
        <v>86</v>
      </c>
      <c r="S192" t="inlineStr"/>
      <c r="T192" t="inlineStr"/>
      <c r="U192" t="inlineStr"/>
      <c r="V192" t="inlineStr"/>
      <c r="W192" t="inlineStr"/>
      <c r="X192" t="inlineStr">
        <is>
          <t>⏳ Chờ hàng về (T+0)</t>
        </is>
      </c>
      <c r="Y192">
        <f>IF(ISNUMBER(S192), ((S192-H192)/H192)-0.004, "")</f>
        <v/>
      </c>
      <c r="Z192">
        <f>IF(ISNUMBER(T192), ((T192-H192)/H192)-0.004, "")</f>
        <v/>
      </c>
      <c r="AA192">
        <f>IF(ISNUMBER(W192), ((W192-H192)/H192)-0.004, IF(P192&gt;0, ((N192-H192)/H192)-0.004, 0))</f>
        <v/>
      </c>
      <c r="AB192">
        <f>IF(AND(ISNUMBER(I192), I192&gt;0, ISNUMBER(O192), O192&gt;0), AA192-((O192-I192)/I192), AA192)</f>
        <v/>
      </c>
      <c r="AC192">
        <f>IF(ISNUMBER(Q192), (Q192-H192)/H192, 0)</f>
        <v/>
      </c>
      <c r="AD192">
        <f>IF(ISNUMBER(R192), (R192-H192)/H192, 0)</f>
        <v/>
      </c>
      <c r="AE192">
        <f>IF(ISNUMBER(Y192), IF(Y192&gt;0, "THẮNG", "THUA"), "CHỜ T+3")</f>
        <v/>
      </c>
      <c r="AF192">
        <f>IF(AND(P192=0, N192=H192, NOT(ISNUMBER(W192))), "ĐANG CHỜ", IF(AA192&gt;0, "THẮNG", "THUA"))</f>
        <v/>
      </c>
      <c r="AG192" t="inlineStr">
        <is>
          <t>https://quickchart.io/chart/render/zf-cc41ab8e-cdbf-4183-a91f-5dc51086a3fe</t>
        </is>
      </c>
      <c r="AH192">
        <f>IF(AG192&lt;&gt;"", IMAGE(AG192, 1), "Chưa có ảnh")</f>
        <v/>
      </c>
    </row>
    <row r="193" ht="95" customHeight="1">
      <c r="A193" t="inlineStr">
        <is>
          <t>2026-10-20</t>
        </is>
      </c>
      <c r="B193" t="inlineStr">
        <is>
          <t>ALGO_21</t>
        </is>
      </c>
      <c r="C193" t="inlineStr">
        <is>
          <t>🚩 BỘ 21: HẤP THỤ CUNG GIÁ CAO - NỀN CHỒNG NỀN (HIGH-TIGHT FLAG)</t>
        </is>
      </c>
      <c r="D193" t="inlineStr">
        <is>
          <t>#1</t>
        </is>
      </c>
      <c r="E193" t="inlineStr">
        <is>
          <t>MSB</t>
        </is>
      </c>
      <c r="F193" t="inlineStr">
        <is>
          <t>HOSE</t>
        </is>
      </c>
      <c r="G193" t="inlineStr">
        <is>
          <t>Ngân hàng</t>
        </is>
      </c>
      <c r="H193" t="n">
        <v>14.9</v>
      </c>
      <c r="I193" t="n">
        <v>1689.62</v>
      </c>
      <c r="J193" t="n">
        <v>58.82</v>
      </c>
      <c r="K193" t="n">
        <v>0.34</v>
      </c>
      <c r="L193" t="n">
        <v>16.24</v>
      </c>
      <c r="M193" t="n">
        <v>14.29</v>
      </c>
      <c r="N193" t="n">
        <v>15</v>
      </c>
      <c r="O193" t="n">
        <v>1691.97</v>
      </c>
      <c r="P193" t="n">
        <v>0</v>
      </c>
      <c r="Q193" t="n">
        <v>15</v>
      </c>
      <c r="R193" t="n">
        <v>14.9</v>
      </c>
      <c r="S193" t="inlineStr"/>
      <c r="T193" t="inlineStr"/>
      <c r="U193" t="inlineStr"/>
      <c r="V193" t="inlineStr"/>
      <c r="W193" t="inlineStr"/>
      <c r="X193" t="inlineStr">
        <is>
          <t>⏳ Chờ hàng về (T+0)</t>
        </is>
      </c>
      <c r="Y193">
        <f>IF(ISNUMBER(S193), ((S193-H193)/H193)-0.004, "")</f>
        <v/>
      </c>
      <c r="Z193">
        <f>IF(ISNUMBER(T193), ((T193-H193)/H193)-0.004, "")</f>
        <v/>
      </c>
      <c r="AA193">
        <f>IF(ISNUMBER(W193), ((W193-H193)/H193)-0.004, IF(P193&gt;0, ((N193-H193)/H193)-0.004, 0))</f>
        <v/>
      </c>
      <c r="AB193">
        <f>IF(AND(ISNUMBER(I193), I193&gt;0, ISNUMBER(O193), O193&gt;0), AA193-((O193-I193)/I193), AA193)</f>
        <v/>
      </c>
      <c r="AC193">
        <f>IF(ISNUMBER(Q193), (Q193-H193)/H193, 0)</f>
        <v/>
      </c>
      <c r="AD193">
        <f>IF(ISNUMBER(R193), (R193-H193)/H193, 0)</f>
        <v/>
      </c>
      <c r="AE193">
        <f>IF(ISNUMBER(Y193), IF(Y193&gt;0, "THẮNG", "THUA"), "CHỜ T+3")</f>
        <v/>
      </c>
      <c r="AF193">
        <f>IF(AND(P193=0, N193=H193, NOT(ISNUMBER(W193))), "ĐANG CHỜ", IF(AA193&gt;0, "THẮNG", "THUA"))</f>
        <v/>
      </c>
      <c r="AG193" t="inlineStr">
        <is>
          <t>https://quickchart.io/chart/render/zf-2239a254-0c20-4f84-a14c-a7b53c7d5ded</t>
        </is>
      </c>
      <c r="AH193">
        <f>IF(AG193&lt;&gt;"", IMAGE(AG193, 1), "Chưa có ảnh")</f>
        <v/>
      </c>
    </row>
    <row r="194" ht="95" customHeight="1">
      <c r="A194" t="inlineStr">
        <is>
          <t>2026-10-20</t>
        </is>
      </c>
      <c r="B194" t="inlineStr">
        <is>
          <t>ALGO_22</t>
        </is>
      </c>
      <c r="C194" t="inlineStr">
        <is>
          <t>🛡️ BỘ 22: LÁ CHẮN PHÂN KỲ NGƯỢC BÃO VN-INDEX (ANTI-INDEX SHIELD)</t>
        </is>
      </c>
      <c r="D194" t="inlineStr">
        <is>
          <t>#1</t>
        </is>
      </c>
      <c r="E194" t="inlineStr">
        <is>
          <t>TOS</t>
        </is>
      </c>
      <c r="F194" t="inlineStr">
        <is>
          <t>UPCOM</t>
        </is>
      </c>
      <c r="G194" t="inlineStr">
        <is>
          <t>Đầu tư công &amp; Xây dựng</t>
        </is>
      </c>
      <c r="H194" t="n">
        <v>93.40000000000001</v>
      </c>
      <c r="I194" t="n">
        <v>1689.62</v>
      </c>
      <c r="J194" t="n">
        <v>126.69</v>
      </c>
      <c r="K194" t="n">
        <v>2.37</v>
      </c>
      <c r="L194" t="n">
        <v>106.76</v>
      </c>
      <c r="M194" t="n">
        <v>87.33</v>
      </c>
      <c r="N194" t="n">
        <v>91</v>
      </c>
      <c r="O194" t="n">
        <v>1691.97</v>
      </c>
      <c r="P194" t="n">
        <v>0</v>
      </c>
      <c r="Q194" t="n">
        <v>93.40000000000001</v>
      </c>
      <c r="R194" t="n">
        <v>91</v>
      </c>
      <c r="S194" t="inlineStr"/>
      <c r="T194" t="inlineStr"/>
      <c r="U194" t="inlineStr"/>
      <c r="V194" t="inlineStr"/>
      <c r="W194" t="inlineStr"/>
      <c r="X194" t="inlineStr">
        <is>
          <t>⏳ Chờ hàng về (T+0)</t>
        </is>
      </c>
      <c r="Y194">
        <f>IF(ISNUMBER(S194), ((S194-H194)/H194)-0.004, "")</f>
        <v/>
      </c>
      <c r="Z194">
        <f>IF(ISNUMBER(T194), ((T194-H194)/H194)-0.004, "")</f>
        <v/>
      </c>
      <c r="AA194">
        <f>IF(ISNUMBER(W194), ((W194-H194)/H194)-0.004, IF(P194&gt;0, ((N194-H194)/H194)-0.004, 0))</f>
        <v/>
      </c>
      <c r="AB194">
        <f>IF(AND(ISNUMBER(I194), I194&gt;0, ISNUMBER(O194), O194&gt;0), AA194-((O194-I194)/I194), AA194)</f>
        <v/>
      </c>
      <c r="AC194">
        <f>IF(ISNUMBER(Q194), (Q194-H194)/H194, 0)</f>
        <v/>
      </c>
      <c r="AD194">
        <f>IF(ISNUMBER(R194), (R194-H194)/H194, 0)</f>
        <v/>
      </c>
      <c r="AE194">
        <f>IF(ISNUMBER(Y194), IF(Y194&gt;0, "THẮNG", "THUA"), "CHỜ T+3")</f>
        <v/>
      </c>
      <c r="AF194">
        <f>IF(AND(P194=0, N194=H194, NOT(ISNUMBER(W194))), "ĐANG CHỜ", IF(AA194&gt;0, "THẮNG", "THUA"))</f>
        <v/>
      </c>
      <c r="AG194" t="inlineStr">
        <is>
          <t>https://quickchart.io/chart/render/zf-0f4b85ba-4d68-46dc-9f49-ff0a253adb88</t>
        </is>
      </c>
      <c r="AH194">
        <f>IF(AG194&lt;&gt;"", IMAGE(AG194, 1), "Chưa có ảnh")</f>
        <v/>
      </c>
    </row>
    <row r="195" ht="95" customHeight="1">
      <c r="A195" t="inlineStr">
        <is>
          <t>2026-10-20</t>
        </is>
      </c>
      <c r="B195" t="inlineStr">
        <is>
          <t>ALGO_22</t>
        </is>
      </c>
      <c r="C195" t="inlineStr">
        <is>
          <t>🛡️ BỘ 22: LÁ CHẮN PHÂN KỲ NGƯỢC BÃO VN-INDEX (ANTI-INDEX SHIELD)</t>
        </is>
      </c>
      <c r="D195" t="inlineStr">
        <is>
          <t>#2</t>
        </is>
      </c>
      <c r="E195" t="inlineStr">
        <is>
          <t>VVS</t>
        </is>
      </c>
      <c r="F195" t="inlineStr">
        <is>
          <t>HOSE</t>
        </is>
      </c>
      <c r="G195" t="inlineStr">
        <is>
          <t>Bán lẻ &amp; Phân phối</t>
        </is>
      </c>
      <c r="H195" t="n">
        <v>88.40000000000001</v>
      </c>
      <c r="I195" t="n">
        <v>1689.62</v>
      </c>
      <c r="J195" t="n">
        <v>90.7</v>
      </c>
      <c r="K195" t="n">
        <v>2.82</v>
      </c>
      <c r="L195" t="n">
        <v>100.95</v>
      </c>
      <c r="M195" t="n">
        <v>82.69</v>
      </c>
      <c r="N195" t="n">
        <v>86</v>
      </c>
      <c r="O195" t="n">
        <v>1691.97</v>
      </c>
      <c r="P195" t="n">
        <v>0</v>
      </c>
      <c r="Q195" t="n">
        <v>88.40000000000001</v>
      </c>
      <c r="R195" t="n">
        <v>86</v>
      </c>
      <c r="S195" t="inlineStr"/>
      <c r="T195" t="inlineStr"/>
      <c r="U195" t="inlineStr"/>
      <c r="V195" t="inlineStr"/>
      <c r="W195" t="inlineStr"/>
      <c r="X195" t="inlineStr">
        <is>
          <t>⏳ Chờ hàng về (T+0)</t>
        </is>
      </c>
      <c r="Y195">
        <f>IF(ISNUMBER(S195), ((S195-H195)/H195)-0.004, "")</f>
        <v/>
      </c>
      <c r="Z195">
        <f>IF(ISNUMBER(T195), ((T195-H195)/H195)-0.004, "")</f>
        <v/>
      </c>
      <c r="AA195">
        <f>IF(ISNUMBER(W195), ((W195-H195)/H195)-0.004, IF(P195&gt;0, ((N195-H195)/H195)-0.004, 0))</f>
        <v/>
      </c>
      <c r="AB195">
        <f>IF(AND(ISNUMBER(I195), I195&gt;0, ISNUMBER(O195), O195&gt;0), AA195-((O195-I195)/I195), AA195)</f>
        <v/>
      </c>
      <c r="AC195">
        <f>IF(ISNUMBER(Q195), (Q195-H195)/H195, 0)</f>
        <v/>
      </c>
      <c r="AD195">
        <f>IF(ISNUMBER(R195), (R195-H195)/H195, 0)</f>
        <v/>
      </c>
      <c r="AE195">
        <f>IF(ISNUMBER(Y195), IF(Y195&gt;0, "THẮNG", "THUA"), "CHỜ T+3")</f>
        <v/>
      </c>
      <c r="AF195">
        <f>IF(AND(P195=0, N195=H195, NOT(ISNUMBER(W195))), "ĐANG CHỜ", IF(AA195&gt;0, "THẮNG", "THUA"))</f>
        <v/>
      </c>
      <c r="AG195" t="inlineStr">
        <is>
          <t>https://quickchart.io/chart/render/zf-cc41ab8e-cdbf-4183-a91f-5dc51086a3fe</t>
        </is>
      </c>
      <c r="AH195">
        <f>IF(AG195&lt;&gt;"", IMAGE(AG195, 1), "Chưa có ảnh")</f>
        <v/>
      </c>
    </row>
    <row r="196" ht="95" customHeight="1">
      <c r="A196" t="inlineStr">
        <is>
          <t>2026-10-20</t>
        </is>
      </c>
      <c r="B196" t="inlineStr">
        <is>
          <t>ALGO_22</t>
        </is>
      </c>
      <c r="C196" t="inlineStr">
        <is>
          <t>🛡️ BỘ 22: LÁ CHẮN PHÂN KỲ NGƯỢC BÃO VN-INDEX (ANTI-INDEX SHIELD)</t>
        </is>
      </c>
      <c r="D196" t="inlineStr">
        <is>
          <t>#3</t>
        </is>
      </c>
      <c r="E196" t="inlineStr">
        <is>
          <t>ANV</t>
        </is>
      </c>
      <c r="F196" t="inlineStr">
        <is>
          <t>HOSE</t>
        </is>
      </c>
      <c r="G196" t="inlineStr">
        <is>
          <t>Thủy sản &amp; Xuất khẩu</t>
        </is>
      </c>
      <c r="H196" t="n">
        <v>19.35</v>
      </c>
      <c r="I196" t="n">
        <v>1689.62</v>
      </c>
      <c r="J196" t="n">
        <v>85.37</v>
      </c>
      <c r="K196" t="n">
        <v>1.16</v>
      </c>
      <c r="L196" t="n">
        <v>22.12</v>
      </c>
      <c r="M196" t="n">
        <v>18.09</v>
      </c>
      <c r="N196" t="n">
        <v>18.9</v>
      </c>
      <c r="O196" t="n">
        <v>1691.97</v>
      </c>
      <c r="P196" t="n">
        <v>0</v>
      </c>
      <c r="Q196" t="n">
        <v>19.35</v>
      </c>
      <c r="R196" t="n">
        <v>18.9</v>
      </c>
      <c r="S196" t="inlineStr"/>
      <c r="T196" t="inlineStr"/>
      <c r="U196" t="inlineStr"/>
      <c r="V196" t="inlineStr"/>
      <c r="W196" t="inlineStr"/>
      <c r="X196" t="inlineStr">
        <is>
          <t>⏳ Chờ hàng về (T+0)</t>
        </is>
      </c>
      <c r="Y196">
        <f>IF(ISNUMBER(S196), ((S196-H196)/H196)-0.004, "")</f>
        <v/>
      </c>
      <c r="Z196">
        <f>IF(ISNUMBER(T196), ((T196-H196)/H196)-0.004, "")</f>
        <v/>
      </c>
      <c r="AA196">
        <f>IF(ISNUMBER(W196), ((W196-H196)/H196)-0.004, IF(P196&gt;0, ((N196-H196)/H196)-0.004, 0))</f>
        <v/>
      </c>
      <c r="AB196">
        <f>IF(AND(ISNUMBER(I196), I196&gt;0, ISNUMBER(O196), O196&gt;0), AA196-((O196-I196)/I196), AA196)</f>
        <v/>
      </c>
      <c r="AC196">
        <f>IF(ISNUMBER(Q196), (Q196-H196)/H196, 0)</f>
        <v/>
      </c>
      <c r="AD196">
        <f>IF(ISNUMBER(R196), (R196-H196)/H196, 0)</f>
        <v/>
      </c>
      <c r="AE196">
        <f>IF(ISNUMBER(Y196), IF(Y196&gt;0, "THẮNG", "THUA"), "CHỜ T+3")</f>
        <v/>
      </c>
      <c r="AF196">
        <f>IF(AND(P196=0, N196=H196, NOT(ISNUMBER(W196))), "ĐANG CHỜ", IF(AA196&gt;0, "THẮNG", "THUA"))</f>
        <v/>
      </c>
      <c r="AG196" t="inlineStr">
        <is>
          <t>https://quickchart.io/chart/render/zf-82cba1f5-ed9d-4122-8e3f-f265a6898697</t>
        </is>
      </c>
      <c r="AH196">
        <f>IF(AG196&lt;&gt;"", IMAGE(AG196, 1), "Chưa có ảnh")</f>
        <v/>
      </c>
    </row>
    <row r="197" ht="95" customHeight="1">
      <c r="A197" t="inlineStr">
        <is>
          <t>2026-10-20</t>
        </is>
      </c>
      <c r="B197" t="inlineStr">
        <is>
          <t>ALGO_22</t>
        </is>
      </c>
      <c r="C197" t="inlineStr">
        <is>
          <t>🛡️ BỘ 22: LÁ CHẮN PHÂN KỲ NGƯỢC BÃO VN-INDEX (ANTI-INDEX SHIELD)</t>
        </is>
      </c>
      <c r="D197" t="inlineStr">
        <is>
          <t>#4</t>
        </is>
      </c>
      <c r="E197" t="inlineStr">
        <is>
          <t>NT2</t>
        </is>
      </c>
      <c r="F197" t="inlineStr">
        <is>
          <t>HOSE</t>
        </is>
      </c>
      <c r="G197" t="inlineStr">
        <is>
          <t>Dầu khí &amp; Năng lượng</t>
        </is>
      </c>
      <c r="H197" t="n">
        <v>24.2</v>
      </c>
      <c r="I197" t="n">
        <v>1689.62</v>
      </c>
      <c r="J197" t="n">
        <v>80.05</v>
      </c>
      <c r="K197" t="n">
        <v>3.02</v>
      </c>
      <c r="L197" t="n">
        <v>26.37</v>
      </c>
      <c r="M197" t="n">
        <v>23.21</v>
      </c>
      <c r="N197" t="n">
        <v>24.1</v>
      </c>
      <c r="O197" t="n">
        <v>1691.97</v>
      </c>
      <c r="P197" t="n">
        <v>0</v>
      </c>
      <c r="Q197" t="n">
        <v>24.2</v>
      </c>
      <c r="R197" t="n">
        <v>24.1</v>
      </c>
      <c r="S197" t="inlineStr"/>
      <c r="T197" t="inlineStr"/>
      <c r="U197" t="inlineStr"/>
      <c r="V197" t="inlineStr"/>
      <c r="W197" t="inlineStr"/>
      <c r="X197" t="inlineStr">
        <is>
          <t>⏳ Chờ hàng về (T+0)</t>
        </is>
      </c>
      <c r="Y197">
        <f>IF(ISNUMBER(S197), ((S197-H197)/H197)-0.004, "")</f>
        <v/>
      </c>
      <c r="Z197">
        <f>IF(ISNUMBER(T197), ((T197-H197)/H197)-0.004, "")</f>
        <v/>
      </c>
      <c r="AA197">
        <f>IF(ISNUMBER(W197), ((W197-H197)/H197)-0.004, IF(P197&gt;0, ((N197-H197)/H197)-0.004, 0))</f>
        <v/>
      </c>
      <c r="AB197">
        <f>IF(AND(ISNUMBER(I197), I197&gt;0, ISNUMBER(O197), O197&gt;0), AA197-((O197-I197)/I197), AA197)</f>
        <v/>
      </c>
      <c r="AC197">
        <f>IF(ISNUMBER(Q197), (Q197-H197)/H197, 0)</f>
        <v/>
      </c>
      <c r="AD197">
        <f>IF(ISNUMBER(R197), (R197-H197)/H197, 0)</f>
        <v/>
      </c>
      <c r="AE197">
        <f>IF(ISNUMBER(Y197), IF(Y197&gt;0, "THẮNG", "THUA"), "CHỜ T+3")</f>
        <v/>
      </c>
      <c r="AF197">
        <f>IF(AND(P197=0, N197=H197, NOT(ISNUMBER(W197))), "ĐANG CHỜ", IF(AA197&gt;0, "THẮNG", "THUA"))</f>
        <v/>
      </c>
      <c r="AG197" t="inlineStr">
        <is>
          <t>https://quickchart.io/chart/render/zf-279b5f95-6f7a-4493-9b24-dd85c7a022a9</t>
        </is>
      </c>
      <c r="AH197">
        <f>IF(AG197&lt;&gt;"", IMAGE(AG197, 1), "Chưa có ảnh")</f>
        <v/>
      </c>
    </row>
    <row r="198" ht="95" customHeight="1">
      <c r="A198" t="inlineStr">
        <is>
          <t>2026-10-20</t>
        </is>
      </c>
      <c r="B198" t="inlineStr">
        <is>
          <t>ALGO_22</t>
        </is>
      </c>
      <c r="C198" t="inlineStr">
        <is>
          <t>🛡️ BỘ 22: LÁ CHẮN PHÂN KỲ NGƯỢC BÃO VN-INDEX (ANTI-INDEX SHIELD)</t>
        </is>
      </c>
      <c r="D198" t="inlineStr">
        <is>
          <t>#5</t>
        </is>
      </c>
      <c r="E198" t="inlineStr">
        <is>
          <t>DDV</t>
        </is>
      </c>
      <c r="F198" t="inlineStr">
        <is>
          <t>UPCOM</t>
        </is>
      </c>
      <c r="G198" t="inlineStr">
        <is>
          <t>Hóa chất &amp; Phân bón</t>
        </is>
      </c>
      <c r="H198" t="n">
        <v>17.9</v>
      </c>
      <c r="I198" t="n">
        <v>1689.62</v>
      </c>
      <c r="J198" t="n">
        <v>75.27</v>
      </c>
      <c r="K198" t="n">
        <v>3.38</v>
      </c>
      <c r="L198" t="n">
        <v>20.4</v>
      </c>
      <c r="M198" t="n">
        <v>16.77</v>
      </c>
      <c r="N198" t="n">
        <v>17.8</v>
      </c>
      <c r="O198" t="n">
        <v>1691.97</v>
      </c>
      <c r="P198" t="n">
        <v>0</v>
      </c>
      <c r="Q198" t="n">
        <v>17.9</v>
      </c>
      <c r="R198" t="n">
        <v>17.6</v>
      </c>
      <c r="S198" t="inlineStr"/>
      <c r="T198" t="inlineStr"/>
      <c r="U198" t="inlineStr"/>
      <c r="V198" t="inlineStr"/>
      <c r="W198" t="inlineStr"/>
      <c r="X198" t="inlineStr">
        <is>
          <t>⏳ Chờ hàng về (T+0)</t>
        </is>
      </c>
      <c r="Y198">
        <f>IF(ISNUMBER(S198), ((S198-H198)/H198)-0.004, "")</f>
        <v/>
      </c>
      <c r="Z198">
        <f>IF(ISNUMBER(T198), ((T198-H198)/H198)-0.004, "")</f>
        <v/>
      </c>
      <c r="AA198">
        <f>IF(ISNUMBER(W198), ((W198-H198)/H198)-0.004, IF(P198&gt;0, ((N198-H198)/H198)-0.004, 0))</f>
        <v/>
      </c>
      <c r="AB198">
        <f>IF(AND(ISNUMBER(I198), I198&gt;0, ISNUMBER(O198), O198&gt;0), AA198-((O198-I198)/I198), AA198)</f>
        <v/>
      </c>
      <c r="AC198">
        <f>IF(ISNUMBER(Q198), (Q198-H198)/H198, 0)</f>
        <v/>
      </c>
      <c r="AD198">
        <f>IF(ISNUMBER(R198), (R198-H198)/H198, 0)</f>
        <v/>
      </c>
      <c r="AE198">
        <f>IF(ISNUMBER(Y198), IF(Y198&gt;0, "THẮNG", "THUA"), "CHỜ T+3")</f>
        <v/>
      </c>
      <c r="AF198">
        <f>IF(AND(P198=0, N198=H198, NOT(ISNUMBER(W198))), "ĐANG CHỜ", IF(AA198&gt;0, "THẮNG", "THUA"))</f>
        <v/>
      </c>
      <c r="AG198" t="inlineStr">
        <is>
          <t>https://quickchart.io/chart/render/zf-a12ef9e6-1847-4868-a721-328cc61a99a3</t>
        </is>
      </c>
      <c r="AH198">
        <f>IF(AG198&lt;&gt;"", IMAGE(AG198, 1), "Chưa có ảnh")</f>
        <v/>
      </c>
    </row>
    <row r="199" ht="95" customHeight="1">
      <c r="A199" t="inlineStr">
        <is>
          <t>2026-10-20</t>
        </is>
      </c>
      <c r="B199" t="inlineStr">
        <is>
          <t>ALGO_23</t>
        </is>
      </c>
      <c r="C199" t="inlineStr">
        <is>
          <t>🏦 BỘ 23: BỨT PHÁ GIÁ VỐN TỔ CHỨC VWMA (VWMA BREAKOUT)</t>
        </is>
      </c>
      <c r="D199" t="inlineStr">
        <is>
          <t>#1</t>
        </is>
      </c>
      <c r="E199" t="inlineStr">
        <is>
          <t>LAS</t>
        </is>
      </c>
      <c r="F199" t="inlineStr">
        <is>
          <t>HNX</t>
        </is>
      </c>
      <c r="G199" t="inlineStr">
        <is>
          <t>Hóa chất &amp; Phân bón</t>
        </is>
      </c>
      <c r="H199" t="n">
        <v>12.1</v>
      </c>
      <c r="I199" t="n">
        <v>1689.62</v>
      </c>
      <c r="J199" t="n">
        <v>90.47</v>
      </c>
      <c r="K199" t="n">
        <v>6.03</v>
      </c>
      <c r="L199" t="n">
        <v>13.83</v>
      </c>
      <c r="M199" t="n">
        <v>11.31</v>
      </c>
      <c r="N199" t="n">
        <v>12</v>
      </c>
      <c r="O199" t="n">
        <v>1691.97</v>
      </c>
      <c r="P199" t="n">
        <v>0</v>
      </c>
      <c r="Q199" t="n">
        <v>12.1</v>
      </c>
      <c r="R199" t="n">
        <v>12</v>
      </c>
      <c r="S199" t="inlineStr"/>
      <c r="T199" t="inlineStr"/>
      <c r="U199" t="inlineStr"/>
      <c r="V199" t="inlineStr"/>
      <c r="W199" t="inlineStr"/>
      <c r="X199" t="inlineStr">
        <is>
          <t>⏳ Chờ hàng về (T+0)</t>
        </is>
      </c>
      <c r="Y199">
        <f>IF(ISNUMBER(S199), ((S199-H199)/H199)-0.004, "")</f>
        <v/>
      </c>
      <c r="Z199">
        <f>IF(ISNUMBER(T199), ((T199-H199)/H199)-0.004, "")</f>
        <v/>
      </c>
      <c r="AA199">
        <f>IF(ISNUMBER(W199), ((W199-H199)/H199)-0.004, IF(P199&gt;0, ((N199-H199)/H199)-0.004, 0))</f>
        <v/>
      </c>
      <c r="AB199">
        <f>IF(AND(ISNUMBER(I199), I199&gt;0, ISNUMBER(O199), O199&gt;0), AA199-((O199-I199)/I199), AA199)</f>
        <v/>
      </c>
      <c r="AC199">
        <f>IF(ISNUMBER(Q199), (Q199-H199)/H199, 0)</f>
        <v/>
      </c>
      <c r="AD199">
        <f>IF(ISNUMBER(R199), (R199-H199)/H199, 0)</f>
        <v/>
      </c>
      <c r="AE199">
        <f>IF(ISNUMBER(Y199), IF(Y199&gt;0, "THẮNG", "THUA"), "CHỜ T+3")</f>
        <v/>
      </c>
      <c r="AF199">
        <f>IF(AND(P199=0, N199=H199, NOT(ISNUMBER(W199))), "ĐANG CHỜ", IF(AA199&gt;0, "THẮNG", "THUA"))</f>
        <v/>
      </c>
      <c r="AG199" t="inlineStr">
        <is>
          <t>https://quickchart.io/chart/render/zf-24dbbe6b-03c6-40a1-892b-761bf29ff956</t>
        </is>
      </c>
      <c r="AH199">
        <f>IF(AG199&lt;&gt;"", IMAGE(AG199, 1), "Chưa có ảnh")</f>
        <v/>
      </c>
    </row>
    <row r="200" ht="95" customHeight="1">
      <c r="A200" t="inlineStr">
        <is>
          <t>2026-10-20</t>
        </is>
      </c>
      <c r="B200" t="inlineStr">
        <is>
          <t>ALGO_23</t>
        </is>
      </c>
      <c r="C200" t="inlineStr">
        <is>
          <t>🏦 BỘ 23: BỨT PHÁ GIÁ VỐN TỔ CHỨC VWMA (VWMA BREAKOUT)</t>
        </is>
      </c>
      <c r="D200" t="inlineStr">
        <is>
          <t>#2</t>
        </is>
      </c>
      <c r="E200" t="inlineStr">
        <is>
          <t>DHA</t>
        </is>
      </c>
      <c r="F200" t="inlineStr">
        <is>
          <t>HOSE</t>
        </is>
      </c>
      <c r="G200" t="inlineStr">
        <is>
          <t>Thép &amp; VLXD</t>
        </is>
      </c>
      <c r="H200" t="n">
        <v>56.6</v>
      </c>
      <c r="I200" t="n">
        <v>1689.62</v>
      </c>
      <c r="J200" t="n">
        <v>74.38</v>
      </c>
      <c r="K200" t="n">
        <v>5.17</v>
      </c>
      <c r="L200" t="n">
        <v>63.41</v>
      </c>
      <c r="M200" t="n">
        <v>53.5</v>
      </c>
      <c r="N200" t="n">
        <v>56.6</v>
      </c>
      <c r="O200" t="n">
        <v>1691.97</v>
      </c>
      <c r="P200" t="n">
        <v>0</v>
      </c>
      <c r="Q200" t="n">
        <v>56.6</v>
      </c>
      <c r="R200" t="n">
        <v>56.6</v>
      </c>
      <c r="S200" t="inlineStr"/>
      <c r="T200" t="inlineStr"/>
      <c r="U200" t="inlineStr"/>
      <c r="V200" t="inlineStr"/>
      <c r="W200" t="inlineStr"/>
      <c r="X200" t="inlineStr">
        <is>
          <t>⏳ Chờ hàng về (T+0)</t>
        </is>
      </c>
      <c r="Y200">
        <f>IF(ISNUMBER(S200), ((S200-H200)/H200)-0.004, "")</f>
        <v/>
      </c>
      <c r="Z200">
        <f>IF(ISNUMBER(T200), ((T200-H200)/H200)-0.004, "")</f>
        <v/>
      </c>
      <c r="AA200">
        <f>IF(ISNUMBER(W200), ((W200-H200)/H200)-0.004, IF(P200&gt;0, ((N200-H200)/H200)-0.004, 0))</f>
        <v/>
      </c>
      <c r="AB200">
        <f>IF(AND(ISNUMBER(I200), I200&gt;0, ISNUMBER(O200), O200&gt;0), AA200-((O200-I200)/I200), AA200)</f>
        <v/>
      </c>
      <c r="AC200">
        <f>IF(ISNUMBER(Q200), (Q200-H200)/H200, 0)</f>
        <v/>
      </c>
      <c r="AD200">
        <f>IF(ISNUMBER(R200), (R200-H200)/H200, 0)</f>
        <v/>
      </c>
      <c r="AE200">
        <f>IF(ISNUMBER(Y200), IF(Y200&gt;0, "THẮNG", "THUA"), "CHỜ T+3")</f>
        <v/>
      </c>
      <c r="AF200">
        <f>IF(AND(P200=0, N200=H200, NOT(ISNUMBER(W200))), "ĐANG CHỜ", IF(AA200&gt;0, "THẮNG", "THUA"))</f>
        <v/>
      </c>
      <c r="AG200" t="inlineStr">
        <is>
          <t>https://quickchart.io/chart/render/zf-c8d4d75d-7721-4d97-ad04-a4a509f191a2</t>
        </is>
      </c>
      <c r="AH200">
        <f>IF(AG200&lt;&gt;"", IMAGE(AG200, 1), "Chưa có ảnh")</f>
        <v/>
      </c>
    </row>
    <row r="201" ht="95" customHeight="1">
      <c r="A201" t="inlineStr">
        <is>
          <t>2026-10-20</t>
        </is>
      </c>
      <c r="B201" t="inlineStr">
        <is>
          <t>ALGO_23</t>
        </is>
      </c>
      <c r="C201" t="inlineStr">
        <is>
          <t>🏦 BỘ 23: BỨT PHÁ GIÁ VỐN TỔ CHỨC VWMA (VWMA BREAKOUT)</t>
        </is>
      </c>
      <c r="D201" t="inlineStr">
        <is>
          <t>#3</t>
        </is>
      </c>
      <c r="E201" t="inlineStr">
        <is>
          <t>DBC</t>
        </is>
      </c>
      <c r="F201" t="inlineStr">
        <is>
          <t>HOSE</t>
        </is>
      </c>
      <c r="G201" t="inlineStr">
        <is>
          <t>Hóa chất &amp; Chế biến</t>
        </is>
      </c>
      <c r="H201" t="n">
        <v>15.95</v>
      </c>
      <c r="I201" t="n">
        <v>1689.62</v>
      </c>
      <c r="J201" t="n">
        <v>42.08</v>
      </c>
      <c r="K201" t="n">
        <v>1.99</v>
      </c>
      <c r="L201" t="n">
        <v>17.44</v>
      </c>
      <c r="M201" t="n">
        <v>15.27</v>
      </c>
      <c r="N201" t="n">
        <v>16.05</v>
      </c>
      <c r="O201" t="n">
        <v>1691.97</v>
      </c>
      <c r="P201" t="n">
        <v>0</v>
      </c>
      <c r="Q201" t="n">
        <v>16.05</v>
      </c>
      <c r="R201" t="n">
        <v>15.9</v>
      </c>
      <c r="S201" t="inlineStr"/>
      <c r="T201" t="inlineStr"/>
      <c r="U201" t="inlineStr"/>
      <c r="V201" t="inlineStr"/>
      <c r="W201" t="inlineStr"/>
      <c r="X201" t="inlineStr">
        <is>
          <t>⏳ Chờ hàng về (T+0)</t>
        </is>
      </c>
      <c r="Y201">
        <f>IF(ISNUMBER(S201), ((S201-H201)/H201)-0.004, "")</f>
        <v/>
      </c>
      <c r="Z201">
        <f>IF(ISNUMBER(T201), ((T201-H201)/H201)-0.004, "")</f>
        <v/>
      </c>
      <c r="AA201">
        <f>IF(ISNUMBER(W201), ((W201-H201)/H201)-0.004, IF(P201&gt;0, ((N201-H201)/H201)-0.004, 0))</f>
        <v/>
      </c>
      <c r="AB201">
        <f>IF(AND(ISNUMBER(I201), I201&gt;0, ISNUMBER(O201), O201&gt;0), AA201-((O201-I201)/I201), AA201)</f>
        <v/>
      </c>
      <c r="AC201">
        <f>IF(ISNUMBER(Q201), (Q201-H201)/H201, 0)</f>
        <v/>
      </c>
      <c r="AD201">
        <f>IF(ISNUMBER(R201), (R201-H201)/H201, 0)</f>
        <v/>
      </c>
      <c r="AE201">
        <f>IF(ISNUMBER(Y201), IF(Y201&gt;0, "THẮNG", "THUA"), "CHỜ T+3")</f>
        <v/>
      </c>
      <c r="AF201">
        <f>IF(AND(P201=0, N201=H201, NOT(ISNUMBER(W201))), "ĐANG CHỜ", IF(AA201&gt;0, "THẮNG", "THUA"))</f>
        <v/>
      </c>
      <c r="AG201" t="inlineStr">
        <is>
          <t>https://quickchart.io/chart/render/zf-b709519c-7202-48fb-825a-5725633a88df</t>
        </is>
      </c>
      <c r="AH201">
        <f>IF(AG201&lt;&gt;"", IMAGE(AG201, 1), "Chưa có ảnh")</f>
        <v/>
      </c>
    </row>
    <row r="202" ht="95" customHeight="1">
      <c r="A202" t="inlineStr">
        <is>
          <t>2026-10-20</t>
        </is>
      </c>
      <c r="B202" t="inlineStr">
        <is>
          <t>ALGO_23</t>
        </is>
      </c>
      <c r="C202" t="inlineStr">
        <is>
          <t>🏦 BỘ 23: BỨT PHÁ GIÁ VỐN TỔ CHỨC VWMA (VWMA BREAKOUT)</t>
        </is>
      </c>
      <c r="D202" t="inlineStr">
        <is>
          <t>#4</t>
        </is>
      </c>
      <c r="E202" t="inlineStr">
        <is>
          <t>TLG</t>
        </is>
      </c>
      <c r="F202" t="inlineStr">
        <is>
          <t>HOSE</t>
        </is>
      </c>
      <c r="G202" t="inlineStr">
        <is>
          <t>Hàng tiêu dùng</t>
        </is>
      </c>
      <c r="H202" t="n">
        <v>57</v>
      </c>
      <c r="I202" t="n">
        <v>1689.62</v>
      </c>
      <c r="J202" t="n">
        <v>34.08</v>
      </c>
      <c r="K202" t="n">
        <v>1.62</v>
      </c>
      <c r="L202" t="n">
        <v>62.14</v>
      </c>
      <c r="M202" t="n">
        <v>54.67</v>
      </c>
      <c r="N202" t="n">
        <v>56.9</v>
      </c>
      <c r="O202" t="n">
        <v>1691.97</v>
      </c>
      <c r="P202" t="n">
        <v>0</v>
      </c>
      <c r="Q202" t="n">
        <v>57</v>
      </c>
      <c r="R202" t="n">
        <v>56.8</v>
      </c>
      <c r="S202" t="inlineStr"/>
      <c r="T202" t="inlineStr"/>
      <c r="U202" t="inlineStr"/>
      <c r="V202" t="inlineStr"/>
      <c r="W202" t="inlineStr"/>
      <c r="X202" t="inlineStr">
        <is>
          <t>⏳ Chờ hàng về (T+0)</t>
        </is>
      </c>
      <c r="Y202">
        <f>IF(ISNUMBER(S202), ((S202-H202)/H202)-0.004, "")</f>
        <v/>
      </c>
      <c r="Z202">
        <f>IF(ISNUMBER(T202), ((T202-H202)/H202)-0.004, "")</f>
        <v/>
      </c>
      <c r="AA202">
        <f>IF(ISNUMBER(W202), ((W202-H202)/H202)-0.004, IF(P202&gt;0, ((N202-H202)/H202)-0.004, 0))</f>
        <v/>
      </c>
      <c r="AB202">
        <f>IF(AND(ISNUMBER(I202), I202&gt;0, ISNUMBER(O202), O202&gt;0), AA202-((O202-I202)/I202), AA202)</f>
        <v/>
      </c>
      <c r="AC202">
        <f>IF(ISNUMBER(Q202), (Q202-H202)/H202, 0)</f>
        <v/>
      </c>
      <c r="AD202">
        <f>IF(ISNUMBER(R202), (R202-H202)/H202, 0)</f>
        <v/>
      </c>
      <c r="AE202">
        <f>IF(ISNUMBER(Y202), IF(Y202&gt;0, "THẮNG", "THUA"), "CHỜ T+3")</f>
        <v/>
      </c>
      <c r="AF202">
        <f>IF(AND(P202=0, N202=H202, NOT(ISNUMBER(W202))), "ĐANG CHỜ", IF(AA202&gt;0, "THẮNG", "THUA"))</f>
        <v/>
      </c>
      <c r="AG202" t="inlineStr">
        <is>
          <t>https://quickchart.io/chart/render/zf-b8617cce-832a-418e-9a45-6c25157eae6a</t>
        </is>
      </c>
      <c r="AH202">
        <f>IF(AG202&lt;&gt;"", IMAGE(AG202, 1), "Chưa có ảnh")</f>
        <v/>
      </c>
    </row>
    <row r="203" ht="95" customHeight="1">
      <c r="A203" t="inlineStr">
        <is>
          <t>2026-10-20</t>
        </is>
      </c>
      <c r="B203" t="inlineStr">
        <is>
          <t>ALGO_24</t>
        </is>
      </c>
      <c r="C203" t="inlineStr">
        <is>
          <t>💥 BỘ 24: BÙNG NỔ BIÊN ĐỘ BIẾN ĐỘNG ATR (ATR EXPANSION)</t>
        </is>
      </c>
      <c r="D203" t="inlineStr">
        <is>
          <t>#1</t>
        </is>
      </c>
      <c r="E203" t="inlineStr">
        <is>
          <t>CTD</t>
        </is>
      </c>
      <c r="F203" t="inlineStr">
        <is>
          <t>HOSE</t>
        </is>
      </c>
      <c r="G203" t="inlineStr">
        <is>
          <t>Đầu tư công &amp; Xây dựng</t>
        </is>
      </c>
      <c r="H203" t="n">
        <v>65.2</v>
      </c>
      <c r="I203" t="n">
        <v>1689.62</v>
      </c>
      <c r="J203" t="n">
        <v>62.28</v>
      </c>
      <c r="K203" t="n">
        <v>5.02</v>
      </c>
      <c r="L203" t="n">
        <v>71.53</v>
      </c>
      <c r="M203" t="n">
        <v>62.32</v>
      </c>
      <c r="N203" t="n">
        <v>66</v>
      </c>
      <c r="O203" t="n">
        <v>1691.97</v>
      </c>
      <c r="P203" t="n">
        <v>0</v>
      </c>
      <c r="Q203" t="n">
        <v>66</v>
      </c>
      <c r="R203" t="n">
        <v>65.2</v>
      </c>
      <c r="S203" t="inlineStr"/>
      <c r="T203" t="inlineStr"/>
      <c r="U203" t="inlineStr"/>
      <c r="V203" t="inlineStr"/>
      <c r="W203" t="inlineStr"/>
      <c r="X203" t="inlineStr">
        <is>
          <t>⏳ Chờ hàng về (T+0)</t>
        </is>
      </c>
      <c r="Y203">
        <f>IF(ISNUMBER(S203), ((S203-H203)/H203)-0.004, "")</f>
        <v/>
      </c>
      <c r="Z203">
        <f>IF(ISNUMBER(T203), ((T203-H203)/H203)-0.004, "")</f>
        <v/>
      </c>
      <c r="AA203">
        <f>IF(ISNUMBER(W203), ((W203-H203)/H203)-0.004, IF(P203&gt;0, ((N203-H203)/H203)-0.004, 0))</f>
        <v/>
      </c>
      <c r="AB203">
        <f>IF(AND(ISNUMBER(I203), I203&gt;0, ISNUMBER(O203), O203&gt;0), AA203-((O203-I203)/I203), AA203)</f>
        <v/>
      </c>
      <c r="AC203">
        <f>IF(ISNUMBER(Q203), (Q203-H203)/H203, 0)</f>
        <v/>
      </c>
      <c r="AD203">
        <f>IF(ISNUMBER(R203), (R203-H203)/H203, 0)</f>
        <v/>
      </c>
      <c r="AE203">
        <f>IF(ISNUMBER(Y203), IF(Y203&gt;0, "THẮNG", "THUA"), "CHỜ T+3")</f>
        <v/>
      </c>
      <c r="AF203">
        <f>IF(AND(P203=0, N203=H203, NOT(ISNUMBER(W203))), "ĐANG CHỜ", IF(AA203&gt;0, "THẮNG", "THUA"))</f>
        <v/>
      </c>
      <c r="AG203" t="inlineStr">
        <is>
          <t>https://quickchart.io/chart/render/zf-9d6b82f1-adac-4c7d-bf6e-0bc37d80d9e6</t>
        </is>
      </c>
      <c r="AH203">
        <f>IF(AG203&lt;&gt;"", IMAGE(AG203, 1), "Chưa có ảnh")</f>
        <v/>
      </c>
    </row>
    <row r="204" ht="95" customHeight="1">
      <c r="A204" t="inlineStr">
        <is>
          <t>2026-10-20</t>
        </is>
      </c>
      <c r="B204" t="inlineStr">
        <is>
          <t>ALGO_24</t>
        </is>
      </c>
      <c r="C204" t="inlineStr">
        <is>
          <t>💥 BỘ 24: BÙNG NỔ BIÊN ĐỘ BIẾN ĐỘNG ATR (ATR EXPANSION)</t>
        </is>
      </c>
      <c r="D204" t="inlineStr">
        <is>
          <t>#2</t>
        </is>
      </c>
      <c r="E204" t="inlineStr">
        <is>
          <t>NT2</t>
        </is>
      </c>
      <c r="F204" t="inlineStr">
        <is>
          <t>HOSE</t>
        </is>
      </c>
      <c r="G204" t="inlineStr">
        <is>
          <t>Dầu khí &amp; Năng lượng</t>
        </is>
      </c>
      <c r="H204" t="n">
        <v>24.2</v>
      </c>
      <c r="I204" t="n">
        <v>1689.62</v>
      </c>
      <c r="J204" t="n">
        <v>51.43</v>
      </c>
      <c r="K204" t="n">
        <v>3.02</v>
      </c>
      <c r="L204" t="n">
        <v>26.37</v>
      </c>
      <c r="M204" t="n">
        <v>23.21</v>
      </c>
      <c r="N204" t="n">
        <v>24.1</v>
      </c>
      <c r="O204" t="n">
        <v>1691.97</v>
      </c>
      <c r="P204" t="n">
        <v>0</v>
      </c>
      <c r="Q204" t="n">
        <v>24.2</v>
      </c>
      <c r="R204" t="n">
        <v>24.1</v>
      </c>
      <c r="S204" t="inlineStr"/>
      <c r="T204" t="inlineStr"/>
      <c r="U204" t="inlineStr"/>
      <c r="V204" t="inlineStr"/>
      <c r="W204" t="inlineStr"/>
      <c r="X204" t="inlineStr">
        <is>
          <t>⏳ Chờ hàng về (T+0)</t>
        </is>
      </c>
      <c r="Y204">
        <f>IF(ISNUMBER(S204), ((S204-H204)/H204)-0.004, "")</f>
        <v/>
      </c>
      <c r="Z204">
        <f>IF(ISNUMBER(T204), ((T204-H204)/H204)-0.004, "")</f>
        <v/>
      </c>
      <c r="AA204">
        <f>IF(ISNUMBER(W204), ((W204-H204)/H204)-0.004, IF(P204&gt;0, ((N204-H204)/H204)-0.004, 0))</f>
        <v/>
      </c>
      <c r="AB204">
        <f>IF(AND(ISNUMBER(I204), I204&gt;0, ISNUMBER(O204), O204&gt;0), AA204-((O204-I204)/I204), AA204)</f>
        <v/>
      </c>
      <c r="AC204">
        <f>IF(ISNUMBER(Q204), (Q204-H204)/H204, 0)</f>
        <v/>
      </c>
      <c r="AD204">
        <f>IF(ISNUMBER(R204), (R204-H204)/H204, 0)</f>
        <v/>
      </c>
      <c r="AE204">
        <f>IF(ISNUMBER(Y204), IF(Y204&gt;0, "THẮNG", "THUA"), "CHỜ T+3")</f>
        <v/>
      </c>
      <c r="AF204">
        <f>IF(AND(P204=0, N204=H204, NOT(ISNUMBER(W204))), "ĐANG CHỜ", IF(AA204&gt;0, "THẮNG", "THUA"))</f>
        <v/>
      </c>
      <c r="AG204" t="inlineStr">
        <is>
          <t>https://quickchart.io/chart/render/zf-279b5f95-6f7a-4493-9b24-dd85c7a022a9</t>
        </is>
      </c>
      <c r="AH204">
        <f>IF(AG204&lt;&gt;"", IMAGE(AG204, 1), "Chưa có ảnh")</f>
        <v/>
      </c>
    </row>
    <row r="205" ht="95" customHeight="1">
      <c r="A205" t="inlineStr">
        <is>
          <t>2026-10-20</t>
        </is>
      </c>
      <c r="B205" t="inlineStr">
        <is>
          <t>ALGO_24</t>
        </is>
      </c>
      <c r="C205" t="inlineStr">
        <is>
          <t>💥 BỘ 24: BÙNG NỔ BIÊN ĐỘ BIẾN ĐỘNG ATR (ATR EXPANSION)</t>
        </is>
      </c>
      <c r="D205" t="inlineStr">
        <is>
          <t>#3</t>
        </is>
      </c>
      <c r="E205" t="inlineStr">
        <is>
          <t>DDV</t>
        </is>
      </c>
      <c r="F205" t="inlineStr">
        <is>
          <t>UPCOM</t>
        </is>
      </c>
      <c r="G205" t="inlineStr">
        <is>
          <t>Hóa chất &amp; Phân bón</t>
        </is>
      </c>
      <c r="H205" t="n">
        <v>17.9</v>
      </c>
      <c r="I205" t="n">
        <v>1689.62</v>
      </c>
      <c r="J205" t="n">
        <v>50.09</v>
      </c>
      <c r="K205" t="n">
        <v>3.38</v>
      </c>
      <c r="L205" t="n">
        <v>20.4</v>
      </c>
      <c r="M205" t="n">
        <v>16.77</v>
      </c>
      <c r="N205" t="n">
        <v>17.8</v>
      </c>
      <c r="O205" t="n">
        <v>1691.97</v>
      </c>
      <c r="P205" t="n">
        <v>0</v>
      </c>
      <c r="Q205" t="n">
        <v>17.9</v>
      </c>
      <c r="R205" t="n">
        <v>17.6</v>
      </c>
      <c r="S205" t="inlineStr"/>
      <c r="T205" t="inlineStr"/>
      <c r="U205" t="inlineStr"/>
      <c r="V205" t="inlineStr"/>
      <c r="W205" t="inlineStr"/>
      <c r="X205" t="inlineStr">
        <is>
          <t>⏳ Chờ hàng về (T+0)</t>
        </is>
      </c>
      <c r="Y205">
        <f>IF(ISNUMBER(S205), ((S205-H205)/H205)-0.004, "")</f>
        <v/>
      </c>
      <c r="Z205">
        <f>IF(ISNUMBER(T205), ((T205-H205)/H205)-0.004, "")</f>
        <v/>
      </c>
      <c r="AA205">
        <f>IF(ISNUMBER(W205), ((W205-H205)/H205)-0.004, IF(P205&gt;0, ((N205-H205)/H205)-0.004, 0))</f>
        <v/>
      </c>
      <c r="AB205">
        <f>IF(AND(ISNUMBER(I205), I205&gt;0, ISNUMBER(O205), O205&gt;0), AA205-((O205-I205)/I205), AA205)</f>
        <v/>
      </c>
      <c r="AC205">
        <f>IF(ISNUMBER(Q205), (Q205-H205)/H205, 0)</f>
        <v/>
      </c>
      <c r="AD205">
        <f>IF(ISNUMBER(R205), (R205-H205)/H205, 0)</f>
        <v/>
      </c>
      <c r="AE205">
        <f>IF(ISNUMBER(Y205), IF(Y205&gt;0, "THẮNG", "THUA"), "CHỜ T+3")</f>
        <v/>
      </c>
      <c r="AF205">
        <f>IF(AND(P205=0, N205=H205, NOT(ISNUMBER(W205))), "ĐANG CHỜ", IF(AA205&gt;0, "THẮNG", "THUA"))</f>
        <v/>
      </c>
      <c r="AG205" t="inlineStr">
        <is>
          <t>https://quickchart.io/chart/render/zf-a12ef9e6-1847-4868-a721-328cc61a99a3</t>
        </is>
      </c>
      <c r="AH205">
        <f>IF(AG205&lt;&gt;"", IMAGE(AG205, 1), "Chưa có ảnh")</f>
        <v/>
      </c>
    </row>
    <row r="206" ht="95" customHeight="1">
      <c r="A206" t="inlineStr">
        <is>
          <t>2026-10-20</t>
        </is>
      </c>
      <c r="B206" t="inlineStr">
        <is>
          <t>ALGO_24</t>
        </is>
      </c>
      <c r="C206" t="inlineStr">
        <is>
          <t>💥 BỘ 24: BÙNG NỔ BIÊN ĐỘ BIẾN ĐỘNG ATR (ATR EXPANSION)</t>
        </is>
      </c>
      <c r="D206" t="inlineStr">
        <is>
          <t>#4</t>
        </is>
      </c>
      <c r="E206" t="inlineStr">
        <is>
          <t>PAC</t>
        </is>
      </c>
      <c r="F206" t="inlineStr">
        <is>
          <t>HOSE</t>
        </is>
      </c>
      <c r="G206" t="inlineStr">
        <is>
          <t>Sản xuất Công nghiệp</t>
        </is>
      </c>
      <c r="H206" t="n">
        <v>15.35</v>
      </c>
      <c r="I206" t="n">
        <v>1689.62</v>
      </c>
      <c r="J206" t="n">
        <v>44.82</v>
      </c>
      <c r="K206" t="n">
        <v>2.88</v>
      </c>
      <c r="L206" t="n">
        <v>17.4</v>
      </c>
      <c r="M206" t="n">
        <v>14.42</v>
      </c>
      <c r="N206" t="n">
        <v>15.4</v>
      </c>
      <c r="O206" t="n">
        <v>1691.97</v>
      </c>
      <c r="P206" t="n">
        <v>0</v>
      </c>
      <c r="Q206" t="n">
        <v>15.4</v>
      </c>
      <c r="R206" t="n">
        <v>15.25</v>
      </c>
      <c r="S206" t="inlineStr"/>
      <c r="T206" t="inlineStr"/>
      <c r="U206" t="inlineStr"/>
      <c r="V206" t="inlineStr"/>
      <c r="W206" t="inlineStr"/>
      <c r="X206" t="inlineStr">
        <is>
          <t>⏳ Chờ hàng về (T+0)</t>
        </is>
      </c>
      <c r="Y206">
        <f>IF(ISNUMBER(S206), ((S206-H206)/H206)-0.004, "")</f>
        <v/>
      </c>
      <c r="Z206">
        <f>IF(ISNUMBER(T206), ((T206-H206)/H206)-0.004, "")</f>
        <v/>
      </c>
      <c r="AA206">
        <f>IF(ISNUMBER(W206), ((W206-H206)/H206)-0.004, IF(P206&gt;0, ((N206-H206)/H206)-0.004, 0))</f>
        <v/>
      </c>
      <c r="AB206">
        <f>IF(AND(ISNUMBER(I206), I206&gt;0, ISNUMBER(O206), O206&gt;0), AA206-((O206-I206)/I206), AA206)</f>
        <v/>
      </c>
      <c r="AC206">
        <f>IF(ISNUMBER(Q206), (Q206-H206)/H206, 0)</f>
        <v/>
      </c>
      <c r="AD206">
        <f>IF(ISNUMBER(R206), (R206-H206)/H206, 0)</f>
        <v/>
      </c>
      <c r="AE206">
        <f>IF(ISNUMBER(Y206), IF(Y206&gt;0, "THẮNG", "THUA"), "CHỜ T+3")</f>
        <v/>
      </c>
      <c r="AF206">
        <f>IF(AND(P206=0, N206=H206, NOT(ISNUMBER(W206))), "ĐANG CHỜ", IF(AA206&gt;0, "THẮNG", "THUA"))</f>
        <v/>
      </c>
      <c r="AG206" t="inlineStr">
        <is>
          <t>https://quickchart.io/chart/render/zf-237b2cda-b8f8-4274-999e-fb23a32bfa79</t>
        </is>
      </c>
      <c r="AH206">
        <f>IF(AG206&lt;&gt;"", IMAGE(AG206, 1), "Chưa có ảnh")</f>
        <v/>
      </c>
    </row>
    <row r="207" ht="95" customHeight="1">
      <c r="A207" t="inlineStr">
        <is>
          <t>2026-10-20</t>
        </is>
      </c>
      <c r="B207" t="inlineStr">
        <is>
          <t>ALGO_26</t>
        </is>
      </c>
      <c r="C207" t="inlineStr">
        <is>
          <t>🔇 BỘ 26: CẠN KIỆT NGUỒN CUNG TRƯỚC GIỜ NỔ (VSA NO-SUPPLY TEST)</t>
        </is>
      </c>
      <c r="D207" t="inlineStr">
        <is>
          <t>#1</t>
        </is>
      </c>
      <c r="E207" t="inlineStr">
        <is>
          <t>MSB</t>
        </is>
      </c>
      <c r="F207" t="inlineStr">
        <is>
          <t>HOSE</t>
        </is>
      </c>
      <c r="G207" t="inlineStr">
        <is>
          <t>Ngân hàng</t>
        </is>
      </c>
      <c r="H207" t="n">
        <v>14.9</v>
      </c>
      <c r="I207" t="n">
        <v>1689.62</v>
      </c>
      <c r="J207" t="n">
        <v>51.48</v>
      </c>
      <c r="K207" t="n">
        <v>0.34</v>
      </c>
      <c r="L207" t="n">
        <v>16.24</v>
      </c>
      <c r="M207" t="n">
        <v>14.29</v>
      </c>
      <c r="N207" t="n">
        <v>15</v>
      </c>
      <c r="O207" t="n">
        <v>1691.97</v>
      </c>
      <c r="P207" t="n">
        <v>0</v>
      </c>
      <c r="Q207" t="n">
        <v>15</v>
      </c>
      <c r="R207" t="n">
        <v>14.9</v>
      </c>
      <c r="S207" t="inlineStr"/>
      <c r="T207" t="inlineStr"/>
      <c r="U207" t="inlineStr"/>
      <c r="V207" t="inlineStr"/>
      <c r="W207" t="inlineStr"/>
      <c r="X207" t="inlineStr">
        <is>
          <t>⏳ Chờ hàng về (T+0)</t>
        </is>
      </c>
      <c r="Y207">
        <f>IF(ISNUMBER(S207), ((S207-H207)/H207)-0.004, "")</f>
        <v/>
      </c>
      <c r="Z207">
        <f>IF(ISNUMBER(T207), ((T207-H207)/H207)-0.004, "")</f>
        <v/>
      </c>
      <c r="AA207">
        <f>IF(ISNUMBER(W207), ((W207-H207)/H207)-0.004, IF(P207&gt;0, ((N207-H207)/H207)-0.004, 0))</f>
        <v/>
      </c>
      <c r="AB207">
        <f>IF(AND(ISNUMBER(I207), I207&gt;0, ISNUMBER(O207), O207&gt;0), AA207-((O207-I207)/I207), AA207)</f>
        <v/>
      </c>
      <c r="AC207">
        <f>IF(ISNUMBER(Q207), (Q207-H207)/H207, 0)</f>
        <v/>
      </c>
      <c r="AD207">
        <f>IF(ISNUMBER(R207), (R207-H207)/H207, 0)</f>
        <v/>
      </c>
      <c r="AE207">
        <f>IF(ISNUMBER(Y207), IF(Y207&gt;0, "THẮNG", "THUA"), "CHỜ T+3")</f>
        <v/>
      </c>
      <c r="AF207">
        <f>IF(AND(P207=0, N207=H207, NOT(ISNUMBER(W207))), "ĐANG CHỜ", IF(AA207&gt;0, "THẮNG", "THUA"))</f>
        <v/>
      </c>
      <c r="AG207" t="inlineStr">
        <is>
          <t>https://quickchart.io/chart/render/zf-2239a254-0c20-4f84-a14c-a7b53c7d5ded</t>
        </is>
      </c>
      <c r="AH207">
        <f>IF(AG207&lt;&gt;"", IMAGE(AG207, 1), "Chưa có ảnh")</f>
        <v/>
      </c>
    </row>
    <row r="208" ht="95" customHeight="1">
      <c r="A208" t="inlineStr">
        <is>
          <t>2026-10-20</t>
        </is>
      </c>
      <c r="B208" t="inlineStr">
        <is>
          <t>ALGO_26</t>
        </is>
      </c>
      <c r="C208" t="inlineStr">
        <is>
          <t>🔇 BỘ 26: CẠN KIỆT NGUỒN CUNG TRƯỚC GIỜ NỔ (VSA NO-SUPPLY TEST)</t>
        </is>
      </c>
      <c r="D208" t="inlineStr">
        <is>
          <t>#2</t>
        </is>
      </c>
      <c r="E208" t="inlineStr">
        <is>
          <t>FRT</t>
        </is>
      </c>
      <c r="F208" t="inlineStr">
        <is>
          <t>HOSE</t>
        </is>
      </c>
      <c r="G208" t="inlineStr">
        <is>
          <t>Bán lẻ &amp; Phân phối</t>
        </is>
      </c>
      <c r="H208" t="n">
        <v>145.9</v>
      </c>
      <c r="I208" t="n">
        <v>1689.62</v>
      </c>
      <c r="J208" t="n">
        <v>47.31</v>
      </c>
      <c r="K208" t="n">
        <v>0.16</v>
      </c>
      <c r="L208" t="n">
        <v>165.17</v>
      </c>
      <c r="M208" t="n">
        <v>137.14</v>
      </c>
      <c r="N208" t="n">
        <v>149.4</v>
      </c>
      <c r="O208" t="n">
        <v>1691.97</v>
      </c>
      <c r="P208" t="n">
        <v>0</v>
      </c>
      <c r="Q208" t="n">
        <v>149.4</v>
      </c>
      <c r="R208" t="n">
        <v>145.9</v>
      </c>
      <c r="S208" t="inlineStr"/>
      <c r="T208" t="inlineStr"/>
      <c r="U208" t="inlineStr"/>
      <c r="V208" t="inlineStr"/>
      <c r="W208" t="inlineStr"/>
      <c r="X208" t="inlineStr">
        <is>
          <t>⏳ Chờ hàng về (T+0)</t>
        </is>
      </c>
      <c r="Y208">
        <f>IF(ISNUMBER(S208), ((S208-H208)/H208)-0.004, "")</f>
        <v/>
      </c>
      <c r="Z208">
        <f>IF(ISNUMBER(T208), ((T208-H208)/H208)-0.004, "")</f>
        <v/>
      </c>
      <c r="AA208">
        <f>IF(ISNUMBER(W208), ((W208-H208)/H208)-0.004, IF(P208&gt;0, ((N208-H208)/H208)-0.004, 0))</f>
        <v/>
      </c>
      <c r="AB208">
        <f>IF(AND(ISNUMBER(I208), I208&gt;0, ISNUMBER(O208), O208&gt;0), AA208-((O208-I208)/I208), AA208)</f>
        <v/>
      </c>
      <c r="AC208">
        <f>IF(ISNUMBER(Q208), (Q208-H208)/H208, 0)</f>
        <v/>
      </c>
      <c r="AD208">
        <f>IF(ISNUMBER(R208), (R208-H208)/H208, 0)</f>
        <v/>
      </c>
      <c r="AE208">
        <f>IF(ISNUMBER(Y208), IF(Y208&gt;0, "THẮNG", "THUA"), "CHỜ T+3")</f>
        <v/>
      </c>
      <c r="AF208">
        <f>IF(AND(P208=0, N208=H208, NOT(ISNUMBER(W208))), "ĐANG CHỜ", IF(AA208&gt;0, "THẮNG", "THUA"))</f>
        <v/>
      </c>
      <c r="AG208" t="inlineStr">
        <is>
          <t>https://quickchart.io/chart/render/zf-ff2e2a9d-03fb-4350-9374-7543f466735e</t>
        </is>
      </c>
      <c r="AH208">
        <f>IF(AG208&lt;&gt;"", IMAGE(AG208, 1), "Chưa có ảnh")</f>
        <v/>
      </c>
    </row>
    <row r="209" ht="95" customHeight="1">
      <c r="A209" t="inlineStr">
        <is>
          <t>2026-10-20</t>
        </is>
      </c>
      <c r="B209" t="inlineStr">
        <is>
          <t>ALGO_26</t>
        </is>
      </c>
      <c r="C209" t="inlineStr">
        <is>
          <t>🔇 BỘ 26: CẠN KIỆT NGUỒN CUNG TRƯỚC GIỜ NỔ (VSA NO-SUPPLY TEST)</t>
        </is>
      </c>
      <c r="D209" t="inlineStr">
        <is>
          <t>#3</t>
        </is>
      </c>
      <c r="E209" t="inlineStr">
        <is>
          <t>MSN</t>
        </is>
      </c>
      <c r="F209" t="inlineStr">
        <is>
          <t>HOSE</t>
        </is>
      </c>
      <c r="G209" t="inlineStr">
        <is>
          <t>Thực phẩm &amp; Tiêu dùng</t>
        </is>
      </c>
      <c r="H209" t="n">
        <v>72.3</v>
      </c>
      <c r="I209" t="n">
        <v>1689.62</v>
      </c>
      <c r="J209" t="n">
        <v>42.53</v>
      </c>
      <c r="K209" t="n">
        <v>0.23</v>
      </c>
      <c r="L209" t="n">
        <v>78.63</v>
      </c>
      <c r="M209" t="n">
        <v>69.42</v>
      </c>
      <c r="N209" t="n">
        <v>73.59999999999999</v>
      </c>
      <c r="O209" t="n">
        <v>1691.97</v>
      </c>
      <c r="P209" t="n">
        <v>0</v>
      </c>
      <c r="Q209" t="n">
        <v>73.59999999999999</v>
      </c>
      <c r="R209" t="n">
        <v>72.3</v>
      </c>
      <c r="S209" t="inlineStr"/>
      <c r="T209" t="inlineStr"/>
      <c r="U209" t="inlineStr"/>
      <c r="V209" t="inlineStr"/>
      <c r="W209" t="inlineStr"/>
      <c r="X209" t="inlineStr">
        <is>
          <t>⏳ Chờ hàng về (T+0)</t>
        </is>
      </c>
      <c r="Y209">
        <f>IF(ISNUMBER(S209), ((S209-H209)/H209)-0.004, "")</f>
        <v/>
      </c>
      <c r="Z209">
        <f>IF(ISNUMBER(T209), ((T209-H209)/H209)-0.004, "")</f>
        <v/>
      </c>
      <c r="AA209">
        <f>IF(ISNUMBER(W209), ((W209-H209)/H209)-0.004, IF(P209&gt;0, ((N209-H209)/H209)-0.004, 0))</f>
        <v/>
      </c>
      <c r="AB209">
        <f>IF(AND(ISNUMBER(I209), I209&gt;0, ISNUMBER(O209), O209&gt;0), AA209-((O209-I209)/I209), AA209)</f>
        <v/>
      </c>
      <c r="AC209">
        <f>IF(ISNUMBER(Q209), (Q209-H209)/H209, 0)</f>
        <v/>
      </c>
      <c r="AD209">
        <f>IF(ISNUMBER(R209), (R209-H209)/H209, 0)</f>
        <v/>
      </c>
      <c r="AE209">
        <f>IF(ISNUMBER(Y209), IF(Y209&gt;0, "THẮNG", "THUA"), "CHỜ T+3")</f>
        <v/>
      </c>
      <c r="AF209">
        <f>IF(AND(P209=0, N209=H209, NOT(ISNUMBER(W209))), "ĐANG CHỜ", IF(AA209&gt;0, "THẮNG", "THUA"))</f>
        <v/>
      </c>
      <c r="AG209" t="inlineStr">
        <is>
          <t>https://quickchart.io/chart/render/zf-318df39f-ccef-4e45-8d20-4c3b1f9e26bf</t>
        </is>
      </c>
      <c r="AH209">
        <f>IF(AG209&lt;&gt;"", IMAGE(AG209, 1), "Chưa có ảnh")</f>
        <v/>
      </c>
    </row>
    <row r="210" ht="95" customHeight="1">
      <c r="A210" t="inlineStr">
        <is>
          <t>2026-10-20</t>
        </is>
      </c>
      <c r="B210" t="inlineStr">
        <is>
          <t>ALGO_26</t>
        </is>
      </c>
      <c r="C210" t="inlineStr">
        <is>
          <t>🔇 BỘ 26: CẠN KIỆT NGUỒN CUNG TRƯỚC GIỜ NỔ (VSA NO-SUPPLY TEST)</t>
        </is>
      </c>
      <c r="D210" t="inlineStr">
        <is>
          <t>#4</t>
        </is>
      </c>
      <c r="E210" t="inlineStr">
        <is>
          <t>PHP</t>
        </is>
      </c>
      <c r="F210" t="inlineStr">
        <is>
          <t>UPCOM</t>
        </is>
      </c>
      <c r="G210" t="inlineStr">
        <is>
          <t>Cảng biển &amp; Vận tải</t>
        </is>
      </c>
      <c r="H210" t="n">
        <v>47.5</v>
      </c>
      <c r="I210" t="n">
        <v>1689.62</v>
      </c>
      <c r="J210" t="n">
        <v>41.18</v>
      </c>
      <c r="K210" t="n">
        <v>0.64</v>
      </c>
      <c r="L210" t="n">
        <v>54.17</v>
      </c>
      <c r="M210" t="n">
        <v>44.47</v>
      </c>
      <c r="N210" t="n">
        <v>47.8</v>
      </c>
      <c r="O210" t="n">
        <v>1691.97</v>
      </c>
      <c r="P210" t="n">
        <v>0</v>
      </c>
      <c r="Q210" t="n">
        <v>47.8</v>
      </c>
      <c r="R210" t="n">
        <v>47.5</v>
      </c>
      <c r="S210" t="inlineStr"/>
      <c r="T210" t="inlineStr"/>
      <c r="U210" t="inlineStr"/>
      <c r="V210" t="inlineStr"/>
      <c r="W210" t="inlineStr"/>
      <c r="X210" t="inlineStr">
        <is>
          <t>⏳ Chờ hàng về (T+0)</t>
        </is>
      </c>
      <c r="Y210">
        <f>IF(ISNUMBER(S210), ((S210-H210)/H210)-0.004, "")</f>
        <v/>
      </c>
      <c r="Z210">
        <f>IF(ISNUMBER(T210), ((T210-H210)/H210)-0.004, "")</f>
        <v/>
      </c>
      <c r="AA210">
        <f>IF(ISNUMBER(W210), ((W210-H210)/H210)-0.004, IF(P210&gt;0, ((N210-H210)/H210)-0.004, 0))</f>
        <v/>
      </c>
      <c r="AB210">
        <f>IF(AND(ISNUMBER(I210), I210&gt;0, ISNUMBER(O210), O210&gt;0), AA210-((O210-I210)/I210), AA210)</f>
        <v/>
      </c>
      <c r="AC210">
        <f>IF(ISNUMBER(Q210), (Q210-H210)/H210, 0)</f>
        <v/>
      </c>
      <c r="AD210">
        <f>IF(ISNUMBER(R210), (R210-H210)/H210, 0)</f>
        <v/>
      </c>
      <c r="AE210">
        <f>IF(ISNUMBER(Y210), IF(Y210&gt;0, "THẮNG", "THUA"), "CHỜ T+3")</f>
        <v/>
      </c>
      <c r="AF210">
        <f>IF(AND(P210=0, N210=H210, NOT(ISNUMBER(W210))), "ĐANG CHỜ", IF(AA210&gt;0, "THẮNG", "THUA"))</f>
        <v/>
      </c>
      <c r="AG210" t="inlineStr">
        <is>
          <t>https://quickchart.io/chart/render/zf-9fc8cf0a-8fea-416a-9be4-4ce1894f94eb</t>
        </is>
      </c>
      <c r="AH210">
        <f>IF(AG210&lt;&gt;"", IMAGE(AG210, 1), "Chưa có ảnh")</f>
        <v/>
      </c>
    </row>
    <row r="211" ht="95" customHeight="1">
      <c r="A211" t="inlineStr">
        <is>
          <t>2026-10-20</t>
        </is>
      </c>
      <c r="B211" t="inlineStr">
        <is>
          <t>ALGO_26</t>
        </is>
      </c>
      <c r="C211" t="inlineStr">
        <is>
          <t>🔇 BỘ 26: CẠN KIỆT NGUỒN CUNG TRƯỚC GIỜ NỔ (VSA NO-SUPPLY TEST)</t>
        </is>
      </c>
      <c r="D211" t="inlineStr">
        <is>
          <t>#5</t>
        </is>
      </c>
      <c r="E211" t="inlineStr">
        <is>
          <t>DRI</t>
        </is>
      </c>
      <c r="F211" t="inlineStr">
        <is>
          <t>UPCOM</t>
        </is>
      </c>
      <c r="G211" t="inlineStr">
        <is>
          <t>Khai khoáng &amp; VLXD</t>
        </is>
      </c>
      <c r="H211" t="n">
        <v>16.1</v>
      </c>
      <c r="I211" t="n">
        <v>1689.62</v>
      </c>
      <c r="J211" t="n">
        <v>39.09</v>
      </c>
      <c r="K211" t="n">
        <v>0.37</v>
      </c>
      <c r="L211" t="n">
        <v>18.4</v>
      </c>
      <c r="M211" t="n">
        <v>15.05</v>
      </c>
      <c r="N211" t="n">
        <v>16.2</v>
      </c>
      <c r="O211" t="n">
        <v>1691.97</v>
      </c>
      <c r="P211" t="n">
        <v>0</v>
      </c>
      <c r="Q211" t="n">
        <v>16.2</v>
      </c>
      <c r="R211" t="n">
        <v>16</v>
      </c>
      <c r="S211" t="inlineStr"/>
      <c r="T211" t="inlineStr"/>
      <c r="U211" t="inlineStr"/>
      <c r="V211" t="inlineStr"/>
      <c r="W211" t="inlineStr"/>
      <c r="X211" t="inlineStr">
        <is>
          <t>⏳ Chờ hàng về (T+0)</t>
        </is>
      </c>
      <c r="Y211">
        <f>IF(ISNUMBER(S211), ((S211-H211)/H211)-0.004, "")</f>
        <v/>
      </c>
      <c r="Z211">
        <f>IF(ISNUMBER(T211), ((T211-H211)/H211)-0.004, "")</f>
        <v/>
      </c>
      <c r="AA211">
        <f>IF(ISNUMBER(W211), ((W211-H211)/H211)-0.004, IF(P211&gt;0, ((N211-H211)/H211)-0.004, 0))</f>
        <v/>
      </c>
      <c r="AB211">
        <f>IF(AND(ISNUMBER(I211), I211&gt;0, ISNUMBER(O211), O211&gt;0), AA211-((O211-I211)/I211), AA211)</f>
        <v/>
      </c>
      <c r="AC211">
        <f>IF(ISNUMBER(Q211), (Q211-H211)/H211, 0)</f>
        <v/>
      </c>
      <c r="AD211">
        <f>IF(ISNUMBER(R211), (R211-H211)/H211, 0)</f>
        <v/>
      </c>
      <c r="AE211">
        <f>IF(ISNUMBER(Y211), IF(Y211&gt;0, "THẮNG", "THUA"), "CHỜ T+3")</f>
        <v/>
      </c>
      <c r="AF211">
        <f>IF(AND(P211=0, N211=H211, NOT(ISNUMBER(W211))), "ĐANG CHỜ", IF(AA211&gt;0, "THẮNG", "THUA"))</f>
        <v/>
      </c>
      <c r="AG211" t="inlineStr">
        <is>
          <t>https://quickchart.io/chart/render/zf-7cabb9a7-349f-4ba5-8bb4-8506d9d95fe7</t>
        </is>
      </c>
      <c r="AH211">
        <f>IF(AG211&lt;&gt;"", IMAGE(AG211, 1), "Chưa có ảnh")</f>
        <v/>
      </c>
    </row>
    <row r="212" ht="95" customHeight="1">
      <c r="A212" t="inlineStr">
        <is>
          <t>2026-10-20</t>
        </is>
      </c>
      <c r="B212" t="inlineStr">
        <is>
          <t>ALGO_27</t>
        </is>
      </c>
      <c r="C212" t="inlineStr">
        <is>
          <t>💰 BỘ 27: ĐỊNH GIÁ HỢP LÝ P/E &amp; ROE CAO HÚT TIỀN (GARP VALUE)</t>
        </is>
      </c>
      <c r="D212" t="inlineStr">
        <is>
          <t>#1</t>
        </is>
      </c>
      <c r="E212" t="inlineStr">
        <is>
          <t>PSD</t>
        </is>
      </c>
      <c r="F212" t="inlineStr">
        <is>
          <t>HNX</t>
        </is>
      </c>
      <c r="G212" t="inlineStr">
        <is>
          <t>Dầu khí &amp; Năng lượng</t>
        </is>
      </c>
      <c r="H212" t="n">
        <v>15.5</v>
      </c>
      <c r="I212" t="n">
        <v>1689.62</v>
      </c>
      <c r="J212" t="n">
        <v>117.93</v>
      </c>
      <c r="K212" t="n">
        <v>1.21</v>
      </c>
      <c r="L212" t="n">
        <v>17.72</v>
      </c>
      <c r="M212" t="n">
        <v>14.49</v>
      </c>
      <c r="N212" t="n">
        <v>14.6</v>
      </c>
      <c r="O212" t="n">
        <v>1691.97</v>
      </c>
      <c r="P212" t="n">
        <v>0</v>
      </c>
      <c r="Q212" t="n">
        <v>15.5</v>
      </c>
      <c r="R212" t="n">
        <v>14.6</v>
      </c>
      <c r="S212" t="inlineStr"/>
      <c r="T212" t="inlineStr"/>
      <c r="U212" t="inlineStr"/>
      <c r="V212" t="inlineStr"/>
      <c r="W212" t="inlineStr"/>
      <c r="X212" t="inlineStr">
        <is>
          <t>⏳ Chờ hàng về (T+0)</t>
        </is>
      </c>
      <c r="Y212">
        <f>IF(ISNUMBER(S212), ((S212-H212)/H212)-0.004, "")</f>
        <v/>
      </c>
      <c r="Z212">
        <f>IF(ISNUMBER(T212), ((T212-H212)/H212)-0.004, "")</f>
        <v/>
      </c>
      <c r="AA212">
        <f>IF(ISNUMBER(W212), ((W212-H212)/H212)-0.004, IF(P212&gt;0, ((N212-H212)/H212)-0.004, 0))</f>
        <v/>
      </c>
      <c r="AB212">
        <f>IF(AND(ISNUMBER(I212), I212&gt;0, ISNUMBER(O212), O212&gt;0), AA212-((O212-I212)/I212), AA212)</f>
        <v/>
      </c>
      <c r="AC212">
        <f>IF(ISNUMBER(Q212), (Q212-H212)/H212, 0)</f>
        <v/>
      </c>
      <c r="AD212">
        <f>IF(ISNUMBER(R212), (R212-H212)/H212, 0)</f>
        <v/>
      </c>
      <c r="AE212">
        <f>IF(ISNUMBER(Y212), IF(Y212&gt;0, "THẮNG", "THUA"), "CHỜ T+3")</f>
        <v/>
      </c>
      <c r="AF212">
        <f>IF(AND(P212=0, N212=H212, NOT(ISNUMBER(W212))), "ĐANG CHỜ", IF(AA212&gt;0, "THẮNG", "THUA"))</f>
        <v/>
      </c>
      <c r="AG212" t="inlineStr">
        <is>
          <t>https://quickchart.io/chart/render/zf-40be8546-a90f-4118-ba92-d2e59c73c737</t>
        </is>
      </c>
      <c r="AH212">
        <f>IF(AG212&lt;&gt;"", IMAGE(AG212, 1), "Chưa có ảnh")</f>
        <v/>
      </c>
    </row>
    <row r="213" ht="95" customHeight="1">
      <c r="A213" t="inlineStr">
        <is>
          <t>2026-10-20</t>
        </is>
      </c>
      <c r="B213" t="inlineStr">
        <is>
          <t>ALGO_27</t>
        </is>
      </c>
      <c r="C213" t="inlineStr">
        <is>
          <t>💰 BỘ 27: ĐỊNH GIÁ HỢP LÝ P/E &amp; ROE CAO HÚT TIỀN (GARP VALUE)</t>
        </is>
      </c>
      <c r="D213" t="inlineStr">
        <is>
          <t>#2</t>
        </is>
      </c>
      <c r="E213" t="inlineStr">
        <is>
          <t>NT2</t>
        </is>
      </c>
      <c r="F213" t="inlineStr">
        <is>
          <t>HOSE</t>
        </is>
      </c>
      <c r="G213" t="inlineStr">
        <is>
          <t>Dầu khí &amp; Năng lượng</t>
        </is>
      </c>
      <c r="H213" t="n">
        <v>24.2</v>
      </c>
      <c r="I213" t="n">
        <v>1689.62</v>
      </c>
      <c r="J213" t="n">
        <v>100.64</v>
      </c>
      <c r="K213" t="n">
        <v>3.02</v>
      </c>
      <c r="L213" t="n">
        <v>26.37</v>
      </c>
      <c r="M213" t="n">
        <v>23.21</v>
      </c>
      <c r="N213" t="n">
        <v>24.1</v>
      </c>
      <c r="O213" t="n">
        <v>1691.97</v>
      </c>
      <c r="P213" t="n">
        <v>0</v>
      </c>
      <c r="Q213" t="n">
        <v>24.2</v>
      </c>
      <c r="R213" t="n">
        <v>24.1</v>
      </c>
      <c r="S213" t="inlineStr"/>
      <c r="T213" t="inlineStr"/>
      <c r="U213" t="inlineStr"/>
      <c r="V213" t="inlineStr"/>
      <c r="W213" t="inlineStr"/>
      <c r="X213" t="inlineStr">
        <is>
          <t>⏳ Chờ hàng về (T+0)</t>
        </is>
      </c>
      <c r="Y213">
        <f>IF(ISNUMBER(S213), ((S213-H213)/H213)-0.004, "")</f>
        <v/>
      </c>
      <c r="Z213">
        <f>IF(ISNUMBER(T213), ((T213-H213)/H213)-0.004, "")</f>
        <v/>
      </c>
      <c r="AA213">
        <f>IF(ISNUMBER(W213), ((W213-H213)/H213)-0.004, IF(P213&gt;0, ((N213-H213)/H213)-0.004, 0))</f>
        <v/>
      </c>
      <c r="AB213">
        <f>IF(AND(ISNUMBER(I213), I213&gt;0, ISNUMBER(O213), O213&gt;0), AA213-((O213-I213)/I213), AA213)</f>
        <v/>
      </c>
      <c r="AC213">
        <f>IF(ISNUMBER(Q213), (Q213-H213)/H213, 0)</f>
        <v/>
      </c>
      <c r="AD213">
        <f>IF(ISNUMBER(R213), (R213-H213)/H213, 0)</f>
        <v/>
      </c>
      <c r="AE213">
        <f>IF(ISNUMBER(Y213), IF(Y213&gt;0, "THẮNG", "THUA"), "CHỜ T+3")</f>
        <v/>
      </c>
      <c r="AF213">
        <f>IF(AND(P213=0, N213=H213, NOT(ISNUMBER(W213))), "ĐANG CHỜ", IF(AA213&gt;0, "THẮNG", "THUA"))</f>
        <v/>
      </c>
      <c r="AG213" t="inlineStr">
        <is>
          <t>https://quickchart.io/chart/render/zf-279b5f95-6f7a-4493-9b24-dd85c7a022a9</t>
        </is>
      </c>
      <c r="AH213">
        <f>IF(AG213&lt;&gt;"", IMAGE(AG213, 1), "Chưa có ảnh")</f>
        <v/>
      </c>
    </row>
    <row r="214" ht="95" customHeight="1">
      <c r="A214" t="inlineStr">
        <is>
          <t>2026-10-20</t>
        </is>
      </c>
      <c r="B214" t="inlineStr">
        <is>
          <t>ALGO_27</t>
        </is>
      </c>
      <c r="C214" t="inlineStr">
        <is>
          <t>💰 BỘ 27: ĐỊNH GIÁ HỢP LÝ P/E &amp; ROE CAO HÚT TIỀN (GARP VALUE)</t>
        </is>
      </c>
      <c r="D214" t="inlineStr">
        <is>
          <t>#3</t>
        </is>
      </c>
      <c r="E214" t="inlineStr">
        <is>
          <t>TNG</t>
        </is>
      </c>
      <c r="F214" t="inlineStr">
        <is>
          <t>HNX</t>
        </is>
      </c>
      <c r="G214" t="inlineStr">
        <is>
          <t>Thủy sản &amp; Xuất khẩu</t>
        </is>
      </c>
      <c r="H214" t="n">
        <v>19.1</v>
      </c>
      <c r="I214" t="n">
        <v>1689.62</v>
      </c>
      <c r="J214" t="n">
        <v>98.63</v>
      </c>
      <c r="K214" t="n">
        <v>3.18</v>
      </c>
      <c r="L214" t="n">
        <v>21.64</v>
      </c>
      <c r="M214" t="n">
        <v>17.95</v>
      </c>
      <c r="N214" t="n">
        <v>19</v>
      </c>
      <c r="O214" t="n">
        <v>1691.97</v>
      </c>
      <c r="P214" t="n">
        <v>0</v>
      </c>
      <c r="Q214" t="n">
        <v>19.1</v>
      </c>
      <c r="R214" t="n">
        <v>18.9</v>
      </c>
      <c r="S214" t="inlineStr"/>
      <c r="T214" t="inlineStr"/>
      <c r="U214" t="inlineStr"/>
      <c r="V214" t="inlineStr"/>
      <c r="W214" t="inlineStr"/>
      <c r="X214" t="inlineStr">
        <is>
          <t>⏳ Chờ hàng về (T+0)</t>
        </is>
      </c>
      <c r="Y214">
        <f>IF(ISNUMBER(S214), ((S214-H214)/H214)-0.004, "")</f>
        <v/>
      </c>
      <c r="Z214">
        <f>IF(ISNUMBER(T214), ((T214-H214)/H214)-0.004, "")</f>
        <v/>
      </c>
      <c r="AA214">
        <f>IF(ISNUMBER(W214), ((W214-H214)/H214)-0.004, IF(P214&gt;0, ((N214-H214)/H214)-0.004, 0))</f>
        <v/>
      </c>
      <c r="AB214">
        <f>IF(AND(ISNUMBER(I214), I214&gt;0, ISNUMBER(O214), O214&gt;0), AA214-((O214-I214)/I214), AA214)</f>
        <v/>
      </c>
      <c r="AC214">
        <f>IF(ISNUMBER(Q214), (Q214-H214)/H214, 0)</f>
        <v/>
      </c>
      <c r="AD214">
        <f>IF(ISNUMBER(R214), (R214-H214)/H214, 0)</f>
        <v/>
      </c>
      <c r="AE214">
        <f>IF(ISNUMBER(Y214), IF(Y214&gt;0, "THẮNG", "THUA"), "CHỜ T+3")</f>
        <v/>
      </c>
      <c r="AF214">
        <f>IF(AND(P214=0, N214=H214, NOT(ISNUMBER(W214))), "ĐANG CHỜ", IF(AA214&gt;0, "THẮNG", "THUA"))</f>
        <v/>
      </c>
      <c r="AG214" t="inlineStr">
        <is>
          <t>https://quickchart.io/chart/render/zf-16b24cb1-74c2-4ae2-8c9d-796dfa6f1593</t>
        </is>
      </c>
      <c r="AH214">
        <f>IF(AG214&lt;&gt;"", IMAGE(AG214, 1), "Chưa có ảnh")</f>
        <v/>
      </c>
    </row>
    <row r="215" ht="95" customHeight="1">
      <c r="A215" t="inlineStr">
        <is>
          <t>2026-10-20</t>
        </is>
      </c>
      <c r="B215" t="inlineStr">
        <is>
          <t>ALGO_27</t>
        </is>
      </c>
      <c r="C215" t="inlineStr">
        <is>
          <t>💰 BỘ 27: ĐỊNH GIÁ HỢP LÝ P/E &amp; ROE CAO HÚT TIỀN (GARP VALUE)</t>
        </is>
      </c>
      <c r="D215" t="inlineStr">
        <is>
          <t>#4</t>
        </is>
      </c>
      <c r="E215" t="inlineStr">
        <is>
          <t>ANV</t>
        </is>
      </c>
      <c r="F215" t="inlineStr">
        <is>
          <t>HOSE</t>
        </is>
      </c>
      <c r="G215" t="inlineStr">
        <is>
          <t>Thủy sản &amp; Xuất khẩu</t>
        </is>
      </c>
      <c r="H215" t="n">
        <v>19.35</v>
      </c>
      <c r="I215" t="n">
        <v>1689.62</v>
      </c>
      <c r="J215" t="n">
        <v>93.03</v>
      </c>
      <c r="K215" t="n">
        <v>1.16</v>
      </c>
      <c r="L215" t="n">
        <v>22.12</v>
      </c>
      <c r="M215" t="n">
        <v>18.09</v>
      </c>
      <c r="N215" t="n">
        <v>18.9</v>
      </c>
      <c r="O215" t="n">
        <v>1691.97</v>
      </c>
      <c r="P215" t="n">
        <v>0</v>
      </c>
      <c r="Q215" t="n">
        <v>19.35</v>
      </c>
      <c r="R215" t="n">
        <v>18.9</v>
      </c>
      <c r="S215" t="inlineStr"/>
      <c r="T215" t="inlineStr"/>
      <c r="U215" t="inlineStr"/>
      <c r="V215" t="inlineStr"/>
      <c r="W215" t="inlineStr"/>
      <c r="X215" t="inlineStr">
        <is>
          <t>⏳ Chờ hàng về (T+0)</t>
        </is>
      </c>
      <c r="Y215">
        <f>IF(ISNUMBER(S215), ((S215-H215)/H215)-0.004, "")</f>
        <v/>
      </c>
      <c r="Z215">
        <f>IF(ISNUMBER(T215), ((T215-H215)/H215)-0.004, "")</f>
        <v/>
      </c>
      <c r="AA215">
        <f>IF(ISNUMBER(W215), ((W215-H215)/H215)-0.004, IF(P215&gt;0, ((N215-H215)/H215)-0.004, 0))</f>
        <v/>
      </c>
      <c r="AB215">
        <f>IF(AND(ISNUMBER(I215), I215&gt;0, ISNUMBER(O215), O215&gt;0), AA215-((O215-I215)/I215), AA215)</f>
        <v/>
      </c>
      <c r="AC215">
        <f>IF(ISNUMBER(Q215), (Q215-H215)/H215, 0)</f>
        <v/>
      </c>
      <c r="AD215">
        <f>IF(ISNUMBER(R215), (R215-H215)/H215, 0)</f>
        <v/>
      </c>
      <c r="AE215">
        <f>IF(ISNUMBER(Y215), IF(Y215&gt;0, "THẮNG", "THUA"), "CHỜ T+3")</f>
        <v/>
      </c>
      <c r="AF215">
        <f>IF(AND(P215=0, N215=H215, NOT(ISNUMBER(W215))), "ĐANG CHỜ", IF(AA215&gt;0, "THẮNG", "THUA"))</f>
        <v/>
      </c>
      <c r="AG215" t="inlineStr">
        <is>
          <t>https://quickchart.io/chart/render/zf-82cba1f5-ed9d-4122-8e3f-f265a6898697</t>
        </is>
      </c>
      <c r="AH215">
        <f>IF(AG215&lt;&gt;"", IMAGE(AG215, 1), "Chưa có ảnh")</f>
        <v/>
      </c>
    </row>
    <row r="216" ht="95" customHeight="1">
      <c r="A216" t="inlineStr">
        <is>
          <t>2026-10-20</t>
        </is>
      </c>
      <c r="B216" t="inlineStr">
        <is>
          <t>ALGO_27</t>
        </is>
      </c>
      <c r="C216" t="inlineStr">
        <is>
          <t>💰 BỘ 27: ĐỊNH GIÁ HỢP LÝ P/E &amp; ROE CAO HÚT TIỀN (GARP VALUE)</t>
        </is>
      </c>
      <c r="D216" t="inlineStr">
        <is>
          <t>#5</t>
        </is>
      </c>
      <c r="E216" t="inlineStr">
        <is>
          <t>DSN</t>
        </is>
      </c>
      <c r="F216" t="inlineStr">
        <is>
          <t>HOSE</t>
        </is>
      </c>
      <c r="G216" t="inlineStr">
        <is>
          <t>Dịch vụ Tiêu dùng</t>
        </is>
      </c>
      <c r="H216" t="n">
        <v>37</v>
      </c>
      <c r="I216" t="n">
        <v>1689.62</v>
      </c>
      <c r="J216" t="n">
        <v>90.13</v>
      </c>
      <c r="K216" t="n">
        <v>328.76</v>
      </c>
      <c r="L216" t="n">
        <v>39.64</v>
      </c>
      <c r="M216" t="n">
        <v>35.8</v>
      </c>
      <c r="N216" t="n">
        <v>36.6</v>
      </c>
      <c r="O216" t="n">
        <v>1691.97</v>
      </c>
      <c r="P216" t="n">
        <v>0</v>
      </c>
      <c r="Q216" t="n">
        <v>37</v>
      </c>
      <c r="R216" t="n">
        <v>36.6</v>
      </c>
      <c r="S216" t="inlineStr"/>
      <c r="T216" t="inlineStr"/>
      <c r="U216" t="inlineStr"/>
      <c r="V216" t="inlineStr"/>
      <c r="W216" t="inlineStr"/>
      <c r="X216" t="inlineStr">
        <is>
          <t>⏳ Chờ hàng về (T+0)</t>
        </is>
      </c>
      <c r="Y216">
        <f>IF(ISNUMBER(S216), ((S216-H216)/H216)-0.004, "")</f>
        <v/>
      </c>
      <c r="Z216">
        <f>IF(ISNUMBER(T216), ((T216-H216)/H216)-0.004, "")</f>
        <v/>
      </c>
      <c r="AA216">
        <f>IF(ISNUMBER(W216), ((W216-H216)/H216)-0.004, IF(P216&gt;0, ((N216-H216)/H216)-0.004, 0))</f>
        <v/>
      </c>
      <c r="AB216">
        <f>IF(AND(ISNUMBER(I216), I216&gt;0, ISNUMBER(O216), O216&gt;0), AA216-((O216-I216)/I216), AA216)</f>
        <v/>
      </c>
      <c r="AC216">
        <f>IF(ISNUMBER(Q216), (Q216-H216)/H216, 0)</f>
        <v/>
      </c>
      <c r="AD216">
        <f>IF(ISNUMBER(R216), (R216-H216)/H216, 0)</f>
        <v/>
      </c>
      <c r="AE216">
        <f>IF(ISNUMBER(Y216), IF(Y216&gt;0, "THẮNG", "THUA"), "CHỜ T+3")</f>
        <v/>
      </c>
      <c r="AF216">
        <f>IF(AND(P216=0, N216=H216, NOT(ISNUMBER(W216))), "ĐANG CHỜ", IF(AA216&gt;0, "THẮNG", "THUA"))</f>
        <v/>
      </c>
      <c r="AG216" t="inlineStr">
        <is>
          <t>https://quickchart.io/chart/render/zf-25a851ca-f0a2-4c81-aa0a-8723d7ba9193</t>
        </is>
      </c>
      <c r="AH216">
        <f>IF(AG216&lt;&gt;"", IMAGE(AG216, 1), "Chưa có ảnh")</f>
        <v/>
      </c>
    </row>
    <row r="217" ht="95" customHeight="1">
      <c r="A217" t="inlineStr">
        <is>
          <t>2026-10-20</t>
        </is>
      </c>
      <c r="B217" t="inlineStr">
        <is>
          <t>ALGO_28</t>
        </is>
      </c>
      <c r="C217" t="inlineStr">
        <is>
          <t>🏛️ BỘ 28: TRỤ CỘT VỐN HÓA LỚN DẪN DẮT CHỈ SỐ (BLUECHIP PILLAR)</t>
        </is>
      </c>
      <c r="D217" t="inlineStr">
        <is>
          <t>#1</t>
        </is>
      </c>
      <c r="E217" t="inlineStr">
        <is>
          <t>CTD</t>
        </is>
      </c>
      <c r="F217" t="inlineStr">
        <is>
          <t>HOSE</t>
        </is>
      </c>
      <c r="G217" t="inlineStr">
        <is>
          <t>Đầu tư công &amp; Xây dựng</t>
        </is>
      </c>
      <c r="H217" t="n">
        <v>65.2</v>
      </c>
      <c r="I217" t="n">
        <v>1689.62</v>
      </c>
      <c r="J217" t="n">
        <v>94.26000000000001</v>
      </c>
      <c r="K217" t="n">
        <v>5.02</v>
      </c>
      <c r="L217" t="n">
        <v>71.53</v>
      </c>
      <c r="M217" t="n">
        <v>62.32</v>
      </c>
      <c r="N217" t="n">
        <v>66</v>
      </c>
      <c r="O217" t="n">
        <v>1691.97</v>
      </c>
      <c r="P217" t="n">
        <v>0</v>
      </c>
      <c r="Q217" t="n">
        <v>66</v>
      </c>
      <c r="R217" t="n">
        <v>65.2</v>
      </c>
      <c r="S217" t="inlineStr"/>
      <c r="T217" t="inlineStr"/>
      <c r="U217" t="inlineStr"/>
      <c r="V217" t="inlineStr"/>
      <c r="W217" t="inlineStr"/>
      <c r="X217" t="inlineStr">
        <is>
          <t>⏳ Chờ hàng về (T+0)</t>
        </is>
      </c>
      <c r="Y217">
        <f>IF(ISNUMBER(S217), ((S217-H217)/H217)-0.004, "")</f>
        <v/>
      </c>
      <c r="Z217">
        <f>IF(ISNUMBER(T217), ((T217-H217)/H217)-0.004, "")</f>
        <v/>
      </c>
      <c r="AA217">
        <f>IF(ISNUMBER(W217), ((W217-H217)/H217)-0.004, IF(P217&gt;0, ((N217-H217)/H217)-0.004, 0))</f>
        <v/>
      </c>
      <c r="AB217">
        <f>IF(AND(ISNUMBER(I217), I217&gt;0, ISNUMBER(O217), O217&gt;0), AA217-((O217-I217)/I217), AA217)</f>
        <v/>
      </c>
      <c r="AC217">
        <f>IF(ISNUMBER(Q217), (Q217-H217)/H217, 0)</f>
        <v/>
      </c>
      <c r="AD217">
        <f>IF(ISNUMBER(R217), (R217-H217)/H217, 0)</f>
        <v/>
      </c>
      <c r="AE217">
        <f>IF(ISNUMBER(Y217), IF(Y217&gt;0, "THẮNG", "THUA"), "CHỜ T+3")</f>
        <v/>
      </c>
      <c r="AF217">
        <f>IF(AND(P217=0, N217=H217, NOT(ISNUMBER(W217))), "ĐANG CHỜ", IF(AA217&gt;0, "THẮNG", "THUA"))</f>
        <v/>
      </c>
      <c r="AG217" t="inlineStr">
        <is>
          <t>https://quickchart.io/chart/render/zf-9d6b82f1-adac-4c7d-bf6e-0bc37d80d9e6</t>
        </is>
      </c>
      <c r="AH217">
        <f>IF(AG217&lt;&gt;"", IMAGE(AG217, 1), "Chưa có ảnh")</f>
        <v/>
      </c>
    </row>
    <row r="218" ht="95" customHeight="1">
      <c r="A218" t="inlineStr">
        <is>
          <t>2026-10-20</t>
        </is>
      </c>
      <c r="B218" t="inlineStr">
        <is>
          <t>ALGO_28</t>
        </is>
      </c>
      <c r="C218" t="inlineStr">
        <is>
          <t>🏛️ BỘ 28: TRỤ CỘT VỐN HÓA LỚN DẪN DẮT CHỈ SỐ (BLUECHIP PILLAR)</t>
        </is>
      </c>
      <c r="D218" t="inlineStr">
        <is>
          <t>#2</t>
        </is>
      </c>
      <c r="E218" t="inlineStr">
        <is>
          <t>NT2</t>
        </is>
      </c>
      <c r="F218" t="inlineStr">
        <is>
          <t>HOSE</t>
        </is>
      </c>
      <c r="G218" t="inlineStr">
        <is>
          <t>Dầu khí &amp; Năng lượng</t>
        </is>
      </c>
      <c r="H218" t="n">
        <v>24.2</v>
      </c>
      <c r="I218" t="n">
        <v>1689.62</v>
      </c>
      <c r="J218" t="n">
        <v>80.40000000000001</v>
      </c>
      <c r="K218" t="n">
        <v>3.02</v>
      </c>
      <c r="L218" t="n">
        <v>26.37</v>
      </c>
      <c r="M218" t="n">
        <v>23.21</v>
      </c>
      <c r="N218" t="n">
        <v>24.1</v>
      </c>
      <c r="O218" t="n">
        <v>1691.97</v>
      </c>
      <c r="P218" t="n">
        <v>0</v>
      </c>
      <c r="Q218" t="n">
        <v>24.2</v>
      </c>
      <c r="R218" t="n">
        <v>24.1</v>
      </c>
      <c r="S218" t="inlineStr"/>
      <c r="T218" t="inlineStr"/>
      <c r="U218" t="inlineStr"/>
      <c r="V218" t="inlineStr"/>
      <c r="W218" t="inlineStr"/>
      <c r="X218" t="inlineStr">
        <is>
          <t>⏳ Chờ hàng về (T+0)</t>
        </is>
      </c>
      <c r="Y218">
        <f>IF(ISNUMBER(S218), ((S218-H218)/H218)-0.004, "")</f>
        <v/>
      </c>
      <c r="Z218">
        <f>IF(ISNUMBER(T218), ((T218-H218)/H218)-0.004, "")</f>
        <v/>
      </c>
      <c r="AA218">
        <f>IF(ISNUMBER(W218), ((W218-H218)/H218)-0.004, IF(P218&gt;0, ((N218-H218)/H218)-0.004, 0))</f>
        <v/>
      </c>
      <c r="AB218">
        <f>IF(AND(ISNUMBER(I218), I218&gt;0, ISNUMBER(O218), O218&gt;0), AA218-((O218-I218)/I218), AA218)</f>
        <v/>
      </c>
      <c r="AC218">
        <f>IF(ISNUMBER(Q218), (Q218-H218)/H218, 0)</f>
        <v/>
      </c>
      <c r="AD218">
        <f>IF(ISNUMBER(R218), (R218-H218)/H218, 0)</f>
        <v/>
      </c>
      <c r="AE218">
        <f>IF(ISNUMBER(Y218), IF(Y218&gt;0, "THẮNG", "THUA"), "CHỜ T+3")</f>
        <v/>
      </c>
      <c r="AF218">
        <f>IF(AND(P218=0, N218=H218, NOT(ISNUMBER(W218))), "ĐANG CHỜ", IF(AA218&gt;0, "THẮNG", "THUA"))</f>
        <v/>
      </c>
      <c r="AG218" t="inlineStr">
        <is>
          <t>https://quickchart.io/chart/render/zf-279b5f95-6f7a-4493-9b24-dd85c7a022a9</t>
        </is>
      </c>
      <c r="AH218">
        <f>IF(AG218&lt;&gt;"", IMAGE(AG218, 1), "Chưa có ảnh")</f>
        <v/>
      </c>
    </row>
    <row r="219" ht="95" customHeight="1">
      <c r="A219" t="inlineStr">
        <is>
          <t>2026-10-20</t>
        </is>
      </c>
      <c r="B219" t="inlineStr">
        <is>
          <t>ALGO_28</t>
        </is>
      </c>
      <c r="C219" t="inlineStr">
        <is>
          <t>🏛️ BỘ 28: TRỤ CỘT VỐN HÓA LỚN DẪN DẮT CHỈ SỐ (BLUECHIP PILLAR)</t>
        </is>
      </c>
      <c r="D219" t="inlineStr">
        <is>
          <t>#3</t>
        </is>
      </c>
      <c r="E219" t="inlineStr">
        <is>
          <t>NKG</t>
        </is>
      </c>
      <c r="F219" t="inlineStr">
        <is>
          <t>HOSE</t>
        </is>
      </c>
      <c r="G219" t="inlineStr">
        <is>
          <t>Thép &amp; VLXD</t>
        </is>
      </c>
      <c r="H219" t="n">
        <v>10.75</v>
      </c>
      <c r="I219" t="n">
        <v>1689.62</v>
      </c>
      <c r="J219" t="n">
        <v>73.69</v>
      </c>
      <c r="K219" t="n">
        <v>1.65</v>
      </c>
      <c r="L219" t="n">
        <v>12.07</v>
      </c>
      <c r="M219" t="n">
        <v>10.15</v>
      </c>
      <c r="N219" t="n">
        <v>11.2</v>
      </c>
      <c r="O219" t="n">
        <v>1691.97</v>
      </c>
      <c r="P219" t="n">
        <v>0</v>
      </c>
      <c r="Q219" t="n">
        <v>11.2</v>
      </c>
      <c r="R219" t="n">
        <v>10.75</v>
      </c>
      <c r="S219" t="inlineStr"/>
      <c r="T219" t="inlineStr"/>
      <c r="U219" t="inlineStr"/>
      <c r="V219" t="inlineStr"/>
      <c r="W219" t="inlineStr"/>
      <c r="X219" t="inlineStr">
        <is>
          <t>⏳ Chờ hàng về (T+0)</t>
        </is>
      </c>
      <c r="Y219">
        <f>IF(ISNUMBER(S219), ((S219-H219)/H219)-0.004, "")</f>
        <v/>
      </c>
      <c r="Z219">
        <f>IF(ISNUMBER(T219), ((T219-H219)/H219)-0.004, "")</f>
        <v/>
      </c>
      <c r="AA219">
        <f>IF(ISNUMBER(W219), ((W219-H219)/H219)-0.004, IF(P219&gt;0, ((N219-H219)/H219)-0.004, 0))</f>
        <v/>
      </c>
      <c r="AB219">
        <f>IF(AND(ISNUMBER(I219), I219&gt;0, ISNUMBER(O219), O219&gt;0), AA219-((O219-I219)/I219), AA219)</f>
        <v/>
      </c>
      <c r="AC219">
        <f>IF(ISNUMBER(Q219), (Q219-H219)/H219, 0)</f>
        <v/>
      </c>
      <c r="AD219">
        <f>IF(ISNUMBER(R219), (R219-H219)/H219, 0)</f>
        <v/>
      </c>
      <c r="AE219">
        <f>IF(ISNUMBER(Y219), IF(Y219&gt;0, "THẮNG", "THUA"), "CHỜ T+3")</f>
        <v/>
      </c>
      <c r="AF219">
        <f>IF(AND(P219=0, N219=H219, NOT(ISNUMBER(W219))), "ĐANG CHỜ", IF(AA219&gt;0, "THẮNG", "THUA"))</f>
        <v/>
      </c>
      <c r="AG219" t="inlineStr">
        <is>
          <t>https://quickchart.io/chart/render/zf-a94233e0-e496-42cd-8382-7c6000a2a9cf</t>
        </is>
      </c>
      <c r="AH219">
        <f>IF(AG219&lt;&gt;"", IMAGE(AG219, 1), "Chưa có ảnh")</f>
        <v/>
      </c>
    </row>
    <row r="220" ht="95" customHeight="1">
      <c r="A220" t="inlineStr">
        <is>
          <t>2026-10-20</t>
        </is>
      </c>
      <c r="B220" t="inlineStr">
        <is>
          <t>ALGO_28</t>
        </is>
      </c>
      <c r="C220" t="inlineStr">
        <is>
          <t>🏛️ BỘ 28: TRỤ CỘT VỐN HÓA LỚN DẪN DẮT CHỈ SỐ (BLUECHIP PILLAR)</t>
        </is>
      </c>
      <c r="D220" t="inlineStr">
        <is>
          <t>#4</t>
        </is>
      </c>
      <c r="E220" t="inlineStr">
        <is>
          <t>DBC</t>
        </is>
      </c>
      <c r="F220" t="inlineStr">
        <is>
          <t>HOSE</t>
        </is>
      </c>
      <c r="G220" t="inlineStr">
        <is>
          <t>Hóa chất &amp; Chế biến</t>
        </is>
      </c>
      <c r="H220" t="n">
        <v>15.95</v>
      </c>
      <c r="I220" t="n">
        <v>1689.62</v>
      </c>
      <c r="J220" t="n">
        <v>70.31999999999999</v>
      </c>
      <c r="K220" t="n">
        <v>1.99</v>
      </c>
      <c r="L220" t="n">
        <v>17.44</v>
      </c>
      <c r="M220" t="n">
        <v>15.27</v>
      </c>
      <c r="N220" t="n">
        <v>16.05</v>
      </c>
      <c r="O220" t="n">
        <v>1691.97</v>
      </c>
      <c r="P220" t="n">
        <v>0</v>
      </c>
      <c r="Q220" t="n">
        <v>16.05</v>
      </c>
      <c r="R220" t="n">
        <v>15.9</v>
      </c>
      <c r="S220" t="inlineStr"/>
      <c r="T220" t="inlineStr"/>
      <c r="U220" t="inlineStr"/>
      <c r="V220" t="inlineStr"/>
      <c r="W220" t="inlineStr"/>
      <c r="X220" t="inlineStr">
        <is>
          <t>⏳ Chờ hàng về (T+0)</t>
        </is>
      </c>
      <c r="Y220">
        <f>IF(ISNUMBER(S220), ((S220-H220)/H220)-0.004, "")</f>
        <v/>
      </c>
      <c r="Z220">
        <f>IF(ISNUMBER(T220), ((T220-H220)/H220)-0.004, "")</f>
        <v/>
      </c>
      <c r="AA220">
        <f>IF(ISNUMBER(W220), ((W220-H220)/H220)-0.004, IF(P220&gt;0, ((N220-H220)/H220)-0.004, 0))</f>
        <v/>
      </c>
      <c r="AB220">
        <f>IF(AND(ISNUMBER(I220), I220&gt;0, ISNUMBER(O220), O220&gt;0), AA220-((O220-I220)/I220), AA220)</f>
        <v/>
      </c>
      <c r="AC220">
        <f>IF(ISNUMBER(Q220), (Q220-H220)/H220, 0)</f>
        <v/>
      </c>
      <c r="AD220">
        <f>IF(ISNUMBER(R220), (R220-H220)/H220, 0)</f>
        <v/>
      </c>
      <c r="AE220">
        <f>IF(ISNUMBER(Y220), IF(Y220&gt;0, "THẮNG", "THUA"), "CHỜ T+3")</f>
        <v/>
      </c>
      <c r="AF220">
        <f>IF(AND(P220=0, N220=H220, NOT(ISNUMBER(W220))), "ĐANG CHỜ", IF(AA220&gt;0, "THẮNG", "THUA"))</f>
        <v/>
      </c>
      <c r="AG220" t="inlineStr">
        <is>
          <t>https://quickchart.io/chart/render/zf-b709519c-7202-48fb-825a-5725633a88df</t>
        </is>
      </c>
      <c r="AH220">
        <f>IF(AG220&lt;&gt;"", IMAGE(AG220, 1), "Chưa có ảnh")</f>
        <v/>
      </c>
    </row>
    <row r="221" ht="95" customHeight="1">
      <c r="A221" t="inlineStr">
        <is>
          <t>2026-10-20</t>
        </is>
      </c>
      <c r="B221" t="inlineStr">
        <is>
          <t>ALGO_28</t>
        </is>
      </c>
      <c r="C221" t="inlineStr">
        <is>
          <t>🏛️ BỘ 28: TRỤ CỘT VỐN HÓA LỚN DẪN DẮT CHỈ SỐ (BLUECHIP PILLAR)</t>
        </is>
      </c>
      <c r="D221" t="inlineStr">
        <is>
          <t>#5</t>
        </is>
      </c>
      <c r="E221" t="inlineStr">
        <is>
          <t>TNG</t>
        </is>
      </c>
      <c r="F221" t="inlineStr">
        <is>
          <t>HNX</t>
        </is>
      </c>
      <c r="G221" t="inlineStr">
        <is>
          <t>Thủy sản &amp; Xuất khẩu</t>
        </is>
      </c>
      <c r="H221" t="n">
        <v>19.1</v>
      </c>
      <c r="I221" t="n">
        <v>1689.62</v>
      </c>
      <c r="J221" t="n">
        <v>70.23999999999999</v>
      </c>
      <c r="K221" t="n">
        <v>3.18</v>
      </c>
      <c r="L221" t="n">
        <v>21.64</v>
      </c>
      <c r="M221" t="n">
        <v>17.95</v>
      </c>
      <c r="N221" t="n">
        <v>19</v>
      </c>
      <c r="O221" t="n">
        <v>1691.97</v>
      </c>
      <c r="P221" t="n">
        <v>0</v>
      </c>
      <c r="Q221" t="n">
        <v>19.1</v>
      </c>
      <c r="R221" t="n">
        <v>18.9</v>
      </c>
      <c r="S221" t="inlineStr"/>
      <c r="T221" t="inlineStr"/>
      <c r="U221" t="inlineStr"/>
      <c r="V221" t="inlineStr"/>
      <c r="W221" t="inlineStr"/>
      <c r="X221" t="inlineStr">
        <is>
          <t>⏳ Chờ hàng về (T+0)</t>
        </is>
      </c>
      <c r="Y221">
        <f>IF(ISNUMBER(S221), ((S221-H221)/H221)-0.004, "")</f>
        <v/>
      </c>
      <c r="Z221">
        <f>IF(ISNUMBER(T221), ((T221-H221)/H221)-0.004, "")</f>
        <v/>
      </c>
      <c r="AA221">
        <f>IF(ISNUMBER(W221), ((W221-H221)/H221)-0.004, IF(P221&gt;0, ((N221-H221)/H221)-0.004, 0))</f>
        <v/>
      </c>
      <c r="AB221">
        <f>IF(AND(ISNUMBER(I221), I221&gt;0, ISNUMBER(O221), O221&gt;0), AA221-((O221-I221)/I221), AA221)</f>
        <v/>
      </c>
      <c r="AC221">
        <f>IF(ISNUMBER(Q221), (Q221-H221)/H221, 0)</f>
        <v/>
      </c>
      <c r="AD221">
        <f>IF(ISNUMBER(R221), (R221-H221)/H221, 0)</f>
        <v/>
      </c>
      <c r="AE221">
        <f>IF(ISNUMBER(Y221), IF(Y221&gt;0, "THẮNG", "THUA"), "CHỜ T+3")</f>
        <v/>
      </c>
      <c r="AF221">
        <f>IF(AND(P221=0, N221=H221, NOT(ISNUMBER(W221))), "ĐANG CHỜ", IF(AA221&gt;0, "THẮNG", "THUA"))</f>
        <v/>
      </c>
      <c r="AG221" t="inlineStr">
        <is>
          <t>https://quickchart.io/chart/render/zf-16b24cb1-74c2-4ae2-8c9d-796dfa6f1593</t>
        </is>
      </c>
      <c r="AH221">
        <f>IF(AG221&lt;&gt;"", IMAGE(AG221, 1), "Chưa có ảnh")</f>
        <v/>
      </c>
    </row>
    <row r="222" ht="95" customHeight="1">
      <c r="A222" t="inlineStr">
        <is>
          <t>2026-10-20</t>
        </is>
      </c>
      <c r="B222" t="inlineStr">
        <is>
          <t>ALGO_29</t>
        </is>
      </c>
      <c r="C222" t="inlineStr">
        <is>
          <t>🧭 BỘ 29: ĐỒNG THUẬN ĐA KHUNG 1D-1W-1M-3M (MTF SYNERGY)</t>
        </is>
      </c>
      <c r="D222" t="inlineStr">
        <is>
          <t>#1</t>
        </is>
      </c>
      <c r="E222" t="inlineStr">
        <is>
          <t>DHA</t>
        </is>
      </c>
      <c r="F222" t="inlineStr">
        <is>
          <t>HOSE</t>
        </is>
      </c>
      <c r="G222" t="inlineStr">
        <is>
          <t>Thép &amp; VLXD</t>
        </is>
      </c>
      <c r="H222" t="n">
        <v>56.6</v>
      </c>
      <c r="I222" t="n">
        <v>1689.62</v>
      </c>
      <c r="J222" t="n">
        <v>61.87</v>
      </c>
      <c r="K222" t="n">
        <v>5.17</v>
      </c>
      <c r="L222" t="n">
        <v>63.41</v>
      </c>
      <c r="M222" t="n">
        <v>53.5</v>
      </c>
      <c r="N222" t="n">
        <v>56.6</v>
      </c>
      <c r="O222" t="n">
        <v>1691.97</v>
      </c>
      <c r="P222" t="n">
        <v>0</v>
      </c>
      <c r="Q222" t="n">
        <v>56.6</v>
      </c>
      <c r="R222" t="n">
        <v>56.6</v>
      </c>
      <c r="S222" t="inlineStr"/>
      <c r="T222" t="inlineStr"/>
      <c r="U222" t="inlineStr"/>
      <c r="V222" t="inlineStr"/>
      <c r="W222" t="inlineStr"/>
      <c r="X222" t="inlineStr">
        <is>
          <t>⏳ Chờ hàng về (T+0)</t>
        </is>
      </c>
      <c r="Y222">
        <f>IF(ISNUMBER(S222), ((S222-H222)/H222)-0.004, "")</f>
        <v/>
      </c>
      <c r="Z222">
        <f>IF(ISNUMBER(T222), ((T222-H222)/H222)-0.004, "")</f>
        <v/>
      </c>
      <c r="AA222">
        <f>IF(ISNUMBER(W222), ((W222-H222)/H222)-0.004, IF(P222&gt;0, ((N222-H222)/H222)-0.004, 0))</f>
        <v/>
      </c>
      <c r="AB222">
        <f>IF(AND(ISNUMBER(I222), I222&gt;0, ISNUMBER(O222), O222&gt;0), AA222-((O222-I222)/I222), AA222)</f>
        <v/>
      </c>
      <c r="AC222">
        <f>IF(ISNUMBER(Q222), (Q222-H222)/H222, 0)</f>
        <v/>
      </c>
      <c r="AD222">
        <f>IF(ISNUMBER(R222), (R222-H222)/H222, 0)</f>
        <v/>
      </c>
      <c r="AE222">
        <f>IF(ISNUMBER(Y222), IF(Y222&gt;0, "THẮNG", "THUA"), "CHỜ T+3")</f>
        <v/>
      </c>
      <c r="AF222">
        <f>IF(AND(P222=0, N222=H222, NOT(ISNUMBER(W222))), "ĐANG CHỜ", IF(AA222&gt;0, "THẮNG", "THUA"))</f>
        <v/>
      </c>
      <c r="AG222" t="inlineStr">
        <is>
          <t>https://quickchart.io/chart/render/zf-c8d4d75d-7721-4d97-ad04-a4a509f191a2</t>
        </is>
      </c>
      <c r="AH222">
        <f>IF(AG222&lt;&gt;"", IMAGE(AG222, 1), "Chưa có ảnh")</f>
        <v/>
      </c>
    </row>
    <row r="223" ht="95" customHeight="1">
      <c r="A223" t="inlineStr">
        <is>
          <t>2026-10-20</t>
        </is>
      </c>
      <c r="B223" t="inlineStr">
        <is>
          <t>ALGO_29</t>
        </is>
      </c>
      <c r="C223" t="inlineStr">
        <is>
          <t>🧭 BỘ 29: ĐỒNG THUẬN ĐA KHUNG 1D-1W-1M-3M (MTF SYNERGY)</t>
        </is>
      </c>
      <c r="D223" t="inlineStr">
        <is>
          <t>#2</t>
        </is>
      </c>
      <c r="E223" t="inlineStr">
        <is>
          <t>CTD</t>
        </is>
      </c>
      <c r="F223" t="inlineStr">
        <is>
          <t>HOSE</t>
        </is>
      </c>
      <c r="G223" t="inlineStr">
        <is>
          <t>Đầu tư công &amp; Xây dựng</t>
        </is>
      </c>
      <c r="H223" t="n">
        <v>65.2</v>
      </c>
      <c r="I223" t="n">
        <v>1689.62</v>
      </c>
      <c r="J223" t="n">
        <v>60.51</v>
      </c>
      <c r="K223" t="n">
        <v>5.02</v>
      </c>
      <c r="L223" t="n">
        <v>71.53</v>
      </c>
      <c r="M223" t="n">
        <v>62.32</v>
      </c>
      <c r="N223" t="n">
        <v>66</v>
      </c>
      <c r="O223" t="n">
        <v>1691.97</v>
      </c>
      <c r="P223" t="n">
        <v>0</v>
      </c>
      <c r="Q223" t="n">
        <v>66</v>
      </c>
      <c r="R223" t="n">
        <v>65.2</v>
      </c>
      <c r="S223" t="inlineStr"/>
      <c r="T223" t="inlineStr"/>
      <c r="U223" t="inlineStr"/>
      <c r="V223" t="inlineStr"/>
      <c r="W223" t="inlineStr"/>
      <c r="X223" t="inlineStr">
        <is>
          <t>⏳ Chờ hàng về (T+0)</t>
        </is>
      </c>
      <c r="Y223">
        <f>IF(ISNUMBER(S223), ((S223-H223)/H223)-0.004, "")</f>
        <v/>
      </c>
      <c r="Z223">
        <f>IF(ISNUMBER(T223), ((T223-H223)/H223)-0.004, "")</f>
        <v/>
      </c>
      <c r="AA223">
        <f>IF(ISNUMBER(W223), ((W223-H223)/H223)-0.004, IF(P223&gt;0, ((N223-H223)/H223)-0.004, 0))</f>
        <v/>
      </c>
      <c r="AB223">
        <f>IF(AND(ISNUMBER(I223), I223&gt;0, ISNUMBER(O223), O223&gt;0), AA223-((O223-I223)/I223), AA223)</f>
        <v/>
      </c>
      <c r="AC223">
        <f>IF(ISNUMBER(Q223), (Q223-H223)/H223, 0)</f>
        <v/>
      </c>
      <c r="AD223">
        <f>IF(ISNUMBER(R223), (R223-H223)/H223, 0)</f>
        <v/>
      </c>
      <c r="AE223">
        <f>IF(ISNUMBER(Y223), IF(Y223&gt;0, "THẮNG", "THUA"), "CHỜ T+3")</f>
        <v/>
      </c>
      <c r="AF223">
        <f>IF(AND(P223=0, N223=H223, NOT(ISNUMBER(W223))), "ĐANG CHỜ", IF(AA223&gt;0, "THẮNG", "THUA"))</f>
        <v/>
      </c>
      <c r="AG223" t="inlineStr">
        <is>
          <t>https://quickchart.io/chart/render/zf-9d6b82f1-adac-4c7d-bf6e-0bc37d80d9e6</t>
        </is>
      </c>
      <c r="AH223">
        <f>IF(AG223&lt;&gt;"", IMAGE(AG223, 1), "Chưa có ảnh")</f>
        <v/>
      </c>
    </row>
    <row r="224" ht="95" customHeight="1">
      <c r="A224" t="inlineStr">
        <is>
          <t>2026-10-20</t>
        </is>
      </c>
      <c r="B224" t="inlineStr">
        <is>
          <t>ALGO_29</t>
        </is>
      </c>
      <c r="C224" t="inlineStr">
        <is>
          <t>🧭 BỘ 29: ĐỒNG THUẬN ĐA KHUNG 1D-1W-1M-3M (MTF SYNERGY)</t>
        </is>
      </c>
      <c r="D224" t="inlineStr">
        <is>
          <t>#3</t>
        </is>
      </c>
      <c r="E224" t="inlineStr">
        <is>
          <t>TNG</t>
        </is>
      </c>
      <c r="F224" t="inlineStr">
        <is>
          <t>HNX</t>
        </is>
      </c>
      <c r="G224" t="inlineStr">
        <is>
          <t>Thủy sản &amp; Xuất khẩu</t>
        </is>
      </c>
      <c r="H224" t="n">
        <v>19.1</v>
      </c>
      <c r="I224" t="n">
        <v>1689.62</v>
      </c>
      <c r="J224" t="n">
        <v>55.62</v>
      </c>
      <c r="K224" t="n">
        <v>3.18</v>
      </c>
      <c r="L224" t="n">
        <v>21.64</v>
      </c>
      <c r="M224" t="n">
        <v>17.95</v>
      </c>
      <c r="N224" t="n">
        <v>19</v>
      </c>
      <c r="O224" t="n">
        <v>1691.97</v>
      </c>
      <c r="P224" t="n">
        <v>0</v>
      </c>
      <c r="Q224" t="n">
        <v>19.1</v>
      </c>
      <c r="R224" t="n">
        <v>18.9</v>
      </c>
      <c r="S224" t="inlineStr"/>
      <c r="T224" t="inlineStr"/>
      <c r="U224" t="inlineStr"/>
      <c r="V224" t="inlineStr"/>
      <c r="W224" t="inlineStr"/>
      <c r="X224" t="inlineStr">
        <is>
          <t>⏳ Chờ hàng về (T+0)</t>
        </is>
      </c>
      <c r="Y224">
        <f>IF(ISNUMBER(S224), ((S224-H224)/H224)-0.004, "")</f>
        <v/>
      </c>
      <c r="Z224">
        <f>IF(ISNUMBER(T224), ((T224-H224)/H224)-0.004, "")</f>
        <v/>
      </c>
      <c r="AA224">
        <f>IF(ISNUMBER(W224), ((W224-H224)/H224)-0.004, IF(P224&gt;0, ((N224-H224)/H224)-0.004, 0))</f>
        <v/>
      </c>
      <c r="AB224">
        <f>IF(AND(ISNUMBER(I224), I224&gt;0, ISNUMBER(O224), O224&gt;0), AA224-((O224-I224)/I224), AA224)</f>
        <v/>
      </c>
      <c r="AC224">
        <f>IF(ISNUMBER(Q224), (Q224-H224)/H224, 0)</f>
        <v/>
      </c>
      <c r="AD224">
        <f>IF(ISNUMBER(R224), (R224-H224)/H224, 0)</f>
        <v/>
      </c>
      <c r="AE224">
        <f>IF(ISNUMBER(Y224), IF(Y224&gt;0, "THẮNG", "THUA"), "CHỜ T+3")</f>
        <v/>
      </c>
      <c r="AF224">
        <f>IF(AND(P224=0, N224=H224, NOT(ISNUMBER(W224))), "ĐANG CHỜ", IF(AA224&gt;0, "THẮNG", "THUA"))</f>
        <v/>
      </c>
      <c r="AG224" t="inlineStr">
        <is>
          <t>https://quickchart.io/chart/render/zf-16b24cb1-74c2-4ae2-8c9d-796dfa6f1593</t>
        </is>
      </c>
      <c r="AH224">
        <f>IF(AG224&lt;&gt;"", IMAGE(AG224, 1), "Chưa có ảnh")</f>
        <v/>
      </c>
    </row>
    <row r="225" ht="95" customHeight="1">
      <c r="A225" t="inlineStr">
        <is>
          <t>2026-10-20</t>
        </is>
      </c>
      <c r="B225" t="inlineStr">
        <is>
          <t>ALGO_29</t>
        </is>
      </c>
      <c r="C225" t="inlineStr">
        <is>
          <t>🧭 BỘ 29: ĐỒNG THUẬN ĐA KHUNG 1D-1W-1M-3M (MTF SYNERGY)</t>
        </is>
      </c>
      <c r="D225" t="inlineStr">
        <is>
          <t>#4</t>
        </is>
      </c>
      <c r="E225" t="inlineStr">
        <is>
          <t>ANV</t>
        </is>
      </c>
      <c r="F225" t="inlineStr">
        <is>
          <t>HOSE</t>
        </is>
      </c>
      <c r="G225" t="inlineStr">
        <is>
          <t>Thủy sản &amp; Xuất khẩu</t>
        </is>
      </c>
      <c r="H225" t="n">
        <v>19.35</v>
      </c>
      <c r="I225" t="n">
        <v>1689.62</v>
      </c>
      <c r="J225" t="n">
        <v>54.52</v>
      </c>
      <c r="K225" t="n">
        <v>1.16</v>
      </c>
      <c r="L225" t="n">
        <v>22.12</v>
      </c>
      <c r="M225" t="n">
        <v>18.09</v>
      </c>
      <c r="N225" t="n">
        <v>18.9</v>
      </c>
      <c r="O225" t="n">
        <v>1691.97</v>
      </c>
      <c r="P225" t="n">
        <v>0</v>
      </c>
      <c r="Q225" t="n">
        <v>19.35</v>
      </c>
      <c r="R225" t="n">
        <v>18.9</v>
      </c>
      <c r="S225" t="inlineStr"/>
      <c r="T225" t="inlineStr"/>
      <c r="U225" t="inlineStr"/>
      <c r="V225" t="inlineStr"/>
      <c r="W225" t="inlineStr"/>
      <c r="X225" t="inlineStr">
        <is>
          <t>⏳ Chờ hàng về (T+0)</t>
        </is>
      </c>
      <c r="Y225">
        <f>IF(ISNUMBER(S225), ((S225-H225)/H225)-0.004, "")</f>
        <v/>
      </c>
      <c r="Z225">
        <f>IF(ISNUMBER(T225), ((T225-H225)/H225)-0.004, "")</f>
        <v/>
      </c>
      <c r="AA225">
        <f>IF(ISNUMBER(W225), ((W225-H225)/H225)-0.004, IF(P225&gt;0, ((N225-H225)/H225)-0.004, 0))</f>
        <v/>
      </c>
      <c r="AB225">
        <f>IF(AND(ISNUMBER(I225), I225&gt;0, ISNUMBER(O225), O225&gt;0), AA225-((O225-I225)/I225), AA225)</f>
        <v/>
      </c>
      <c r="AC225">
        <f>IF(ISNUMBER(Q225), (Q225-H225)/H225, 0)</f>
        <v/>
      </c>
      <c r="AD225">
        <f>IF(ISNUMBER(R225), (R225-H225)/H225, 0)</f>
        <v/>
      </c>
      <c r="AE225">
        <f>IF(ISNUMBER(Y225), IF(Y225&gt;0, "THẮNG", "THUA"), "CHỜ T+3")</f>
        <v/>
      </c>
      <c r="AF225">
        <f>IF(AND(P225=0, N225=H225, NOT(ISNUMBER(W225))), "ĐANG CHỜ", IF(AA225&gt;0, "THẮNG", "THUA"))</f>
        <v/>
      </c>
      <c r="AG225" t="inlineStr">
        <is>
          <t>https://quickchart.io/chart/render/zf-82cba1f5-ed9d-4122-8e3f-f265a6898697</t>
        </is>
      </c>
      <c r="AH225">
        <f>IF(AG225&lt;&gt;"", IMAGE(AG225, 1), "Chưa có ảnh")</f>
        <v/>
      </c>
    </row>
    <row r="226" ht="95" customHeight="1">
      <c r="A226" t="inlineStr">
        <is>
          <t>2026-10-20</t>
        </is>
      </c>
      <c r="B226" t="inlineStr">
        <is>
          <t>ALGO_29</t>
        </is>
      </c>
      <c r="C226" t="inlineStr">
        <is>
          <t>🧭 BỘ 29: ĐỒNG THUẬN ĐA KHUNG 1D-1W-1M-3M (MTF SYNERGY)</t>
        </is>
      </c>
      <c r="D226" t="inlineStr">
        <is>
          <t>#5</t>
        </is>
      </c>
      <c r="E226" t="inlineStr">
        <is>
          <t>HT1</t>
        </is>
      </c>
      <c r="F226" t="inlineStr">
        <is>
          <t>HOSE</t>
        </is>
      </c>
      <c r="G226" t="inlineStr">
        <is>
          <t>Thép &amp; VLXD</t>
        </is>
      </c>
      <c r="H226" t="n">
        <v>13.3</v>
      </c>
      <c r="I226" t="n">
        <v>1689.62</v>
      </c>
      <c r="J226" t="n">
        <v>53.14</v>
      </c>
      <c r="K226" t="n">
        <v>3.39</v>
      </c>
      <c r="L226" t="n">
        <v>14.82</v>
      </c>
      <c r="M226" t="n">
        <v>12.61</v>
      </c>
      <c r="N226" t="n">
        <v>13.35</v>
      </c>
      <c r="O226" t="n">
        <v>1691.97</v>
      </c>
      <c r="P226" t="n">
        <v>0</v>
      </c>
      <c r="Q226" t="n">
        <v>13.35</v>
      </c>
      <c r="R226" t="n">
        <v>13.2</v>
      </c>
      <c r="S226" t="inlineStr"/>
      <c r="T226" t="inlineStr"/>
      <c r="U226" t="inlineStr"/>
      <c r="V226" t="inlineStr"/>
      <c r="W226" t="inlineStr"/>
      <c r="X226" t="inlineStr">
        <is>
          <t>⏳ Chờ hàng về (T+0)</t>
        </is>
      </c>
      <c r="Y226">
        <f>IF(ISNUMBER(S226), ((S226-H226)/H226)-0.004, "")</f>
        <v/>
      </c>
      <c r="Z226">
        <f>IF(ISNUMBER(T226), ((T226-H226)/H226)-0.004, "")</f>
        <v/>
      </c>
      <c r="AA226">
        <f>IF(ISNUMBER(W226), ((W226-H226)/H226)-0.004, IF(P226&gt;0, ((N226-H226)/H226)-0.004, 0))</f>
        <v/>
      </c>
      <c r="AB226">
        <f>IF(AND(ISNUMBER(I226), I226&gt;0, ISNUMBER(O226), O226&gt;0), AA226-((O226-I226)/I226), AA226)</f>
        <v/>
      </c>
      <c r="AC226">
        <f>IF(ISNUMBER(Q226), (Q226-H226)/H226, 0)</f>
        <v/>
      </c>
      <c r="AD226">
        <f>IF(ISNUMBER(R226), (R226-H226)/H226, 0)</f>
        <v/>
      </c>
      <c r="AE226">
        <f>IF(ISNUMBER(Y226), IF(Y226&gt;0, "THẮNG", "THUA"), "CHỜ T+3")</f>
        <v/>
      </c>
      <c r="AF226">
        <f>IF(AND(P226=0, N226=H226, NOT(ISNUMBER(W226))), "ĐANG CHỜ", IF(AA226&gt;0, "THẮNG", "THUA"))</f>
        <v/>
      </c>
      <c r="AG226" t="inlineStr">
        <is>
          <t>https://quickchart.io/chart/render/zf-511df0db-d54c-4ce8-9e3b-8a1b30275612</t>
        </is>
      </c>
      <c r="AH226">
        <f>IF(AG226&lt;&gt;"", IMAGE(AG226, 1), "Chưa có ảnh")</f>
        <v/>
      </c>
    </row>
    <row r="227" ht="95" customHeight="1">
      <c r="A227" t="inlineStr">
        <is>
          <t>2026-10-20</t>
        </is>
      </c>
      <c r="B227" t="inlineStr">
        <is>
          <t>ALGO_30</t>
        </is>
      </c>
      <c r="C227" t="inlineStr">
        <is>
          <t>🌟 BỘ 30: ĐIỂM HỘI TỤ SIÊU ĐẲNG ĐA THUẬT TOÁN (MASTER CONFLUENCE)</t>
        </is>
      </c>
      <c r="D227" t="inlineStr">
        <is>
          <t>#1</t>
        </is>
      </c>
      <c r="E227" t="inlineStr">
        <is>
          <t>DHA</t>
        </is>
      </c>
      <c r="F227" t="inlineStr">
        <is>
          <t>HOSE</t>
        </is>
      </c>
      <c r="G227" t="inlineStr">
        <is>
          <t>Thép &amp; VLXD</t>
        </is>
      </c>
      <c r="H227" t="n">
        <v>56.6</v>
      </c>
      <c r="I227" t="n">
        <v>1689.62</v>
      </c>
      <c r="J227" t="n">
        <v>158.91</v>
      </c>
      <c r="K227" t="n">
        <v>5.17</v>
      </c>
      <c r="L227" t="n">
        <v>63.41</v>
      </c>
      <c r="M227" t="n">
        <v>53.5</v>
      </c>
      <c r="N227" t="n">
        <v>56.6</v>
      </c>
      <c r="O227" t="n">
        <v>1691.97</v>
      </c>
      <c r="P227" t="n">
        <v>0</v>
      </c>
      <c r="Q227" t="n">
        <v>56.6</v>
      </c>
      <c r="R227" t="n">
        <v>56.6</v>
      </c>
      <c r="S227" t="inlineStr"/>
      <c r="T227" t="inlineStr"/>
      <c r="U227" t="inlineStr"/>
      <c r="V227" t="inlineStr"/>
      <c r="W227" t="inlineStr"/>
      <c r="X227" t="inlineStr">
        <is>
          <t>⏳ Chờ hàng về (T+0)</t>
        </is>
      </c>
      <c r="Y227">
        <f>IF(ISNUMBER(S227), ((S227-H227)/H227)-0.004, "")</f>
        <v/>
      </c>
      <c r="Z227">
        <f>IF(ISNUMBER(T227), ((T227-H227)/H227)-0.004, "")</f>
        <v/>
      </c>
      <c r="AA227">
        <f>IF(ISNUMBER(W227), ((W227-H227)/H227)-0.004, IF(P227&gt;0, ((N227-H227)/H227)-0.004, 0))</f>
        <v/>
      </c>
      <c r="AB227">
        <f>IF(AND(ISNUMBER(I227), I227&gt;0, ISNUMBER(O227), O227&gt;0), AA227-((O227-I227)/I227), AA227)</f>
        <v/>
      </c>
      <c r="AC227">
        <f>IF(ISNUMBER(Q227), (Q227-H227)/H227, 0)</f>
        <v/>
      </c>
      <c r="AD227">
        <f>IF(ISNUMBER(R227), (R227-H227)/H227, 0)</f>
        <v/>
      </c>
      <c r="AE227">
        <f>IF(ISNUMBER(Y227), IF(Y227&gt;0, "THẮNG", "THUA"), "CHỜ T+3")</f>
        <v/>
      </c>
      <c r="AF227">
        <f>IF(AND(P227=0, N227=H227, NOT(ISNUMBER(W227))), "ĐANG CHỜ", IF(AA227&gt;0, "THẮNG", "THUA"))</f>
        <v/>
      </c>
      <c r="AG227" t="inlineStr">
        <is>
          <t>https://quickchart.io/chart/render/zf-c8d4d75d-7721-4d97-ad04-a4a509f191a2</t>
        </is>
      </c>
      <c r="AH227">
        <f>IF(AG227&lt;&gt;"", IMAGE(AG227, 1), "Chưa có ảnh")</f>
        <v/>
      </c>
    </row>
    <row r="228" ht="95" customHeight="1">
      <c r="A228" t="inlineStr">
        <is>
          <t>2026-10-20</t>
        </is>
      </c>
      <c r="B228" t="inlineStr">
        <is>
          <t>ALGO_30</t>
        </is>
      </c>
      <c r="C228" t="inlineStr">
        <is>
          <t>🌟 BỘ 30: ĐIỂM HỘI TỤ SIÊU ĐẲNG ĐA THUẬT TOÁN (MASTER CONFLUENCE)</t>
        </is>
      </c>
      <c r="D228" t="inlineStr">
        <is>
          <t>#2</t>
        </is>
      </c>
      <c r="E228" t="inlineStr">
        <is>
          <t>TLG</t>
        </is>
      </c>
      <c r="F228" t="inlineStr">
        <is>
          <t>HOSE</t>
        </is>
      </c>
      <c r="G228" t="inlineStr">
        <is>
          <t>Hàng tiêu dùng</t>
        </is>
      </c>
      <c r="H228" t="n">
        <v>57</v>
      </c>
      <c r="I228" t="n">
        <v>1689.62</v>
      </c>
      <c r="J228" t="n">
        <v>156.35</v>
      </c>
      <c r="K228" t="n">
        <v>1.62</v>
      </c>
      <c r="L228" t="n">
        <v>62.14</v>
      </c>
      <c r="M228" t="n">
        <v>54.67</v>
      </c>
      <c r="N228" t="n">
        <v>56.9</v>
      </c>
      <c r="O228" t="n">
        <v>1691.97</v>
      </c>
      <c r="P228" t="n">
        <v>0</v>
      </c>
      <c r="Q228" t="n">
        <v>57</v>
      </c>
      <c r="R228" t="n">
        <v>56.8</v>
      </c>
      <c r="S228" t="inlineStr"/>
      <c r="T228" t="inlineStr"/>
      <c r="U228" t="inlineStr"/>
      <c r="V228" t="inlineStr"/>
      <c r="W228" t="inlineStr"/>
      <c r="X228" t="inlineStr">
        <is>
          <t>⏳ Chờ hàng về (T+0)</t>
        </is>
      </c>
      <c r="Y228">
        <f>IF(ISNUMBER(S228), ((S228-H228)/H228)-0.004, "")</f>
        <v/>
      </c>
      <c r="Z228">
        <f>IF(ISNUMBER(T228), ((T228-H228)/H228)-0.004, "")</f>
        <v/>
      </c>
      <c r="AA228">
        <f>IF(ISNUMBER(W228), ((W228-H228)/H228)-0.004, IF(P228&gt;0, ((N228-H228)/H228)-0.004, 0))</f>
        <v/>
      </c>
      <c r="AB228">
        <f>IF(AND(ISNUMBER(I228), I228&gt;0, ISNUMBER(O228), O228&gt;0), AA228-((O228-I228)/I228), AA228)</f>
        <v/>
      </c>
      <c r="AC228">
        <f>IF(ISNUMBER(Q228), (Q228-H228)/H228, 0)</f>
        <v/>
      </c>
      <c r="AD228">
        <f>IF(ISNUMBER(R228), (R228-H228)/H228, 0)</f>
        <v/>
      </c>
      <c r="AE228">
        <f>IF(ISNUMBER(Y228), IF(Y228&gt;0, "THẮNG", "THUA"), "CHỜ T+3")</f>
        <v/>
      </c>
      <c r="AF228">
        <f>IF(AND(P228=0, N228=H228, NOT(ISNUMBER(W228))), "ĐANG CHỜ", IF(AA228&gt;0, "THẮNG", "THUA"))</f>
        <v/>
      </c>
      <c r="AG228" t="inlineStr">
        <is>
          <t>https://quickchart.io/chart/render/zf-b8617cce-832a-418e-9a45-6c25157eae6a</t>
        </is>
      </c>
      <c r="AH228">
        <f>IF(AG228&lt;&gt;"", IMAGE(AG228, 1), "Chưa có ảnh")</f>
        <v/>
      </c>
    </row>
    <row r="229" ht="95" customHeight="1">
      <c r="A229" t="inlineStr">
        <is>
          <t>2026-10-20</t>
        </is>
      </c>
      <c r="B229" t="inlineStr">
        <is>
          <t>ALGO_30</t>
        </is>
      </c>
      <c r="C229" t="inlineStr">
        <is>
          <t>🌟 BỘ 30: ĐIỂM HỘI TỤ SIÊU ĐẲNG ĐA THUẬT TOÁN (MASTER CONFLUENCE)</t>
        </is>
      </c>
      <c r="D229" t="inlineStr">
        <is>
          <t>#3</t>
        </is>
      </c>
      <c r="E229" t="inlineStr">
        <is>
          <t>NT2</t>
        </is>
      </c>
      <c r="F229" t="inlineStr">
        <is>
          <t>HOSE</t>
        </is>
      </c>
      <c r="G229" t="inlineStr">
        <is>
          <t>Dầu khí &amp; Năng lượng</t>
        </is>
      </c>
      <c r="H229" t="n">
        <v>24.2</v>
      </c>
      <c r="I229" t="n">
        <v>1689.62</v>
      </c>
      <c r="J229" t="n">
        <v>155.58</v>
      </c>
      <c r="K229" t="n">
        <v>3.02</v>
      </c>
      <c r="L229" t="n">
        <v>26.37</v>
      </c>
      <c r="M229" t="n">
        <v>23.21</v>
      </c>
      <c r="N229" t="n">
        <v>24.1</v>
      </c>
      <c r="O229" t="n">
        <v>1691.97</v>
      </c>
      <c r="P229" t="n">
        <v>0</v>
      </c>
      <c r="Q229" t="n">
        <v>24.2</v>
      </c>
      <c r="R229" t="n">
        <v>24.1</v>
      </c>
      <c r="S229" t="inlineStr"/>
      <c r="T229" t="inlineStr"/>
      <c r="U229" t="inlineStr"/>
      <c r="V229" t="inlineStr"/>
      <c r="W229" t="inlineStr"/>
      <c r="X229" t="inlineStr">
        <is>
          <t>⏳ Chờ hàng về (T+0)</t>
        </is>
      </c>
      <c r="Y229">
        <f>IF(ISNUMBER(S229), ((S229-H229)/H229)-0.004, "")</f>
        <v/>
      </c>
      <c r="Z229">
        <f>IF(ISNUMBER(T229), ((T229-H229)/H229)-0.004, "")</f>
        <v/>
      </c>
      <c r="AA229">
        <f>IF(ISNUMBER(W229), ((W229-H229)/H229)-0.004, IF(P229&gt;0, ((N229-H229)/H229)-0.004, 0))</f>
        <v/>
      </c>
      <c r="AB229">
        <f>IF(AND(ISNUMBER(I229), I229&gt;0, ISNUMBER(O229), O229&gt;0), AA229-((O229-I229)/I229), AA229)</f>
        <v/>
      </c>
      <c r="AC229">
        <f>IF(ISNUMBER(Q229), (Q229-H229)/H229, 0)</f>
        <v/>
      </c>
      <c r="AD229">
        <f>IF(ISNUMBER(R229), (R229-H229)/H229, 0)</f>
        <v/>
      </c>
      <c r="AE229">
        <f>IF(ISNUMBER(Y229), IF(Y229&gt;0, "THẮNG", "THUA"), "CHỜ T+3")</f>
        <v/>
      </c>
      <c r="AF229">
        <f>IF(AND(P229=0, N229=H229, NOT(ISNUMBER(W229))), "ĐANG CHỜ", IF(AA229&gt;0, "THẮNG", "THUA"))</f>
        <v/>
      </c>
      <c r="AG229" t="inlineStr">
        <is>
          <t>https://quickchart.io/chart/render/zf-279b5f95-6f7a-4493-9b24-dd85c7a022a9</t>
        </is>
      </c>
      <c r="AH229">
        <f>IF(AG229&lt;&gt;"", IMAGE(AG229, 1), "Chưa có ảnh")</f>
        <v/>
      </c>
    </row>
    <row r="230" ht="95" customHeight="1">
      <c r="A230" t="inlineStr">
        <is>
          <t>2026-10-20</t>
        </is>
      </c>
      <c r="B230" t="inlineStr">
        <is>
          <t>ALGO_30</t>
        </is>
      </c>
      <c r="C230" t="inlineStr">
        <is>
          <t>🌟 BỘ 30: ĐIỂM HỘI TỤ SIÊU ĐẲNG ĐA THUẬT TOÁN (MASTER CONFLUENCE)</t>
        </is>
      </c>
      <c r="D230" t="inlineStr">
        <is>
          <t>#4</t>
        </is>
      </c>
      <c r="E230" t="inlineStr">
        <is>
          <t>DDV</t>
        </is>
      </c>
      <c r="F230" t="inlineStr">
        <is>
          <t>UPCOM</t>
        </is>
      </c>
      <c r="G230" t="inlineStr">
        <is>
          <t>Hóa chất &amp; Phân bón</t>
        </is>
      </c>
      <c r="H230" t="n">
        <v>17.9</v>
      </c>
      <c r="I230" t="n">
        <v>1689.62</v>
      </c>
      <c r="J230" t="n">
        <v>145.33</v>
      </c>
      <c r="K230" t="n">
        <v>3.38</v>
      </c>
      <c r="L230" t="n">
        <v>20.4</v>
      </c>
      <c r="M230" t="n">
        <v>16.77</v>
      </c>
      <c r="N230" t="n">
        <v>17.8</v>
      </c>
      <c r="O230" t="n">
        <v>1691.97</v>
      </c>
      <c r="P230" t="n">
        <v>0</v>
      </c>
      <c r="Q230" t="n">
        <v>17.9</v>
      </c>
      <c r="R230" t="n">
        <v>17.6</v>
      </c>
      <c r="S230" t="inlineStr"/>
      <c r="T230" t="inlineStr"/>
      <c r="U230" t="inlineStr"/>
      <c r="V230" t="inlineStr"/>
      <c r="W230" t="inlineStr"/>
      <c r="X230" t="inlineStr">
        <is>
          <t>⏳ Chờ hàng về (T+0)</t>
        </is>
      </c>
      <c r="Y230">
        <f>IF(ISNUMBER(S230), ((S230-H230)/H230)-0.004, "")</f>
        <v/>
      </c>
      <c r="Z230">
        <f>IF(ISNUMBER(T230), ((T230-H230)/H230)-0.004, "")</f>
        <v/>
      </c>
      <c r="AA230">
        <f>IF(ISNUMBER(W230), ((W230-H230)/H230)-0.004, IF(P230&gt;0, ((N230-H230)/H230)-0.004, 0))</f>
        <v/>
      </c>
      <c r="AB230">
        <f>IF(AND(ISNUMBER(I230), I230&gt;0, ISNUMBER(O230), O230&gt;0), AA230-((O230-I230)/I230), AA230)</f>
        <v/>
      </c>
      <c r="AC230">
        <f>IF(ISNUMBER(Q230), (Q230-H230)/H230, 0)</f>
        <v/>
      </c>
      <c r="AD230">
        <f>IF(ISNUMBER(R230), (R230-H230)/H230, 0)</f>
        <v/>
      </c>
      <c r="AE230">
        <f>IF(ISNUMBER(Y230), IF(Y230&gt;0, "THẮNG", "THUA"), "CHỜ T+3")</f>
        <v/>
      </c>
      <c r="AF230">
        <f>IF(AND(P230=0, N230=H230, NOT(ISNUMBER(W230))), "ĐANG CHỜ", IF(AA230&gt;0, "THẮNG", "THUA"))</f>
        <v/>
      </c>
      <c r="AG230" t="inlineStr">
        <is>
          <t>https://quickchart.io/chart/render/zf-a12ef9e6-1847-4868-a721-328cc61a99a3</t>
        </is>
      </c>
      <c r="AH230">
        <f>IF(AG230&lt;&gt;"", IMAGE(AG230, 1), "Chưa có ảnh")</f>
        <v/>
      </c>
    </row>
    <row r="231" ht="95" customHeight="1">
      <c r="A231" t="inlineStr">
        <is>
          <t>2026-10-20</t>
        </is>
      </c>
      <c r="B231" t="inlineStr">
        <is>
          <t>ALGO_30</t>
        </is>
      </c>
      <c r="C231" t="inlineStr">
        <is>
          <t>🌟 BỘ 30: ĐIỂM HỘI TỤ SIÊU ĐẲNG ĐA THUẬT TOÁN (MASTER CONFLUENCE)</t>
        </is>
      </c>
      <c r="D231" t="inlineStr">
        <is>
          <t>#5</t>
        </is>
      </c>
      <c r="E231" t="inlineStr">
        <is>
          <t>CTD</t>
        </is>
      </c>
      <c r="F231" t="inlineStr">
        <is>
          <t>HOSE</t>
        </is>
      </c>
      <c r="G231" t="inlineStr">
        <is>
          <t>Đầu tư công &amp; Xây dựng</t>
        </is>
      </c>
      <c r="H231" t="n">
        <v>65.2</v>
      </c>
      <c r="I231" t="n">
        <v>1689.62</v>
      </c>
      <c r="J231" t="n">
        <v>143.99</v>
      </c>
      <c r="K231" t="n">
        <v>5.02</v>
      </c>
      <c r="L231" t="n">
        <v>71.53</v>
      </c>
      <c r="M231" t="n">
        <v>62.32</v>
      </c>
      <c r="N231" t="n">
        <v>66</v>
      </c>
      <c r="O231" t="n">
        <v>1691.97</v>
      </c>
      <c r="P231" t="n">
        <v>0</v>
      </c>
      <c r="Q231" t="n">
        <v>66</v>
      </c>
      <c r="R231" t="n">
        <v>65.2</v>
      </c>
      <c r="S231" t="inlineStr"/>
      <c r="T231" t="inlineStr"/>
      <c r="U231" t="inlineStr"/>
      <c r="V231" t="inlineStr"/>
      <c r="W231" t="inlineStr"/>
      <c r="X231" t="inlineStr">
        <is>
          <t>⏳ Chờ hàng về (T+0)</t>
        </is>
      </c>
      <c r="Y231">
        <f>IF(ISNUMBER(S231), ((S231-H231)/H231)-0.004, "")</f>
        <v/>
      </c>
      <c r="Z231">
        <f>IF(ISNUMBER(T231), ((T231-H231)/H231)-0.004, "")</f>
        <v/>
      </c>
      <c r="AA231">
        <f>IF(ISNUMBER(W231), ((W231-H231)/H231)-0.004, IF(P231&gt;0, ((N231-H231)/H231)-0.004, 0))</f>
        <v/>
      </c>
      <c r="AB231">
        <f>IF(AND(ISNUMBER(I231), I231&gt;0, ISNUMBER(O231), O231&gt;0), AA231-((O231-I231)/I231), AA231)</f>
        <v/>
      </c>
      <c r="AC231">
        <f>IF(ISNUMBER(Q231), (Q231-H231)/H231, 0)</f>
        <v/>
      </c>
      <c r="AD231">
        <f>IF(ISNUMBER(R231), (R231-H231)/H231, 0)</f>
        <v/>
      </c>
      <c r="AE231">
        <f>IF(ISNUMBER(Y231), IF(Y231&gt;0, "THẮNG", "THUA"), "CHỜ T+3")</f>
        <v/>
      </c>
      <c r="AF231">
        <f>IF(AND(P231=0, N231=H231, NOT(ISNUMBER(W231))), "ĐANG CHỜ", IF(AA231&gt;0, "THẮNG", "THUA"))</f>
        <v/>
      </c>
      <c r="AG231" t="inlineStr">
        <is>
          <t>https://quickchart.io/chart/render/zf-9d6b82f1-adac-4c7d-bf6e-0bc37d80d9e6</t>
        </is>
      </c>
      <c r="AH231">
        <f>IF(AG231&lt;&gt;"", IMAGE(AG231, 1), "Chưa có ảnh")</f>
        <v/>
      </c>
    </row>
    <row r="232" ht="95" customHeight="1">
      <c r="A232" t="inlineStr">
        <is>
          <t>2026-10-20</t>
        </is>
      </c>
      <c r="B232" t="inlineStr">
        <is>
          <t>ALGO_01</t>
        </is>
      </c>
      <c r="C232" t="inlineStr">
        <is>
          <t>🔥 BỘ 01: BÙNG NỔ DÒNG TIỀN &amp; VƯỢT NỀN (CANSLIM BREAKOUT)</t>
        </is>
      </c>
      <c r="D232" t="inlineStr">
        <is>
          <t>#1</t>
        </is>
      </c>
      <c r="E232" t="inlineStr">
        <is>
          <t>CTS</t>
        </is>
      </c>
      <c r="F232" t="inlineStr">
        <is>
          <t>HOSE</t>
        </is>
      </c>
      <c r="G232" t="inlineStr">
        <is>
          <t>Chứng khoán</t>
        </is>
      </c>
      <c r="H232" t="n">
        <v>21.65</v>
      </c>
      <c r="I232" t="n">
        <v>1683.09</v>
      </c>
      <c r="J232" t="n">
        <v>63.84</v>
      </c>
      <c r="K232" t="n">
        <v>2.26</v>
      </c>
      <c r="L232" t="n">
        <v>24.73</v>
      </c>
      <c r="M232" t="n">
        <v>20.25</v>
      </c>
      <c r="N232" t="n">
        <v>21.8</v>
      </c>
      <c r="O232" t="n">
        <v>1691.97</v>
      </c>
      <c r="P232" t="n">
        <v>0</v>
      </c>
      <c r="Q232" t="n">
        <v>21.8</v>
      </c>
      <c r="R232" t="n">
        <v>21.65</v>
      </c>
      <c r="S232" t="inlineStr"/>
      <c r="T232" t="inlineStr"/>
      <c r="U232" t="inlineStr"/>
      <c r="V232" t="inlineStr"/>
      <c r="W232" t="inlineStr"/>
      <c r="X232" t="inlineStr">
        <is>
          <t>⏳ Chờ hàng về (T+0)</t>
        </is>
      </c>
      <c r="Y232">
        <f>IF(ISNUMBER(S232), ((S232-H232)/H232)-0.004, "")</f>
        <v/>
      </c>
      <c r="Z232">
        <f>IF(ISNUMBER(T232), ((T232-H232)/H232)-0.004, "")</f>
        <v/>
      </c>
      <c r="AA232">
        <f>IF(ISNUMBER(W232), ((W232-H232)/H232)-0.004, IF(P232&gt;0, ((N232-H232)/H232)-0.004, 0))</f>
        <v/>
      </c>
      <c r="AB232">
        <f>IF(AND(ISNUMBER(I232), I232&gt;0, ISNUMBER(O232), O232&gt;0), AA232-((O232-I232)/I232), AA232)</f>
        <v/>
      </c>
      <c r="AC232">
        <f>IF(ISNUMBER(Q232), (Q232-H232)/H232, 0)</f>
        <v/>
      </c>
      <c r="AD232">
        <f>IF(ISNUMBER(R232), (R232-H232)/H232, 0)</f>
        <v/>
      </c>
      <c r="AE232">
        <f>IF(ISNUMBER(Y232), IF(Y232&gt;0, "THẮNG", "THUA"), "CHỜ T+3")</f>
        <v/>
      </c>
      <c r="AF232">
        <f>IF(AND(P232=0, N232=H232, NOT(ISNUMBER(W232))), "ĐANG CHỜ", IF(AA232&gt;0, "THẮNG", "THUA"))</f>
        <v/>
      </c>
      <c r="AG232" t="inlineStr">
        <is>
          <t>https://quickchart.io/chart/render/zf-7b24464d-d4eb-4fcb-b334-fcecdd7164c7</t>
        </is>
      </c>
      <c r="AH232">
        <f>IF(AG232&lt;&gt;"", IMAGE(AG232, 1), "Chưa có ảnh")</f>
        <v/>
      </c>
    </row>
    <row r="233" ht="95" customHeight="1">
      <c r="A233" t="inlineStr">
        <is>
          <t>2026-10-20</t>
        </is>
      </c>
      <c r="B233" t="inlineStr">
        <is>
          <t>ALGO_01</t>
        </is>
      </c>
      <c r="C233" t="inlineStr">
        <is>
          <t>🔥 BỘ 01: BÙNG NỔ DÒNG TIỀN &amp; VƯỢT NỀN (CANSLIM BREAKOUT)</t>
        </is>
      </c>
      <c r="D233" t="inlineStr">
        <is>
          <t>#3</t>
        </is>
      </c>
      <c r="E233" t="inlineStr">
        <is>
          <t>DPG</t>
        </is>
      </c>
      <c r="F233" t="inlineStr">
        <is>
          <t>HOSE</t>
        </is>
      </c>
      <c r="G233" t="inlineStr">
        <is>
          <t>Đầu tư công &amp; Xây dựng</t>
        </is>
      </c>
      <c r="H233" t="n">
        <v>28.5</v>
      </c>
      <c r="I233" t="n">
        <v>1683.09</v>
      </c>
      <c r="J233" t="n">
        <v>49.29</v>
      </c>
      <c r="K233" t="n">
        <v>2.18</v>
      </c>
      <c r="L233" t="n">
        <v>31.67</v>
      </c>
      <c r="M233" t="n">
        <v>27.06</v>
      </c>
      <c r="N233" t="n">
        <v>29.5</v>
      </c>
      <c r="O233" t="n">
        <v>1691.97</v>
      </c>
      <c r="P233" t="n">
        <v>0</v>
      </c>
      <c r="Q233" t="n">
        <v>29.5</v>
      </c>
      <c r="R233" t="n">
        <v>28.5</v>
      </c>
      <c r="S233" t="inlineStr"/>
      <c r="T233" t="inlineStr"/>
      <c r="U233" t="inlineStr"/>
      <c r="V233" t="inlineStr"/>
      <c r="W233" t="inlineStr"/>
      <c r="X233" t="inlineStr">
        <is>
          <t>⏳ Chờ hàng về (T+0)</t>
        </is>
      </c>
      <c r="Y233">
        <f>IF(ISNUMBER(S233), ((S233-H233)/H233)-0.004, "")</f>
        <v/>
      </c>
      <c r="Z233">
        <f>IF(ISNUMBER(T233), ((T233-H233)/H233)-0.004, "")</f>
        <v/>
      </c>
      <c r="AA233">
        <f>IF(ISNUMBER(W233), ((W233-H233)/H233)-0.004, IF(P233&gt;0, ((N233-H233)/H233)-0.004, 0))</f>
        <v/>
      </c>
      <c r="AB233">
        <f>IF(AND(ISNUMBER(I233), I233&gt;0, ISNUMBER(O233), O233&gt;0), AA233-((O233-I233)/I233), AA233)</f>
        <v/>
      </c>
      <c r="AC233">
        <f>IF(ISNUMBER(Q233), (Q233-H233)/H233, 0)</f>
        <v/>
      </c>
      <c r="AD233">
        <f>IF(ISNUMBER(R233), (R233-H233)/H233, 0)</f>
        <v/>
      </c>
      <c r="AE233">
        <f>IF(ISNUMBER(Y233), IF(Y233&gt;0, "THẮNG", "THUA"), "CHỜ T+3")</f>
        <v/>
      </c>
      <c r="AF233">
        <f>IF(AND(P233=0, N233=H233, NOT(ISNUMBER(W233))), "ĐANG CHỜ", IF(AA233&gt;0, "THẮNG", "THUA"))</f>
        <v/>
      </c>
      <c r="AG233" t="inlineStr">
        <is>
          <t>https://quickchart.io/chart/render/zf-6429fdc6-c258-4380-a0bb-2217cc7ba3b7</t>
        </is>
      </c>
      <c r="AH233">
        <f>IF(AG233&lt;&gt;"", IMAGE(AG233, 1), "Chưa có ảnh")</f>
        <v/>
      </c>
    </row>
    <row r="234" ht="95" customHeight="1">
      <c r="A234" t="inlineStr">
        <is>
          <t>2026-10-20</t>
        </is>
      </c>
      <c r="B234" t="inlineStr">
        <is>
          <t>ALGO_01</t>
        </is>
      </c>
      <c r="C234" t="inlineStr">
        <is>
          <t>🔥 BỘ 01: BÙNG NỔ DÒNG TIỀN &amp; VƯỢT NỀN (CANSLIM BREAKOUT)</t>
        </is>
      </c>
      <c r="D234" t="inlineStr">
        <is>
          <t>#4</t>
        </is>
      </c>
      <c r="E234" t="inlineStr">
        <is>
          <t>TVN</t>
        </is>
      </c>
      <c r="F234" t="inlineStr">
        <is>
          <t>UPCOM</t>
        </is>
      </c>
      <c r="G234" t="inlineStr">
        <is>
          <t>Thép &amp; VLXD</t>
        </is>
      </c>
      <c r="H234" t="n">
        <v>10.1</v>
      </c>
      <c r="I234" t="n">
        <v>1683.09</v>
      </c>
      <c r="J234" t="n">
        <v>47.94</v>
      </c>
      <c r="K234" t="n">
        <v>1.82</v>
      </c>
      <c r="L234" t="n">
        <v>11.54</v>
      </c>
      <c r="M234" t="n">
        <v>9.44</v>
      </c>
      <c r="N234" t="n">
        <v>10.3</v>
      </c>
      <c r="O234" t="n">
        <v>1691.97</v>
      </c>
      <c r="P234" t="n">
        <v>0</v>
      </c>
      <c r="Q234" t="n">
        <v>10.3</v>
      </c>
      <c r="R234" t="n">
        <v>10.1</v>
      </c>
      <c r="S234" t="inlineStr"/>
      <c r="T234" t="inlineStr"/>
      <c r="U234" t="inlineStr"/>
      <c r="V234" t="inlineStr"/>
      <c r="W234" t="inlineStr"/>
      <c r="X234" t="inlineStr">
        <is>
          <t>⏳ Chờ hàng về (T+0)</t>
        </is>
      </c>
      <c r="Y234">
        <f>IF(ISNUMBER(S234), ((S234-H234)/H234)-0.004, "")</f>
        <v/>
      </c>
      <c r="Z234">
        <f>IF(ISNUMBER(T234), ((T234-H234)/H234)-0.004, "")</f>
        <v/>
      </c>
      <c r="AA234">
        <f>IF(ISNUMBER(W234), ((W234-H234)/H234)-0.004, IF(P234&gt;0, ((N234-H234)/H234)-0.004, 0))</f>
        <v/>
      </c>
      <c r="AB234">
        <f>IF(AND(ISNUMBER(I234), I234&gt;0, ISNUMBER(O234), O234&gt;0), AA234-((O234-I234)/I234), AA234)</f>
        <v/>
      </c>
      <c r="AC234">
        <f>IF(ISNUMBER(Q234), (Q234-H234)/H234, 0)</f>
        <v/>
      </c>
      <c r="AD234">
        <f>IF(ISNUMBER(R234), (R234-H234)/H234, 0)</f>
        <v/>
      </c>
      <c r="AE234">
        <f>IF(ISNUMBER(Y234), IF(Y234&gt;0, "THẮNG", "THUA"), "CHỜ T+3")</f>
        <v/>
      </c>
      <c r="AF234">
        <f>IF(AND(P234=0, N234=H234, NOT(ISNUMBER(W234))), "ĐANG CHỜ", IF(AA234&gt;0, "THẮNG", "THUA"))</f>
        <v/>
      </c>
      <c r="AG234" t="inlineStr">
        <is>
          <t>https://quickchart.io/chart/render/zf-373ccb69-8206-4757-abcf-d384d603fe03</t>
        </is>
      </c>
      <c r="AH234">
        <f>IF(AG234&lt;&gt;"", IMAGE(AG234, 1), "Chưa có ảnh")</f>
        <v/>
      </c>
    </row>
    <row r="235" ht="95" customHeight="1">
      <c r="A235" t="inlineStr">
        <is>
          <t>2026-10-20</t>
        </is>
      </c>
      <c r="B235" t="inlineStr">
        <is>
          <t>ALGO_01</t>
        </is>
      </c>
      <c r="C235" t="inlineStr">
        <is>
          <t>🔥 BỘ 01: BÙNG NỔ DÒNG TIỀN &amp; VƯỢT NỀN (CANSLIM BREAKOUT)</t>
        </is>
      </c>
      <c r="D235" t="inlineStr">
        <is>
          <t>#5</t>
        </is>
      </c>
      <c r="E235" t="inlineStr">
        <is>
          <t>PAC</t>
        </is>
      </c>
      <c r="F235" t="inlineStr">
        <is>
          <t>HOSE</t>
        </is>
      </c>
      <c r="G235" t="inlineStr">
        <is>
          <t>Sản xuất Công nghiệp</t>
        </is>
      </c>
      <c r="H235" t="n">
        <v>15.25</v>
      </c>
      <c r="I235" t="n">
        <v>1683.09</v>
      </c>
      <c r="J235" t="n">
        <v>40.71</v>
      </c>
      <c r="K235" t="n">
        <v>1.51</v>
      </c>
      <c r="L235" t="n">
        <v>17.3</v>
      </c>
      <c r="M235" t="n">
        <v>14.32</v>
      </c>
      <c r="N235" t="n">
        <v>15.4</v>
      </c>
      <c r="O235" t="n">
        <v>1691.97</v>
      </c>
      <c r="P235" t="n">
        <v>0</v>
      </c>
      <c r="Q235" t="n">
        <v>15.4</v>
      </c>
      <c r="R235" t="n">
        <v>15.25</v>
      </c>
      <c r="S235" t="inlineStr"/>
      <c r="T235" t="inlineStr"/>
      <c r="U235" t="inlineStr"/>
      <c r="V235" t="inlineStr"/>
      <c r="W235" t="inlineStr"/>
      <c r="X235" t="inlineStr">
        <is>
          <t>⏳ Chờ hàng về (T+0)</t>
        </is>
      </c>
      <c r="Y235">
        <f>IF(ISNUMBER(S235), ((S235-H235)/H235)-0.004, "")</f>
        <v/>
      </c>
      <c r="Z235">
        <f>IF(ISNUMBER(T235), ((T235-H235)/H235)-0.004, "")</f>
        <v/>
      </c>
      <c r="AA235">
        <f>IF(ISNUMBER(W235), ((W235-H235)/H235)-0.004, IF(P235&gt;0, ((N235-H235)/H235)-0.004, 0))</f>
        <v/>
      </c>
      <c r="AB235">
        <f>IF(AND(ISNUMBER(I235), I235&gt;0, ISNUMBER(O235), O235&gt;0), AA235-((O235-I235)/I235), AA235)</f>
        <v/>
      </c>
      <c r="AC235">
        <f>IF(ISNUMBER(Q235), (Q235-H235)/H235, 0)</f>
        <v/>
      </c>
      <c r="AD235">
        <f>IF(ISNUMBER(R235), (R235-H235)/H235, 0)</f>
        <v/>
      </c>
      <c r="AE235">
        <f>IF(ISNUMBER(Y235), IF(Y235&gt;0, "THẮNG", "THUA"), "CHỜ T+3")</f>
        <v/>
      </c>
      <c r="AF235">
        <f>IF(AND(P235=0, N235=H235, NOT(ISNUMBER(W235))), "ĐANG CHỜ", IF(AA235&gt;0, "THẮNG", "THUA"))</f>
        <v/>
      </c>
      <c r="AG235" t="inlineStr">
        <is>
          <t>https://quickchart.io/chart/render/zf-a265263f-811e-48a7-ab83-4d4b12ecfce7</t>
        </is>
      </c>
      <c r="AH235">
        <f>IF(AG235&lt;&gt;"", IMAGE(AG235, 1), "Chưa có ảnh")</f>
        <v/>
      </c>
    </row>
    <row r="236" ht="95" customHeight="1">
      <c r="A236" t="inlineStr">
        <is>
          <t>2026-10-20</t>
        </is>
      </c>
      <c r="B236" t="inlineStr">
        <is>
          <t>ALGO_02</t>
        </is>
      </c>
      <c r="C236" t="inlineStr">
        <is>
          <t>🛡️ BỘ 02: GOM NỀN TÍCH LŨY SIẾT BIÊN ĐỘ VCP (SEPA ACCUMULATION)</t>
        </is>
      </c>
      <c r="D236" t="inlineStr">
        <is>
          <t>#1</t>
        </is>
      </c>
      <c r="E236" t="inlineStr">
        <is>
          <t>KSB</t>
        </is>
      </c>
      <c r="F236" t="inlineStr">
        <is>
          <t>HOSE</t>
        </is>
      </c>
      <c r="G236" t="inlineStr">
        <is>
          <t>Thép &amp; VLXD</t>
        </is>
      </c>
      <c r="H236" t="n">
        <v>13.6</v>
      </c>
      <c r="I236" t="n">
        <v>1683.09</v>
      </c>
      <c r="J236" t="n">
        <v>25.26</v>
      </c>
      <c r="K236" t="n">
        <v>0.64</v>
      </c>
      <c r="L236" t="n">
        <v>15.09</v>
      </c>
      <c r="M236" t="n">
        <v>12.92</v>
      </c>
      <c r="N236" t="n">
        <v>13.8</v>
      </c>
      <c r="O236" t="n">
        <v>1691.97</v>
      </c>
      <c r="P236" t="n">
        <v>0</v>
      </c>
      <c r="Q236" t="n">
        <v>13.8</v>
      </c>
      <c r="R236" t="n">
        <v>13.6</v>
      </c>
      <c r="S236" t="inlineStr"/>
      <c r="T236" t="inlineStr"/>
      <c r="U236" t="inlineStr"/>
      <c r="V236" t="inlineStr"/>
      <c r="W236" t="inlineStr"/>
      <c r="X236" t="inlineStr">
        <is>
          <t>⏳ Chờ hàng về (T+0)</t>
        </is>
      </c>
      <c r="Y236">
        <f>IF(ISNUMBER(S236), ((S236-H236)/H236)-0.004, "")</f>
        <v/>
      </c>
      <c r="Z236">
        <f>IF(ISNUMBER(T236), ((T236-H236)/H236)-0.004, "")</f>
        <v/>
      </c>
      <c r="AA236">
        <f>IF(ISNUMBER(W236), ((W236-H236)/H236)-0.004, IF(P236&gt;0, ((N236-H236)/H236)-0.004, 0))</f>
        <v/>
      </c>
      <c r="AB236">
        <f>IF(AND(ISNUMBER(I236), I236&gt;0, ISNUMBER(O236), O236&gt;0), AA236-((O236-I236)/I236), AA236)</f>
        <v/>
      </c>
      <c r="AC236">
        <f>IF(ISNUMBER(Q236), (Q236-H236)/H236, 0)</f>
        <v/>
      </c>
      <c r="AD236">
        <f>IF(ISNUMBER(R236), (R236-H236)/H236, 0)</f>
        <v/>
      </c>
      <c r="AE236">
        <f>IF(ISNUMBER(Y236), IF(Y236&gt;0, "THẮNG", "THUA"), "CHỜ T+3")</f>
        <v/>
      </c>
      <c r="AF236">
        <f>IF(AND(P236=0, N236=H236, NOT(ISNUMBER(W236))), "ĐANG CHỜ", IF(AA236&gt;0, "THẮNG", "THUA"))</f>
        <v/>
      </c>
      <c r="AG236" t="inlineStr">
        <is>
          <t>https://quickchart.io/chart/render/zf-36e9e878-05f1-427c-95ed-dfe3515e2341</t>
        </is>
      </c>
      <c r="AH236">
        <f>IF(AG236&lt;&gt;"", IMAGE(AG236, 1), "Chưa có ảnh")</f>
        <v/>
      </c>
    </row>
    <row r="237" ht="95" customHeight="1">
      <c r="A237" t="inlineStr">
        <is>
          <t>2026-10-20</t>
        </is>
      </c>
      <c r="B237" t="inlineStr">
        <is>
          <t>ALGO_02</t>
        </is>
      </c>
      <c r="C237" t="inlineStr">
        <is>
          <t>🛡️ BỘ 02: GOM NỀN TÍCH LŨY SIẾT BIÊN ĐỘ VCP (SEPA ACCUMULATION)</t>
        </is>
      </c>
      <c r="D237" t="inlineStr">
        <is>
          <t>#3</t>
        </is>
      </c>
      <c r="E237" t="inlineStr">
        <is>
          <t>VHC</t>
        </is>
      </c>
      <c r="F237" t="inlineStr">
        <is>
          <t>HOSE</t>
        </is>
      </c>
      <c r="G237" t="inlineStr">
        <is>
          <t>Thủy sản &amp; Xuất khẩu</t>
        </is>
      </c>
      <c r="H237" t="n">
        <v>51.6</v>
      </c>
      <c r="I237" t="n">
        <v>1683.09</v>
      </c>
      <c r="J237" t="n">
        <v>12.93</v>
      </c>
      <c r="K237" t="n">
        <v>0.49</v>
      </c>
      <c r="L237" t="n">
        <v>56.17</v>
      </c>
      <c r="M237" t="n">
        <v>49.52</v>
      </c>
      <c r="N237" t="n">
        <v>51.8</v>
      </c>
      <c r="O237" t="n">
        <v>1691.97</v>
      </c>
      <c r="P237" t="n">
        <v>0</v>
      </c>
      <c r="Q237" t="n">
        <v>51.8</v>
      </c>
      <c r="R237" t="n">
        <v>51.6</v>
      </c>
      <c r="S237" t="inlineStr"/>
      <c r="T237" t="inlineStr"/>
      <c r="U237" t="inlineStr"/>
      <c r="V237" t="inlineStr"/>
      <c r="W237" t="inlineStr"/>
      <c r="X237" t="inlineStr">
        <is>
          <t>⏳ Chờ hàng về (T+0)</t>
        </is>
      </c>
      <c r="Y237">
        <f>IF(ISNUMBER(S237), ((S237-H237)/H237)-0.004, "")</f>
        <v/>
      </c>
      <c r="Z237">
        <f>IF(ISNUMBER(T237), ((T237-H237)/H237)-0.004, "")</f>
        <v/>
      </c>
      <c r="AA237">
        <f>IF(ISNUMBER(W237), ((W237-H237)/H237)-0.004, IF(P237&gt;0, ((N237-H237)/H237)-0.004, 0))</f>
        <v/>
      </c>
      <c r="AB237">
        <f>IF(AND(ISNUMBER(I237), I237&gt;0, ISNUMBER(O237), O237&gt;0), AA237-((O237-I237)/I237), AA237)</f>
        <v/>
      </c>
      <c r="AC237">
        <f>IF(ISNUMBER(Q237), (Q237-H237)/H237, 0)</f>
        <v/>
      </c>
      <c r="AD237">
        <f>IF(ISNUMBER(R237), (R237-H237)/H237, 0)</f>
        <v/>
      </c>
      <c r="AE237">
        <f>IF(ISNUMBER(Y237), IF(Y237&gt;0, "THẮNG", "THUA"), "CHỜ T+3")</f>
        <v/>
      </c>
      <c r="AF237">
        <f>IF(AND(P237=0, N237=H237, NOT(ISNUMBER(W237))), "ĐANG CHỜ", IF(AA237&gt;0, "THẮNG", "THUA"))</f>
        <v/>
      </c>
      <c r="AG237" t="inlineStr">
        <is>
          <t>https://quickchart.io/chart/render/zf-abc4ddb8-ef7e-491b-8449-d067b3fdd543</t>
        </is>
      </c>
      <c r="AH237">
        <f>IF(AG237&lt;&gt;"", IMAGE(AG237, 1), "Chưa có ảnh")</f>
        <v/>
      </c>
    </row>
    <row r="238" ht="95" customHeight="1">
      <c r="A238" t="inlineStr">
        <is>
          <t>2026-10-20</t>
        </is>
      </c>
      <c r="B238" t="inlineStr">
        <is>
          <t>ALGO_02</t>
        </is>
      </c>
      <c r="C238" t="inlineStr">
        <is>
          <t>🛡️ BỘ 02: GOM NỀN TÍCH LŨY SIẾT BIÊN ĐỘ VCP (SEPA ACCUMULATION)</t>
        </is>
      </c>
      <c r="D238" t="inlineStr">
        <is>
          <t>#4</t>
        </is>
      </c>
      <c r="E238" t="inlineStr">
        <is>
          <t>VIB</t>
        </is>
      </c>
      <c r="F238" t="inlineStr">
        <is>
          <t>HOSE</t>
        </is>
      </c>
      <c r="G238" t="inlineStr">
        <is>
          <t>Ngân hàng</t>
        </is>
      </c>
      <c r="H238" t="n">
        <v>13.75</v>
      </c>
      <c r="I238" t="n">
        <v>1683.09</v>
      </c>
      <c r="J238" t="n">
        <v>11.46</v>
      </c>
      <c r="K238" t="n">
        <v>0.45</v>
      </c>
      <c r="L238" t="n">
        <v>14.77</v>
      </c>
      <c r="M238" t="n">
        <v>13.28</v>
      </c>
      <c r="N238" t="n">
        <v>13.75</v>
      </c>
      <c r="O238" t="n">
        <v>1691.97</v>
      </c>
      <c r="P238" t="n">
        <v>0</v>
      </c>
      <c r="Q238" t="n">
        <v>13.75</v>
      </c>
      <c r="R238" t="n">
        <v>13.75</v>
      </c>
      <c r="S238" t="inlineStr"/>
      <c r="T238" t="inlineStr"/>
      <c r="U238" t="inlineStr"/>
      <c r="V238" t="inlineStr"/>
      <c r="W238" t="inlineStr"/>
      <c r="X238" t="inlineStr">
        <is>
          <t>⏳ Chờ hàng về (T+0)</t>
        </is>
      </c>
      <c r="Y238">
        <f>IF(ISNUMBER(S238), ((S238-H238)/H238)-0.004, "")</f>
        <v/>
      </c>
      <c r="Z238">
        <f>IF(ISNUMBER(T238), ((T238-H238)/H238)-0.004, "")</f>
        <v/>
      </c>
      <c r="AA238">
        <f>IF(ISNUMBER(W238), ((W238-H238)/H238)-0.004, IF(P238&gt;0, ((N238-H238)/H238)-0.004, 0))</f>
        <v/>
      </c>
      <c r="AB238">
        <f>IF(AND(ISNUMBER(I238), I238&gt;0, ISNUMBER(O238), O238&gt;0), AA238-((O238-I238)/I238), AA238)</f>
        <v/>
      </c>
      <c r="AC238">
        <f>IF(ISNUMBER(Q238), (Q238-H238)/H238, 0)</f>
        <v/>
      </c>
      <c r="AD238">
        <f>IF(ISNUMBER(R238), (R238-H238)/H238, 0)</f>
        <v/>
      </c>
      <c r="AE238">
        <f>IF(ISNUMBER(Y238), IF(Y238&gt;0, "THẮNG", "THUA"), "CHỜ T+3")</f>
        <v/>
      </c>
      <c r="AF238">
        <f>IF(AND(P238=0, N238=H238, NOT(ISNUMBER(W238))), "ĐANG CHỜ", IF(AA238&gt;0, "THẮNG", "THUA"))</f>
        <v/>
      </c>
      <c r="AG238" t="inlineStr">
        <is>
          <t>https://quickchart.io/chart/render/zf-b84fab42-d714-411e-9689-7654a8bcafe4</t>
        </is>
      </c>
      <c r="AH238">
        <f>IF(AG238&lt;&gt;"", IMAGE(AG238, 1), "Chưa có ảnh")</f>
        <v/>
      </c>
    </row>
    <row r="239" ht="95" customHeight="1">
      <c r="A239" t="inlineStr">
        <is>
          <t>2026-10-20</t>
        </is>
      </c>
      <c r="B239" t="inlineStr">
        <is>
          <t>ALGO_03</t>
        </is>
      </c>
      <c r="C239" t="inlineStr">
        <is>
          <t>⚡ BỘ 03: BẮT ĐÁY RÚT CHÂN &amp; ĐẢO CHIỀU QUÁ BÁN (WYCKOFF SPRING)</t>
        </is>
      </c>
      <c r="D239" t="inlineStr">
        <is>
          <t>#2</t>
        </is>
      </c>
      <c r="E239" t="inlineStr">
        <is>
          <t>VDS</t>
        </is>
      </c>
      <c r="F239" t="inlineStr">
        <is>
          <t>HOSE</t>
        </is>
      </c>
      <c r="G239" t="inlineStr">
        <is>
          <t>Chứng khoán</t>
        </is>
      </c>
      <c r="H239" t="n">
        <v>9.85</v>
      </c>
      <c r="I239" t="n">
        <v>1683.09</v>
      </c>
      <c r="J239" t="n">
        <v>41.76</v>
      </c>
      <c r="K239" t="n">
        <v>1.49</v>
      </c>
      <c r="L239" t="n">
        <v>11.24</v>
      </c>
      <c r="M239" t="n">
        <v>9.220000000000001</v>
      </c>
      <c r="N239" t="n">
        <v>10.05</v>
      </c>
      <c r="O239" t="n">
        <v>1691.97</v>
      </c>
      <c r="P239" t="n">
        <v>0</v>
      </c>
      <c r="Q239" t="n">
        <v>10.05</v>
      </c>
      <c r="R239" t="n">
        <v>9.85</v>
      </c>
      <c r="S239" t="inlineStr"/>
      <c r="T239" t="inlineStr"/>
      <c r="U239" t="inlineStr"/>
      <c r="V239" t="inlineStr"/>
      <c r="W239" t="inlineStr"/>
      <c r="X239" t="inlineStr">
        <is>
          <t>⏳ Chờ hàng về (T+0)</t>
        </is>
      </c>
      <c r="Y239">
        <f>IF(ISNUMBER(S239), ((S239-H239)/H239)-0.004, "")</f>
        <v/>
      </c>
      <c r="Z239">
        <f>IF(ISNUMBER(T239), ((T239-H239)/H239)-0.004, "")</f>
        <v/>
      </c>
      <c r="AA239">
        <f>IF(ISNUMBER(W239), ((W239-H239)/H239)-0.004, IF(P239&gt;0, ((N239-H239)/H239)-0.004, 0))</f>
        <v/>
      </c>
      <c r="AB239">
        <f>IF(AND(ISNUMBER(I239), I239&gt;0, ISNUMBER(O239), O239&gt;0), AA239-((O239-I239)/I239), AA239)</f>
        <v/>
      </c>
      <c r="AC239">
        <f>IF(ISNUMBER(Q239), (Q239-H239)/H239, 0)</f>
        <v/>
      </c>
      <c r="AD239">
        <f>IF(ISNUMBER(R239), (R239-H239)/H239, 0)</f>
        <v/>
      </c>
      <c r="AE239">
        <f>IF(ISNUMBER(Y239), IF(Y239&gt;0, "THẮNG", "THUA"), "CHỜ T+3")</f>
        <v/>
      </c>
      <c r="AF239">
        <f>IF(AND(P239=0, N239=H239, NOT(ISNUMBER(W239))), "ĐANG CHỜ", IF(AA239&gt;0, "THẮNG", "THUA"))</f>
        <v/>
      </c>
      <c r="AG239" t="inlineStr">
        <is>
          <t>https://quickchart.io/chart/render/zf-b5857eab-4155-4edb-9020-4ad9de0b7d53</t>
        </is>
      </c>
      <c r="AH239">
        <f>IF(AG239&lt;&gt;"", IMAGE(AG239, 1), "Chưa có ảnh")</f>
        <v/>
      </c>
    </row>
    <row r="240" ht="95" customHeight="1">
      <c r="A240" t="inlineStr">
        <is>
          <t>2026-10-20</t>
        </is>
      </c>
      <c r="B240" t="inlineStr">
        <is>
          <t>ALGO_03</t>
        </is>
      </c>
      <c r="C240" t="inlineStr">
        <is>
          <t>⚡ BỘ 03: BẮT ĐÁY RÚT CHÂN &amp; ĐẢO CHIỀU QUÁ BÁN (WYCKOFF SPRING)</t>
        </is>
      </c>
      <c r="D240" t="inlineStr">
        <is>
          <t>#3</t>
        </is>
      </c>
      <c r="E240" t="inlineStr">
        <is>
          <t>APH</t>
        </is>
      </c>
      <c r="F240" t="inlineStr">
        <is>
          <t>HOSE</t>
        </is>
      </c>
      <c r="G240" t="inlineStr">
        <is>
          <t>Hóa chất &amp; Chế biến</t>
        </is>
      </c>
      <c r="H240" t="n">
        <v>7.03</v>
      </c>
      <c r="I240" t="n">
        <v>1683.09</v>
      </c>
      <c r="J240" t="n">
        <v>28.57</v>
      </c>
      <c r="K240" t="n">
        <v>3.09</v>
      </c>
      <c r="L240" t="n">
        <v>7.92</v>
      </c>
      <c r="M240" t="n">
        <v>6.62</v>
      </c>
      <c r="N240" t="n">
        <v>7.03</v>
      </c>
      <c r="O240" t="n">
        <v>1691.97</v>
      </c>
      <c r="P240" t="n">
        <v>0</v>
      </c>
      <c r="Q240" t="n">
        <v>7.03</v>
      </c>
      <c r="R240" t="n">
        <v>7.03</v>
      </c>
      <c r="S240" t="inlineStr"/>
      <c r="T240" t="inlineStr"/>
      <c r="U240" t="inlineStr"/>
      <c r="V240" t="inlineStr"/>
      <c r="W240" t="inlineStr"/>
      <c r="X240" t="inlineStr">
        <is>
          <t>⏳ Chờ hàng về (T+0)</t>
        </is>
      </c>
      <c r="Y240">
        <f>IF(ISNUMBER(S240), ((S240-H240)/H240)-0.004, "")</f>
        <v/>
      </c>
      <c r="Z240">
        <f>IF(ISNUMBER(T240), ((T240-H240)/H240)-0.004, "")</f>
        <v/>
      </c>
      <c r="AA240">
        <f>IF(ISNUMBER(W240), ((W240-H240)/H240)-0.004, IF(P240&gt;0, ((N240-H240)/H240)-0.004, 0))</f>
        <v/>
      </c>
      <c r="AB240">
        <f>IF(AND(ISNUMBER(I240), I240&gt;0, ISNUMBER(O240), O240&gt;0), AA240-((O240-I240)/I240), AA240)</f>
        <v/>
      </c>
      <c r="AC240">
        <f>IF(ISNUMBER(Q240), (Q240-H240)/H240, 0)</f>
        <v/>
      </c>
      <c r="AD240">
        <f>IF(ISNUMBER(R240), (R240-H240)/H240, 0)</f>
        <v/>
      </c>
      <c r="AE240">
        <f>IF(ISNUMBER(Y240), IF(Y240&gt;0, "THẮNG", "THUA"), "CHỜ T+3")</f>
        <v/>
      </c>
      <c r="AF240">
        <f>IF(AND(P240=0, N240=H240, NOT(ISNUMBER(W240))), "ĐANG CHỜ", IF(AA240&gt;0, "THẮNG", "THUA"))</f>
        <v/>
      </c>
      <c r="AG240" t="inlineStr">
        <is>
          <t>https://quickchart.io/chart/render/zf-2f10063a-ddc8-4490-9e87-6a54dc45b754</t>
        </is>
      </c>
      <c r="AH240">
        <f>IF(AG240&lt;&gt;"", IMAGE(AG240, 1), "Chưa có ảnh")</f>
        <v/>
      </c>
    </row>
    <row r="241" ht="95" customHeight="1">
      <c r="A241" t="inlineStr">
        <is>
          <t>2026-10-20</t>
        </is>
      </c>
      <c r="B241" t="inlineStr">
        <is>
          <t>ALGO_04</t>
        </is>
      </c>
      <c r="C241" t="inlineStr">
        <is>
          <t>👑 BỘ 04: SIÊU CỔ PHIẾU KHÁNG BÃO &amp; ĐỈNH 52W (RS ALPHA LEADER)</t>
        </is>
      </c>
      <c r="D241" t="inlineStr">
        <is>
          <t>#2</t>
        </is>
      </c>
      <c r="E241" t="inlineStr">
        <is>
          <t>MSR</t>
        </is>
      </c>
      <c r="F241" t="inlineStr">
        <is>
          <t>UPCOM</t>
        </is>
      </c>
      <c r="G241" t="inlineStr">
        <is>
          <t>Bán lẻ &amp; Phân phối</t>
        </is>
      </c>
      <c r="H241" t="n">
        <v>65.40000000000001</v>
      </c>
      <c r="I241" t="n">
        <v>1683.09</v>
      </c>
      <c r="J241" t="n">
        <v>179.84</v>
      </c>
      <c r="K241" t="n">
        <v>0.27</v>
      </c>
      <c r="L241" t="n">
        <v>74.75</v>
      </c>
      <c r="M241" t="n">
        <v>61.15</v>
      </c>
      <c r="N241" t="n">
        <v>65.09999999999999</v>
      </c>
      <c r="O241" t="n">
        <v>1691.97</v>
      </c>
      <c r="P241" t="n">
        <v>0</v>
      </c>
      <c r="Q241" t="n">
        <v>65.40000000000001</v>
      </c>
      <c r="R241" t="n">
        <v>65.09999999999999</v>
      </c>
      <c r="S241" t="inlineStr"/>
      <c r="T241" t="inlineStr"/>
      <c r="U241" t="inlineStr"/>
      <c r="V241" t="inlineStr"/>
      <c r="W241" t="inlineStr"/>
      <c r="X241" t="inlineStr">
        <is>
          <t>⏳ Chờ hàng về (T+0)</t>
        </is>
      </c>
      <c r="Y241">
        <f>IF(ISNUMBER(S241), ((S241-H241)/H241)-0.004, "")</f>
        <v/>
      </c>
      <c r="Z241">
        <f>IF(ISNUMBER(T241), ((T241-H241)/H241)-0.004, "")</f>
        <v/>
      </c>
      <c r="AA241">
        <f>IF(ISNUMBER(W241), ((W241-H241)/H241)-0.004, IF(P241&gt;0, ((N241-H241)/H241)-0.004, 0))</f>
        <v/>
      </c>
      <c r="AB241">
        <f>IF(AND(ISNUMBER(I241), I241&gt;0, ISNUMBER(O241), O241&gt;0), AA241-((O241-I241)/I241), AA241)</f>
        <v/>
      </c>
      <c r="AC241">
        <f>IF(ISNUMBER(Q241), (Q241-H241)/H241, 0)</f>
        <v/>
      </c>
      <c r="AD241">
        <f>IF(ISNUMBER(R241), (R241-H241)/H241, 0)</f>
        <v/>
      </c>
      <c r="AE241">
        <f>IF(ISNUMBER(Y241), IF(Y241&gt;0, "THẮNG", "THUA"), "CHỜ T+3")</f>
        <v/>
      </c>
      <c r="AF241">
        <f>IF(AND(P241=0, N241=H241, NOT(ISNUMBER(W241))), "ĐANG CHỜ", IF(AA241&gt;0, "THẮNG", "THUA"))</f>
        <v/>
      </c>
      <c r="AG241" t="inlineStr">
        <is>
          <t>https://quickchart.io/chart/render/zf-58c3a2be-5051-4d5b-b7ff-3594ceda963b</t>
        </is>
      </c>
      <c r="AH241">
        <f>IF(AG241&lt;&gt;"", IMAGE(AG241, 1), "Chưa có ảnh")</f>
        <v/>
      </c>
    </row>
    <row r="242" ht="95" customHeight="1">
      <c r="A242" t="inlineStr">
        <is>
          <t>2026-10-20</t>
        </is>
      </c>
      <c r="B242" t="inlineStr">
        <is>
          <t>ALGO_05</t>
        </is>
      </c>
      <c r="C242" t="inlineStr">
        <is>
          <t>🎯 BỘ 05: ĐIỂM MUA KÉO NGƯỢC HỖ TRỢ NGẮN HẠN (MA20 PULLBACK)</t>
        </is>
      </c>
      <c r="D242" t="inlineStr">
        <is>
          <t>#1</t>
        </is>
      </c>
      <c r="E242" t="inlineStr">
        <is>
          <t>PVP</t>
        </is>
      </c>
      <c r="F242" t="inlineStr">
        <is>
          <t>HOSE</t>
        </is>
      </c>
      <c r="G242" t="inlineStr">
        <is>
          <t>Dầu khí &amp; Năng lượng</t>
        </is>
      </c>
      <c r="H242" t="n">
        <v>22.9</v>
      </c>
      <c r="I242" t="n">
        <v>1683.09</v>
      </c>
      <c r="J242" t="n">
        <v>42.71</v>
      </c>
      <c r="K242" t="n">
        <v>0.44</v>
      </c>
      <c r="L242" t="n">
        <v>26.17</v>
      </c>
      <c r="M242" t="n">
        <v>21.41</v>
      </c>
      <c r="N242" t="n">
        <v>22.9</v>
      </c>
      <c r="O242" t="n">
        <v>1691.97</v>
      </c>
      <c r="P242" t="n">
        <v>0</v>
      </c>
      <c r="Q242" t="n">
        <v>22.9</v>
      </c>
      <c r="R242" t="n">
        <v>22.9</v>
      </c>
      <c r="S242" t="inlineStr"/>
      <c r="T242" t="inlineStr"/>
      <c r="U242" t="inlineStr"/>
      <c r="V242" t="inlineStr"/>
      <c r="W242" t="inlineStr"/>
      <c r="X242" t="inlineStr">
        <is>
          <t>⏳ Chờ hàng về (T+0)</t>
        </is>
      </c>
      <c r="Y242">
        <f>IF(ISNUMBER(S242), ((S242-H242)/H242)-0.004, "")</f>
        <v/>
      </c>
      <c r="Z242">
        <f>IF(ISNUMBER(T242), ((T242-H242)/H242)-0.004, "")</f>
        <v/>
      </c>
      <c r="AA242">
        <f>IF(ISNUMBER(W242), ((W242-H242)/H242)-0.004, IF(P242&gt;0, ((N242-H242)/H242)-0.004, 0))</f>
        <v/>
      </c>
      <c r="AB242">
        <f>IF(AND(ISNUMBER(I242), I242&gt;0, ISNUMBER(O242), O242&gt;0), AA242-((O242-I242)/I242), AA242)</f>
        <v/>
      </c>
      <c r="AC242">
        <f>IF(ISNUMBER(Q242), (Q242-H242)/H242, 0)</f>
        <v/>
      </c>
      <c r="AD242">
        <f>IF(ISNUMBER(R242), (R242-H242)/H242, 0)</f>
        <v/>
      </c>
      <c r="AE242">
        <f>IF(ISNUMBER(Y242), IF(Y242&gt;0, "THẮNG", "THUA"), "CHỜ T+3")</f>
        <v/>
      </c>
      <c r="AF242">
        <f>IF(AND(P242=0, N242=H242, NOT(ISNUMBER(W242))), "ĐANG CHỜ", IF(AA242&gt;0, "THẮNG", "THUA"))</f>
        <v/>
      </c>
      <c r="AG242" t="inlineStr">
        <is>
          <t>https://quickchart.io/chart/render/zf-447b941a-48a5-471e-8dfa-e49d04630d53</t>
        </is>
      </c>
      <c r="AH242">
        <f>IF(AG242&lt;&gt;"", IMAGE(AG242, 1), "Chưa có ảnh")</f>
        <v/>
      </c>
    </row>
    <row r="243" ht="95" customHeight="1">
      <c r="A243" t="inlineStr">
        <is>
          <t>2026-10-20</t>
        </is>
      </c>
      <c r="B243" t="inlineStr">
        <is>
          <t>ALGO_06</t>
        </is>
      </c>
      <c r="C243" t="inlineStr">
        <is>
          <t>📈 BỘ 06: ĐỒNG THUẬN ĐỘNG LƯỢNG MACD &amp; XU HƯỚNG ADX (TREND)</t>
        </is>
      </c>
      <c r="D243" t="inlineStr">
        <is>
          <t>#4</t>
        </is>
      </c>
      <c r="E243" t="inlineStr">
        <is>
          <t>PLC</t>
        </is>
      </c>
      <c r="F243" t="inlineStr">
        <is>
          <t>HNX</t>
        </is>
      </c>
      <c r="G243" t="inlineStr">
        <is>
          <t>Dầu khí &amp; Năng lượng</t>
        </is>
      </c>
      <c r="H243" t="n">
        <v>21.1</v>
      </c>
      <c r="I243" t="n">
        <v>1683.09</v>
      </c>
      <c r="J243" t="n">
        <v>70.02</v>
      </c>
      <c r="K243" t="n">
        <v>2.09</v>
      </c>
      <c r="L243" t="n">
        <v>23.86</v>
      </c>
      <c r="M243" t="n">
        <v>19.84</v>
      </c>
      <c r="N243" t="n">
        <v>21.6</v>
      </c>
      <c r="O243" t="n">
        <v>1691.97</v>
      </c>
      <c r="P243" t="n">
        <v>0</v>
      </c>
      <c r="Q243" t="n">
        <v>21.6</v>
      </c>
      <c r="R243" t="n">
        <v>21.1</v>
      </c>
      <c r="S243" t="inlineStr"/>
      <c r="T243" t="inlineStr"/>
      <c r="U243" t="inlineStr"/>
      <c r="V243" t="inlineStr"/>
      <c r="W243" t="inlineStr"/>
      <c r="X243" t="inlineStr">
        <is>
          <t>⏳ Chờ hàng về (T+0)</t>
        </is>
      </c>
      <c r="Y243">
        <f>IF(ISNUMBER(S243), ((S243-H243)/H243)-0.004, "")</f>
        <v/>
      </c>
      <c r="Z243">
        <f>IF(ISNUMBER(T243), ((T243-H243)/H243)-0.004, "")</f>
        <v/>
      </c>
      <c r="AA243">
        <f>IF(ISNUMBER(W243), ((W243-H243)/H243)-0.004, IF(P243&gt;0, ((N243-H243)/H243)-0.004, 0))</f>
        <v/>
      </c>
      <c r="AB243">
        <f>IF(AND(ISNUMBER(I243), I243&gt;0, ISNUMBER(O243), O243&gt;0), AA243-((O243-I243)/I243), AA243)</f>
        <v/>
      </c>
      <c r="AC243">
        <f>IF(ISNUMBER(Q243), (Q243-H243)/H243, 0)</f>
        <v/>
      </c>
      <c r="AD243">
        <f>IF(ISNUMBER(R243), (R243-H243)/H243, 0)</f>
        <v/>
      </c>
      <c r="AE243">
        <f>IF(ISNUMBER(Y243), IF(Y243&gt;0, "THẮNG", "THUA"), "CHỜ T+3")</f>
        <v/>
      </c>
      <c r="AF243">
        <f>IF(AND(P243=0, N243=H243, NOT(ISNUMBER(W243))), "ĐANG CHỜ", IF(AA243&gt;0, "THẮNG", "THUA"))</f>
        <v/>
      </c>
      <c r="AG243" t="inlineStr">
        <is>
          <t>https://quickchart.io/chart/render/zf-d8078cf9-cc74-4a71-945c-54e797d3b07e</t>
        </is>
      </c>
      <c r="AH243">
        <f>IF(AG243&lt;&gt;"", IMAGE(AG243, 1), "Chưa có ảnh")</f>
        <v/>
      </c>
    </row>
    <row r="244" ht="95" customHeight="1">
      <c r="A244" t="inlineStr">
        <is>
          <t>2026-10-20</t>
        </is>
      </c>
      <c r="B244" t="inlineStr">
        <is>
          <t>ALGO_06</t>
        </is>
      </c>
      <c r="C244" t="inlineStr">
        <is>
          <t>📈 BỘ 06: ĐỒNG THUẬN ĐỘNG LƯỢNG MACD &amp; XU HƯỚNG ADX (TREND)</t>
        </is>
      </c>
      <c r="D244" t="inlineStr">
        <is>
          <t>#5</t>
        </is>
      </c>
      <c r="E244" t="inlineStr">
        <is>
          <t>PAC</t>
        </is>
      </c>
      <c r="F244" t="inlineStr">
        <is>
          <t>HOSE</t>
        </is>
      </c>
      <c r="G244" t="inlineStr">
        <is>
          <t>Sản xuất Công nghiệp</t>
        </is>
      </c>
      <c r="H244" t="n">
        <v>15.25</v>
      </c>
      <c r="I244" t="n">
        <v>1683.09</v>
      </c>
      <c r="J244" t="n">
        <v>60.61</v>
      </c>
      <c r="K244" t="n">
        <v>1.51</v>
      </c>
      <c r="L244" t="n">
        <v>17.3</v>
      </c>
      <c r="M244" t="n">
        <v>14.32</v>
      </c>
      <c r="N244" t="n">
        <v>15.4</v>
      </c>
      <c r="O244" t="n">
        <v>1691.97</v>
      </c>
      <c r="P244" t="n">
        <v>0</v>
      </c>
      <c r="Q244" t="n">
        <v>15.4</v>
      </c>
      <c r="R244" t="n">
        <v>15.25</v>
      </c>
      <c r="S244" t="inlineStr"/>
      <c r="T244" t="inlineStr"/>
      <c r="U244" t="inlineStr"/>
      <c r="V244" t="inlineStr"/>
      <c r="W244" t="inlineStr"/>
      <c r="X244" t="inlineStr">
        <is>
          <t>⏳ Chờ hàng về (T+0)</t>
        </is>
      </c>
      <c r="Y244">
        <f>IF(ISNUMBER(S244), ((S244-H244)/H244)-0.004, "")</f>
        <v/>
      </c>
      <c r="Z244">
        <f>IF(ISNUMBER(T244), ((T244-H244)/H244)-0.004, "")</f>
        <v/>
      </c>
      <c r="AA244">
        <f>IF(ISNUMBER(W244), ((W244-H244)/H244)-0.004, IF(P244&gt;0, ((N244-H244)/H244)-0.004, 0))</f>
        <v/>
      </c>
      <c r="AB244">
        <f>IF(AND(ISNUMBER(I244), I244&gt;0, ISNUMBER(O244), O244&gt;0), AA244-((O244-I244)/I244), AA244)</f>
        <v/>
      </c>
      <c r="AC244">
        <f>IF(ISNUMBER(Q244), (Q244-H244)/H244, 0)</f>
        <v/>
      </c>
      <c r="AD244">
        <f>IF(ISNUMBER(R244), (R244-H244)/H244, 0)</f>
        <v/>
      </c>
      <c r="AE244">
        <f>IF(ISNUMBER(Y244), IF(Y244&gt;0, "THẮNG", "THUA"), "CHỜ T+3")</f>
        <v/>
      </c>
      <c r="AF244">
        <f>IF(AND(P244=0, N244=H244, NOT(ISNUMBER(W244))), "ĐANG CHỜ", IF(AA244&gt;0, "THẮNG", "THUA"))</f>
        <v/>
      </c>
      <c r="AG244" t="inlineStr">
        <is>
          <t>https://quickchart.io/chart/render/zf-a265263f-811e-48a7-ab83-4d4b12ecfce7</t>
        </is>
      </c>
      <c r="AH244">
        <f>IF(AG244&lt;&gt;"", IMAGE(AG244, 1), "Chưa có ảnh")</f>
        <v/>
      </c>
    </row>
    <row r="245" ht="95" customHeight="1">
      <c r="A245" t="inlineStr">
        <is>
          <t>2026-10-20</t>
        </is>
      </c>
      <c r="B245" t="inlineStr">
        <is>
          <t>ALGO_07</t>
        </is>
      </c>
      <c r="C245" t="inlineStr">
        <is>
          <t>🍾 BỘ 07: NÉN CHẶT CỔ CHAI &amp; BUNG NÚT BOLLINGER (BB SQUEEZE)</t>
        </is>
      </c>
      <c r="D245" t="inlineStr">
        <is>
          <t>#1</t>
        </is>
      </c>
      <c r="E245" t="inlineStr">
        <is>
          <t>DPG</t>
        </is>
      </c>
      <c r="F245" t="inlineStr">
        <is>
          <t>HOSE</t>
        </is>
      </c>
      <c r="G245" t="inlineStr">
        <is>
          <t>Đầu tư công &amp; Xây dựng</t>
        </is>
      </c>
      <c r="H245" t="n">
        <v>28.5</v>
      </c>
      <c r="I245" t="n">
        <v>1683.09</v>
      </c>
      <c r="J245" t="n">
        <v>59.41</v>
      </c>
      <c r="K245" t="n">
        <v>2.18</v>
      </c>
      <c r="L245" t="n">
        <v>31.67</v>
      </c>
      <c r="M245" t="n">
        <v>27.06</v>
      </c>
      <c r="N245" t="n">
        <v>29.5</v>
      </c>
      <c r="O245" t="n">
        <v>1691.97</v>
      </c>
      <c r="P245" t="n">
        <v>0</v>
      </c>
      <c r="Q245" t="n">
        <v>29.5</v>
      </c>
      <c r="R245" t="n">
        <v>28.5</v>
      </c>
      <c r="S245" t="inlineStr"/>
      <c r="T245" t="inlineStr"/>
      <c r="U245" t="inlineStr"/>
      <c r="V245" t="inlineStr"/>
      <c r="W245" t="inlineStr"/>
      <c r="X245" t="inlineStr">
        <is>
          <t>⏳ Chờ hàng về (T+0)</t>
        </is>
      </c>
      <c r="Y245">
        <f>IF(ISNUMBER(S245), ((S245-H245)/H245)-0.004, "")</f>
        <v/>
      </c>
      <c r="Z245">
        <f>IF(ISNUMBER(T245), ((T245-H245)/H245)-0.004, "")</f>
        <v/>
      </c>
      <c r="AA245">
        <f>IF(ISNUMBER(W245), ((W245-H245)/H245)-0.004, IF(P245&gt;0, ((N245-H245)/H245)-0.004, 0))</f>
        <v/>
      </c>
      <c r="AB245">
        <f>IF(AND(ISNUMBER(I245), I245&gt;0, ISNUMBER(O245), O245&gt;0), AA245-((O245-I245)/I245), AA245)</f>
        <v/>
      </c>
      <c r="AC245">
        <f>IF(ISNUMBER(Q245), (Q245-H245)/H245, 0)</f>
        <v/>
      </c>
      <c r="AD245">
        <f>IF(ISNUMBER(R245), (R245-H245)/H245, 0)</f>
        <v/>
      </c>
      <c r="AE245">
        <f>IF(ISNUMBER(Y245), IF(Y245&gt;0, "THẮNG", "THUA"), "CHỜ T+3")</f>
        <v/>
      </c>
      <c r="AF245">
        <f>IF(AND(P245=0, N245=H245, NOT(ISNUMBER(W245))), "ĐANG CHỜ", IF(AA245&gt;0, "THẮNG", "THUA"))</f>
        <v/>
      </c>
      <c r="AG245" t="inlineStr">
        <is>
          <t>https://quickchart.io/chart/render/zf-6429fdc6-c258-4380-a0bb-2217cc7ba3b7</t>
        </is>
      </c>
      <c r="AH245">
        <f>IF(AG245&lt;&gt;"", IMAGE(AG245, 1), "Chưa có ảnh")</f>
        <v/>
      </c>
    </row>
    <row r="246" ht="95" customHeight="1">
      <c r="A246" t="inlineStr">
        <is>
          <t>2026-10-20</t>
        </is>
      </c>
      <c r="B246" t="inlineStr">
        <is>
          <t>ALGO_07</t>
        </is>
      </c>
      <c r="C246" t="inlineStr">
        <is>
          <t>🍾 BỘ 07: NÉN CHẶT CỔ CHAI &amp; BUNG NÚT BOLLINGER (BB SQUEEZE)</t>
        </is>
      </c>
      <c r="D246" t="inlineStr">
        <is>
          <t>#3</t>
        </is>
      </c>
      <c r="E246" t="inlineStr">
        <is>
          <t>HPG</t>
        </is>
      </c>
      <c r="F246" t="inlineStr">
        <is>
          <t>HOSE</t>
        </is>
      </c>
      <c r="G246" t="inlineStr">
        <is>
          <t>Thép &amp; VLXD</t>
        </is>
      </c>
      <c r="H246" t="n">
        <v>21.05</v>
      </c>
      <c r="I246" t="n">
        <v>1683.09</v>
      </c>
      <c r="J246" t="n">
        <v>58.06</v>
      </c>
      <c r="K246" t="n">
        <v>1.33</v>
      </c>
      <c r="L246" t="n">
        <v>22.8</v>
      </c>
      <c r="M246" t="n">
        <v>20.25</v>
      </c>
      <c r="N246" t="n">
        <v>21.1</v>
      </c>
      <c r="O246" t="n">
        <v>1691.97</v>
      </c>
      <c r="P246" t="n">
        <v>0</v>
      </c>
      <c r="Q246" t="n">
        <v>21.1</v>
      </c>
      <c r="R246" t="n">
        <v>21.05</v>
      </c>
      <c r="S246" t="inlineStr"/>
      <c r="T246" t="inlineStr"/>
      <c r="U246" t="inlineStr"/>
      <c r="V246" t="inlineStr"/>
      <c r="W246" t="inlineStr"/>
      <c r="X246" t="inlineStr">
        <is>
          <t>⏳ Chờ hàng về (T+0)</t>
        </is>
      </c>
      <c r="Y246">
        <f>IF(ISNUMBER(S246), ((S246-H246)/H246)-0.004, "")</f>
        <v/>
      </c>
      <c r="Z246">
        <f>IF(ISNUMBER(T246), ((T246-H246)/H246)-0.004, "")</f>
        <v/>
      </c>
      <c r="AA246">
        <f>IF(ISNUMBER(W246), ((W246-H246)/H246)-0.004, IF(P246&gt;0, ((N246-H246)/H246)-0.004, 0))</f>
        <v/>
      </c>
      <c r="AB246">
        <f>IF(AND(ISNUMBER(I246), I246&gt;0, ISNUMBER(O246), O246&gt;0), AA246-((O246-I246)/I246), AA246)</f>
        <v/>
      </c>
      <c r="AC246">
        <f>IF(ISNUMBER(Q246), (Q246-H246)/H246, 0)</f>
        <v/>
      </c>
      <c r="AD246">
        <f>IF(ISNUMBER(R246), (R246-H246)/H246, 0)</f>
        <v/>
      </c>
      <c r="AE246">
        <f>IF(ISNUMBER(Y246), IF(Y246&gt;0, "THẮNG", "THUA"), "CHỜ T+3")</f>
        <v/>
      </c>
      <c r="AF246">
        <f>IF(AND(P246=0, N246=H246, NOT(ISNUMBER(W246))), "ĐANG CHỜ", IF(AA246&gt;0, "THẮNG", "THUA"))</f>
        <v/>
      </c>
      <c r="AG246" t="inlineStr">
        <is>
          <t>https://quickchart.io/chart/render/zf-0ac20f1b-017b-4f7e-acd0-4924659ab521</t>
        </is>
      </c>
      <c r="AH246">
        <f>IF(AG246&lt;&gt;"", IMAGE(AG246, 1), "Chưa có ảnh")</f>
        <v/>
      </c>
    </row>
    <row r="247" ht="95" customHeight="1">
      <c r="A247" t="inlineStr">
        <is>
          <t>2026-10-20</t>
        </is>
      </c>
      <c r="B247" t="inlineStr">
        <is>
          <t>ALGO_07</t>
        </is>
      </c>
      <c r="C247" t="inlineStr">
        <is>
          <t>🍾 BỘ 07: NÉN CHẶT CỔ CHAI &amp; BUNG NÚT BOLLINGER (BB SQUEEZE)</t>
        </is>
      </c>
      <c r="D247" t="inlineStr">
        <is>
          <t>#4</t>
        </is>
      </c>
      <c r="E247" t="inlineStr">
        <is>
          <t>CTS</t>
        </is>
      </c>
      <c r="F247" t="inlineStr">
        <is>
          <t>HOSE</t>
        </is>
      </c>
      <c r="G247" t="inlineStr">
        <is>
          <t>Chứng khoán</t>
        </is>
      </c>
      <c r="H247" t="n">
        <v>21.65</v>
      </c>
      <c r="I247" t="n">
        <v>1683.09</v>
      </c>
      <c r="J247" t="n">
        <v>52.72</v>
      </c>
      <c r="K247" t="n">
        <v>2.26</v>
      </c>
      <c r="L247" t="n">
        <v>24.73</v>
      </c>
      <c r="M247" t="n">
        <v>20.25</v>
      </c>
      <c r="N247" t="n">
        <v>21.8</v>
      </c>
      <c r="O247" t="n">
        <v>1691.97</v>
      </c>
      <c r="P247" t="n">
        <v>0</v>
      </c>
      <c r="Q247" t="n">
        <v>21.8</v>
      </c>
      <c r="R247" t="n">
        <v>21.65</v>
      </c>
      <c r="S247" t="inlineStr"/>
      <c r="T247" t="inlineStr"/>
      <c r="U247" t="inlineStr"/>
      <c r="V247" t="inlineStr"/>
      <c r="W247" t="inlineStr"/>
      <c r="X247" t="inlineStr">
        <is>
          <t>⏳ Chờ hàng về (T+0)</t>
        </is>
      </c>
      <c r="Y247">
        <f>IF(ISNUMBER(S247), ((S247-H247)/H247)-0.004, "")</f>
        <v/>
      </c>
      <c r="Z247">
        <f>IF(ISNUMBER(T247), ((T247-H247)/H247)-0.004, "")</f>
        <v/>
      </c>
      <c r="AA247">
        <f>IF(ISNUMBER(W247), ((W247-H247)/H247)-0.004, IF(P247&gt;0, ((N247-H247)/H247)-0.004, 0))</f>
        <v/>
      </c>
      <c r="AB247">
        <f>IF(AND(ISNUMBER(I247), I247&gt;0, ISNUMBER(O247), O247&gt;0), AA247-((O247-I247)/I247), AA247)</f>
        <v/>
      </c>
      <c r="AC247">
        <f>IF(ISNUMBER(Q247), (Q247-H247)/H247, 0)</f>
        <v/>
      </c>
      <c r="AD247">
        <f>IF(ISNUMBER(R247), (R247-H247)/H247, 0)</f>
        <v/>
      </c>
      <c r="AE247">
        <f>IF(ISNUMBER(Y247), IF(Y247&gt;0, "THẮNG", "THUA"), "CHỜ T+3")</f>
        <v/>
      </c>
      <c r="AF247">
        <f>IF(AND(P247=0, N247=H247, NOT(ISNUMBER(W247))), "ĐANG CHỜ", IF(AA247&gt;0, "THẮNG", "THUA"))</f>
        <v/>
      </c>
      <c r="AG247" t="inlineStr">
        <is>
          <t>https://quickchart.io/chart/render/zf-7b24464d-d4eb-4fcb-b334-fcecdd7164c7</t>
        </is>
      </c>
      <c r="AH247">
        <f>IF(AG247&lt;&gt;"", IMAGE(AG247, 1), "Chưa có ảnh")</f>
        <v/>
      </c>
    </row>
    <row r="248" ht="95" customHeight="1">
      <c r="A248" t="inlineStr">
        <is>
          <t>2026-10-20</t>
        </is>
      </c>
      <c r="B248" t="inlineStr">
        <is>
          <t>ALGO_07</t>
        </is>
      </c>
      <c r="C248" t="inlineStr">
        <is>
          <t>🍾 BỘ 07: NÉN CHẶT CỔ CHAI &amp; BUNG NÚT BOLLINGER (BB SQUEEZE)</t>
        </is>
      </c>
      <c r="D248" t="inlineStr">
        <is>
          <t>#5</t>
        </is>
      </c>
      <c r="E248" t="inlineStr">
        <is>
          <t>MSH</t>
        </is>
      </c>
      <c r="F248" t="inlineStr">
        <is>
          <t>HOSE</t>
        </is>
      </c>
      <c r="G248" t="inlineStr">
        <is>
          <t>Thủy sản &amp; Xuất khẩu</t>
        </is>
      </c>
      <c r="H248" t="n">
        <v>32.6</v>
      </c>
      <c r="I248" t="n">
        <v>1683.09</v>
      </c>
      <c r="J248" t="n">
        <v>50.02</v>
      </c>
      <c r="K248" t="n">
        <v>1.75</v>
      </c>
      <c r="L248" t="n">
        <v>34.92</v>
      </c>
      <c r="M248" t="n">
        <v>31.54</v>
      </c>
      <c r="N248" t="n">
        <v>32.55</v>
      </c>
      <c r="O248" t="n">
        <v>1691.97</v>
      </c>
      <c r="P248" t="n">
        <v>0</v>
      </c>
      <c r="Q248" t="n">
        <v>32.6</v>
      </c>
      <c r="R248" t="n">
        <v>32.55</v>
      </c>
      <c r="S248" t="inlineStr"/>
      <c r="T248" t="inlineStr"/>
      <c r="U248" t="inlineStr"/>
      <c r="V248" t="inlineStr"/>
      <c r="W248" t="inlineStr"/>
      <c r="X248" t="inlineStr">
        <is>
          <t>⏳ Chờ hàng về (T+0)</t>
        </is>
      </c>
      <c r="Y248">
        <f>IF(ISNUMBER(S248), ((S248-H248)/H248)-0.004, "")</f>
        <v/>
      </c>
      <c r="Z248">
        <f>IF(ISNUMBER(T248), ((T248-H248)/H248)-0.004, "")</f>
        <v/>
      </c>
      <c r="AA248">
        <f>IF(ISNUMBER(W248), ((W248-H248)/H248)-0.004, IF(P248&gt;0, ((N248-H248)/H248)-0.004, 0))</f>
        <v/>
      </c>
      <c r="AB248">
        <f>IF(AND(ISNUMBER(I248), I248&gt;0, ISNUMBER(O248), O248&gt;0), AA248-((O248-I248)/I248), AA248)</f>
        <v/>
      </c>
      <c r="AC248">
        <f>IF(ISNUMBER(Q248), (Q248-H248)/H248, 0)</f>
        <v/>
      </c>
      <c r="AD248">
        <f>IF(ISNUMBER(R248), (R248-H248)/H248, 0)</f>
        <v/>
      </c>
      <c r="AE248">
        <f>IF(ISNUMBER(Y248), IF(Y248&gt;0, "THẮNG", "THUA"), "CHỜ T+3")</f>
        <v/>
      </c>
      <c r="AF248">
        <f>IF(AND(P248=0, N248=H248, NOT(ISNUMBER(W248))), "ĐANG CHỜ", IF(AA248&gt;0, "THẮNG", "THUA"))</f>
        <v/>
      </c>
      <c r="AG248" t="inlineStr">
        <is>
          <t>https://quickchart.io/chart/render/zf-3139555c-1397-4826-965e-2959b211e00e</t>
        </is>
      </c>
      <c r="AH248">
        <f>IF(AG248&lt;&gt;"", IMAGE(AG248, 1), "Chưa có ảnh")</f>
        <v/>
      </c>
    </row>
    <row r="249" ht="95" customHeight="1">
      <c r="A249" t="inlineStr">
        <is>
          <t>2026-10-20</t>
        </is>
      </c>
      <c r="B249" t="inlineStr">
        <is>
          <t>ALGO_08</t>
        </is>
      </c>
      <c r="C249" t="inlineStr">
        <is>
          <t>🐳 BỘ 08: DÒNG TIỀN CÁ MẬP GOM NGẦM THANH KHOẢN LỚN (STEALTH)</t>
        </is>
      </c>
      <c r="D249" t="inlineStr">
        <is>
          <t>#1</t>
        </is>
      </c>
      <c r="E249" t="inlineStr">
        <is>
          <t>HPG</t>
        </is>
      </c>
      <c r="F249" t="inlineStr">
        <is>
          <t>HOSE</t>
        </is>
      </c>
      <c r="G249" t="inlineStr">
        <is>
          <t>Thép &amp; VLXD</t>
        </is>
      </c>
      <c r="H249" t="n">
        <v>21.05</v>
      </c>
      <c r="I249" t="n">
        <v>1683.09</v>
      </c>
      <c r="J249" t="n">
        <v>66.19</v>
      </c>
      <c r="K249" t="n">
        <v>1.33</v>
      </c>
      <c r="L249" t="n">
        <v>22.8</v>
      </c>
      <c r="M249" t="n">
        <v>20.25</v>
      </c>
      <c r="N249" t="n">
        <v>21.1</v>
      </c>
      <c r="O249" t="n">
        <v>1691.97</v>
      </c>
      <c r="P249" t="n">
        <v>0</v>
      </c>
      <c r="Q249" t="n">
        <v>21.1</v>
      </c>
      <c r="R249" t="n">
        <v>21.05</v>
      </c>
      <c r="S249" t="inlineStr"/>
      <c r="T249" t="inlineStr"/>
      <c r="U249" t="inlineStr"/>
      <c r="V249" t="inlineStr"/>
      <c r="W249" t="inlineStr"/>
      <c r="X249" t="inlineStr">
        <is>
          <t>⏳ Chờ hàng về (T+0)</t>
        </is>
      </c>
      <c r="Y249">
        <f>IF(ISNUMBER(S249), ((S249-H249)/H249)-0.004, "")</f>
        <v/>
      </c>
      <c r="Z249">
        <f>IF(ISNUMBER(T249), ((T249-H249)/H249)-0.004, "")</f>
        <v/>
      </c>
      <c r="AA249">
        <f>IF(ISNUMBER(W249), ((W249-H249)/H249)-0.004, IF(P249&gt;0, ((N249-H249)/H249)-0.004, 0))</f>
        <v/>
      </c>
      <c r="AB249">
        <f>IF(AND(ISNUMBER(I249), I249&gt;0, ISNUMBER(O249), O249&gt;0), AA249-((O249-I249)/I249), AA249)</f>
        <v/>
      </c>
      <c r="AC249">
        <f>IF(ISNUMBER(Q249), (Q249-H249)/H249, 0)</f>
        <v/>
      </c>
      <c r="AD249">
        <f>IF(ISNUMBER(R249), (R249-H249)/H249, 0)</f>
        <v/>
      </c>
      <c r="AE249">
        <f>IF(ISNUMBER(Y249), IF(Y249&gt;0, "THẮNG", "THUA"), "CHỜ T+3")</f>
        <v/>
      </c>
      <c r="AF249">
        <f>IF(AND(P249=0, N249=H249, NOT(ISNUMBER(W249))), "ĐANG CHỜ", IF(AA249&gt;0, "THẮNG", "THUA"))</f>
        <v/>
      </c>
      <c r="AG249" t="inlineStr">
        <is>
          <t>https://quickchart.io/chart/render/zf-0ac20f1b-017b-4f7e-acd0-4924659ab521</t>
        </is>
      </c>
      <c r="AH249">
        <f>IF(AG249&lt;&gt;"", IMAGE(AG249, 1), "Chưa có ảnh")</f>
        <v/>
      </c>
    </row>
    <row r="250" ht="95" customHeight="1">
      <c r="A250" t="inlineStr">
        <is>
          <t>2026-10-20</t>
        </is>
      </c>
      <c r="B250" t="inlineStr">
        <is>
          <t>ALGO_09</t>
        </is>
      </c>
      <c r="C250" t="inlineStr">
        <is>
          <t>🔄 BỘ 09: CHUYỂN PHA DÀI HẠN &amp; VƯỢT MA200 (MA200 TURNAROUND)</t>
        </is>
      </c>
      <c r="D250" t="inlineStr">
        <is>
          <t>#2</t>
        </is>
      </c>
      <c r="E250" t="inlineStr">
        <is>
          <t>TCB</t>
        </is>
      </c>
      <c r="F250" t="inlineStr">
        <is>
          <t>HOSE</t>
        </is>
      </c>
      <c r="G250" t="inlineStr">
        <is>
          <t>Ngân hàng</t>
        </is>
      </c>
      <c r="H250" t="n">
        <v>33.75</v>
      </c>
      <c r="I250" t="n">
        <v>1683.09</v>
      </c>
      <c r="J250" t="n">
        <v>43.21</v>
      </c>
      <c r="K250" t="n">
        <v>1.26</v>
      </c>
      <c r="L250" t="n">
        <v>36.56</v>
      </c>
      <c r="M250" t="n">
        <v>32.47</v>
      </c>
      <c r="N250" t="n">
        <v>33.95</v>
      </c>
      <c r="O250" t="n">
        <v>1691.97</v>
      </c>
      <c r="P250" t="n">
        <v>0</v>
      </c>
      <c r="Q250" t="n">
        <v>33.95</v>
      </c>
      <c r="R250" t="n">
        <v>33.75</v>
      </c>
      <c r="S250" t="inlineStr"/>
      <c r="T250" t="inlineStr"/>
      <c r="U250" t="inlineStr"/>
      <c r="V250" t="inlineStr"/>
      <c r="W250" t="inlineStr"/>
      <c r="X250" t="inlineStr">
        <is>
          <t>⏳ Chờ hàng về (T+0)</t>
        </is>
      </c>
      <c r="Y250">
        <f>IF(ISNUMBER(S250), ((S250-H250)/H250)-0.004, "")</f>
        <v/>
      </c>
      <c r="Z250">
        <f>IF(ISNUMBER(T250), ((T250-H250)/H250)-0.004, "")</f>
        <v/>
      </c>
      <c r="AA250">
        <f>IF(ISNUMBER(W250), ((W250-H250)/H250)-0.004, IF(P250&gt;0, ((N250-H250)/H250)-0.004, 0))</f>
        <v/>
      </c>
      <c r="AB250">
        <f>IF(AND(ISNUMBER(I250), I250&gt;0, ISNUMBER(O250), O250&gt;0), AA250-((O250-I250)/I250), AA250)</f>
        <v/>
      </c>
      <c r="AC250">
        <f>IF(ISNUMBER(Q250), (Q250-H250)/H250, 0)</f>
        <v/>
      </c>
      <c r="AD250">
        <f>IF(ISNUMBER(R250), (R250-H250)/H250, 0)</f>
        <v/>
      </c>
      <c r="AE250">
        <f>IF(ISNUMBER(Y250), IF(Y250&gt;0, "THẮNG", "THUA"), "CHỜ T+3")</f>
        <v/>
      </c>
      <c r="AF250">
        <f>IF(AND(P250=0, N250=H250, NOT(ISNUMBER(W250))), "ĐANG CHỜ", IF(AA250&gt;0, "THẮNG", "THUA"))</f>
        <v/>
      </c>
      <c r="AG250" t="inlineStr">
        <is>
          <t>https://quickchart.io/chart/render/zf-8fc3372c-e121-4479-803f-e925a042af00</t>
        </is>
      </c>
      <c r="AH250">
        <f>IF(AG250&lt;&gt;"", IMAGE(AG250, 1), "Chưa có ảnh")</f>
        <v/>
      </c>
    </row>
    <row r="251" ht="95" customHeight="1">
      <c r="A251" t="inlineStr">
        <is>
          <t>2026-10-20</t>
        </is>
      </c>
      <c r="B251" t="inlineStr">
        <is>
          <t>ALGO_09</t>
        </is>
      </c>
      <c r="C251" t="inlineStr">
        <is>
          <t>🔄 BỘ 09: CHUYỂN PHA DÀI HẠN &amp; VƯỢT MA200 (MA200 TURNAROUND)</t>
        </is>
      </c>
      <c r="D251" t="inlineStr">
        <is>
          <t>#3</t>
        </is>
      </c>
      <c r="E251" t="inlineStr">
        <is>
          <t>PCB</t>
        </is>
      </c>
      <c r="F251" t="inlineStr">
        <is>
          <t>UPCOM</t>
        </is>
      </c>
      <c r="G251" t="inlineStr">
        <is>
          <t>Ngân hàng</t>
        </is>
      </c>
      <c r="H251" t="n">
        <v>9.199999999999999</v>
      </c>
      <c r="I251" t="n">
        <v>1683.09</v>
      </c>
      <c r="J251" t="n">
        <v>41.39</v>
      </c>
      <c r="K251" t="n">
        <v>1.16</v>
      </c>
      <c r="L251" t="n">
        <v>10.52</v>
      </c>
      <c r="M251" t="n">
        <v>8.6</v>
      </c>
      <c r="N251" t="n">
        <v>9.1</v>
      </c>
      <c r="O251" t="n">
        <v>1691.97</v>
      </c>
      <c r="P251" t="n">
        <v>0</v>
      </c>
      <c r="Q251" t="n">
        <v>9.199999999999999</v>
      </c>
      <c r="R251" t="n">
        <v>9.1</v>
      </c>
      <c r="S251" t="inlineStr"/>
      <c r="T251" t="inlineStr"/>
      <c r="U251" t="inlineStr"/>
      <c r="V251" t="inlineStr"/>
      <c r="W251" t="inlineStr"/>
      <c r="X251" t="inlineStr">
        <is>
          <t>⏳ Chờ hàng về (T+0)</t>
        </is>
      </c>
      <c r="Y251">
        <f>IF(ISNUMBER(S251), ((S251-H251)/H251)-0.004, "")</f>
        <v/>
      </c>
      <c r="Z251">
        <f>IF(ISNUMBER(T251), ((T251-H251)/H251)-0.004, "")</f>
        <v/>
      </c>
      <c r="AA251">
        <f>IF(ISNUMBER(W251), ((W251-H251)/H251)-0.004, IF(P251&gt;0, ((N251-H251)/H251)-0.004, 0))</f>
        <v/>
      </c>
      <c r="AB251">
        <f>IF(AND(ISNUMBER(I251), I251&gt;0, ISNUMBER(O251), O251&gt;0), AA251-((O251-I251)/I251), AA251)</f>
        <v/>
      </c>
      <c r="AC251">
        <f>IF(ISNUMBER(Q251), (Q251-H251)/H251, 0)</f>
        <v/>
      </c>
      <c r="AD251">
        <f>IF(ISNUMBER(R251), (R251-H251)/H251, 0)</f>
        <v/>
      </c>
      <c r="AE251">
        <f>IF(ISNUMBER(Y251), IF(Y251&gt;0, "THẮNG", "THUA"), "CHỜ T+3")</f>
        <v/>
      </c>
      <c r="AF251">
        <f>IF(AND(P251=0, N251=H251, NOT(ISNUMBER(W251))), "ĐANG CHỜ", IF(AA251&gt;0, "THẮNG", "THUA"))</f>
        <v/>
      </c>
      <c r="AG251" t="inlineStr">
        <is>
          <t>https://quickchart.io/chart/render/zf-99fdf816-469b-49b7-a166-e6c801bbdbb0</t>
        </is>
      </c>
      <c r="AH251">
        <f>IF(AG251&lt;&gt;"", IMAGE(AG251, 1), "Chưa có ảnh")</f>
        <v/>
      </c>
    </row>
    <row r="252" ht="95" customHeight="1">
      <c r="A252" t="inlineStr">
        <is>
          <t>2026-10-20</t>
        </is>
      </c>
      <c r="B252" t="inlineStr">
        <is>
          <t>ALGO_10</t>
        </is>
      </c>
      <c r="C252" t="inlineStr">
        <is>
          <t>🚀 BỘ 10: SÓNG ĐẦU CƠ BETA CAO &amp; DÒNG TIỀN NÓNG (HIGH-BETA)</t>
        </is>
      </c>
      <c r="D252" t="inlineStr">
        <is>
          <t>#1</t>
        </is>
      </c>
      <c r="E252" t="inlineStr">
        <is>
          <t>CTD</t>
        </is>
      </c>
      <c r="F252" t="inlineStr">
        <is>
          <t>HOSE</t>
        </is>
      </c>
      <c r="G252" t="inlineStr">
        <is>
          <t>Đầu tư công &amp; Xây dựng</t>
        </is>
      </c>
      <c r="H252" t="n">
        <v>65.59999999999999</v>
      </c>
      <c r="I252" t="n">
        <v>1683.09</v>
      </c>
      <c r="J252" t="n">
        <v>66.11</v>
      </c>
      <c r="K252" t="n">
        <v>3.01</v>
      </c>
      <c r="L252" t="n">
        <v>71.98999999999999</v>
      </c>
      <c r="M252" t="n">
        <v>62.7</v>
      </c>
      <c r="N252" t="n">
        <v>66</v>
      </c>
      <c r="O252" t="n">
        <v>1691.97</v>
      </c>
      <c r="P252" t="n">
        <v>0</v>
      </c>
      <c r="Q252" t="n">
        <v>66</v>
      </c>
      <c r="R252" t="n">
        <v>65.59999999999999</v>
      </c>
      <c r="S252" t="inlineStr"/>
      <c r="T252" t="inlineStr"/>
      <c r="U252" t="inlineStr"/>
      <c r="V252" t="inlineStr"/>
      <c r="W252" t="inlineStr"/>
      <c r="X252" t="inlineStr">
        <is>
          <t>⏳ Chờ hàng về (T+0)</t>
        </is>
      </c>
      <c r="Y252">
        <f>IF(ISNUMBER(S252), ((S252-H252)/H252)-0.004, "")</f>
        <v/>
      </c>
      <c r="Z252">
        <f>IF(ISNUMBER(T252), ((T252-H252)/H252)-0.004, "")</f>
        <v/>
      </c>
      <c r="AA252">
        <f>IF(ISNUMBER(W252), ((W252-H252)/H252)-0.004, IF(P252&gt;0, ((N252-H252)/H252)-0.004, 0))</f>
        <v/>
      </c>
      <c r="AB252">
        <f>IF(AND(ISNUMBER(I252), I252&gt;0, ISNUMBER(O252), O252&gt;0), AA252-((O252-I252)/I252), AA252)</f>
        <v/>
      </c>
      <c r="AC252">
        <f>IF(ISNUMBER(Q252), (Q252-H252)/H252, 0)</f>
        <v/>
      </c>
      <c r="AD252">
        <f>IF(ISNUMBER(R252), (R252-H252)/H252, 0)</f>
        <v/>
      </c>
      <c r="AE252">
        <f>IF(ISNUMBER(Y252), IF(Y252&gt;0, "THẮNG", "THUA"), "CHỜ T+3")</f>
        <v/>
      </c>
      <c r="AF252">
        <f>IF(AND(P252=0, N252=H252, NOT(ISNUMBER(W252))), "ĐANG CHỜ", IF(AA252&gt;0, "THẮNG", "THUA"))</f>
        <v/>
      </c>
      <c r="AG252" t="inlineStr">
        <is>
          <t>https://quickchart.io/chart/render/zf-5bec7212-a640-490f-a736-79c4380dc775</t>
        </is>
      </c>
      <c r="AH252">
        <f>IF(AG252&lt;&gt;"", IMAGE(AG252, 1), "Chưa có ảnh")</f>
        <v/>
      </c>
    </row>
    <row r="253" ht="95" customHeight="1">
      <c r="A253" t="inlineStr">
        <is>
          <t>2026-10-20</t>
        </is>
      </c>
      <c r="B253" t="inlineStr">
        <is>
          <t>ALGO_10</t>
        </is>
      </c>
      <c r="C253" t="inlineStr">
        <is>
          <t>🚀 BỘ 10: SÓNG ĐẦU CƠ BETA CAO &amp; DÒNG TIỀN NÓNG (HIGH-BETA)</t>
        </is>
      </c>
      <c r="D253" t="inlineStr">
        <is>
          <t>#2</t>
        </is>
      </c>
      <c r="E253" t="inlineStr">
        <is>
          <t>CTS</t>
        </is>
      </c>
      <c r="F253" t="inlineStr">
        <is>
          <t>HOSE</t>
        </is>
      </c>
      <c r="G253" t="inlineStr">
        <is>
          <t>Chứng khoán</t>
        </is>
      </c>
      <c r="H253" t="n">
        <v>21.65</v>
      </c>
      <c r="I253" t="n">
        <v>1683.09</v>
      </c>
      <c r="J253" t="n">
        <v>61.56</v>
      </c>
      <c r="K253" t="n">
        <v>2.26</v>
      </c>
      <c r="L253" t="n">
        <v>24.73</v>
      </c>
      <c r="M253" t="n">
        <v>20.25</v>
      </c>
      <c r="N253" t="n">
        <v>21.8</v>
      </c>
      <c r="O253" t="n">
        <v>1691.97</v>
      </c>
      <c r="P253" t="n">
        <v>0</v>
      </c>
      <c r="Q253" t="n">
        <v>21.8</v>
      </c>
      <c r="R253" t="n">
        <v>21.65</v>
      </c>
      <c r="S253" t="inlineStr"/>
      <c r="T253" t="inlineStr"/>
      <c r="U253" t="inlineStr"/>
      <c r="V253" t="inlineStr"/>
      <c r="W253" t="inlineStr"/>
      <c r="X253" t="inlineStr">
        <is>
          <t>⏳ Chờ hàng về (T+0)</t>
        </is>
      </c>
      <c r="Y253">
        <f>IF(ISNUMBER(S253), ((S253-H253)/H253)-0.004, "")</f>
        <v/>
      </c>
      <c r="Z253">
        <f>IF(ISNUMBER(T253), ((T253-H253)/H253)-0.004, "")</f>
        <v/>
      </c>
      <c r="AA253">
        <f>IF(ISNUMBER(W253), ((W253-H253)/H253)-0.004, IF(P253&gt;0, ((N253-H253)/H253)-0.004, 0))</f>
        <v/>
      </c>
      <c r="AB253">
        <f>IF(AND(ISNUMBER(I253), I253&gt;0, ISNUMBER(O253), O253&gt;0), AA253-((O253-I253)/I253), AA253)</f>
        <v/>
      </c>
      <c r="AC253">
        <f>IF(ISNUMBER(Q253), (Q253-H253)/H253, 0)</f>
        <v/>
      </c>
      <c r="AD253">
        <f>IF(ISNUMBER(R253), (R253-H253)/H253, 0)</f>
        <v/>
      </c>
      <c r="AE253">
        <f>IF(ISNUMBER(Y253), IF(Y253&gt;0, "THẮNG", "THUA"), "CHỜ T+3")</f>
        <v/>
      </c>
      <c r="AF253">
        <f>IF(AND(P253=0, N253=H253, NOT(ISNUMBER(W253))), "ĐANG CHỜ", IF(AA253&gt;0, "THẮNG", "THUA"))</f>
        <v/>
      </c>
      <c r="AG253" t="inlineStr">
        <is>
          <t>https://quickchart.io/chart/render/zf-7b24464d-d4eb-4fcb-b334-fcecdd7164c7</t>
        </is>
      </c>
      <c r="AH253">
        <f>IF(AG253&lt;&gt;"", IMAGE(AG253, 1), "Chưa có ảnh")</f>
        <v/>
      </c>
    </row>
    <row r="254" ht="95" customHeight="1">
      <c r="A254" t="inlineStr">
        <is>
          <t>2026-10-20</t>
        </is>
      </c>
      <c r="B254" t="inlineStr">
        <is>
          <t>ALGO_12</t>
        </is>
      </c>
      <c r="C254" t="inlineStr">
        <is>
          <t>🏆 BỘ 12: MẪU HÌNH SIÊU CỔ PHIẾU SEPA (MINERVINI TREND TEMPLATE)</t>
        </is>
      </c>
      <c r="D254" t="inlineStr">
        <is>
          <t>#2</t>
        </is>
      </c>
      <c r="E254" t="inlineStr">
        <is>
          <t>PVP</t>
        </is>
      </c>
      <c r="F254" t="inlineStr">
        <is>
          <t>HOSE</t>
        </is>
      </c>
      <c r="G254" t="inlineStr">
        <is>
          <t>Dầu khí &amp; Năng lượng</t>
        </is>
      </c>
      <c r="H254" t="n">
        <v>22.9</v>
      </c>
      <c r="I254" t="n">
        <v>1683.09</v>
      </c>
      <c r="J254" t="n">
        <v>127.49</v>
      </c>
      <c r="K254" t="n">
        <v>0.44</v>
      </c>
      <c r="L254" t="n">
        <v>26.17</v>
      </c>
      <c r="M254" t="n">
        <v>21.41</v>
      </c>
      <c r="N254" t="n">
        <v>22.9</v>
      </c>
      <c r="O254" t="n">
        <v>1691.97</v>
      </c>
      <c r="P254" t="n">
        <v>0</v>
      </c>
      <c r="Q254" t="n">
        <v>22.9</v>
      </c>
      <c r="R254" t="n">
        <v>22.9</v>
      </c>
      <c r="S254" t="inlineStr"/>
      <c r="T254" t="inlineStr"/>
      <c r="U254" t="inlineStr"/>
      <c r="V254" t="inlineStr"/>
      <c r="W254" t="inlineStr"/>
      <c r="X254" t="inlineStr">
        <is>
          <t>⏳ Chờ hàng về (T+0)</t>
        </is>
      </c>
      <c r="Y254">
        <f>IF(ISNUMBER(S254), ((S254-H254)/H254)-0.004, "")</f>
        <v/>
      </c>
      <c r="Z254">
        <f>IF(ISNUMBER(T254), ((T254-H254)/H254)-0.004, "")</f>
        <v/>
      </c>
      <c r="AA254">
        <f>IF(ISNUMBER(W254), ((W254-H254)/H254)-0.004, IF(P254&gt;0, ((N254-H254)/H254)-0.004, 0))</f>
        <v/>
      </c>
      <c r="AB254">
        <f>IF(AND(ISNUMBER(I254), I254&gt;0, ISNUMBER(O254), O254&gt;0), AA254-((O254-I254)/I254), AA254)</f>
        <v/>
      </c>
      <c r="AC254">
        <f>IF(ISNUMBER(Q254), (Q254-H254)/H254, 0)</f>
        <v/>
      </c>
      <c r="AD254">
        <f>IF(ISNUMBER(R254), (R254-H254)/H254, 0)</f>
        <v/>
      </c>
      <c r="AE254">
        <f>IF(ISNUMBER(Y254), IF(Y254&gt;0, "THẮNG", "THUA"), "CHỜ T+3")</f>
        <v/>
      </c>
      <c r="AF254">
        <f>IF(AND(P254=0, N254=H254, NOT(ISNUMBER(W254))), "ĐANG CHỜ", IF(AA254&gt;0, "THẮNG", "THUA"))</f>
        <v/>
      </c>
      <c r="AG254" t="inlineStr">
        <is>
          <t>https://quickchart.io/chart/render/zf-447b941a-48a5-471e-8dfa-e49d04630d53</t>
        </is>
      </c>
      <c r="AH254">
        <f>IF(AG254&lt;&gt;"", IMAGE(AG254, 1), "Chưa có ảnh")</f>
        <v/>
      </c>
    </row>
    <row r="255" ht="95" customHeight="1">
      <c r="A255" t="inlineStr">
        <is>
          <t>2026-10-20</t>
        </is>
      </c>
      <c r="B255" t="inlineStr">
        <is>
          <t>ALGO_12</t>
        </is>
      </c>
      <c r="C255" t="inlineStr">
        <is>
          <t>🏆 BỘ 12: MẪU HÌNH SIÊU CỔ PHIẾU SEPA (MINERVINI TREND TEMPLATE)</t>
        </is>
      </c>
      <c r="D255" t="inlineStr">
        <is>
          <t>#4</t>
        </is>
      </c>
      <c r="E255" t="inlineStr">
        <is>
          <t>CDC</t>
        </is>
      </c>
      <c r="F255" t="inlineStr">
        <is>
          <t>HOSE</t>
        </is>
      </c>
      <c r="G255" t="inlineStr">
        <is>
          <t>Bất động sản Dân dụng</t>
        </is>
      </c>
      <c r="H255" t="n">
        <v>22.3</v>
      </c>
      <c r="I255" t="n">
        <v>1683.09</v>
      </c>
      <c r="J255" t="n">
        <v>109.68</v>
      </c>
      <c r="K255" t="n">
        <v>1.3</v>
      </c>
      <c r="L255" t="n">
        <v>25.47</v>
      </c>
      <c r="M255" t="n">
        <v>20.86</v>
      </c>
      <c r="N255" t="n">
        <v>22.6</v>
      </c>
      <c r="O255" t="n">
        <v>1691.97</v>
      </c>
      <c r="P255" t="n">
        <v>0</v>
      </c>
      <c r="Q255" t="n">
        <v>22.6</v>
      </c>
      <c r="R255" t="n">
        <v>22.3</v>
      </c>
      <c r="S255" t="inlineStr"/>
      <c r="T255" t="inlineStr"/>
      <c r="U255" t="inlineStr"/>
      <c r="V255" t="inlineStr"/>
      <c r="W255" t="inlineStr"/>
      <c r="X255" t="inlineStr">
        <is>
          <t>⏳ Chờ hàng về (T+0)</t>
        </is>
      </c>
      <c r="Y255">
        <f>IF(ISNUMBER(S255), ((S255-H255)/H255)-0.004, "")</f>
        <v/>
      </c>
      <c r="Z255">
        <f>IF(ISNUMBER(T255), ((T255-H255)/H255)-0.004, "")</f>
        <v/>
      </c>
      <c r="AA255">
        <f>IF(ISNUMBER(W255), ((W255-H255)/H255)-0.004, IF(P255&gt;0, ((N255-H255)/H255)-0.004, 0))</f>
        <v/>
      </c>
      <c r="AB255">
        <f>IF(AND(ISNUMBER(I255), I255&gt;0, ISNUMBER(O255), O255&gt;0), AA255-((O255-I255)/I255), AA255)</f>
        <v/>
      </c>
      <c r="AC255">
        <f>IF(ISNUMBER(Q255), (Q255-H255)/H255, 0)</f>
        <v/>
      </c>
      <c r="AD255">
        <f>IF(ISNUMBER(R255), (R255-H255)/H255, 0)</f>
        <v/>
      </c>
      <c r="AE255">
        <f>IF(ISNUMBER(Y255), IF(Y255&gt;0, "THẮNG", "THUA"), "CHỜ T+3")</f>
        <v/>
      </c>
      <c r="AF255">
        <f>IF(AND(P255=0, N255=H255, NOT(ISNUMBER(W255))), "ĐANG CHỜ", IF(AA255&gt;0, "THẮNG", "THUA"))</f>
        <v/>
      </c>
      <c r="AG255" t="inlineStr">
        <is>
          <t>https://quickchart.io/chart/render/zf-035d82c7-2bf7-4173-98ed-ad0fa627d8ec</t>
        </is>
      </c>
      <c r="AH255">
        <f>IF(AG255&lt;&gt;"", IMAGE(AG255, 1), "Chưa có ảnh")</f>
        <v/>
      </c>
    </row>
    <row r="256" ht="95" customHeight="1">
      <c r="A256" t="inlineStr">
        <is>
          <t>2026-10-20</t>
        </is>
      </c>
      <c r="B256" t="inlineStr">
        <is>
          <t>ALGO_14</t>
        </is>
      </c>
      <c r="C256" t="inlineStr">
        <is>
          <t>🟩 BỘ 14: NẾN CƯỜNG LỰC MARUBOZU ÁP ĐẢO (BULLISH MARUBOZU)</t>
        </is>
      </c>
      <c r="D256" t="inlineStr">
        <is>
          <t>#1</t>
        </is>
      </c>
      <c r="E256" t="inlineStr">
        <is>
          <t>CTD</t>
        </is>
      </c>
      <c r="F256" t="inlineStr">
        <is>
          <t>HOSE</t>
        </is>
      </c>
      <c r="G256" t="inlineStr">
        <is>
          <t>Đầu tư công &amp; Xây dựng</t>
        </is>
      </c>
      <c r="H256" t="n">
        <v>65.59999999999999</v>
      </c>
      <c r="I256" t="n">
        <v>1683.09</v>
      </c>
      <c r="J256" t="n">
        <v>59.23</v>
      </c>
      <c r="K256" t="n">
        <v>3.01</v>
      </c>
      <c r="L256" t="n">
        <v>71.98999999999999</v>
      </c>
      <c r="M256" t="n">
        <v>62.7</v>
      </c>
      <c r="N256" t="n">
        <v>66</v>
      </c>
      <c r="O256" t="n">
        <v>1691.97</v>
      </c>
      <c r="P256" t="n">
        <v>0</v>
      </c>
      <c r="Q256" t="n">
        <v>66</v>
      </c>
      <c r="R256" t="n">
        <v>65.59999999999999</v>
      </c>
      <c r="S256" t="inlineStr"/>
      <c r="T256" t="inlineStr"/>
      <c r="U256" t="inlineStr"/>
      <c r="V256" t="inlineStr"/>
      <c r="W256" t="inlineStr"/>
      <c r="X256" t="inlineStr">
        <is>
          <t>⏳ Chờ hàng về (T+0)</t>
        </is>
      </c>
      <c r="Y256">
        <f>IF(ISNUMBER(S256), ((S256-H256)/H256)-0.004, "")</f>
        <v/>
      </c>
      <c r="Z256">
        <f>IF(ISNUMBER(T256), ((T256-H256)/H256)-0.004, "")</f>
        <v/>
      </c>
      <c r="AA256">
        <f>IF(ISNUMBER(W256), ((W256-H256)/H256)-0.004, IF(P256&gt;0, ((N256-H256)/H256)-0.004, 0))</f>
        <v/>
      </c>
      <c r="AB256">
        <f>IF(AND(ISNUMBER(I256), I256&gt;0, ISNUMBER(O256), O256&gt;0), AA256-((O256-I256)/I256), AA256)</f>
        <v/>
      </c>
      <c r="AC256">
        <f>IF(ISNUMBER(Q256), (Q256-H256)/H256, 0)</f>
        <v/>
      </c>
      <c r="AD256">
        <f>IF(ISNUMBER(R256), (R256-H256)/H256, 0)</f>
        <v/>
      </c>
      <c r="AE256">
        <f>IF(ISNUMBER(Y256), IF(Y256&gt;0, "THẮNG", "THUA"), "CHỜ T+3")</f>
        <v/>
      </c>
      <c r="AF256">
        <f>IF(AND(P256=0, N256=H256, NOT(ISNUMBER(W256))), "ĐANG CHỜ", IF(AA256&gt;0, "THẮNG", "THUA"))</f>
        <v/>
      </c>
      <c r="AG256" t="inlineStr">
        <is>
          <t>https://quickchart.io/chart/render/zf-5bec7212-a640-490f-a736-79c4380dc775</t>
        </is>
      </c>
      <c r="AH256">
        <f>IF(AG256&lt;&gt;"", IMAGE(AG256, 1), "Chưa có ảnh")</f>
        <v/>
      </c>
    </row>
    <row r="257" ht="95" customHeight="1">
      <c r="A257" t="inlineStr">
        <is>
          <t>2026-10-20</t>
        </is>
      </c>
      <c r="B257" t="inlineStr">
        <is>
          <t>ALGO_14</t>
        </is>
      </c>
      <c r="C257" t="inlineStr">
        <is>
          <t>🟩 BỘ 14: NẾN CƯỜNG LỰC MARUBOZU ÁP ĐẢO (BULLISH MARUBOZU)</t>
        </is>
      </c>
      <c r="D257" t="inlineStr">
        <is>
          <t>#2</t>
        </is>
      </c>
      <c r="E257" t="inlineStr">
        <is>
          <t>CTS</t>
        </is>
      </c>
      <c r="F257" t="inlineStr">
        <is>
          <t>HOSE</t>
        </is>
      </c>
      <c r="G257" t="inlineStr">
        <is>
          <t>Chứng khoán</t>
        </is>
      </c>
      <c r="H257" t="n">
        <v>21.65</v>
      </c>
      <c r="I257" t="n">
        <v>1683.09</v>
      </c>
      <c r="J257" t="n">
        <v>52.56</v>
      </c>
      <c r="K257" t="n">
        <v>2.26</v>
      </c>
      <c r="L257" t="n">
        <v>24.73</v>
      </c>
      <c r="M257" t="n">
        <v>20.25</v>
      </c>
      <c r="N257" t="n">
        <v>21.8</v>
      </c>
      <c r="O257" t="n">
        <v>1691.97</v>
      </c>
      <c r="P257" t="n">
        <v>0</v>
      </c>
      <c r="Q257" t="n">
        <v>21.8</v>
      </c>
      <c r="R257" t="n">
        <v>21.65</v>
      </c>
      <c r="S257" t="inlineStr"/>
      <c r="T257" t="inlineStr"/>
      <c r="U257" t="inlineStr"/>
      <c r="V257" t="inlineStr"/>
      <c r="W257" t="inlineStr"/>
      <c r="X257" t="inlineStr">
        <is>
          <t>⏳ Chờ hàng về (T+0)</t>
        </is>
      </c>
      <c r="Y257">
        <f>IF(ISNUMBER(S257), ((S257-H257)/H257)-0.004, "")</f>
        <v/>
      </c>
      <c r="Z257">
        <f>IF(ISNUMBER(T257), ((T257-H257)/H257)-0.004, "")</f>
        <v/>
      </c>
      <c r="AA257">
        <f>IF(ISNUMBER(W257), ((W257-H257)/H257)-0.004, IF(P257&gt;0, ((N257-H257)/H257)-0.004, 0))</f>
        <v/>
      </c>
      <c r="AB257">
        <f>IF(AND(ISNUMBER(I257), I257&gt;0, ISNUMBER(O257), O257&gt;0), AA257-((O257-I257)/I257), AA257)</f>
        <v/>
      </c>
      <c r="AC257">
        <f>IF(ISNUMBER(Q257), (Q257-H257)/H257, 0)</f>
        <v/>
      </c>
      <c r="AD257">
        <f>IF(ISNUMBER(R257), (R257-H257)/H257, 0)</f>
        <v/>
      </c>
      <c r="AE257">
        <f>IF(ISNUMBER(Y257), IF(Y257&gt;0, "THẮNG", "THUA"), "CHỜ T+3")</f>
        <v/>
      </c>
      <c r="AF257">
        <f>IF(AND(P257=0, N257=H257, NOT(ISNUMBER(W257))), "ĐANG CHỜ", IF(AA257&gt;0, "THẮNG", "THUA"))</f>
        <v/>
      </c>
      <c r="AG257" t="inlineStr">
        <is>
          <t>https://quickchart.io/chart/render/zf-7b24464d-d4eb-4fcb-b334-fcecdd7164c7</t>
        </is>
      </c>
      <c r="AH257">
        <f>IF(AG257&lt;&gt;"", IMAGE(AG257, 1), "Chưa có ảnh")</f>
        <v/>
      </c>
    </row>
    <row r="258" ht="95" customHeight="1">
      <c r="A258" t="inlineStr">
        <is>
          <t>2026-10-20</t>
        </is>
      </c>
      <c r="B258" t="inlineStr">
        <is>
          <t>ALGO_14</t>
        </is>
      </c>
      <c r="C258" t="inlineStr">
        <is>
          <t>🟩 BỘ 14: NẾN CƯỜNG LỰC MARUBOZU ÁP ĐẢO (BULLISH MARUBOZU)</t>
        </is>
      </c>
      <c r="D258" t="inlineStr">
        <is>
          <t>#3</t>
        </is>
      </c>
      <c r="E258" t="inlineStr">
        <is>
          <t>DPG</t>
        </is>
      </c>
      <c r="F258" t="inlineStr">
        <is>
          <t>HOSE</t>
        </is>
      </c>
      <c r="G258" t="inlineStr">
        <is>
          <t>Đầu tư công &amp; Xây dựng</t>
        </is>
      </c>
      <c r="H258" t="n">
        <v>28.5</v>
      </c>
      <c r="I258" t="n">
        <v>1683.09</v>
      </c>
      <c r="J258" t="n">
        <v>49.57</v>
      </c>
      <c r="K258" t="n">
        <v>2.18</v>
      </c>
      <c r="L258" t="n">
        <v>31.67</v>
      </c>
      <c r="M258" t="n">
        <v>27.06</v>
      </c>
      <c r="N258" t="n">
        <v>29.5</v>
      </c>
      <c r="O258" t="n">
        <v>1691.97</v>
      </c>
      <c r="P258" t="n">
        <v>0</v>
      </c>
      <c r="Q258" t="n">
        <v>29.5</v>
      </c>
      <c r="R258" t="n">
        <v>28.5</v>
      </c>
      <c r="S258" t="inlineStr"/>
      <c r="T258" t="inlineStr"/>
      <c r="U258" t="inlineStr"/>
      <c r="V258" t="inlineStr"/>
      <c r="W258" t="inlineStr"/>
      <c r="X258" t="inlineStr">
        <is>
          <t>⏳ Chờ hàng về (T+0)</t>
        </is>
      </c>
      <c r="Y258">
        <f>IF(ISNUMBER(S258), ((S258-H258)/H258)-0.004, "")</f>
        <v/>
      </c>
      <c r="Z258">
        <f>IF(ISNUMBER(T258), ((T258-H258)/H258)-0.004, "")</f>
        <v/>
      </c>
      <c r="AA258">
        <f>IF(ISNUMBER(W258), ((W258-H258)/H258)-0.004, IF(P258&gt;0, ((N258-H258)/H258)-0.004, 0))</f>
        <v/>
      </c>
      <c r="AB258">
        <f>IF(AND(ISNUMBER(I258), I258&gt;0, ISNUMBER(O258), O258&gt;0), AA258-((O258-I258)/I258), AA258)</f>
        <v/>
      </c>
      <c r="AC258">
        <f>IF(ISNUMBER(Q258), (Q258-H258)/H258, 0)</f>
        <v/>
      </c>
      <c r="AD258">
        <f>IF(ISNUMBER(R258), (R258-H258)/H258, 0)</f>
        <v/>
      </c>
      <c r="AE258">
        <f>IF(ISNUMBER(Y258), IF(Y258&gt;0, "THẮNG", "THUA"), "CHỜ T+3")</f>
        <v/>
      </c>
      <c r="AF258">
        <f>IF(AND(P258=0, N258=H258, NOT(ISNUMBER(W258))), "ĐANG CHỜ", IF(AA258&gt;0, "THẮNG", "THUA"))</f>
        <v/>
      </c>
      <c r="AG258" t="inlineStr">
        <is>
          <t>https://quickchart.io/chart/render/zf-6429fdc6-c258-4380-a0bb-2217cc7ba3b7</t>
        </is>
      </c>
      <c r="AH258">
        <f>IF(AG258&lt;&gt;"", IMAGE(AG258, 1), "Chưa có ảnh")</f>
        <v/>
      </c>
    </row>
    <row r="259" ht="95" customHeight="1">
      <c r="A259" t="inlineStr">
        <is>
          <t>2026-10-20</t>
        </is>
      </c>
      <c r="B259" t="inlineStr">
        <is>
          <t>ALGO_15</t>
        </is>
      </c>
      <c r="C259" t="inlineStr">
        <is>
          <t>🌊 BỘ 15: ÁP LỰC MUA CHỦ ĐỘNG TRONG PHIÊN (MONEY FLOW SURGE)</t>
        </is>
      </c>
      <c r="D259" t="inlineStr">
        <is>
          <t>#1</t>
        </is>
      </c>
      <c r="E259" t="inlineStr">
        <is>
          <t>CTS</t>
        </is>
      </c>
      <c r="F259" t="inlineStr">
        <is>
          <t>HOSE</t>
        </is>
      </c>
      <c r="G259" t="inlineStr">
        <is>
          <t>Chứng khoán</t>
        </is>
      </c>
      <c r="H259" t="n">
        <v>21.65</v>
      </c>
      <c r="I259" t="n">
        <v>1683.09</v>
      </c>
      <c r="J259" t="n">
        <v>72.29000000000001</v>
      </c>
      <c r="K259" t="n">
        <v>2.26</v>
      </c>
      <c r="L259" t="n">
        <v>24.73</v>
      </c>
      <c r="M259" t="n">
        <v>20.25</v>
      </c>
      <c r="N259" t="n">
        <v>21.8</v>
      </c>
      <c r="O259" t="n">
        <v>1691.97</v>
      </c>
      <c r="P259" t="n">
        <v>0</v>
      </c>
      <c r="Q259" t="n">
        <v>21.8</v>
      </c>
      <c r="R259" t="n">
        <v>21.65</v>
      </c>
      <c r="S259" t="inlineStr"/>
      <c r="T259" t="inlineStr"/>
      <c r="U259" t="inlineStr"/>
      <c r="V259" t="inlineStr"/>
      <c r="W259" t="inlineStr"/>
      <c r="X259" t="inlineStr">
        <is>
          <t>⏳ Chờ hàng về (T+0)</t>
        </is>
      </c>
      <c r="Y259">
        <f>IF(ISNUMBER(S259), ((S259-H259)/H259)-0.004, "")</f>
        <v/>
      </c>
      <c r="Z259">
        <f>IF(ISNUMBER(T259), ((T259-H259)/H259)-0.004, "")</f>
        <v/>
      </c>
      <c r="AA259">
        <f>IF(ISNUMBER(W259), ((W259-H259)/H259)-0.004, IF(P259&gt;0, ((N259-H259)/H259)-0.004, 0))</f>
        <v/>
      </c>
      <c r="AB259">
        <f>IF(AND(ISNUMBER(I259), I259&gt;0, ISNUMBER(O259), O259&gt;0), AA259-((O259-I259)/I259), AA259)</f>
        <v/>
      </c>
      <c r="AC259">
        <f>IF(ISNUMBER(Q259), (Q259-H259)/H259, 0)</f>
        <v/>
      </c>
      <c r="AD259">
        <f>IF(ISNUMBER(R259), (R259-H259)/H259, 0)</f>
        <v/>
      </c>
      <c r="AE259">
        <f>IF(ISNUMBER(Y259), IF(Y259&gt;0, "THẮNG", "THUA"), "CHỜ T+3")</f>
        <v/>
      </c>
      <c r="AF259">
        <f>IF(AND(P259=0, N259=H259, NOT(ISNUMBER(W259))), "ĐANG CHỜ", IF(AA259&gt;0, "THẮNG", "THUA"))</f>
        <v/>
      </c>
      <c r="AG259" t="inlineStr">
        <is>
          <t>https://quickchart.io/chart/render/zf-7b24464d-d4eb-4fcb-b334-fcecdd7164c7</t>
        </is>
      </c>
      <c r="AH259">
        <f>IF(AG259&lt;&gt;"", IMAGE(AG259, 1), "Chưa có ảnh")</f>
        <v/>
      </c>
    </row>
    <row r="260" ht="95" customHeight="1">
      <c r="A260" t="inlineStr">
        <is>
          <t>2026-10-20</t>
        </is>
      </c>
      <c r="B260" t="inlineStr">
        <is>
          <t>ALGO_15</t>
        </is>
      </c>
      <c r="C260" t="inlineStr">
        <is>
          <t>🌊 BỘ 15: ÁP LỰC MUA CHỦ ĐỘNG TRONG PHIÊN (MONEY FLOW SURGE)</t>
        </is>
      </c>
      <c r="D260" t="inlineStr">
        <is>
          <t>#3</t>
        </is>
      </c>
      <c r="E260" t="inlineStr">
        <is>
          <t>TCB</t>
        </is>
      </c>
      <c r="F260" t="inlineStr">
        <is>
          <t>HOSE</t>
        </is>
      </c>
      <c r="G260" t="inlineStr">
        <is>
          <t>Ngân hàng</t>
        </is>
      </c>
      <c r="H260" t="n">
        <v>33.75</v>
      </c>
      <c r="I260" t="n">
        <v>1683.09</v>
      </c>
      <c r="J260" t="n">
        <v>64.75</v>
      </c>
      <c r="K260" t="n">
        <v>1.26</v>
      </c>
      <c r="L260" t="n">
        <v>36.56</v>
      </c>
      <c r="M260" t="n">
        <v>32.47</v>
      </c>
      <c r="N260" t="n">
        <v>33.95</v>
      </c>
      <c r="O260" t="n">
        <v>1691.97</v>
      </c>
      <c r="P260" t="n">
        <v>0</v>
      </c>
      <c r="Q260" t="n">
        <v>33.95</v>
      </c>
      <c r="R260" t="n">
        <v>33.75</v>
      </c>
      <c r="S260" t="inlineStr"/>
      <c r="T260" t="inlineStr"/>
      <c r="U260" t="inlineStr"/>
      <c r="V260" t="inlineStr"/>
      <c r="W260" t="inlineStr"/>
      <c r="X260" t="inlineStr">
        <is>
          <t>⏳ Chờ hàng về (T+0)</t>
        </is>
      </c>
      <c r="Y260">
        <f>IF(ISNUMBER(S260), ((S260-H260)/H260)-0.004, "")</f>
        <v/>
      </c>
      <c r="Z260">
        <f>IF(ISNUMBER(T260), ((T260-H260)/H260)-0.004, "")</f>
        <v/>
      </c>
      <c r="AA260">
        <f>IF(ISNUMBER(W260), ((W260-H260)/H260)-0.004, IF(P260&gt;0, ((N260-H260)/H260)-0.004, 0))</f>
        <v/>
      </c>
      <c r="AB260">
        <f>IF(AND(ISNUMBER(I260), I260&gt;0, ISNUMBER(O260), O260&gt;0), AA260-((O260-I260)/I260), AA260)</f>
        <v/>
      </c>
      <c r="AC260">
        <f>IF(ISNUMBER(Q260), (Q260-H260)/H260, 0)</f>
        <v/>
      </c>
      <c r="AD260">
        <f>IF(ISNUMBER(R260), (R260-H260)/H260, 0)</f>
        <v/>
      </c>
      <c r="AE260">
        <f>IF(ISNUMBER(Y260), IF(Y260&gt;0, "THẮNG", "THUA"), "CHỜ T+3")</f>
        <v/>
      </c>
      <c r="AF260">
        <f>IF(AND(P260=0, N260=H260, NOT(ISNUMBER(W260))), "ĐANG CHỜ", IF(AA260&gt;0, "THẮNG", "THUA"))</f>
        <v/>
      </c>
      <c r="AG260" t="inlineStr">
        <is>
          <t>https://quickchart.io/chart/render/zf-8fc3372c-e121-4479-803f-e925a042af00</t>
        </is>
      </c>
      <c r="AH260">
        <f>IF(AG260&lt;&gt;"", IMAGE(AG260, 1), "Chưa có ảnh")</f>
        <v/>
      </c>
    </row>
    <row r="261" ht="95" customHeight="1">
      <c r="A261" t="inlineStr">
        <is>
          <t>2026-10-20</t>
        </is>
      </c>
      <c r="B261" t="inlineStr">
        <is>
          <t>ALGO_15</t>
        </is>
      </c>
      <c r="C261" t="inlineStr">
        <is>
          <t>🌊 BỘ 15: ÁP LỰC MUA CHỦ ĐỘNG TRONG PHIÊN (MONEY FLOW SURGE)</t>
        </is>
      </c>
      <c r="D261" t="inlineStr">
        <is>
          <t>#4</t>
        </is>
      </c>
      <c r="E261" t="inlineStr">
        <is>
          <t>DPG</t>
        </is>
      </c>
      <c r="F261" t="inlineStr">
        <is>
          <t>HOSE</t>
        </is>
      </c>
      <c r="G261" t="inlineStr">
        <is>
          <t>Đầu tư công &amp; Xây dựng</t>
        </is>
      </c>
      <c r="H261" t="n">
        <v>28.5</v>
      </c>
      <c r="I261" t="n">
        <v>1683.09</v>
      </c>
      <c r="J261" t="n">
        <v>53.34</v>
      </c>
      <c r="K261" t="n">
        <v>2.18</v>
      </c>
      <c r="L261" t="n">
        <v>31.67</v>
      </c>
      <c r="M261" t="n">
        <v>27.06</v>
      </c>
      <c r="N261" t="n">
        <v>29.5</v>
      </c>
      <c r="O261" t="n">
        <v>1691.97</v>
      </c>
      <c r="P261" t="n">
        <v>0</v>
      </c>
      <c r="Q261" t="n">
        <v>29.5</v>
      </c>
      <c r="R261" t="n">
        <v>28.5</v>
      </c>
      <c r="S261" t="inlineStr"/>
      <c r="T261" t="inlineStr"/>
      <c r="U261" t="inlineStr"/>
      <c r="V261" t="inlineStr"/>
      <c r="W261" t="inlineStr"/>
      <c r="X261" t="inlineStr">
        <is>
          <t>⏳ Chờ hàng về (T+0)</t>
        </is>
      </c>
      <c r="Y261">
        <f>IF(ISNUMBER(S261), ((S261-H261)/H261)-0.004, "")</f>
        <v/>
      </c>
      <c r="Z261">
        <f>IF(ISNUMBER(T261), ((T261-H261)/H261)-0.004, "")</f>
        <v/>
      </c>
      <c r="AA261">
        <f>IF(ISNUMBER(W261), ((W261-H261)/H261)-0.004, IF(P261&gt;0, ((N261-H261)/H261)-0.004, 0))</f>
        <v/>
      </c>
      <c r="AB261">
        <f>IF(AND(ISNUMBER(I261), I261&gt;0, ISNUMBER(O261), O261&gt;0), AA261-((O261-I261)/I261), AA261)</f>
        <v/>
      </c>
      <c r="AC261">
        <f>IF(ISNUMBER(Q261), (Q261-H261)/H261, 0)</f>
        <v/>
      </c>
      <c r="AD261">
        <f>IF(ISNUMBER(R261), (R261-H261)/H261, 0)</f>
        <v/>
      </c>
      <c r="AE261">
        <f>IF(ISNUMBER(Y261), IF(Y261&gt;0, "THẮNG", "THUA"), "CHỜ T+3")</f>
        <v/>
      </c>
      <c r="AF261">
        <f>IF(AND(P261=0, N261=H261, NOT(ISNUMBER(W261))), "ĐANG CHỜ", IF(AA261&gt;0, "THẮNG", "THUA"))</f>
        <v/>
      </c>
      <c r="AG261" t="inlineStr">
        <is>
          <t>https://quickchart.io/chart/render/zf-6429fdc6-c258-4380-a0bb-2217cc7ba3b7</t>
        </is>
      </c>
      <c r="AH261">
        <f>IF(AG261&lt;&gt;"", IMAGE(AG261, 1), "Chưa có ảnh")</f>
        <v/>
      </c>
    </row>
    <row r="262" ht="95" customHeight="1">
      <c r="A262" t="inlineStr">
        <is>
          <t>2026-10-20</t>
        </is>
      </c>
      <c r="B262" t="inlineStr">
        <is>
          <t>ALGO_15</t>
        </is>
      </c>
      <c r="C262" t="inlineStr">
        <is>
          <t>🌊 BỘ 15: ÁP LỰC MUA CHỦ ĐỘNG TRONG PHIÊN (MONEY FLOW SURGE)</t>
        </is>
      </c>
      <c r="D262" t="inlineStr">
        <is>
          <t>#5</t>
        </is>
      </c>
      <c r="E262" t="inlineStr">
        <is>
          <t>TVN</t>
        </is>
      </c>
      <c r="F262" t="inlineStr">
        <is>
          <t>UPCOM</t>
        </is>
      </c>
      <c r="G262" t="inlineStr">
        <is>
          <t>Thép &amp; VLXD</t>
        </is>
      </c>
      <c r="H262" t="n">
        <v>10.1</v>
      </c>
      <c r="I262" t="n">
        <v>1683.09</v>
      </c>
      <c r="J262" t="n">
        <v>48.55</v>
      </c>
      <c r="K262" t="n">
        <v>1.82</v>
      </c>
      <c r="L262" t="n">
        <v>11.54</v>
      </c>
      <c r="M262" t="n">
        <v>9.44</v>
      </c>
      <c r="N262" t="n">
        <v>10.3</v>
      </c>
      <c r="O262" t="n">
        <v>1691.97</v>
      </c>
      <c r="P262" t="n">
        <v>0</v>
      </c>
      <c r="Q262" t="n">
        <v>10.3</v>
      </c>
      <c r="R262" t="n">
        <v>10.1</v>
      </c>
      <c r="S262" t="inlineStr"/>
      <c r="T262" t="inlineStr"/>
      <c r="U262" t="inlineStr"/>
      <c r="V262" t="inlineStr"/>
      <c r="W262" t="inlineStr"/>
      <c r="X262" t="inlineStr">
        <is>
          <t>⏳ Chờ hàng về (T+0)</t>
        </is>
      </c>
      <c r="Y262">
        <f>IF(ISNUMBER(S262), ((S262-H262)/H262)-0.004, "")</f>
        <v/>
      </c>
      <c r="Z262">
        <f>IF(ISNUMBER(T262), ((T262-H262)/H262)-0.004, "")</f>
        <v/>
      </c>
      <c r="AA262">
        <f>IF(ISNUMBER(W262), ((W262-H262)/H262)-0.004, IF(P262&gt;0, ((N262-H262)/H262)-0.004, 0))</f>
        <v/>
      </c>
      <c r="AB262">
        <f>IF(AND(ISNUMBER(I262), I262&gt;0, ISNUMBER(O262), O262&gt;0), AA262-((O262-I262)/I262), AA262)</f>
        <v/>
      </c>
      <c r="AC262">
        <f>IF(ISNUMBER(Q262), (Q262-H262)/H262, 0)</f>
        <v/>
      </c>
      <c r="AD262">
        <f>IF(ISNUMBER(R262), (R262-H262)/H262, 0)</f>
        <v/>
      </c>
      <c r="AE262">
        <f>IF(ISNUMBER(Y262), IF(Y262&gt;0, "THẮNG", "THUA"), "CHỜ T+3")</f>
        <v/>
      </c>
      <c r="AF262">
        <f>IF(AND(P262=0, N262=H262, NOT(ISNUMBER(W262))), "ĐANG CHỜ", IF(AA262&gt;0, "THẮNG", "THUA"))</f>
        <v/>
      </c>
      <c r="AG262" t="inlineStr">
        <is>
          <t>https://quickchart.io/chart/render/zf-373ccb69-8206-4757-abcf-d384d603fe03</t>
        </is>
      </c>
      <c r="AH262">
        <f>IF(AG262&lt;&gt;"", IMAGE(AG262, 1), "Chưa có ảnh")</f>
        <v/>
      </c>
    </row>
    <row r="263" ht="95" customHeight="1">
      <c r="A263" t="inlineStr">
        <is>
          <t>2026-10-20</t>
        </is>
      </c>
      <c r="B263" t="inlineStr">
        <is>
          <t>ALGO_16</t>
        </is>
      </c>
      <c r="C263" t="inlineStr">
        <is>
          <t>✨ BỘ 16: GIAO CẮT VÀNG TRUNG HẠN (GOLDEN CROSS SMA20 x SMA50)</t>
        </is>
      </c>
      <c r="D263" t="inlineStr">
        <is>
          <t>#1</t>
        </is>
      </c>
      <c r="E263" t="inlineStr">
        <is>
          <t>TVN</t>
        </is>
      </c>
      <c r="F263" t="inlineStr">
        <is>
          <t>UPCOM</t>
        </is>
      </c>
      <c r="G263" t="inlineStr">
        <is>
          <t>Thép &amp; VLXD</t>
        </is>
      </c>
      <c r="H263" t="n">
        <v>10.1</v>
      </c>
      <c r="I263" t="n">
        <v>1683.09</v>
      </c>
      <c r="J263" t="n">
        <v>46</v>
      </c>
      <c r="K263" t="n">
        <v>1.82</v>
      </c>
      <c r="L263" t="n">
        <v>11.54</v>
      </c>
      <c r="M263" t="n">
        <v>9.44</v>
      </c>
      <c r="N263" t="n">
        <v>10.3</v>
      </c>
      <c r="O263" t="n">
        <v>1691.97</v>
      </c>
      <c r="P263" t="n">
        <v>0</v>
      </c>
      <c r="Q263" t="n">
        <v>10.3</v>
      </c>
      <c r="R263" t="n">
        <v>10.1</v>
      </c>
      <c r="S263" t="inlineStr"/>
      <c r="T263" t="inlineStr"/>
      <c r="U263" t="inlineStr"/>
      <c r="V263" t="inlineStr"/>
      <c r="W263" t="inlineStr"/>
      <c r="X263" t="inlineStr">
        <is>
          <t>⏳ Chờ hàng về (T+0)</t>
        </is>
      </c>
      <c r="Y263">
        <f>IF(ISNUMBER(S263), ((S263-H263)/H263)-0.004, "")</f>
        <v/>
      </c>
      <c r="Z263">
        <f>IF(ISNUMBER(T263), ((T263-H263)/H263)-0.004, "")</f>
        <v/>
      </c>
      <c r="AA263">
        <f>IF(ISNUMBER(W263), ((W263-H263)/H263)-0.004, IF(P263&gt;0, ((N263-H263)/H263)-0.004, 0))</f>
        <v/>
      </c>
      <c r="AB263">
        <f>IF(AND(ISNUMBER(I263), I263&gt;0, ISNUMBER(O263), O263&gt;0), AA263-((O263-I263)/I263), AA263)</f>
        <v/>
      </c>
      <c r="AC263">
        <f>IF(ISNUMBER(Q263), (Q263-H263)/H263, 0)</f>
        <v/>
      </c>
      <c r="AD263">
        <f>IF(ISNUMBER(R263), (R263-H263)/H263, 0)</f>
        <v/>
      </c>
      <c r="AE263">
        <f>IF(ISNUMBER(Y263), IF(Y263&gt;0, "THẮNG", "THUA"), "CHỜ T+3")</f>
        <v/>
      </c>
      <c r="AF263">
        <f>IF(AND(P263=0, N263=H263, NOT(ISNUMBER(W263))), "ĐANG CHỜ", IF(AA263&gt;0, "THẮNG", "THUA"))</f>
        <v/>
      </c>
      <c r="AG263" t="inlineStr">
        <is>
          <t>https://quickchart.io/chart/render/zf-373ccb69-8206-4757-abcf-d384d603fe03</t>
        </is>
      </c>
      <c r="AH263">
        <f>IF(AG263&lt;&gt;"", IMAGE(AG263, 1), "Chưa có ảnh")</f>
        <v/>
      </c>
    </row>
    <row r="264" ht="95" customHeight="1">
      <c r="A264" t="inlineStr">
        <is>
          <t>2026-10-20</t>
        </is>
      </c>
      <c r="B264" t="inlineStr">
        <is>
          <t>ALGO_16</t>
        </is>
      </c>
      <c r="C264" t="inlineStr">
        <is>
          <t>✨ BỘ 16: GIAO CẮT VÀNG TRUNG HẠN (GOLDEN CROSS SMA20 x SMA50)</t>
        </is>
      </c>
      <c r="D264" t="inlineStr">
        <is>
          <t>#2</t>
        </is>
      </c>
      <c r="E264" t="inlineStr">
        <is>
          <t>MSH</t>
        </is>
      </c>
      <c r="F264" t="inlineStr">
        <is>
          <t>HOSE</t>
        </is>
      </c>
      <c r="G264" t="inlineStr">
        <is>
          <t>Thủy sản &amp; Xuất khẩu</t>
        </is>
      </c>
      <c r="H264" t="n">
        <v>32.6</v>
      </c>
      <c r="I264" t="n">
        <v>1683.09</v>
      </c>
      <c r="J264" t="n">
        <v>37.04</v>
      </c>
      <c r="K264" t="n">
        <v>1.75</v>
      </c>
      <c r="L264" t="n">
        <v>34.92</v>
      </c>
      <c r="M264" t="n">
        <v>31.54</v>
      </c>
      <c r="N264" t="n">
        <v>32.55</v>
      </c>
      <c r="O264" t="n">
        <v>1691.97</v>
      </c>
      <c r="P264" t="n">
        <v>0</v>
      </c>
      <c r="Q264" t="n">
        <v>32.6</v>
      </c>
      <c r="R264" t="n">
        <v>32.55</v>
      </c>
      <c r="S264" t="inlineStr"/>
      <c r="T264" t="inlineStr"/>
      <c r="U264" t="inlineStr"/>
      <c r="V264" t="inlineStr"/>
      <c r="W264" t="inlineStr"/>
      <c r="X264" t="inlineStr">
        <is>
          <t>⏳ Chờ hàng về (T+0)</t>
        </is>
      </c>
      <c r="Y264">
        <f>IF(ISNUMBER(S264), ((S264-H264)/H264)-0.004, "")</f>
        <v/>
      </c>
      <c r="Z264">
        <f>IF(ISNUMBER(T264), ((T264-H264)/H264)-0.004, "")</f>
        <v/>
      </c>
      <c r="AA264">
        <f>IF(ISNUMBER(W264), ((W264-H264)/H264)-0.004, IF(P264&gt;0, ((N264-H264)/H264)-0.004, 0))</f>
        <v/>
      </c>
      <c r="AB264">
        <f>IF(AND(ISNUMBER(I264), I264&gt;0, ISNUMBER(O264), O264&gt;0), AA264-((O264-I264)/I264), AA264)</f>
        <v/>
      </c>
      <c r="AC264">
        <f>IF(ISNUMBER(Q264), (Q264-H264)/H264, 0)</f>
        <v/>
      </c>
      <c r="AD264">
        <f>IF(ISNUMBER(R264), (R264-H264)/H264, 0)</f>
        <v/>
      </c>
      <c r="AE264">
        <f>IF(ISNUMBER(Y264), IF(Y264&gt;0, "THẮNG", "THUA"), "CHỜ T+3")</f>
        <v/>
      </c>
      <c r="AF264">
        <f>IF(AND(P264=0, N264=H264, NOT(ISNUMBER(W264))), "ĐANG CHỜ", IF(AA264&gt;0, "THẮNG", "THUA"))</f>
        <v/>
      </c>
      <c r="AG264" t="inlineStr">
        <is>
          <t>https://quickchart.io/chart/render/zf-3139555c-1397-4826-965e-2959b211e00e</t>
        </is>
      </c>
      <c r="AH264">
        <f>IF(AG264&lt;&gt;"", IMAGE(AG264, 1), "Chưa có ảnh")</f>
        <v/>
      </c>
    </row>
    <row r="265" ht="95" customHeight="1">
      <c r="A265" t="inlineStr">
        <is>
          <t>2026-10-20</t>
        </is>
      </c>
      <c r="B265" t="inlineStr">
        <is>
          <t>ALGO_16</t>
        </is>
      </c>
      <c r="C265" t="inlineStr">
        <is>
          <t>✨ BỘ 16: GIAO CẮT VÀNG TRUNG HẠN (GOLDEN CROSS SMA20 x SMA50)</t>
        </is>
      </c>
      <c r="D265" t="inlineStr">
        <is>
          <t>#3</t>
        </is>
      </c>
      <c r="E265" t="inlineStr">
        <is>
          <t>TCB</t>
        </is>
      </c>
      <c r="F265" t="inlineStr">
        <is>
          <t>HOSE</t>
        </is>
      </c>
      <c r="G265" t="inlineStr">
        <is>
          <t>Ngân hàng</t>
        </is>
      </c>
      <c r="H265" t="n">
        <v>33.75</v>
      </c>
      <c r="I265" t="n">
        <v>1683.09</v>
      </c>
      <c r="J265" t="n">
        <v>33.54</v>
      </c>
      <c r="K265" t="n">
        <v>1.26</v>
      </c>
      <c r="L265" t="n">
        <v>36.56</v>
      </c>
      <c r="M265" t="n">
        <v>32.47</v>
      </c>
      <c r="N265" t="n">
        <v>33.95</v>
      </c>
      <c r="O265" t="n">
        <v>1691.97</v>
      </c>
      <c r="P265" t="n">
        <v>0</v>
      </c>
      <c r="Q265" t="n">
        <v>33.95</v>
      </c>
      <c r="R265" t="n">
        <v>33.75</v>
      </c>
      <c r="S265" t="inlineStr"/>
      <c r="T265" t="inlineStr"/>
      <c r="U265" t="inlineStr"/>
      <c r="V265" t="inlineStr"/>
      <c r="W265" t="inlineStr"/>
      <c r="X265" t="inlineStr">
        <is>
          <t>⏳ Chờ hàng về (T+0)</t>
        </is>
      </c>
      <c r="Y265">
        <f>IF(ISNUMBER(S265), ((S265-H265)/H265)-0.004, "")</f>
        <v/>
      </c>
      <c r="Z265">
        <f>IF(ISNUMBER(T265), ((T265-H265)/H265)-0.004, "")</f>
        <v/>
      </c>
      <c r="AA265">
        <f>IF(ISNUMBER(W265), ((W265-H265)/H265)-0.004, IF(P265&gt;0, ((N265-H265)/H265)-0.004, 0))</f>
        <v/>
      </c>
      <c r="AB265">
        <f>IF(AND(ISNUMBER(I265), I265&gt;0, ISNUMBER(O265), O265&gt;0), AA265-((O265-I265)/I265), AA265)</f>
        <v/>
      </c>
      <c r="AC265">
        <f>IF(ISNUMBER(Q265), (Q265-H265)/H265, 0)</f>
        <v/>
      </c>
      <c r="AD265">
        <f>IF(ISNUMBER(R265), (R265-H265)/H265, 0)</f>
        <v/>
      </c>
      <c r="AE265">
        <f>IF(ISNUMBER(Y265), IF(Y265&gt;0, "THẮNG", "THUA"), "CHỜ T+3")</f>
        <v/>
      </c>
      <c r="AF265">
        <f>IF(AND(P265=0, N265=H265, NOT(ISNUMBER(W265))), "ĐANG CHỜ", IF(AA265&gt;0, "THẮNG", "THUA"))</f>
        <v/>
      </c>
      <c r="AG265" t="inlineStr">
        <is>
          <t>https://quickchart.io/chart/render/zf-8fc3372c-e121-4479-803f-e925a042af00</t>
        </is>
      </c>
      <c r="AH265">
        <f>IF(AG265&lt;&gt;"", IMAGE(AG265, 1), "Chưa có ảnh")</f>
        <v/>
      </c>
    </row>
    <row r="266" ht="95" customHeight="1">
      <c r="A266" t="inlineStr">
        <is>
          <t>2026-10-20</t>
        </is>
      </c>
      <c r="B266" t="inlineStr">
        <is>
          <t>ALGO_16</t>
        </is>
      </c>
      <c r="C266" t="inlineStr">
        <is>
          <t>✨ BỘ 16: GIAO CẮT VÀNG TRUNG HẠN (GOLDEN CROSS SMA20 x SMA50)</t>
        </is>
      </c>
      <c r="D266" t="inlineStr">
        <is>
          <t>#4</t>
        </is>
      </c>
      <c r="E266" t="inlineStr">
        <is>
          <t>GMD</t>
        </is>
      </c>
      <c r="F266" t="inlineStr">
        <is>
          <t>HOSE</t>
        </is>
      </c>
      <c r="G266" t="inlineStr">
        <is>
          <t>Cảng biển &amp; Vận tải</t>
        </is>
      </c>
      <c r="H266" t="n">
        <v>54.3</v>
      </c>
      <c r="I266" t="n">
        <v>1683.09</v>
      </c>
      <c r="J266" t="n">
        <v>29.99</v>
      </c>
      <c r="K266" t="n">
        <v>2.07</v>
      </c>
      <c r="L266" t="n">
        <v>59.53</v>
      </c>
      <c r="M266" t="n">
        <v>51.92</v>
      </c>
      <c r="N266" t="n">
        <v>55</v>
      </c>
      <c r="O266" t="n">
        <v>1691.97</v>
      </c>
      <c r="P266" t="n">
        <v>0</v>
      </c>
      <c r="Q266" t="n">
        <v>55</v>
      </c>
      <c r="R266" t="n">
        <v>54.3</v>
      </c>
      <c r="S266" t="inlineStr"/>
      <c r="T266" t="inlineStr"/>
      <c r="U266" t="inlineStr"/>
      <c r="V266" t="inlineStr"/>
      <c r="W266" t="inlineStr"/>
      <c r="X266" t="inlineStr">
        <is>
          <t>⏳ Chờ hàng về (T+0)</t>
        </is>
      </c>
      <c r="Y266">
        <f>IF(ISNUMBER(S266), ((S266-H266)/H266)-0.004, "")</f>
        <v/>
      </c>
      <c r="Z266">
        <f>IF(ISNUMBER(T266), ((T266-H266)/H266)-0.004, "")</f>
        <v/>
      </c>
      <c r="AA266">
        <f>IF(ISNUMBER(W266), ((W266-H266)/H266)-0.004, IF(P266&gt;0, ((N266-H266)/H266)-0.004, 0))</f>
        <v/>
      </c>
      <c r="AB266">
        <f>IF(AND(ISNUMBER(I266), I266&gt;0, ISNUMBER(O266), O266&gt;0), AA266-((O266-I266)/I266), AA266)</f>
        <v/>
      </c>
      <c r="AC266">
        <f>IF(ISNUMBER(Q266), (Q266-H266)/H266, 0)</f>
        <v/>
      </c>
      <c r="AD266">
        <f>IF(ISNUMBER(R266), (R266-H266)/H266, 0)</f>
        <v/>
      </c>
      <c r="AE266">
        <f>IF(ISNUMBER(Y266), IF(Y266&gt;0, "THẮNG", "THUA"), "CHỜ T+3")</f>
        <v/>
      </c>
      <c r="AF266">
        <f>IF(AND(P266=0, N266=H266, NOT(ISNUMBER(W266))), "ĐANG CHỜ", IF(AA266&gt;0, "THẮNG", "THUA"))</f>
        <v/>
      </c>
      <c r="AG266" t="inlineStr">
        <is>
          <t>https://quickchart.io/chart/render/zf-d089b582-eaab-4084-85e0-95f21033dd05</t>
        </is>
      </c>
      <c r="AH266">
        <f>IF(AG266&lt;&gt;"", IMAGE(AG266, 1), "Chưa có ảnh")</f>
        <v/>
      </c>
    </row>
    <row r="267" ht="95" customHeight="1">
      <c r="A267" t="inlineStr">
        <is>
          <t>2026-10-20</t>
        </is>
      </c>
      <c r="B267" t="inlineStr">
        <is>
          <t>ALGO_17</t>
        </is>
      </c>
      <c r="C267" t="inlineStr">
        <is>
          <t>🌈 BỘ 17: DẢI RUY-BĂNG EMA ĐỒNG THUẬN TĂNG (EMA RIBBON TREND)</t>
        </is>
      </c>
      <c r="D267" t="inlineStr">
        <is>
          <t>#2</t>
        </is>
      </c>
      <c r="E267" t="inlineStr">
        <is>
          <t>PVP</t>
        </is>
      </c>
      <c r="F267" t="inlineStr">
        <is>
          <t>HOSE</t>
        </is>
      </c>
      <c r="G267" t="inlineStr">
        <is>
          <t>Dầu khí &amp; Năng lượng</t>
        </is>
      </c>
      <c r="H267" t="n">
        <v>22.9</v>
      </c>
      <c r="I267" t="n">
        <v>1683.09</v>
      </c>
      <c r="J267" t="n">
        <v>80.03</v>
      </c>
      <c r="K267" t="n">
        <v>0.44</v>
      </c>
      <c r="L267" t="n">
        <v>26.17</v>
      </c>
      <c r="M267" t="n">
        <v>21.41</v>
      </c>
      <c r="N267" t="n">
        <v>22.9</v>
      </c>
      <c r="O267" t="n">
        <v>1691.97</v>
      </c>
      <c r="P267" t="n">
        <v>0</v>
      </c>
      <c r="Q267" t="n">
        <v>22.9</v>
      </c>
      <c r="R267" t="n">
        <v>22.9</v>
      </c>
      <c r="S267" t="inlineStr"/>
      <c r="T267" t="inlineStr"/>
      <c r="U267" t="inlineStr"/>
      <c r="V267" t="inlineStr"/>
      <c r="W267" t="inlineStr"/>
      <c r="X267" t="inlineStr">
        <is>
          <t>⏳ Chờ hàng về (T+0)</t>
        </is>
      </c>
      <c r="Y267">
        <f>IF(ISNUMBER(S267), ((S267-H267)/H267)-0.004, "")</f>
        <v/>
      </c>
      <c r="Z267">
        <f>IF(ISNUMBER(T267), ((T267-H267)/H267)-0.004, "")</f>
        <v/>
      </c>
      <c r="AA267">
        <f>IF(ISNUMBER(W267), ((W267-H267)/H267)-0.004, IF(P267&gt;0, ((N267-H267)/H267)-0.004, 0))</f>
        <v/>
      </c>
      <c r="AB267">
        <f>IF(AND(ISNUMBER(I267), I267&gt;0, ISNUMBER(O267), O267&gt;0), AA267-((O267-I267)/I267), AA267)</f>
        <v/>
      </c>
      <c r="AC267">
        <f>IF(ISNUMBER(Q267), (Q267-H267)/H267, 0)</f>
        <v/>
      </c>
      <c r="AD267">
        <f>IF(ISNUMBER(R267), (R267-H267)/H267, 0)</f>
        <v/>
      </c>
      <c r="AE267">
        <f>IF(ISNUMBER(Y267), IF(Y267&gt;0, "THẮNG", "THUA"), "CHỜ T+3")</f>
        <v/>
      </c>
      <c r="AF267">
        <f>IF(AND(P267=0, N267=H267, NOT(ISNUMBER(W267))), "ĐANG CHỜ", IF(AA267&gt;0, "THẮNG", "THUA"))</f>
        <v/>
      </c>
      <c r="AG267" t="inlineStr">
        <is>
          <t>https://quickchart.io/chart/render/zf-447b941a-48a5-471e-8dfa-e49d04630d53</t>
        </is>
      </c>
      <c r="AH267">
        <f>IF(AG267&lt;&gt;"", IMAGE(AG267, 1), "Chưa có ảnh")</f>
        <v/>
      </c>
    </row>
    <row r="268" ht="95" customHeight="1">
      <c r="A268" t="inlineStr">
        <is>
          <t>2026-10-20</t>
        </is>
      </c>
      <c r="B268" t="inlineStr">
        <is>
          <t>ALGO_18</t>
        </is>
      </c>
      <c r="C268" t="inlineStr">
        <is>
          <t>🔁 BỘ 18: ĐẢO CHIỀU ĐỘNG LƯỢNG STOCHASTIC (STOCHASTIC CROSS)</t>
        </is>
      </c>
      <c r="D268" t="inlineStr">
        <is>
          <t>#1</t>
        </is>
      </c>
      <c r="E268" t="inlineStr">
        <is>
          <t>DPR</t>
        </is>
      </c>
      <c r="F268" t="inlineStr">
        <is>
          <t>HOSE</t>
        </is>
      </c>
      <c r="G268" t="inlineStr">
        <is>
          <t>BĐS Khu Công Nghiệp</t>
        </is>
      </c>
      <c r="H268" t="n">
        <v>37.55</v>
      </c>
      <c r="I268" t="n">
        <v>1683.09</v>
      </c>
      <c r="J268" t="n">
        <v>54.24</v>
      </c>
      <c r="K268" t="n">
        <v>0.31</v>
      </c>
      <c r="L268" t="n">
        <v>40.52</v>
      </c>
      <c r="M268" t="n">
        <v>36.2</v>
      </c>
      <c r="N268" t="n">
        <v>37.65</v>
      </c>
      <c r="O268" t="n">
        <v>1691.97</v>
      </c>
      <c r="P268" t="n">
        <v>0</v>
      </c>
      <c r="Q268" t="n">
        <v>37.65</v>
      </c>
      <c r="R268" t="n">
        <v>37.55</v>
      </c>
      <c r="S268" t="inlineStr"/>
      <c r="T268" t="inlineStr"/>
      <c r="U268" t="inlineStr"/>
      <c r="V268" t="inlineStr"/>
      <c r="W268" t="inlineStr"/>
      <c r="X268" t="inlineStr">
        <is>
          <t>⏳ Chờ hàng về (T+0)</t>
        </is>
      </c>
      <c r="Y268">
        <f>IF(ISNUMBER(S268), ((S268-H268)/H268)-0.004, "")</f>
        <v/>
      </c>
      <c r="Z268">
        <f>IF(ISNUMBER(T268), ((T268-H268)/H268)-0.004, "")</f>
        <v/>
      </c>
      <c r="AA268">
        <f>IF(ISNUMBER(W268), ((W268-H268)/H268)-0.004, IF(P268&gt;0, ((N268-H268)/H268)-0.004, 0))</f>
        <v/>
      </c>
      <c r="AB268">
        <f>IF(AND(ISNUMBER(I268), I268&gt;0, ISNUMBER(O268), O268&gt;0), AA268-((O268-I268)/I268), AA268)</f>
        <v/>
      </c>
      <c r="AC268">
        <f>IF(ISNUMBER(Q268), (Q268-H268)/H268, 0)</f>
        <v/>
      </c>
      <c r="AD268">
        <f>IF(ISNUMBER(R268), (R268-H268)/H268, 0)</f>
        <v/>
      </c>
      <c r="AE268">
        <f>IF(ISNUMBER(Y268), IF(Y268&gt;0, "THẮNG", "THUA"), "CHỜ T+3")</f>
        <v/>
      </c>
      <c r="AF268">
        <f>IF(AND(P268=0, N268=H268, NOT(ISNUMBER(W268))), "ĐANG CHỜ", IF(AA268&gt;0, "THẮNG", "THUA"))</f>
        <v/>
      </c>
      <c r="AG268" t="inlineStr">
        <is>
          <t>https://quickchart.io/chart/render/zf-769b8f50-adb8-4f79-959d-b9caaa4ffafc</t>
        </is>
      </c>
      <c r="AH268">
        <f>IF(AG268&lt;&gt;"", IMAGE(AG268, 1), "Chưa có ảnh")</f>
        <v/>
      </c>
    </row>
    <row r="269" ht="95" customHeight="1">
      <c r="A269" t="inlineStr">
        <is>
          <t>2026-10-20</t>
        </is>
      </c>
      <c r="B269" t="inlineStr">
        <is>
          <t>ALGO_18</t>
        </is>
      </c>
      <c r="C269" t="inlineStr">
        <is>
          <t>🔁 BỘ 18: ĐẢO CHIỀU ĐỘNG LƯỢNG STOCHASTIC (STOCHASTIC CROSS)</t>
        </is>
      </c>
      <c r="D269" t="inlineStr">
        <is>
          <t>#2</t>
        </is>
      </c>
      <c r="E269" t="inlineStr">
        <is>
          <t>APH</t>
        </is>
      </c>
      <c r="F269" t="inlineStr">
        <is>
          <t>HOSE</t>
        </is>
      </c>
      <c r="G269" t="inlineStr">
        <is>
          <t>Hóa chất &amp; Chế biến</t>
        </is>
      </c>
      <c r="H269" t="n">
        <v>7.03</v>
      </c>
      <c r="I269" t="n">
        <v>1683.09</v>
      </c>
      <c r="J269" t="n">
        <v>36.42</v>
      </c>
      <c r="K269" t="n">
        <v>3.09</v>
      </c>
      <c r="L269" t="n">
        <v>7.92</v>
      </c>
      <c r="M269" t="n">
        <v>6.62</v>
      </c>
      <c r="N269" t="n">
        <v>7.03</v>
      </c>
      <c r="O269" t="n">
        <v>1691.97</v>
      </c>
      <c r="P269" t="n">
        <v>0</v>
      </c>
      <c r="Q269" t="n">
        <v>7.03</v>
      </c>
      <c r="R269" t="n">
        <v>7.03</v>
      </c>
      <c r="S269" t="inlineStr"/>
      <c r="T269" t="inlineStr"/>
      <c r="U269" t="inlineStr"/>
      <c r="V269" t="inlineStr"/>
      <c r="W269" t="inlineStr"/>
      <c r="X269" t="inlineStr">
        <is>
          <t>⏳ Chờ hàng về (T+0)</t>
        </is>
      </c>
      <c r="Y269">
        <f>IF(ISNUMBER(S269), ((S269-H269)/H269)-0.004, "")</f>
        <v/>
      </c>
      <c r="Z269">
        <f>IF(ISNUMBER(T269), ((T269-H269)/H269)-0.004, "")</f>
        <v/>
      </c>
      <c r="AA269">
        <f>IF(ISNUMBER(W269), ((W269-H269)/H269)-0.004, IF(P269&gt;0, ((N269-H269)/H269)-0.004, 0))</f>
        <v/>
      </c>
      <c r="AB269">
        <f>IF(AND(ISNUMBER(I269), I269&gt;0, ISNUMBER(O269), O269&gt;0), AA269-((O269-I269)/I269), AA269)</f>
        <v/>
      </c>
      <c r="AC269">
        <f>IF(ISNUMBER(Q269), (Q269-H269)/H269, 0)</f>
        <v/>
      </c>
      <c r="AD269">
        <f>IF(ISNUMBER(R269), (R269-H269)/H269, 0)</f>
        <v/>
      </c>
      <c r="AE269">
        <f>IF(ISNUMBER(Y269), IF(Y269&gt;0, "THẮNG", "THUA"), "CHỜ T+3")</f>
        <v/>
      </c>
      <c r="AF269">
        <f>IF(AND(P269=0, N269=H269, NOT(ISNUMBER(W269))), "ĐANG CHỜ", IF(AA269&gt;0, "THẮNG", "THUA"))</f>
        <v/>
      </c>
      <c r="AG269" t="inlineStr">
        <is>
          <t>https://quickchart.io/chart/render/zf-2f10063a-ddc8-4490-9e87-6a54dc45b754</t>
        </is>
      </c>
      <c r="AH269">
        <f>IF(AG269&lt;&gt;"", IMAGE(AG269, 1), "Chưa có ảnh")</f>
        <v/>
      </c>
    </row>
    <row r="270" ht="95" customHeight="1">
      <c r="A270" t="inlineStr">
        <is>
          <t>2026-10-20</t>
        </is>
      </c>
      <c r="B270" t="inlineStr">
        <is>
          <t>ALGO_18</t>
        </is>
      </c>
      <c r="C270" t="inlineStr">
        <is>
          <t>🔁 BỘ 18: ĐẢO CHIỀU ĐỘNG LƯỢNG STOCHASTIC (STOCHASTIC CROSS)</t>
        </is>
      </c>
      <c r="D270" t="inlineStr">
        <is>
          <t>#3</t>
        </is>
      </c>
      <c r="E270" t="inlineStr">
        <is>
          <t>PVP</t>
        </is>
      </c>
      <c r="F270" t="inlineStr">
        <is>
          <t>HOSE</t>
        </is>
      </c>
      <c r="G270" t="inlineStr">
        <is>
          <t>Dầu khí &amp; Năng lượng</t>
        </is>
      </c>
      <c r="H270" t="n">
        <v>22.9</v>
      </c>
      <c r="I270" t="n">
        <v>1683.09</v>
      </c>
      <c r="J270" t="n">
        <v>19.11</v>
      </c>
      <c r="K270" t="n">
        <v>0.44</v>
      </c>
      <c r="L270" t="n">
        <v>26.17</v>
      </c>
      <c r="M270" t="n">
        <v>21.41</v>
      </c>
      <c r="N270" t="n">
        <v>22.9</v>
      </c>
      <c r="O270" t="n">
        <v>1691.97</v>
      </c>
      <c r="P270" t="n">
        <v>0</v>
      </c>
      <c r="Q270" t="n">
        <v>22.9</v>
      </c>
      <c r="R270" t="n">
        <v>22.9</v>
      </c>
      <c r="S270" t="inlineStr"/>
      <c r="T270" t="inlineStr"/>
      <c r="U270" t="inlineStr"/>
      <c r="V270" t="inlineStr"/>
      <c r="W270" t="inlineStr"/>
      <c r="X270" t="inlineStr">
        <is>
          <t>⏳ Chờ hàng về (T+0)</t>
        </is>
      </c>
      <c r="Y270">
        <f>IF(ISNUMBER(S270), ((S270-H270)/H270)-0.004, "")</f>
        <v/>
      </c>
      <c r="Z270">
        <f>IF(ISNUMBER(T270), ((T270-H270)/H270)-0.004, "")</f>
        <v/>
      </c>
      <c r="AA270">
        <f>IF(ISNUMBER(W270), ((W270-H270)/H270)-0.004, IF(P270&gt;0, ((N270-H270)/H270)-0.004, 0))</f>
        <v/>
      </c>
      <c r="AB270">
        <f>IF(AND(ISNUMBER(I270), I270&gt;0, ISNUMBER(O270), O270&gt;0), AA270-((O270-I270)/I270), AA270)</f>
        <v/>
      </c>
      <c r="AC270">
        <f>IF(ISNUMBER(Q270), (Q270-H270)/H270, 0)</f>
        <v/>
      </c>
      <c r="AD270">
        <f>IF(ISNUMBER(R270), (R270-H270)/H270, 0)</f>
        <v/>
      </c>
      <c r="AE270">
        <f>IF(ISNUMBER(Y270), IF(Y270&gt;0, "THẮNG", "THUA"), "CHỜ T+3")</f>
        <v/>
      </c>
      <c r="AF270">
        <f>IF(AND(P270=0, N270=H270, NOT(ISNUMBER(W270))), "ĐANG CHỜ", IF(AA270&gt;0, "THẮNG", "THUA"))</f>
        <v/>
      </c>
      <c r="AG270" t="inlineStr">
        <is>
          <t>https://quickchart.io/chart/render/zf-447b941a-48a5-471e-8dfa-e49d04630d53</t>
        </is>
      </c>
      <c r="AH270">
        <f>IF(AG270&lt;&gt;"", IMAGE(AG270, 1), "Chưa có ảnh")</f>
        <v/>
      </c>
    </row>
    <row r="271" ht="95" customHeight="1">
      <c r="A271" t="inlineStr">
        <is>
          <t>2026-10-20</t>
        </is>
      </c>
      <c r="B271" t="inlineStr">
        <is>
          <t>ALGO_19</t>
        </is>
      </c>
      <c r="C271" t="inlineStr">
        <is>
          <t>⚡ BỘ 19: BỨT PHÁ XUNG LỰC ĐỘNG LƯỢNG CCI &gt; 100 (CCI THRUST)</t>
        </is>
      </c>
      <c r="D271" t="inlineStr">
        <is>
          <t>#2</t>
        </is>
      </c>
      <c r="E271" t="inlineStr">
        <is>
          <t>CTS</t>
        </is>
      </c>
      <c r="F271" t="inlineStr">
        <is>
          <t>HOSE</t>
        </is>
      </c>
      <c r="G271" t="inlineStr">
        <is>
          <t>Chứng khoán</t>
        </is>
      </c>
      <c r="H271" t="n">
        <v>21.65</v>
      </c>
      <c r="I271" t="n">
        <v>1683.09</v>
      </c>
      <c r="J271" t="n">
        <v>67.87</v>
      </c>
      <c r="K271" t="n">
        <v>2.26</v>
      </c>
      <c r="L271" t="n">
        <v>24.73</v>
      </c>
      <c r="M271" t="n">
        <v>20.25</v>
      </c>
      <c r="N271" t="n">
        <v>21.8</v>
      </c>
      <c r="O271" t="n">
        <v>1691.97</v>
      </c>
      <c r="P271" t="n">
        <v>0</v>
      </c>
      <c r="Q271" t="n">
        <v>21.8</v>
      </c>
      <c r="R271" t="n">
        <v>21.65</v>
      </c>
      <c r="S271" t="inlineStr"/>
      <c r="T271" t="inlineStr"/>
      <c r="U271" t="inlineStr"/>
      <c r="V271" t="inlineStr"/>
      <c r="W271" t="inlineStr"/>
      <c r="X271" t="inlineStr">
        <is>
          <t>⏳ Chờ hàng về (T+0)</t>
        </is>
      </c>
      <c r="Y271">
        <f>IF(ISNUMBER(S271), ((S271-H271)/H271)-0.004, "")</f>
        <v/>
      </c>
      <c r="Z271">
        <f>IF(ISNUMBER(T271), ((T271-H271)/H271)-0.004, "")</f>
        <v/>
      </c>
      <c r="AA271">
        <f>IF(ISNUMBER(W271), ((W271-H271)/H271)-0.004, IF(P271&gt;0, ((N271-H271)/H271)-0.004, 0))</f>
        <v/>
      </c>
      <c r="AB271">
        <f>IF(AND(ISNUMBER(I271), I271&gt;0, ISNUMBER(O271), O271&gt;0), AA271-((O271-I271)/I271), AA271)</f>
        <v/>
      </c>
      <c r="AC271">
        <f>IF(ISNUMBER(Q271), (Q271-H271)/H271, 0)</f>
        <v/>
      </c>
      <c r="AD271">
        <f>IF(ISNUMBER(R271), (R271-H271)/H271, 0)</f>
        <v/>
      </c>
      <c r="AE271">
        <f>IF(ISNUMBER(Y271), IF(Y271&gt;0, "THẮNG", "THUA"), "CHỜ T+3")</f>
        <v/>
      </c>
      <c r="AF271">
        <f>IF(AND(P271=0, N271=H271, NOT(ISNUMBER(W271))), "ĐANG CHỜ", IF(AA271&gt;0, "THẮNG", "THUA"))</f>
        <v/>
      </c>
      <c r="AG271" t="inlineStr">
        <is>
          <t>https://quickchart.io/chart/render/zf-7b24464d-d4eb-4fcb-b334-fcecdd7164c7</t>
        </is>
      </c>
      <c r="AH271">
        <f>IF(AG271&lt;&gt;"", IMAGE(AG271, 1), "Chưa có ảnh")</f>
        <v/>
      </c>
    </row>
    <row r="272" ht="95" customHeight="1">
      <c r="A272" t="inlineStr">
        <is>
          <t>2026-10-20</t>
        </is>
      </c>
      <c r="B272" t="inlineStr">
        <is>
          <t>ALGO_19</t>
        </is>
      </c>
      <c r="C272" t="inlineStr">
        <is>
          <t>⚡ BỘ 19: BỨT PHÁ XUNG LỰC ĐỘNG LƯỢNG CCI &gt; 100 (CCI THRUST)</t>
        </is>
      </c>
      <c r="D272" t="inlineStr">
        <is>
          <t>#4</t>
        </is>
      </c>
      <c r="E272" t="inlineStr">
        <is>
          <t>NKG</t>
        </is>
      </c>
      <c r="F272" t="inlineStr">
        <is>
          <t>HOSE</t>
        </is>
      </c>
      <c r="G272" t="inlineStr">
        <is>
          <t>Thép &amp; VLXD</t>
        </is>
      </c>
      <c r="H272" t="n">
        <v>10.75</v>
      </c>
      <c r="I272" t="n">
        <v>1683.09</v>
      </c>
      <c r="J272" t="n">
        <v>62.15</v>
      </c>
      <c r="K272" t="n">
        <v>1.6</v>
      </c>
      <c r="L272" t="n">
        <v>12.07</v>
      </c>
      <c r="M272" t="n">
        <v>10.15</v>
      </c>
      <c r="N272" t="n">
        <v>11.2</v>
      </c>
      <c r="O272" t="n">
        <v>1691.97</v>
      </c>
      <c r="P272" t="n">
        <v>0</v>
      </c>
      <c r="Q272" t="n">
        <v>11.2</v>
      </c>
      <c r="R272" t="n">
        <v>10.75</v>
      </c>
      <c r="S272" t="inlineStr"/>
      <c r="T272" t="inlineStr"/>
      <c r="U272" t="inlineStr"/>
      <c r="V272" t="inlineStr"/>
      <c r="W272" t="inlineStr"/>
      <c r="X272" t="inlineStr">
        <is>
          <t>⏳ Chờ hàng về (T+0)</t>
        </is>
      </c>
      <c r="Y272">
        <f>IF(ISNUMBER(S272), ((S272-H272)/H272)-0.004, "")</f>
        <v/>
      </c>
      <c r="Z272">
        <f>IF(ISNUMBER(T272), ((T272-H272)/H272)-0.004, "")</f>
        <v/>
      </c>
      <c r="AA272">
        <f>IF(ISNUMBER(W272), ((W272-H272)/H272)-0.004, IF(P272&gt;0, ((N272-H272)/H272)-0.004, 0))</f>
        <v/>
      </c>
      <c r="AB272">
        <f>IF(AND(ISNUMBER(I272), I272&gt;0, ISNUMBER(O272), O272&gt;0), AA272-((O272-I272)/I272), AA272)</f>
        <v/>
      </c>
      <c r="AC272">
        <f>IF(ISNUMBER(Q272), (Q272-H272)/H272, 0)</f>
        <v/>
      </c>
      <c r="AD272">
        <f>IF(ISNUMBER(R272), (R272-H272)/H272, 0)</f>
        <v/>
      </c>
      <c r="AE272">
        <f>IF(ISNUMBER(Y272), IF(Y272&gt;0, "THẮNG", "THUA"), "CHỜ T+3")</f>
        <v/>
      </c>
      <c r="AF272">
        <f>IF(AND(P272=0, N272=H272, NOT(ISNUMBER(W272))), "ĐANG CHỜ", IF(AA272&gt;0, "THẮNG", "THUA"))</f>
        <v/>
      </c>
      <c r="AG272" t="inlineStr">
        <is>
          <t>https://quickchart.io/chart/render/zf-e8a6e2a9-72d6-4197-891d-71bce73638b0</t>
        </is>
      </c>
      <c r="AH272">
        <f>IF(AG272&lt;&gt;"", IMAGE(AG272, 1), "Chưa có ảnh")</f>
        <v/>
      </c>
    </row>
    <row r="273" ht="95" customHeight="1">
      <c r="A273" t="inlineStr">
        <is>
          <t>2026-10-20</t>
        </is>
      </c>
      <c r="B273" t="inlineStr">
        <is>
          <t>ALGO_19</t>
        </is>
      </c>
      <c r="C273" t="inlineStr">
        <is>
          <t>⚡ BỘ 19: BỨT PHÁ XUNG LỰC ĐỘNG LƯỢNG CCI &gt; 100 (CCI THRUST)</t>
        </is>
      </c>
      <c r="D273" t="inlineStr">
        <is>
          <t>#5</t>
        </is>
      </c>
      <c r="E273" t="inlineStr">
        <is>
          <t>NT2</t>
        </is>
      </c>
      <c r="F273" t="inlineStr">
        <is>
          <t>HOSE</t>
        </is>
      </c>
      <c r="G273" t="inlineStr">
        <is>
          <t>Dầu khí &amp; Năng lượng</t>
        </is>
      </c>
      <c r="H273" t="n">
        <v>24.15</v>
      </c>
      <c r="I273" t="n">
        <v>1683.09</v>
      </c>
      <c r="J273" t="n">
        <v>61.2</v>
      </c>
      <c r="K273" t="n">
        <v>2.06</v>
      </c>
      <c r="L273" t="n">
        <v>26.41</v>
      </c>
      <c r="M273" t="n">
        <v>23.12</v>
      </c>
      <c r="N273" t="n">
        <v>24.1</v>
      </c>
      <c r="O273" t="n">
        <v>1691.97</v>
      </c>
      <c r="P273" t="n">
        <v>0</v>
      </c>
      <c r="Q273" t="n">
        <v>24.15</v>
      </c>
      <c r="R273" t="n">
        <v>24.1</v>
      </c>
      <c r="S273" t="inlineStr"/>
      <c r="T273" t="inlineStr"/>
      <c r="U273" t="inlineStr"/>
      <c r="V273" t="inlineStr"/>
      <c r="W273" t="inlineStr"/>
      <c r="X273" t="inlineStr">
        <is>
          <t>⏳ Chờ hàng về (T+0)</t>
        </is>
      </c>
      <c r="Y273">
        <f>IF(ISNUMBER(S273), ((S273-H273)/H273)-0.004, "")</f>
        <v/>
      </c>
      <c r="Z273">
        <f>IF(ISNUMBER(T273), ((T273-H273)/H273)-0.004, "")</f>
        <v/>
      </c>
      <c r="AA273">
        <f>IF(ISNUMBER(W273), ((W273-H273)/H273)-0.004, IF(P273&gt;0, ((N273-H273)/H273)-0.004, 0))</f>
        <v/>
      </c>
      <c r="AB273">
        <f>IF(AND(ISNUMBER(I273), I273&gt;0, ISNUMBER(O273), O273&gt;0), AA273-((O273-I273)/I273), AA273)</f>
        <v/>
      </c>
      <c r="AC273">
        <f>IF(ISNUMBER(Q273), (Q273-H273)/H273, 0)</f>
        <v/>
      </c>
      <c r="AD273">
        <f>IF(ISNUMBER(R273), (R273-H273)/H273, 0)</f>
        <v/>
      </c>
      <c r="AE273">
        <f>IF(ISNUMBER(Y273), IF(Y273&gt;0, "THẮNG", "THUA"), "CHỜ T+3")</f>
        <v/>
      </c>
      <c r="AF273">
        <f>IF(AND(P273=0, N273=H273, NOT(ISNUMBER(W273))), "ĐANG CHỜ", IF(AA273&gt;0, "THẮNG", "THUA"))</f>
        <v/>
      </c>
      <c r="AG273" t="inlineStr">
        <is>
          <t>https://quickchart.io/chart/render/zf-4fd29ba1-f1ff-4537-8249-a3a809db845b</t>
        </is>
      </c>
      <c r="AH273">
        <f>IF(AG273&lt;&gt;"", IMAGE(AG273, 1), "Chưa có ảnh")</f>
        <v/>
      </c>
    </row>
    <row r="274" ht="95" customHeight="1">
      <c r="A274" t="inlineStr">
        <is>
          <t>2026-10-20</t>
        </is>
      </c>
      <c r="B274" t="inlineStr">
        <is>
          <t>ALGO_22</t>
        </is>
      </c>
      <c r="C274" t="inlineStr">
        <is>
          <t>🛡️ BỘ 22: LÁ CHẮN PHÂN KỲ NGƯỢC BÃO VN-INDEX (ANTI-INDEX SHIELD)</t>
        </is>
      </c>
      <c r="D274" t="inlineStr">
        <is>
          <t>#2</t>
        </is>
      </c>
      <c r="E274" t="inlineStr">
        <is>
          <t>CTS</t>
        </is>
      </c>
      <c r="F274" t="inlineStr">
        <is>
          <t>HOSE</t>
        </is>
      </c>
      <c r="G274" t="inlineStr">
        <is>
          <t>Chứng khoán</t>
        </is>
      </c>
      <c r="H274" t="n">
        <v>21.65</v>
      </c>
      <c r="I274" t="n">
        <v>1683.09</v>
      </c>
      <c r="J274" t="n">
        <v>76.61</v>
      </c>
      <c r="K274" t="n">
        <v>2.26</v>
      </c>
      <c r="L274" t="n">
        <v>24.73</v>
      </c>
      <c r="M274" t="n">
        <v>20.25</v>
      </c>
      <c r="N274" t="n">
        <v>21.8</v>
      </c>
      <c r="O274" t="n">
        <v>1691.97</v>
      </c>
      <c r="P274" t="n">
        <v>0</v>
      </c>
      <c r="Q274" t="n">
        <v>21.8</v>
      </c>
      <c r="R274" t="n">
        <v>21.65</v>
      </c>
      <c r="S274" t="inlineStr"/>
      <c r="T274" t="inlineStr"/>
      <c r="U274" t="inlineStr"/>
      <c r="V274" t="inlineStr"/>
      <c r="W274" t="inlineStr"/>
      <c r="X274" t="inlineStr">
        <is>
          <t>⏳ Chờ hàng về (T+0)</t>
        </is>
      </c>
      <c r="Y274">
        <f>IF(ISNUMBER(S274), ((S274-H274)/H274)-0.004, "")</f>
        <v/>
      </c>
      <c r="Z274">
        <f>IF(ISNUMBER(T274), ((T274-H274)/H274)-0.004, "")</f>
        <v/>
      </c>
      <c r="AA274">
        <f>IF(ISNUMBER(W274), ((W274-H274)/H274)-0.004, IF(P274&gt;0, ((N274-H274)/H274)-0.004, 0))</f>
        <v/>
      </c>
      <c r="AB274">
        <f>IF(AND(ISNUMBER(I274), I274&gt;0, ISNUMBER(O274), O274&gt;0), AA274-((O274-I274)/I274), AA274)</f>
        <v/>
      </c>
      <c r="AC274">
        <f>IF(ISNUMBER(Q274), (Q274-H274)/H274, 0)</f>
        <v/>
      </c>
      <c r="AD274">
        <f>IF(ISNUMBER(R274), (R274-H274)/H274, 0)</f>
        <v/>
      </c>
      <c r="AE274">
        <f>IF(ISNUMBER(Y274), IF(Y274&gt;0, "THẮNG", "THUA"), "CHỜ T+3")</f>
        <v/>
      </c>
      <c r="AF274">
        <f>IF(AND(P274=0, N274=H274, NOT(ISNUMBER(W274))), "ĐANG CHỜ", IF(AA274&gt;0, "THẮNG", "THUA"))</f>
        <v/>
      </c>
      <c r="AG274" t="inlineStr">
        <is>
          <t>https://quickchart.io/chart/render/zf-7b24464d-d4eb-4fcb-b334-fcecdd7164c7</t>
        </is>
      </c>
      <c r="AH274">
        <f>IF(AG274&lt;&gt;"", IMAGE(AG274, 1), "Chưa có ảnh")</f>
        <v/>
      </c>
    </row>
    <row r="275" ht="95" customHeight="1">
      <c r="A275" t="inlineStr">
        <is>
          <t>2026-10-20</t>
        </is>
      </c>
      <c r="B275" t="inlineStr">
        <is>
          <t>ALGO_22</t>
        </is>
      </c>
      <c r="C275" t="inlineStr">
        <is>
          <t>🛡️ BỘ 22: LÁ CHẮN PHÂN KỲ NGƯỢC BÃO VN-INDEX (ANTI-INDEX SHIELD)</t>
        </is>
      </c>
      <c r="D275" t="inlineStr">
        <is>
          <t>#3</t>
        </is>
      </c>
      <c r="E275" t="inlineStr">
        <is>
          <t>CTD</t>
        </is>
      </c>
      <c r="F275" t="inlineStr">
        <is>
          <t>HOSE</t>
        </is>
      </c>
      <c r="G275" t="inlineStr">
        <is>
          <t>Đầu tư công &amp; Xây dựng</t>
        </is>
      </c>
      <c r="H275" t="n">
        <v>65.59999999999999</v>
      </c>
      <c r="I275" t="n">
        <v>1683.09</v>
      </c>
      <c r="J275" t="n">
        <v>76.28</v>
      </c>
      <c r="K275" t="n">
        <v>3.01</v>
      </c>
      <c r="L275" t="n">
        <v>71.98999999999999</v>
      </c>
      <c r="M275" t="n">
        <v>62.7</v>
      </c>
      <c r="N275" t="n">
        <v>66</v>
      </c>
      <c r="O275" t="n">
        <v>1691.97</v>
      </c>
      <c r="P275" t="n">
        <v>0</v>
      </c>
      <c r="Q275" t="n">
        <v>66</v>
      </c>
      <c r="R275" t="n">
        <v>65.59999999999999</v>
      </c>
      <c r="S275" t="inlineStr"/>
      <c r="T275" t="inlineStr"/>
      <c r="U275" t="inlineStr"/>
      <c r="V275" t="inlineStr"/>
      <c r="W275" t="inlineStr"/>
      <c r="X275" t="inlineStr">
        <is>
          <t>⏳ Chờ hàng về (T+0)</t>
        </is>
      </c>
      <c r="Y275">
        <f>IF(ISNUMBER(S275), ((S275-H275)/H275)-0.004, "")</f>
        <v/>
      </c>
      <c r="Z275">
        <f>IF(ISNUMBER(T275), ((T275-H275)/H275)-0.004, "")</f>
        <v/>
      </c>
      <c r="AA275">
        <f>IF(ISNUMBER(W275), ((W275-H275)/H275)-0.004, IF(P275&gt;0, ((N275-H275)/H275)-0.004, 0))</f>
        <v/>
      </c>
      <c r="AB275">
        <f>IF(AND(ISNUMBER(I275), I275&gt;0, ISNUMBER(O275), O275&gt;0), AA275-((O275-I275)/I275), AA275)</f>
        <v/>
      </c>
      <c r="AC275">
        <f>IF(ISNUMBER(Q275), (Q275-H275)/H275, 0)</f>
        <v/>
      </c>
      <c r="AD275">
        <f>IF(ISNUMBER(R275), (R275-H275)/H275, 0)</f>
        <v/>
      </c>
      <c r="AE275">
        <f>IF(ISNUMBER(Y275), IF(Y275&gt;0, "THẮNG", "THUA"), "CHỜ T+3")</f>
        <v/>
      </c>
      <c r="AF275">
        <f>IF(AND(P275=0, N275=H275, NOT(ISNUMBER(W275))), "ĐANG CHỜ", IF(AA275&gt;0, "THẮNG", "THUA"))</f>
        <v/>
      </c>
      <c r="AG275" t="inlineStr">
        <is>
          <t>https://quickchart.io/chart/render/zf-5bec7212-a640-490f-a736-79c4380dc775</t>
        </is>
      </c>
      <c r="AH275">
        <f>IF(AG275&lt;&gt;"", IMAGE(AG275, 1), "Chưa có ảnh")</f>
        <v/>
      </c>
    </row>
    <row r="276" ht="95" customHeight="1">
      <c r="A276" t="inlineStr">
        <is>
          <t>2026-10-20</t>
        </is>
      </c>
      <c r="B276" t="inlineStr">
        <is>
          <t>ALGO_22</t>
        </is>
      </c>
      <c r="C276" t="inlineStr">
        <is>
          <t>🛡️ BỘ 22: LÁ CHẮN PHÂN KỲ NGƯỢC BÃO VN-INDEX (ANTI-INDEX SHIELD)</t>
        </is>
      </c>
      <c r="D276" t="inlineStr">
        <is>
          <t>#4</t>
        </is>
      </c>
      <c r="E276" t="inlineStr">
        <is>
          <t>TVN</t>
        </is>
      </c>
      <c r="F276" t="inlineStr">
        <is>
          <t>UPCOM</t>
        </is>
      </c>
      <c r="G276" t="inlineStr">
        <is>
          <t>Thép &amp; VLXD</t>
        </is>
      </c>
      <c r="H276" t="n">
        <v>10.1</v>
      </c>
      <c r="I276" t="n">
        <v>1683.09</v>
      </c>
      <c r="J276" t="n">
        <v>70.41</v>
      </c>
      <c r="K276" t="n">
        <v>1.82</v>
      </c>
      <c r="L276" t="n">
        <v>11.54</v>
      </c>
      <c r="M276" t="n">
        <v>9.44</v>
      </c>
      <c r="N276" t="n">
        <v>10.3</v>
      </c>
      <c r="O276" t="n">
        <v>1691.97</v>
      </c>
      <c r="P276" t="n">
        <v>0</v>
      </c>
      <c r="Q276" t="n">
        <v>10.3</v>
      </c>
      <c r="R276" t="n">
        <v>10.1</v>
      </c>
      <c r="S276" t="inlineStr"/>
      <c r="T276" t="inlineStr"/>
      <c r="U276" t="inlineStr"/>
      <c r="V276" t="inlineStr"/>
      <c r="W276" t="inlineStr"/>
      <c r="X276" t="inlineStr">
        <is>
          <t>⏳ Chờ hàng về (T+0)</t>
        </is>
      </c>
      <c r="Y276">
        <f>IF(ISNUMBER(S276), ((S276-H276)/H276)-0.004, "")</f>
        <v/>
      </c>
      <c r="Z276">
        <f>IF(ISNUMBER(T276), ((T276-H276)/H276)-0.004, "")</f>
        <v/>
      </c>
      <c r="AA276">
        <f>IF(ISNUMBER(W276), ((W276-H276)/H276)-0.004, IF(P276&gt;0, ((N276-H276)/H276)-0.004, 0))</f>
        <v/>
      </c>
      <c r="AB276">
        <f>IF(AND(ISNUMBER(I276), I276&gt;0, ISNUMBER(O276), O276&gt;0), AA276-((O276-I276)/I276), AA276)</f>
        <v/>
      </c>
      <c r="AC276">
        <f>IF(ISNUMBER(Q276), (Q276-H276)/H276, 0)</f>
        <v/>
      </c>
      <c r="AD276">
        <f>IF(ISNUMBER(R276), (R276-H276)/H276, 0)</f>
        <v/>
      </c>
      <c r="AE276">
        <f>IF(ISNUMBER(Y276), IF(Y276&gt;0, "THẮNG", "THUA"), "CHỜ T+3")</f>
        <v/>
      </c>
      <c r="AF276">
        <f>IF(AND(P276=0, N276=H276, NOT(ISNUMBER(W276))), "ĐANG CHỜ", IF(AA276&gt;0, "THẮNG", "THUA"))</f>
        <v/>
      </c>
      <c r="AG276" t="inlineStr">
        <is>
          <t>https://quickchart.io/chart/render/zf-373ccb69-8206-4757-abcf-d384d603fe03</t>
        </is>
      </c>
      <c r="AH276">
        <f>IF(AG276&lt;&gt;"", IMAGE(AG276, 1), "Chưa có ảnh")</f>
        <v/>
      </c>
    </row>
    <row r="277" ht="95" customHeight="1">
      <c r="A277" t="inlineStr">
        <is>
          <t>2026-10-20</t>
        </is>
      </c>
      <c r="B277" t="inlineStr">
        <is>
          <t>ALGO_22</t>
        </is>
      </c>
      <c r="C277" t="inlineStr">
        <is>
          <t>🛡️ BỘ 22: LÁ CHẮN PHÂN KỲ NGƯỢC BÃO VN-INDEX (ANTI-INDEX SHIELD)</t>
        </is>
      </c>
      <c r="D277" t="inlineStr">
        <is>
          <t>#5</t>
        </is>
      </c>
      <c r="E277" t="inlineStr">
        <is>
          <t>NKG</t>
        </is>
      </c>
      <c r="F277" t="inlineStr">
        <is>
          <t>HOSE</t>
        </is>
      </c>
      <c r="G277" t="inlineStr">
        <is>
          <t>Thép &amp; VLXD</t>
        </is>
      </c>
      <c r="H277" t="n">
        <v>10.75</v>
      </c>
      <c r="I277" t="n">
        <v>1683.09</v>
      </c>
      <c r="J277" t="n">
        <v>68.26000000000001</v>
      </c>
      <c r="K277" t="n">
        <v>1.6</v>
      </c>
      <c r="L277" t="n">
        <v>12.07</v>
      </c>
      <c r="M277" t="n">
        <v>10.15</v>
      </c>
      <c r="N277" t="n">
        <v>11.2</v>
      </c>
      <c r="O277" t="n">
        <v>1691.97</v>
      </c>
      <c r="P277" t="n">
        <v>0</v>
      </c>
      <c r="Q277" t="n">
        <v>11.2</v>
      </c>
      <c r="R277" t="n">
        <v>10.75</v>
      </c>
      <c r="S277" t="inlineStr"/>
      <c r="T277" t="inlineStr"/>
      <c r="U277" t="inlineStr"/>
      <c r="V277" t="inlineStr"/>
      <c r="W277" t="inlineStr"/>
      <c r="X277" t="inlineStr">
        <is>
          <t>⏳ Chờ hàng về (T+0)</t>
        </is>
      </c>
      <c r="Y277">
        <f>IF(ISNUMBER(S277), ((S277-H277)/H277)-0.004, "")</f>
        <v/>
      </c>
      <c r="Z277">
        <f>IF(ISNUMBER(T277), ((T277-H277)/H277)-0.004, "")</f>
        <v/>
      </c>
      <c r="AA277">
        <f>IF(ISNUMBER(W277), ((W277-H277)/H277)-0.004, IF(P277&gt;0, ((N277-H277)/H277)-0.004, 0))</f>
        <v/>
      </c>
      <c r="AB277">
        <f>IF(AND(ISNUMBER(I277), I277&gt;0, ISNUMBER(O277), O277&gt;0), AA277-((O277-I277)/I277), AA277)</f>
        <v/>
      </c>
      <c r="AC277">
        <f>IF(ISNUMBER(Q277), (Q277-H277)/H277, 0)</f>
        <v/>
      </c>
      <c r="AD277">
        <f>IF(ISNUMBER(R277), (R277-H277)/H277, 0)</f>
        <v/>
      </c>
      <c r="AE277">
        <f>IF(ISNUMBER(Y277), IF(Y277&gt;0, "THẮNG", "THUA"), "CHỜ T+3")</f>
        <v/>
      </c>
      <c r="AF277">
        <f>IF(AND(P277=0, N277=H277, NOT(ISNUMBER(W277))), "ĐANG CHỜ", IF(AA277&gt;0, "THẮNG", "THUA"))</f>
        <v/>
      </c>
      <c r="AG277" t="inlineStr">
        <is>
          <t>https://quickchart.io/chart/render/zf-e8a6e2a9-72d6-4197-891d-71bce73638b0</t>
        </is>
      </c>
      <c r="AH277">
        <f>IF(AG277&lt;&gt;"", IMAGE(AG277, 1), "Chưa có ảnh")</f>
        <v/>
      </c>
    </row>
    <row r="278" ht="95" customHeight="1">
      <c r="A278" t="inlineStr">
        <is>
          <t>2026-10-20</t>
        </is>
      </c>
      <c r="B278" t="inlineStr">
        <is>
          <t>ALGO_23</t>
        </is>
      </c>
      <c r="C278" t="inlineStr">
        <is>
          <t>🏦 BỘ 23: BỨT PHÁ GIÁ VỐN TỔ CHỨC VWMA (VWMA BREAKOUT)</t>
        </is>
      </c>
      <c r="D278" t="inlineStr">
        <is>
          <t>#1</t>
        </is>
      </c>
      <c r="E278" t="inlineStr">
        <is>
          <t>DPG</t>
        </is>
      </c>
      <c r="F278" t="inlineStr">
        <is>
          <t>HOSE</t>
        </is>
      </c>
      <c r="G278" t="inlineStr">
        <is>
          <t>Đầu tư công &amp; Xây dựng</t>
        </is>
      </c>
      <c r="H278" t="n">
        <v>28.5</v>
      </c>
      <c r="I278" t="n">
        <v>1683.09</v>
      </c>
      <c r="J278" t="n">
        <v>41.44</v>
      </c>
      <c r="K278" t="n">
        <v>2.18</v>
      </c>
      <c r="L278" t="n">
        <v>31.67</v>
      </c>
      <c r="M278" t="n">
        <v>27.06</v>
      </c>
      <c r="N278" t="n">
        <v>29.5</v>
      </c>
      <c r="O278" t="n">
        <v>1691.97</v>
      </c>
      <c r="P278" t="n">
        <v>0</v>
      </c>
      <c r="Q278" t="n">
        <v>29.5</v>
      </c>
      <c r="R278" t="n">
        <v>28.5</v>
      </c>
      <c r="S278" t="inlineStr"/>
      <c r="T278" t="inlineStr"/>
      <c r="U278" t="inlineStr"/>
      <c r="V278" t="inlineStr"/>
      <c r="W278" t="inlineStr"/>
      <c r="X278" t="inlineStr">
        <is>
          <t>⏳ Chờ hàng về (T+0)</t>
        </is>
      </c>
      <c r="Y278">
        <f>IF(ISNUMBER(S278), ((S278-H278)/H278)-0.004, "")</f>
        <v/>
      </c>
      <c r="Z278">
        <f>IF(ISNUMBER(T278), ((T278-H278)/H278)-0.004, "")</f>
        <v/>
      </c>
      <c r="AA278">
        <f>IF(ISNUMBER(W278), ((W278-H278)/H278)-0.004, IF(P278&gt;0, ((N278-H278)/H278)-0.004, 0))</f>
        <v/>
      </c>
      <c r="AB278">
        <f>IF(AND(ISNUMBER(I278), I278&gt;0, ISNUMBER(O278), O278&gt;0), AA278-((O278-I278)/I278), AA278)</f>
        <v/>
      </c>
      <c r="AC278">
        <f>IF(ISNUMBER(Q278), (Q278-H278)/H278, 0)</f>
        <v/>
      </c>
      <c r="AD278">
        <f>IF(ISNUMBER(R278), (R278-H278)/H278, 0)</f>
        <v/>
      </c>
      <c r="AE278">
        <f>IF(ISNUMBER(Y278), IF(Y278&gt;0, "THẮNG", "THUA"), "CHỜ T+3")</f>
        <v/>
      </c>
      <c r="AF278">
        <f>IF(AND(P278=0, N278=H278, NOT(ISNUMBER(W278))), "ĐANG CHỜ", IF(AA278&gt;0, "THẮNG", "THUA"))</f>
        <v/>
      </c>
      <c r="AG278" t="inlineStr">
        <is>
          <t>https://quickchart.io/chart/render/zf-6429fdc6-c258-4380-a0bb-2217cc7ba3b7</t>
        </is>
      </c>
      <c r="AH278">
        <f>IF(AG278&lt;&gt;"", IMAGE(AG278, 1), "Chưa có ảnh")</f>
        <v/>
      </c>
    </row>
    <row r="279" ht="95" customHeight="1">
      <c r="A279" t="inlineStr">
        <is>
          <t>2026-10-20</t>
        </is>
      </c>
      <c r="B279" t="inlineStr">
        <is>
          <t>ALGO_23</t>
        </is>
      </c>
      <c r="C279" t="inlineStr">
        <is>
          <t>🏦 BỘ 23: BỨT PHÁ GIÁ VỐN TỔ CHỨC VWMA (VWMA BREAKOUT)</t>
        </is>
      </c>
      <c r="D279" t="inlineStr">
        <is>
          <t>#2</t>
        </is>
      </c>
      <c r="E279" t="inlineStr">
        <is>
          <t>SZC</t>
        </is>
      </c>
      <c r="F279" t="inlineStr">
        <is>
          <t>HOSE</t>
        </is>
      </c>
      <c r="G279" t="inlineStr">
        <is>
          <t>BĐS Khu Công Nghiệp</t>
        </is>
      </c>
      <c r="H279" t="n">
        <v>17.8</v>
      </c>
      <c r="I279" t="n">
        <v>1683.09</v>
      </c>
      <c r="J279" t="n">
        <v>37.67</v>
      </c>
      <c r="K279" t="n">
        <v>1.5</v>
      </c>
      <c r="L279" t="n">
        <v>19.66</v>
      </c>
      <c r="M279" t="n">
        <v>16.96</v>
      </c>
      <c r="N279" t="n">
        <v>18.6</v>
      </c>
      <c r="O279" t="n">
        <v>1691.97</v>
      </c>
      <c r="P279" t="n">
        <v>0</v>
      </c>
      <c r="Q279" t="n">
        <v>18.6</v>
      </c>
      <c r="R279" t="n">
        <v>17.8</v>
      </c>
      <c r="S279" t="inlineStr"/>
      <c r="T279" t="inlineStr"/>
      <c r="U279" t="inlineStr"/>
      <c r="V279" t="inlineStr"/>
      <c r="W279" t="inlineStr"/>
      <c r="X279" t="inlineStr">
        <is>
          <t>⏳ Chờ hàng về (T+0)</t>
        </is>
      </c>
      <c r="Y279">
        <f>IF(ISNUMBER(S279), ((S279-H279)/H279)-0.004, "")</f>
        <v/>
      </c>
      <c r="Z279">
        <f>IF(ISNUMBER(T279), ((T279-H279)/H279)-0.004, "")</f>
        <v/>
      </c>
      <c r="AA279">
        <f>IF(ISNUMBER(W279), ((W279-H279)/H279)-0.004, IF(P279&gt;0, ((N279-H279)/H279)-0.004, 0))</f>
        <v/>
      </c>
      <c r="AB279">
        <f>IF(AND(ISNUMBER(I279), I279&gt;0, ISNUMBER(O279), O279&gt;0), AA279-((O279-I279)/I279), AA279)</f>
        <v/>
      </c>
      <c r="AC279">
        <f>IF(ISNUMBER(Q279), (Q279-H279)/H279, 0)</f>
        <v/>
      </c>
      <c r="AD279">
        <f>IF(ISNUMBER(R279), (R279-H279)/H279, 0)</f>
        <v/>
      </c>
      <c r="AE279">
        <f>IF(ISNUMBER(Y279), IF(Y279&gt;0, "THẮNG", "THUA"), "CHỜ T+3")</f>
        <v/>
      </c>
      <c r="AF279">
        <f>IF(AND(P279=0, N279=H279, NOT(ISNUMBER(W279))), "ĐANG CHỜ", IF(AA279&gt;0, "THẮNG", "THUA"))</f>
        <v/>
      </c>
      <c r="AG279" t="inlineStr">
        <is>
          <t>https://quickchart.io/chart/render/zf-c9cdd09c-ce1f-4ef9-8f6f-7103b4edb042</t>
        </is>
      </c>
      <c r="AH279">
        <f>IF(AG279&lt;&gt;"", IMAGE(AG279, 1), "Chưa có ảnh")</f>
        <v/>
      </c>
    </row>
    <row r="280" ht="95" customHeight="1">
      <c r="A280" t="inlineStr">
        <is>
          <t>2026-10-20</t>
        </is>
      </c>
      <c r="B280" t="inlineStr">
        <is>
          <t>ALGO_23</t>
        </is>
      </c>
      <c r="C280" t="inlineStr">
        <is>
          <t>🏦 BỘ 23: BỨT PHÁ GIÁ VỐN TỔ CHỨC VWMA (VWMA BREAKOUT)</t>
        </is>
      </c>
      <c r="D280" t="inlineStr">
        <is>
          <t>#3</t>
        </is>
      </c>
      <c r="E280" t="inlineStr">
        <is>
          <t>HPG</t>
        </is>
      </c>
      <c r="F280" t="inlineStr">
        <is>
          <t>HOSE</t>
        </is>
      </c>
      <c r="G280" t="inlineStr">
        <is>
          <t>Thép &amp; VLXD</t>
        </is>
      </c>
      <c r="H280" t="n">
        <v>21.05</v>
      </c>
      <c r="I280" t="n">
        <v>1683.09</v>
      </c>
      <c r="J280" t="n">
        <v>33.31</v>
      </c>
      <c r="K280" t="n">
        <v>1.33</v>
      </c>
      <c r="L280" t="n">
        <v>22.8</v>
      </c>
      <c r="M280" t="n">
        <v>20.25</v>
      </c>
      <c r="N280" t="n">
        <v>21.1</v>
      </c>
      <c r="O280" t="n">
        <v>1691.97</v>
      </c>
      <c r="P280" t="n">
        <v>0</v>
      </c>
      <c r="Q280" t="n">
        <v>21.1</v>
      </c>
      <c r="R280" t="n">
        <v>21.05</v>
      </c>
      <c r="S280" t="inlineStr"/>
      <c r="T280" t="inlineStr"/>
      <c r="U280" t="inlineStr"/>
      <c r="V280" t="inlineStr"/>
      <c r="W280" t="inlineStr"/>
      <c r="X280" t="inlineStr">
        <is>
          <t>⏳ Chờ hàng về (T+0)</t>
        </is>
      </c>
      <c r="Y280">
        <f>IF(ISNUMBER(S280), ((S280-H280)/H280)-0.004, "")</f>
        <v/>
      </c>
      <c r="Z280">
        <f>IF(ISNUMBER(T280), ((T280-H280)/H280)-0.004, "")</f>
        <v/>
      </c>
      <c r="AA280">
        <f>IF(ISNUMBER(W280), ((W280-H280)/H280)-0.004, IF(P280&gt;0, ((N280-H280)/H280)-0.004, 0))</f>
        <v/>
      </c>
      <c r="AB280">
        <f>IF(AND(ISNUMBER(I280), I280&gt;0, ISNUMBER(O280), O280&gt;0), AA280-((O280-I280)/I280), AA280)</f>
        <v/>
      </c>
      <c r="AC280">
        <f>IF(ISNUMBER(Q280), (Q280-H280)/H280, 0)</f>
        <v/>
      </c>
      <c r="AD280">
        <f>IF(ISNUMBER(R280), (R280-H280)/H280, 0)</f>
        <v/>
      </c>
      <c r="AE280">
        <f>IF(ISNUMBER(Y280), IF(Y280&gt;0, "THẮNG", "THUA"), "CHỜ T+3")</f>
        <v/>
      </c>
      <c r="AF280">
        <f>IF(AND(P280=0, N280=H280, NOT(ISNUMBER(W280))), "ĐANG CHỜ", IF(AA280&gt;0, "THẮNG", "THUA"))</f>
        <v/>
      </c>
      <c r="AG280" t="inlineStr">
        <is>
          <t>https://quickchart.io/chart/render/zf-0ac20f1b-017b-4f7e-acd0-4924659ab521</t>
        </is>
      </c>
      <c r="AH280">
        <f>IF(AG280&lt;&gt;"", IMAGE(AG280, 1), "Chưa có ảnh")</f>
        <v/>
      </c>
    </row>
    <row r="281" ht="95" customHeight="1">
      <c r="A281" t="inlineStr">
        <is>
          <t>2026-10-20</t>
        </is>
      </c>
      <c r="B281" t="inlineStr">
        <is>
          <t>ALGO_23</t>
        </is>
      </c>
      <c r="C281" t="inlineStr">
        <is>
          <t>🏦 BỘ 23: BỨT PHÁ GIÁ VỐN TỔ CHỨC VWMA (VWMA BREAKOUT)</t>
        </is>
      </c>
      <c r="D281" t="inlineStr">
        <is>
          <t>#4</t>
        </is>
      </c>
      <c r="E281" t="inlineStr">
        <is>
          <t>TCB</t>
        </is>
      </c>
      <c r="F281" t="inlineStr">
        <is>
          <t>HOSE</t>
        </is>
      </c>
      <c r="G281" t="inlineStr">
        <is>
          <t>Ngân hàng</t>
        </is>
      </c>
      <c r="H281" t="n">
        <v>33.75</v>
      </c>
      <c r="I281" t="n">
        <v>1683.09</v>
      </c>
      <c r="J281" t="n">
        <v>32.28</v>
      </c>
      <c r="K281" t="n">
        <v>1.26</v>
      </c>
      <c r="L281" t="n">
        <v>36.56</v>
      </c>
      <c r="M281" t="n">
        <v>32.47</v>
      </c>
      <c r="N281" t="n">
        <v>33.95</v>
      </c>
      <c r="O281" t="n">
        <v>1691.97</v>
      </c>
      <c r="P281" t="n">
        <v>0</v>
      </c>
      <c r="Q281" t="n">
        <v>33.95</v>
      </c>
      <c r="R281" t="n">
        <v>33.75</v>
      </c>
      <c r="S281" t="inlineStr"/>
      <c r="T281" t="inlineStr"/>
      <c r="U281" t="inlineStr"/>
      <c r="V281" t="inlineStr"/>
      <c r="W281" t="inlineStr"/>
      <c r="X281" t="inlineStr">
        <is>
          <t>⏳ Chờ hàng về (T+0)</t>
        </is>
      </c>
      <c r="Y281">
        <f>IF(ISNUMBER(S281), ((S281-H281)/H281)-0.004, "")</f>
        <v/>
      </c>
      <c r="Z281">
        <f>IF(ISNUMBER(T281), ((T281-H281)/H281)-0.004, "")</f>
        <v/>
      </c>
      <c r="AA281">
        <f>IF(ISNUMBER(W281), ((W281-H281)/H281)-0.004, IF(P281&gt;0, ((N281-H281)/H281)-0.004, 0))</f>
        <v/>
      </c>
      <c r="AB281">
        <f>IF(AND(ISNUMBER(I281), I281&gt;0, ISNUMBER(O281), O281&gt;0), AA281-((O281-I281)/I281), AA281)</f>
        <v/>
      </c>
      <c r="AC281">
        <f>IF(ISNUMBER(Q281), (Q281-H281)/H281, 0)</f>
        <v/>
      </c>
      <c r="AD281">
        <f>IF(ISNUMBER(R281), (R281-H281)/H281, 0)</f>
        <v/>
      </c>
      <c r="AE281">
        <f>IF(ISNUMBER(Y281), IF(Y281&gt;0, "THẮNG", "THUA"), "CHỜ T+3")</f>
        <v/>
      </c>
      <c r="AF281">
        <f>IF(AND(P281=0, N281=H281, NOT(ISNUMBER(W281))), "ĐANG CHỜ", IF(AA281&gt;0, "THẮNG", "THUA"))</f>
        <v/>
      </c>
      <c r="AG281" t="inlineStr">
        <is>
          <t>https://quickchart.io/chart/render/zf-8fc3372c-e121-4479-803f-e925a042af00</t>
        </is>
      </c>
      <c r="AH281">
        <f>IF(AG281&lt;&gt;"", IMAGE(AG281, 1), "Chưa có ảnh")</f>
        <v/>
      </c>
    </row>
    <row r="282" ht="95" customHeight="1">
      <c r="A282" t="inlineStr">
        <is>
          <t>2026-10-20</t>
        </is>
      </c>
      <c r="B282" t="inlineStr">
        <is>
          <t>ALGO_24</t>
        </is>
      </c>
      <c r="C282" t="inlineStr">
        <is>
          <t>💥 BỘ 24: BÙNG NỔ BIÊN ĐỘ BIẾN ĐỘNG ATR (ATR EXPANSION)</t>
        </is>
      </c>
      <c r="D282" t="inlineStr">
        <is>
          <t>#2</t>
        </is>
      </c>
      <c r="E282" t="inlineStr">
        <is>
          <t>DPG</t>
        </is>
      </c>
      <c r="F282" t="inlineStr">
        <is>
          <t>HOSE</t>
        </is>
      </c>
      <c r="G282" t="inlineStr">
        <is>
          <t>Đầu tư công &amp; Xây dựng</t>
        </is>
      </c>
      <c r="H282" t="n">
        <v>28.5</v>
      </c>
      <c r="I282" t="n">
        <v>1683.09</v>
      </c>
      <c r="J282" t="n">
        <v>38.15</v>
      </c>
      <c r="K282" t="n">
        <v>2.18</v>
      </c>
      <c r="L282" t="n">
        <v>31.67</v>
      </c>
      <c r="M282" t="n">
        <v>27.06</v>
      </c>
      <c r="N282" t="n">
        <v>29.5</v>
      </c>
      <c r="O282" t="n">
        <v>1691.97</v>
      </c>
      <c r="P282" t="n">
        <v>0</v>
      </c>
      <c r="Q282" t="n">
        <v>29.5</v>
      </c>
      <c r="R282" t="n">
        <v>28.5</v>
      </c>
      <c r="S282" t="inlineStr"/>
      <c r="T282" t="inlineStr"/>
      <c r="U282" t="inlineStr"/>
      <c r="V282" t="inlineStr"/>
      <c r="W282" t="inlineStr"/>
      <c r="X282" t="inlineStr">
        <is>
          <t>⏳ Chờ hàng về (T+0)</t>
        </is>
      </c>
      <c r="Y282">
        <f>IF(ISNUMBER(S282), ((S282-H282)/H282)-0.004, "")</f>
        <v/>
      </c>
      <c r="Z282">
        <f>IF(ISNUMBER(T282), ((T282-H282)/H282)-0.004, "")</f>
        <v/>
      </c>
      <c r="AA282">
        <f>IF(ISNUMBER(W282), ((W282-H282)/H282)-0.004, IF(P282&gt;0, ((N282-H282)/H282)-0.004, 0))</f>
        <v/>
      </c>
      <c r="AB282">
        <f>IF(AND(ISNUMBER(I282), I282&gt;0, ISNUMBER(O282), O282&gt;0), AA282-((O282-I282)/I282), AA282)</f>
        <v/>
      </c>
      <c r="AC282">
        <f>IF(ISNUMBER(Q282), (Q282-H282)/H282, 0)</f>
        <v/>
      </c>
      <c r="AD282">
        <f>IF(ISNUMBER(R282), (R282-H282)/H282, 0)</f>
        <v/>
      </c>
      <c r="AE282">
        <f>IF(ISNUMBER(Y282), IF(Y282&gt;0, "THẮNG", "THUA"), "CHỜ T+3")</f>
        <v/>
      </c>
      <c r="AF282">
        <f>IF(AND(P282=0, N282=H282, NOT(ISNUMBER(W282))), "ĐANG CHỜ", IF(AA282&gt;0, "THẮNG", "THUA"))</f>
        <v/>
      </c>
      <c r="AG282" t="inlineStr">
        <is>
          <t>https://quickchart.io/chart/render/zf-6429fdc6-c258-4380-a0bb-2217cc7ba3b7</t>
        </is>
      </c>
      <c r="AH282">
        <f>IF(AG282&lt;&gt;"", IMAGE(AG282, 1), "Chưa có ảnh")</f>
        <v/>
      </c>
    </row>
    <row r="283" ht="95" customHeight="1">
      <c r="A283" t="inlineStr">
        <is>
          <t>2026-10-20</t>
        </is>
      </c>
      <c r="B283" t="inlineStr">
        <is>
          <t>ALGO_24</t>
        </is>
      </c>
      <c r="C283" t="inlineStr">
        <is>
          <t>💥 BỘ 24: BÙNG NỔ BIÊN ĐỘ BIẾN ĐỘNG ATR (ATR EXPANSION)</t>
        </is>
      </c>
      <c r="D283" t="inlineStr">
        <is>
          <t>#3</t>
        </is>
      </c>
      <c r="E283" t="inlineStr">
        <is>
          <t>HPG</t>
        </is>
      </c>
      <c r="F283" t="inlineStr">
        <is>
          <t>HOSE</t>
        </is>
      </c>
      <c r="G283" t="inlineStr">
        <is>
          <t>Thép &amp; VLXD</t>
        </is>
      </c>
      <c r="H283" t="n">
        <v>21.05</v>
      </c>
      <c r="I283" t="n">
        <v>1683.09</v>
      </c>
      <c r="J283" t="n">
        <v>30.67</v>
      </c>
      <c r="K283" t="n">
        <v>1.33</v>
      </c>
      <c r="L283" t="n">
        <v>22.8</v>
      </c>
      <c r="M283" t="n">
        <v>20.25</v>
      </c>
      <c r="N283" t="n">
        <v>21.1</v>
      </c>
      <c r="O283" t="n">
        <v>1691.97</v>
      </c>
      <c r="P283" t="n">
        <v>0</v>
      </c>
      <c r="Q283" t="n">
        <v>21.1</v>
      </c>
      <c r="R283" t="n">
        <v>21.05</v>
      </c>
      <c r="S283" t="inlineStr"/>
      <c r="T283" t="inlineStr"/>
      <c r="U283" t="inlineStr"/>
      <c r="V283" t="inlineStr"/>
      <c r="W283" t="inlineStr"/>
      <c r="X283" t="inlineStr">
        <is>
          <t>⏳ Chờ hàng về (T+0)</t>
        </is>
      </c>
      <c r="Y283">
        <f>IF(ISNUMBER(S283), ((S283-H283)/H283)-0.004, "")</f>
        <v/>
      </c>
      <c r="Z283">
        <f>IF(ISNUMBER(T283), ((T283-H283)/H283)-0.004, "")</f>
        <v/>
      </c>
      <c r="AA283">
        <f>IF(ISNUMBER(W283), ((W283-H283)/H283)-0.004, IF(P283&gt;0, ((N283-H283)/H283)-0.004, 0))</f>
        <v/>
      </c>
      <c r="AB283">
        <f>IF(AND(ISNUMBER(I283), I283&gt;0, ISNUMBER(O283), O283&gt;0), AA283-((O283-I283)/I283), AA283)</f>
        <v/>
      </c>
      <c r="AC283">
        <f>IF(ISNUMBER(Q283), (Q283-H283)/H283, 0)</f>
        <v/>
      </c>
      <c r="AD283">
        <f>IF(ISNUMBER(R283), (R283-H283)/H283, 0)</f>
        <v/>
      </c>
      <c r="AE283">
        <f>IF(ISNUMBER(Y283), IF(Y283&gt;0, "THẮNG", "THUA"), "CHỜ T+3")</f>
        <v/>
      </c>
      <c r="AF283">
        <f>IF(AND(P283=0, N283=H283, NOT(ISNUMBER(W283))), "ĐANG CHỜ", IF(AA283&gt;0, "THẮNG", "THUA"))</f>
        <v/>
      </c>
      <c r="AG283" t="inlineStr">
        <is>
          <t>https://quickchart.io/chart/render/zf-0ac20f1b-017b-4f7e-acd0-4924659ab521</t>
        </is>
      </c>
      <c r="AH283">
        <f>IF(AG283&lt;&gt;"", IMAGE(AG283, 1), "Chưa có ảnh")</f>
        <v/>
      </c>
    </row>
    <row r="284" ht="95" customHeight="1">
      <c r="A284" t="inlineStr">
        <is>
          <t>2026-10-20</t>
        </is>
      </c>
      <c r="B284" t="inlineStr">
        <is>
          <t>ALGO_25</t>
        </is>
      </c>
      <c r="C284" t="inlineStr">
        <is>
          <t>🏹 BỘ 25: ĐẢO CHIỀU NHANH T+2.5 QUÁ BÁN (CONNORS RSI-7 DIP)</t>
        </is>
      </c>
      <c r="D284" t="inlineStr">
        <is>
          <t>#1</t>
        </is>
      </c>
      <c r="E284" t="inlineStr">
        <is>
          <t>NVB</t>
        </is>
      </c>
      <c r="F284" t="inlineStr">
        <is>
          <t>HNX</t>
        </is>
      </c>
      <c r="G284" t="inlineStr">
        <is>
          <t>Ngân hàng</t>
        </is>
      </c>
      <c r="H284" t="n">
        <v>13.6</v>
      </c>
      <c r="I284" t="n">
        <v>1683.09</v>
      </c>
      <c r="J284" t="n">
        <v>36.66</v>
      </c>
      <c r="K284" t="n">
        <v>0.38</v>
      </c>
      <c r="L284" t="n">
        <v>15.54</v>
      </c>
      <c r="M284" t="n">
        <v>12.72</v>
      </c>
      <c r="N284" t="n">
        <v>13.5</v>
      </c>
      <c r="O284" t="n">
        <v>1691.97</v>
      </c>
      <c r="P284" t="n">
        <v>0</v>
      </c>
      <c r="Q284" t="n">
        <v>13.6</v>
      </c>
      <c r="R284" t="n">
        <v>13.5</v>
      </c>
      <c r="S284" t="inlineStr"/>
      <c r="T284" t="inlineStr"/>
      <c r="U284" t="inlineStr"/>
      <c r="V284" t="inlineStr"/>
      <c r="W284" t="inlineStr"/>
      <c r="X284" t="inlineStr">
        <is>
          <t>⏳ Chờ hàng về (T+0)</t>
        </is>
      </c>
      <c r="Y284">
        <f>IF(ISNUMBER(S284), ((S284-H284)/H284)-0.004, "")</f>
        <v/>
      </c>
      <c r="Z284">
        <f>IF(ISNUMBER(T284), ((T284-H284)/H284)-0.004, "")</f>
        <v/>
      </c>
      <c r="AA284">
        <f>IF(ISNUMBER(W284), ((W284-H284)/H284)-0.004, IF(P284&gt;0, ((N284-H284)/H284)-0.004, 0))</f>
        <v/>
      </c>
      <c r="AB284">
        <f>IF(AND(ISNUMBER(I284), I284&gt;0, ISNUMBER(O284), O284&gt;0), AA284-((O284-I284)/I284), AA284)</f>
        <v/>
      </c>
      <c r="AC284">
        <f>IF(ISNUMBER(Q284), (Q284-H284)/H284, 0)</f>
        <v/>
      </c>
      <c r="AD284">
        <f>IF(ISNUMBER(R284), (R284-H284)/H284, 0)</f>
        <v/>
      </c>
      <c r="AE284">
        <f>IF(ISNUMBER(Y284), IF(Y284&gt;0, "THẮNG", "THUA"), "CHỜ T+3")</f>
        <v/>
      </c>
      <c r="AF284">
        <f>IF(AND(P284=0, N284=H284, NOT(ISNUMBER(W284))), "ĐANG CHỜ", IF(AA284&gt;0, "THẮNG", "THUA"))</f>
        <v/>
      </c>
      <c r="AG284" t="inlineStr">
        <is>
          <t>https://quickchart.io/chart/render/zf-ff78733c-d4c8-4444-a4b0-d31673e37490</t>
        </is>
      </c>
      <c r="AH284">
        <f>IF(AG284&lt;&gt;"", IMAGE(AG284, 1), "Chưa có ảnh")</f>
        <v/>
      </c>
    </row>
    <row r="285" ht="95" customHeight="1">
      <c r="A285" t="inlineStr">
        <is>
          <t>2026-10-20</t>
        </is>
      </c>
      <c r="B285" t="inlineStr">
        <is>
          <t>ALGO_26</t>
        </is>
      </c>
      <c r="C285" t="inlineStr">
        <is>
          <t>🔇 BỘ 26: CẠN KIỆT NGUỒN CUNG TRƯỚC GIỜ NỔ (VSA NO-SUPPLY TEST)</t>
        </is>
      </c>
      <c r="D285" t="inlineStr">
        <is>
          <t>#4</t>
        </is>
      </c>
      <c r="E285" t="inlineStr">
        <is>
          <t>VHC</t>
        </is>
      </c>
      <c r="F285" t="inlineStr">
        <is>
          <t>HOSE</t>
        </is>
      </c>
      <c r="G285" t="inlineStr">
        <is>
          <t>Thủy sản &amp; Xuất khẩu</t>
        </is>
      </c>
      <c r="H285" t="n">
        <v>51.6</v>
      </c>
      <c r="I285" t="n">
        <v>1683.09</v>
      </c>
      <c r="J285" t="n">
        <v>27.64</v>
      </c>
      <c r="K285" t="n">
        <v>0.49</v>
      </c>
      <c r="L285" t="n">
        <v>56.17</v>
      </c>
      <c r="M285" t="n">
        <v>49.52</v>
      </c>
      <c r="N285" t="n">
        <v>51.8</v>
      </c>
      <c r="O285" t="n">
        <v>1691.97</v>
      </c>
      <c r="P285" t="n">
        <v>0</v>
      </c>
      <c r="Q285" t="n">
        <v>51.8</v>
      </c>
      <c r="R285" t="n">
        <v>51.6</v>
      </c>
      <c r="S285" t="inlineStr"/>
      <c r="T285" t="inlineStr"/>
      <c r="U285" t="inlineStr"/>
      <c r="V285" t="inlineStr"/>
      <c r="W285" t="inlineStr"/>
      <c r="X285" t="inlineStr">
        <is>
          <t>⏳ Chờ hàng về (T+0)</t>
        </is>
      </c>
      <c r="Y285">
        <f>IF(ISNUMBER(S285), ((S285-H285)/H285)-0.004, "")</f>
        <v/>
      </c>
      <c r="Z285">
        <f>IF(ISNUMBER(T285), ((T285-H285)/H285)-0.004, "")</f>
        <v/>
      </c>
      <c r="AA285">
        <f>IF(ISNUMBER(W285), ((W285-H285)/H285)-0.004, IF(P285&gt;0, ((N285-H285)/H285)-0.004, 0))</f>
        <v/>
      </c>
      <c r="AB285">
        <f>IF(AND(ISNUMBER(I285), I285&gt;0, ISNUMBER(O285), O285&gt;0), AA285-((O285-I285)/I285), AA285)</f>
        <v/>
      </c>
      <c r="AC285">
        <f>IF(ISNUMBER(Q285), (Q285-H285)/H285, 0)</f>
        <v/>
      </c>
      <c r="AD285">
        <f>IF(ISNUMBER(R285), (R285-H285)/H285, 0)</f>
        <v/>
      </c>
      <c r="AE285">
        <f>IF(ISNUMBER(Y285), IF(Y285&gt;0, "THẮNG", "THUA"), "CHỜ T+3")</f>
        <v/>
      </c>
      <c r="AF285">
        <f>IF(AND(P285=0, N285=H285, NOT(ISNUMBER(W285))), "ĐANG CHỜ", IF(AA285&gt;0, "THẮNG", "THUA"))</f>
        <v/>
      </c>
      <c r="AG285" t="inlineStr">
        <is>
          <t>https://quickchart.io/chart/render/zf-abc4ddb8-ef7e-491b-8449-d067b3fdd543</t>
        </is>
      </c>
      <c r="AH285">
        <f>IF(AG285&lt;&gt;"", IMAGE(AG285, 1), "Chưa có ảnh")</f>
        <v/>
      </c>
    </row>
    <row r="286" ht="95" customHeight="1">
      <c r="A286" t="inlineStr">
        <is>
          <t>2026-10-20</t>
        </is>
      </c>
      <c r="B286" t="inlineStr">
        <is>
          <t>ALGO_26</t>
        </is>
      </c>
      <c r="C286" t="inlineStr">
        <is>
          <t>🔇 BỘ 26: CẠN KIỆT NGUỒN CUNG TRƯỚC GIỜ NỔ (VSA NO-SUPPLY TEST)</t>
        </is>
      </c>
      <c r="D286" t="inlineStr">
        <is>
          <t>#5</t>
        </is>
      </c>
      <c r="E286" t="inlineStr">
        <is>
          <t>VIB</t>
        </is>
      </c>
      <c r="F286" t="inlineStr">
        <is>
          <t>HOSE</t>
        </is>
      </c>
      <c r="G286" t="inlineStr">
        <is>
          <t>Ngân hàng</t>
        </is>
      </c>
      <c r="H286" t="n">
        <v>13.75</v>
      </c>
      <c r="I286" t="n">
        <v>1683.09</v>
      </c>
      <c r="J286" t="n">
        <v>27.63</v>
      </c>
      <c r="K286" t="n">
        <v>0.45</v>
      </c>
      <c r="L286" t="n">
        <v>14.77</v>
      </c>
      <c r="M286" t="n">
        <v>13.28</v>
      </c>
      <c r="N286" t="n">
        <v>13.75</v>
      </c>
      <c r="O286" t="n">
        <v>1691.97</v>
      </c>
      <c r="P286" t="n">
        <v>0</v>
      </c>
      <c r="Q286" t="n">
        <v>13.75</v>
      </c>
      <c r="R286" t="n">
        <v>13.75</v>
      </c>
      <c r="S286" t="inlineStr"/>
      <c r="T286" t="inlineStr"/>
      <c r="U286" t="inlineStr"/>
      <c r="V286" t="inlineStr"/>
      <c r="W286" t="inlineStr"/>
      <c r="X286" t="inlineStr">
        <is>
          <t>⏳ Chờ hàng về (T+0)</t>
        </is>
      </c>
      <c r="Y286">
        <f>IF(ISNUMBER(S286), ((S286-H286)/H286)-0.004, "")</f>
        <v/>
      </c>
      <c r="Z286">
        <f>IF(ISNUMBER(T286), ((T286-H286)/H286)-0.004, "")</f>
        <v/>
      </c>
      <c r="AA286">
        <f>IF(ISNUMBER(W286), ((W286-H286)/H286)-0.004, IF(P286&gt;0, ((N286-H286)/H286)-0.004, 0))</f>
        <v/>
      </c>
      <c r="AB286">
        <f>IF(AND(ISNUMBER(I286), I286&gt;0, ISNUMBER(O286), O286&gt;0), AA286-((O286-I286)/I286), AA286)</f>
        <v/>
      </c>
      <c r="AC286">
        <f>IF(ISNUMBER(Q286), (Q286-H286)/H286, 0)</f>
        <v/>
      </c>
      <c r="AD286">
        <f>IF(ISNUMBER(R286), (R286-H286)/H286, 0)</f>
        <v/>
      </c>
      <c r="AE286">
        <f>IF(ISNUMBER(Y286), IF(Y286&gt;0, "THẮNG", "THUA"), "CHỜ T+3")</f>
        <v/>
      </c>
      <c r="AF286">
        <f>IF(AND(P286=0, N286=H286, NOT(ISNUMBER(W286))), "ĐANG CHỜ", IF(AA286&gt;0, "THẮNG", "THUA"))</f>
        <v/>
      </c>
      <c r="AG286" t="inlineStr">
        <is>
          <t>https://quickchart.io/chart/render/zf-b84fab42-d714-411e-9689-7654a8bcafe4</t>
        </is>
      </c>
      <c r="AH286">
        <f>IF(AG286&lt;&gt;"", IMAGE(AG286, 1), "Chưa có ảnh")</f>
        <v/>
      </c>
    </row>
    <row r="287" ht="95" customHeight="1">
      <c r="A287" t="inlineStr">
        <is>
          <t>2026-10-20</t>
        </is>
      </c>
      <c r="B287" t="inlineStr">
        <is>
          <t>ALGO_27</t>
        </is>
      </c>
      <c r="C287" t="inlineStr">
        <is>
          <t>💰 BỘ 27: ĐỊNH GIÁ HỢP LÝ P/E &amp; ROE CAO HÚT TIỀN (GARP VALUE)</t>
        </is>
      </c>
      <c r="D287" t="inlineStr">
        <is>
          <t>#3</t>
        </is>
      </c>
      <c r="E287" t="inlineStr">
        <is>
          <t>MSH</t>
        </is>
      </c>
      <c r="F287" t="inlineStr">
        <is>
          <t>HOSE</t>
        </is>
      </c>
      <c r="G287" t="inlineStr">
        <is>
          <t>Thủy sản &amp; Xuất khẩu</t>
        </is>
      </c>
      <c r="H287" t="n">
        <v>32.6</v>
      </c>
      <c r="I287" t="n">
        <v>1683.09</v>
      </c>
      <c r="J287" t="n">
        <v>87.27</v>
      </c>
      <c r="K287" t="n">
        <v>1.75</v>
      </c>
      <c r="L287" t="n">
        <v>34.92</v>
      </c>
      <c r="M287" t="n">
        <v>31.54</v>
      </c>
      <c r="N287" t="n">
        <v>32.55</v>
      </c>
      <c r="O287" t="n">
        <v>1691.97</v>
      </c>
      <c r="P287" t="n">
        <v>0</v>
      </c>
      <c r="Q287" t="n">
        <v>32.6</v>
      </c>
      <c r="R287" t="n">
        <v>32.55</v>
      </c>
      <c r="S287" t="inlineStr"/>
      <c r="T287" t="inlineStr"/>
      <c r="U287" t="inlineStr"/>
      <c r="V287" t="inlineStr"/>
      <c r="W287" t="inlineStr"/>
      <c r="X287" t="inlineStr">
        <is>
          <t>⏳ Chờ hàng về (T+0)</t>
        </is>
      </c>
      <c r="Y287">
        <f>IF(ISNUMBER(S287), ((S287-H287)/H287)-0.004, "")</f>
        <v/>
      </c>
      <c r="Z287">
        <f>IF(ISNUMBER(T287), ((T287-H287)/H287)-0.004, "")</f>
        <v/>
      </c>
      <c r="AA287">
        <f>IF(ISNUMBER(W287), ((W287-H287)/H287)-0.004, IF(P287&gt;0, ((N287-H287)/H287)-0.004, 0))</f>
        <v/>
      </c>
      <c r="AB287">
        <f>IF(AND(ISNUMBER(I287), I287&gt;0, ISNUMBER(O287), O287&gt;0), AA287-((O287-I287)/I287), AA287)</f>
        <v/>
      </c>
      <c r="AC287">
        <f>IF(ISNUMBER(Q287), (Q287-H287)/H287, 0)</f>
        <v/>
      </c>
      <c r="AD287">
        <f>IF(ISNUMBER(R287), (R287-H287)/H287, 0)</f>
        <v/>
      </c>
      <c r="AE287">
        <f>IF(ISNUMBER(Y287), IF(Y287&gt;0, "THẮNG", "THUA"), "CHỜ T+3")</f>
        <v/>
      </c>
      <c r="AF287">
        <f>IF(AND(P287=0, N287=H287, NOT(ISNUMBER(W287))), "ĐANG CHỜ", IF(AA287&gt;0, "THẮNG", "THUA"))</f>
        <v/>
      </c>
      <c r="AG287" t="inlineStr">
        <is>
          <t>https://quickchart.io/chart/render/zf-3139555c-1397-4826-965e-2959b211e00e</t>
        </is>
      </c>
      <c r="AH287">
        <f>IF(AG287&lt;&gt;"", IMAGE(AG287, 1), "Chưa có ảnh")</f>
        <v/>
      </c>
    </row>
    <row r="288" ht="95" customHeight="1">
      <c r="A288" t="inlineStr">
        <is>
          <t>2026-10-20</t>
        </is>
      </c>
      <c r="B288" t="inlineStr">
        <is>
          <t>ALGO_27</t>
        </is>
      </c>
      <c r="C288" t="inlineStr">
        <is>
          <t>💰 BỘ 27: ĐỊNH GIÁ HỢP LÝ P/E &amp; ROE CAO HÚT TIỀN (GARP VALUE)</t>
        </is>
      </c>
      <c r="D288" t="inlineStr">
        <is>
          <t>#4</t>
        </is>
      </c>
      <c r="E288" t="inlineStr">
        <is>
          <t>DCM</t>
        </is>
      </c>
      <c r="F288" t="inlineStr">
        <is>
          <t>HOSE</t>
        </is>
      </c>
      <c r="G288" t="inlineStr">
        <is>
          <t>Hóa chất &amp; Phân bón</t>
        </is>
      </c>
      <c r="H288" t="n">
        <v>34.05</v>
      </c>
      <c r="I288" t="n">
        <v>1683.09</v>
      </c>
      <c r="J288" t="n">
        <v>63.12</v>
      </c>
      <c r="K288" t="n">
        <v>1.37</v>
      </c>
      <c r="L288" t="n">
        <v>37.71</v>
      </c>
      <c r="M288" t="n">
        <v>32.39</v>
      </c>
      <c r="N288" t="n">
        <v>34.4</v>
      </c>
      <c r="O288" t="n">
        <v>1691.97</v>
      </c>
      <c r="P288" t="n">
        <v>0</v>
      </c>
      <c r="Q288" t="n">
        <v>34.4</v>
      </c>
      <c r="R288" t="n">
        <v>34.05</v>
      </c>
      <c r="S288" t="inlineStr"/>
      <c r="T288" t="inlineStr"/>
      <c r="U288" t="inlineStr"/>
      <c r="V288" t="inlineStr"/>
      <c r="W288" t="inlineStr"/>
      <c r="X288" t="inlineStr">
        <is>
          <t>⏳ Chờ hàng về (T+0)</t>
        </is>
      </c>
      <c r="Y288">
        <f>IF(ISNUMBER(S288), ((S288-H288)/H288)-0.004, "")</f>
        <v/>
      </c>
      <c r="Z288">
        <f>IF(ISNUMBER(T288), ((T288-H288)/H288)-0.004, "")</f>
        <v/>
      </c>
      <c r="AA288">
        <f>IF(ISNUMBER(W288), ((W288-H288)/H288)-0.004, IF(P288&gt;0, ((N288-H288)/H288)-0.004, 0))</f>
        <v/>
      </c>
      <c r="AB288">
        <f>IF(AND(ISNUMBER(I288), I288&gt;0, ISNUMBER(O288), O288&gt;0), AA288-((O288-I288)/I288), AA288)</f>
        <v/>
      </c>
      <c r="AC288">
        <f>IF(ISNUMBER(Q288), (Q288-H288)/H288, 0)</f>
        <v/>
      </c>
      <c r="AD288">
        <f>IF(ISNUMBER(R288), (R288-H288)/H288, 0)</f>
        <v/>
      </c>
      <c r="AE288">
        <f>IF(ISNUMBER(Y288), IF(Y288&gt;0, "THẮNG", "THUA"), "CHỜ T+3")</f>
        <v/>
      </c>
      <c r="AF288">
        <f>IF(AND(P288=0, N288=H288, NOT(ISNUMBER(W288))), "ĐANG CHỜ", IF(AA288&gt;0, "THẮNG", "THUA"))</f>
        <v/>
      </c>
      <c r="AG288" t="inlineStr">
        <is>
          <t>https://quickchart.io/chart/render/zf-60e9a1ea-0b4a-4e2c-8311-8be5e9a5065c</t>
        </is>
      </c>
      <c r="AH288">
        <f>IF(AG288&lt;&gt;"", IMAGE(AG288, 1), "Chưa có ảnh")</f>
        <v/>
      </c>
    </row>
    <row r="289" ht="95" customHeight="1">
      <c r="A289" t="inlineStr">
        <is>
          <t>2026-10-20</t>
        </is>
      </c>
      <c r="B289" t="inlineStr">
        <is>
          <t>ALGO_27</t>
        </is>
      </c>
      <c r="C289" t="inlineStr">
        <is>
          <t>💰 BỘ 27: ĐỊNH GIÁ HỢP LÝ P/E &amp; ROE CAO HÚT TIỀN (GARP VALUE)</t>
        </is>
      </c>
      <c r="D289" t="inlineStr">
        <is>
          <t>#5</t>
        </is>
      </c>
      <c r="E289" t="inlineStr">
        <is>
          <t>GMD</t>
        </is>
      </c>
      <c r="F289" t="inlineStr">
        <is>
          <t>HOSE</t>
        </is>
      </c>
      <c r="G289" t="inlineStr">
        <is>
          <t>Cảng biển &amp; Vận tải</t>
        </is>
      </c>
      <c r="H289" t="n">
        <v>54.3</v>
      </c>
      <c r="I289" t="n">
        <v>1683.09</v>
      </c>
      <c r="J289" t="n">
        <v>59.04</v>
      </c>
      <c r="K289" t="n">
        <v>2.07</v>
      </c>
      <c r="L289" t="n">
        <v>59.53</v>
      </c>
      <c r="M289" t="n">
        <v>51.92</v>
      </c>
      <c r="N289" t="n">
        <v>55</v>
      </c>
      <c r="O289" t="n">
        <v>1691.97</v>
      </c>
      <c r="P289" t="n">
        <v>0</v>
      </c>
      <c r="Q289" t="n">
        <v>55</v>
      </c>
      <c r="R289" t="n">
        <v>54.3</v>
      </c>
      <c r="S289" t="inlineStr"/>
      <c r="T289" t="inlineStr"/>
      <c r="U289" t="inlineStr"/>
      <c r="V289" t="inlineStr"/>
      <c r="W289" t="inlineStr"/>
      <c r="X289" t="inlineStr">
        <is>
          <t>⏳ Chờ hàng về (T+0)</t>
        </is>
      </c>
      <c r="Y289">
        <f>IF(ISNUMBER(S289), ((S289-H289)/H289)-0.004, "")</f>
        <v/>
      </c>
      <c r="Z289">
        <f>IF(ISNUMBER(T289), ((T289-H289)/H289)-0.004, "")</f>
        <v/>
      </c>
      <c r="AA289">
        <f>IF(ISNUMBER(W289), ((W289-H289)/H289)-0.004, IF(P289&gt;0, ((N289-H289)/H289)-0.004, 0))</f>
        <v/>
      </c>
      <c r="AB289">
        <f>IF(AND(ISNUMBER(I289), I289&gt;0, ISNUMBER(O289), O289&gt;0), AA289-((O289-I289)/I289), AA289)</f>
        <v/>
      </c>
      <c r="AC289">
        <f>IF(ISNUMBER(Q289), (Q289-H289)/H289, 0)</f>
        <v/>
      </c>
      <c r="AD289">
        <f>IF(ISNUMBER(R289), (R289-H289)/H289, 0)</f>
        <v/>
      </c>
      <c r="AE289">
        <f>IF(ISNUMBER(Y289), IF(Y289&gt;0, "THẮNG", "THUA"), "CHỜ T+3")</f>
        <v/>
      </c>
      <c r="AF289">
        <f>IF(AND(P289=0, N289=H289, NOT(ISNUMBER(W289))), "ĐANG CHỜ", IF(AA289&gt;0, "THẮNG", "THUA"))</f>
        <v/>
      </c>
      <c r="AG289" t="inlineStr">
        <is>
          <t>https://quickchart.io/chart/render/zf-d089b582-eaab-4084-85e0-95f21033dd05</t>
        </is>
      </c>
      <c r="AH289">
        <f>IF(AG289&lt;&gt;"", IMAGE(AG289, 1), "Chưa có ảnh")</f>
        <v/>
      </c>
    </row>
    <row r="290" ht="95" customHeight="1">
      <c r="A290" t="inlineStr">
        <is>
          <t>2026-10-20</t>
        </is>
      </c>
      <c r="B290" t="inlineStr">
        <is>
          <t>ALGO_28</t>
        </is>
      </c>
      <c r="C290" t="inlineStr">
        <is>
          <t>🏛️ BỘ 28: TRỤ CỘT VỐN HÓA LỚN DẪN DẮT CHỈ SỐ (BLUECHIP PILLAR)</t>
        </is>
      </c>
      <c r="D290" t="inlineStr">
        <is>
          <t>#1</t>
        </is>
      </c>
      <c r="E290" t="inlineStr">
        <is>
          <t>CTS</t>
        </is>
      </c>
      <c r="F290" t="inlineStr">
        <is>
          <t>HOSE</t>
        </is>
      </c>
      <c r="G290" t="inlineStr">
        <is>
          <t>Chứng khoán</t>
        </is>
      </c>
      <c r="H290" t="n">
        <v>21.65</v>
      </c>
      <c r="I290" t="n">
        <v>1683.09</v>
      </c>
      <c r="J290" t="n">
        <v>96.28</v>
      </c>
      <c r="K290" t="n">
        <v>2.26</v>
      </c>
      <c r="L290" t="n">
        <v>24.73</v>
      </c>
      <c r="M290" t="n">
        <v>20.25</v>
      </c>
      <c r="N290" t="n">
        <v>21.8</v>
      </c>
      <c r="O290" t="n">
        <v>1691.97</v>
      </c>
      <c r="P290" t="n">
        <v>0</v>
      </c>
      <c r="Q290" t="n">
        <v>21.8</v>
      </c>
      <c r="R290" t="n">
        <v>21.65</v>
      </c>
      <c r="S290" t="inlineStr"/>
      <c r="T290" t="inlineStr"/>
      <c r="U290" t="inlineStr"/>
      <c r="V290" t="inlineStr"/>
      <c r="W290" t="inlineStr"/>
      <c r="X290" t="inlineStr">
        <is>
          <t>⏳ Chờ hàng về (T+0)</t>
        </is>
      </c>
      <c r="Y290">
        <f>IF(ISNUMBER(S290), ((S290-H290)/H290)-0.004, "")</f>
        <v/>
      </c>
      <c r="Z290">
        <f>IF(ISNUMBER(T290), ((T290-H290)/H290)-0.004, "")</f>
        <v/>
      </c>
      <c r="AA290">
        <f>IF(ISNUMBER(W290), ((W290-H290)/H290)-0.004, IF(P290&gt;0, ((N290-H290)/H290)-0.004, 0))</f>
        <v/>
      </c>
      <c r="AB290">
        <f>IF(AND(ISNUMBER(I290), I290&gt;0, ISNUMBER(O290), O290&gt;0), AA290-((O290-I290)/I290), AA290)</f>
        <v/>
      </c>
      <c r="AC290">
        <f>IF(ISNUMBER(Q290), (Q290-H290)/H290, 0)</f>
        <v/>
      </c>
      <c r="AD290">
        <f>IF(ISNUMBER(R290), (R290-H290)/H290, 0)</f>
        <v/>
      </c>
      <c r="AE290">
        <f>IF(ISNUMBER(Y290), IF(Y290&gt;0, "THẮNG", "THUA"), "CHỜ T+3")</f>
        <v/>
      </c>
      <c r="AF290">
        <f>IF(AND(P290=0, N290=H290, NOT(ISNUMBER(W290))), "ĐANG CHỜ", IF(AA290&gt;0, "THẮNG", "THUA"))</f>
        <v/>
      </c>
      <c r="AG290" t="inlineStr">
        <is>
          <t>https://quickchart.io/chart/render/zf-7b24464d-d4eb-4fcb-b334-fcecdd7164c7</t>
        </is>
      </c>
      <c r="AH290">
        <f>IF(AG290&lt;&gt;"", IMAGE(AG290, 1), "Chưa có ảnh")</f>
        <v/>
      </c>
    </row>
    <row r="291" ht="95" customHeight="1">
      <c r="A291" t="inlineStr">
        <is>
          <t>2026-10-20</t>
        </is>
      </c>
      <c r="B291" t="inlineStr">
        <is>
          <t>ALGO_28</t>
        </is>
      </c>
      <c r="C291" t="inlineStr">
        <is>
          <t>🏛️ BỘ 28: TRỤ CỘT VỐN HÓA LỚN DẪN DẮT CHỈ SỐ (BLUECHIP PILLAR)</t>
        </is>
      </c>
      <c r="D291" t="inlineStr">
        <is>
          <t>#4</t>
        </is>
      </c>
      <c r="E291" t="inlineStr">
        <is>
          <t>TCB</t>
        </is>
      </c>
      <c r="F291" t="inlineStr">
        <is>
          <t>HOSE</t>
        </is>
      </c>
      <c r="G291" t="inlineStr">
        <is>
          <t>Ngân hàng</t>
        </is>
      </c>
      <c r="H291" t="n">
        <v>33.75</v>
      </c>
      <c r="I291" t="n">
        <v>1683.09</v>
      </c>
      <c r="J291" t="n">
        <v>70.13</v>
      </c>
      <c r="K291" t="n">
        <v>1.26</v>
      </c>
      <c r="L291" t="n">
        <v>36.56</v>
      </c>
      <c r="M291" t="n">
        <v>32.47</v>
      </c>
      <c r="N291" t="n">
        <v>33.95</v>
      </c>
      <c r="O291" t="n">
        <v>1691.97</v>
      </c>
      <c r="P291" t="n">
        <v>0</v>
      </c>
      <c r="Q291" t="n">
        <v>33.95</v>
      </c>
      <c r="R291" t="n">
        <v>33.75</v>
      </c>
      <c r="S291" t="inlineStr"/>
      <c r="T291" t="inlineStr"/>
      <c r="U291" t="inlineStr"/>
      <c r="V291" t="inlineStr"/>
      <c r="W291" t="inlineStr"/>
      <c r="X291" t="inlineStr">
        <is>
          <t>⏳ Chờ hàng về (T+0)</t>
        </is>
      </c>
      <c r="Y291">
        <f>IF(ISNUMBER(S291), ((S291-H291)/H291)-0.004, "")</f>
        <v/>
      </c>
      <c r="Z291">
        <f>IF(ISNUMBER(T291), ((T291-H291)/H291)-0.004, "")</f>
        <v/>
      </c>
      <c r="AA291">
        <f>IF(ISNUMBER(W291), ((W291-H291)/H291)-0.004, IF(P291&gt;0, ((N291-H291)/H291)-0.004, 0))</f>
        <v/>
      </c>
      <c r="AB291">
        <f>IF(AND(ISNUMBER(I291), I291&gt;0, ISNUMBER(O291), O291&gt;0), AA291-((O291-I291)/I291), AA291)</f>
        <v/>
      </c>
      <c r="AC291">
        <f>IF(ISNUMBER(Q291), (Q291-H291)/H291, 0)</f>
        <v/>
      </c>
      <c r="AD291">
        <f>IF(ISNUMBER(R291), (R291-H291)/H291, 0)</f>
        <v/>
      </c>
      <c r="AE291">
        <f>IF(ISNUMBER(Y291), IF(Y291&gt;0, "THẮNG", "THUA"), "CHỜ T+3")</f>
        <v/>
      </c>
      <c r="AF291">
        <f>IF(AND(P291=0, N291=H291, NOT(ISNUMBER(W291))), "ĐANG CHỜ", IF(AA291&gt;0, "THẮNG", "THUA"))</f>
        <v/>
      </c>
      <c r="AG291" t="inlineStr">
        <is>
          <t>https://quickchart.io/chart/render/zf-8fc3372c-e121-4479-803f-e925a042af00</t>
        </is>
      </c>
      <c r="AH291">
        <f>IF(AG291&lt;&gt;"", IMAGE(AG291, 1), "Chưa có ảnh")</f>
        <v/>
      </c>
    </row>
    <row r="292" ht="95" customHeight="1">
      <c r="A292" t="inlineStr">
        <is>
          <t>2026-10-20</t>
        </is>
      </c>
      <c r="B292" t="inlineStr">
        <is>
          <t>ALGO_28</t>
        </is>
      </c>
      <c r="C292" t="inlineStr">
        <is>
          <t>🏛️ BỘ 28: TRỤ CỘT VỐN HÓA LỚN DẪN DẮT CHỈ SỐ (BLUECHIP PILLAR)</t>
        </is>
      </c>
      <c r="D292" t="inlineStr">
        <is>
          <t>#5</t>
        </is>
      </c>
      <c r="E292" t="inlineStr">
        <is>
          <t>HPG</t>
        </is>
      </c>
      <c r="F292" t="inlineStr">
        <is>
          <t>HOSE</t>
        </is>
      </c>
      <c r="G292" t="inlineStr">
        <is>
          <t>Thép &amp; VLXD</t>
        </is>
      </c>
      <c r="H292" t="n">
        <v>21.05</v>
      </c>
      <c r="I292" t="n">
        <v>1683.09</v>
      </c>
      <c r="J292" t="n">
        <v>66.98999999999999</v>
      </c>
      <c r="K292" t="n">
        <v>1.33</v>
      </c>
      <c r="L292" t="n">
        <v>22.8</v>
      </c>
      <c r="M292" t="n">
        <v>20.25</v>
      </c>
      <c r="N292" t="n">
        <v>21.1</v>
      </c>
      <c r="O292" t="n">
        <v>1691.97</v>
      </c>
      <c r="P292" t="n">
        <v>0</v>
      </c>
      <c r="Q292" t="n">
        <v>21.1</v>
      </c>
      <c r="R292" t="n">
        <v>21.05</v>
      </c>
      <c r="S292" t="inlineStr"/>
      <c r="T292" t="inlineStr"/>
      <c r="U292" t="inlineStr"/>
      <c r="V292" t="inlineStr"/>
      <c r="W292" t="inlineStr"/>
      <c r="X292" t="inlineStr">
        <is>
          <t>⏳ Chờ hàng về (T+0)</t>
        </is>
      </c>
      <c r="Y292">
        <f>IF(ISNUMBER(S292), ((S292-H292)/H292)-0.004, "")</f>
        <v/>
      </c>
      <c r="Z292">
        <f>IF(ISNUMBER(T292), ((T292-H292)/H292)-0.004, "")</f>
        <v/>
      </c>
      <c r="AA292">
        <f>IF(ISNUMBER(W292), ((W292-H292)/H292)-0.004, IF(P292&gt;0, ((N292-H292)/H292)-0.004, 0))</f>
        <v/>
      </c>
      <c r="AB292">
        <f>IF(AND(ISNUMBER(I292), I292&gt;0, ISNUMBER(O292), O292&gt;0), AA292-((O292-I292)/I292), AA292)</f>
        <v/>
      </c>
      <c r="AC292">
        <f>IF(ISNUMBER(Q292), (Q292-H292)/H292, 0)</f>
        <v/>
      </c>
      <c r="AD292">
        <f>IF(ISNUMBER(R292), (R292-H292)/H292, 0)</f>
        <v/>
      </c>
      <c r="AE292">
        <f>IF(ISNUMBER(Y292), IF(Y292&gt;0, "THẮNG", "THUA"), "CHỜ T+3")</f>
        <v/>
      </c>
      <c r="AF292">
        <f>IF(AND(P292=0, N292=H292, NOT(ISNUMBER(W292))), "ĐANG CHỜ", IF(AA292&gt;0, "THẮNG", "THUA"))</f>
        <v/>
      </c>
      <c r="AG292" t="inlineStr">
        <is>
          <t>https://quickchart.io/chart/render/zf-0ac20f1b-017b-4f7e-acd0-4924659ab521</t>
        </is>
      </c>
      <c r="AH292">
        <f>IF(AG292&lt;&gt;"", IMAGE(AG292, 1), "Chưa có ảnh")</f>
        <v/>
      </c>
    </row>
    <row r="293" ht="95" customHeight="1">
      <c r="A293" t="inlineStr">
        <is>
          <t>2026-10-20</t>
        </is>
      </c>
      <c r="B293" t="inlineStr">
        <is>
          <t>ALGO_29</t>
        </is>
      </c>
      <c r="C293" t="inlineStr">
        <is>
          <t>🧭 BỘ 29: ĐỒNG THUẬN ĐA KHUNG 1D-1W-1M-3M (MTF SYNERGY)</t>
        </is>
      </c>
      <c r="D293" t="inlineStr">
        <is>
          <t>#2</t>
        </is>
      </c>
      <c r="E293" t="inlineStr">
        <is>
          <t>PLC</t>
        </is>
      </c>
      <c r="F293" t="inlineStr">
        <is>
          <t>HNX</t>
        </is>
      </c>
      <c r="G293" t="inlineStr">
        <is>
          <t>Dầu khí &amp; Năng lượng</t>
        </is>
      </c>
      <c r="H293" t="n">
        <v>21.1</v>
      </c>
      <c r="I293" t="n">
        <v>1683.09</v>
      </c>
      <c r="J293" t="n">
        <v>51.55</v>
      </c>
      <c r="K293" t="n">
        <v>2.09</v>
      </c>
      <c r="L293" t="n">
        <v>23.86</v>
      </c>
      <c r="M293" t="n">
        <v>19.84</v>
      </c>
      <c r="N293" t="n">
        <v>21.6</v>
      </c>
      <c r="O293" t="n">
        <v>1691.97</v>
      </c>
      <c r="P293" t="n">
        <v>0</v>
      </c>
      <c r="Q293" t="n">
        <v>21.6</v>
      </c>
      <c r="R293" t="n">
        <v>21.1</v>
      </c>
      <c r="S293" t="inlineStr"/>
      <c r="T293" t="inlineStr"/>
      <c r="U293" t="inlineStr"/>
      <c r="V293" t="inlineStr"/>
      <c r="W293" t="inlineStr"/>
      <c r="X293" t="inlineStr">
        <is>
          <t>⏳ Chờ hàng về (T+0)</t>
        </is>
      </c>
      <c r="Y293">
        <f>IF(ISNUMBER(S293), ((S293-H293)/H293)-0.004, "")</f>
        <v/>
      </c>
      <c r="Z293">
        <f>IF(ISNUMBER(T293), ((T293-H293)/H293)-0.004, "")</f>
        <v/>
      </c>
      <c r="AA293">
        <f>IF(ISNUMBER(W293), ((W293-H293)/H293)-0.004, IF(P293&gt;0, ((N293-H293)/H293)-0.004, 0))</f>
        <v/>
      </c>
      <c r="AB293">
        <f>IF(AND(ISNUMBER(I293), I293&gt;0, ISNUMBER(O293), O293&gt;0), AA293-((O293-I293)/I293), AA293)</f>
        <v/>
      </c>
      <c r="AC293">
        <f>IF(ISNUMBER(Q293), (Q293-H293)/H293, 0)</f>
        <v/>
      </c>
      <c r="AD293">
        <f>IF(ISNUMBER(R293), (R293-H293)/H293, 0)</f>
        <v/>
      </c>
      <c r="AE293">
        <f>IF(ISNUMBER(Y293), IF(Y293&gt;0, "THẮNG", "THUA"), "CHỜ T+3")</f>
        <v/>
      </c>
      <c r="AF293">
        <f>IF(AND(P293=0, N293=H293, NOT(ISNUMBER(W293))), "ĐANG CHỜ", IF(AA293&gt;0, "THẮNG", "THUA"))</f>
        <v/>
      </c>
      <c r="AG293" t="inlineStr">
        <is>
          <t>https://quickchart.io/chart/render/zf-d8078cf9-cc74-4a71-945c-54e797d3b07e</t>
        </is>
      </c>
      <c r="AH293">
        <f>IF(AG293&lt;&gt;"", IMAGE(AG293, 1), "Chưa có ảnh")</f>
        <v/>
      </c>
    </row>
    <row r="294" ht="95" customHeight="1">
      <c r="A294" t="inlineStr">
        <is>
          <t>2026-10-20</t>
        </is>
      </c>
      <c r="B294" t="inlineStr">
        <is>
          <t>ALGO_29</t>
        </is>
      </c>
      <c r="C294" t="inlineStr">
        <is>
          <t>🧭 BỘ 29: ĐỒNG THUẬN ĐA KHUNG 1D-1W-1M-3M (MTF SYNERGY)</t>
        </is>
      </c>
      <c r="D294" t="inlineStr">
        <is>
          <t>#3</t>
        </is>
      </c>
      <c r="E294" t="inlineStr">
        <is>
          <t>TVN</t>
        </is>
      </c>
      <c r="F294" t="inlineStr">
        <is>
          <t>UPCOM</t>
        </is>
      </c>
      <c r="G294" t="inlineStr">
        <is>
          <t>Thép &amp; VLXD</t>
        </is>
      </c>
      <c r="H294" t="n">
        <v>10.1</v>
      </c>
      <c r="I294" t="n">
        <v>1683.09</v>
      </c>
      <c r="J294" t="n">
        <v>41.74</v>
      </c>
      <c r="K294" t="n">
        <v>1.82</v>
      </c>
      <c r="L294" t="n">
        <v>11.54</v>
      </c>
      <c r="M294" t="n">
        <v>9.44</v>
      </c>
      <c r="N294" t="n">
        <v>10.3</v>
      </c>
      <c r="O294" t="n">
        <v>1691.97</v>
      </c>
      <c r="P294" t="n">
        <v>0</v>
      </c>
      <c r="Q294" t="n">
        <v>10.3</v>
      </c>
      <c r="R294" t="n">
        <v>10.1</v>
      </c>
      <c r="S294" t="inlineStr"/>
      <c r="T294" t="inlineStr"/>
      <c r="U294" t="inlineStr"/>
      <c r="V294" t="inlineStr"/>
      <c r="W294" t="inlineStr"/>
      <c r="X294" t="inlineStr">
        <is>
          <t>⏳ Chờ hàng về (T+0)</t>
        </is>
      </c>
      <c r="Y294">
        <f>IF(ISNUMBER(S294), ((S294-H294)/H294)-0.004, "")</f>
        <v/>
      </c>
      <c r="Z294">
        <f>IF(ISNUMBER(T294), ((T294-H294)/H294)-0.004, "")</f>
        <v/>
      </c>
      <c r="AA294">
        <f>IF(ISNUMBER(W294), ((W294-H294)/H294)-0.004, IF(P294&gt;0, ((N294-H294)/H294)-0.004, 0))</f>
        <v/>
      </c>
      <c r="AB294">
        <f>IF(AND(ISNUMBER(I294), I294&gt;0, ISNUMBER(O294), O294&gt;0), AA294-((O294-I294)/I294), AA294)</f>
        <v/>
      </c>
      <c r="AC294">
        <f>IF(ISNUMBER(Q294), (Q294-H294)/H294, 0)</f>
        <v/>
      </c>
      <c r="AD294">
        <f>IF(ISNUMBER(R294), (R294-H294)/H294, 0)</f>
        <v/>
      </c>
      <c r="AE294">
        <f>IF(ISNUMBER(Y294), IF(Y294&gt;0, "THẮNG", "THUA"), "CHỜ T+3")</f>
        <v/>
      </c>
      <c r="AF294">
        <f>IF(AND(P294=0, N294=H294, NOT(ISNUMBER(W294))), "ĐANG CHỜ", IF(AA294&gt;0, "THẮNG", "THUA"))</f>
        <v/>
      </c>
      <c r="AG294" t="inlineStr">
        <is>
          <t>https://quickchart.io/chart/render/zf-373ccb69-8206-4757-abcf-d384d603fe03</t>
        </is>
      </c>
      <c r="AH294">
        <f>IF(AG294&lt;&gt;"", IMAGE(AG294, 1), "Chưa có ảnh")</f>
        <v/>
      </c>
    </row>
    <row r="295" ht="95" customHeight="1">
      <c r="A295" t="inlineStr">
        <is>
          <t>2026-10-20</t>
        </is>
      </c>
      <c r="B295" t="inlineStr">
        <is>
          <t>ALGO_29</t>
        </is>
      </c>
      <c r="C295" t="inlineStr">
        <is>
          <t>🧭 BỘ 29: ĐỒNG THUẬN ĐA KHUNG 1D-1W-1M-3M (MTF SYNERGY)</t>
        </is>
      </c>
      <c r="D295" t="inlineStr">
        <is>
          <t>#4</t>
        </is>
      </c>
      <c r="E295" t="inlineStr">
        <is>
          <t>TLG</t>
        </is>
      </c>
      <c r="F295" t="inlineStr">
        <is>
          <t>HOSE</t>
        </is>
      </c>
      <c r="G295" t="inlineStr">
        <is>
          <t>Hàng tiêu dùng</t>
        </is>
      </c>
      <c r="H295" t="n">
        <v>56.8</v>
      </c>
      <c r="I295" t="n">
        <v>1683.09</v>
      </c>
      <c r="J295" t="n">
        <v>38.8</v>
      </c>
      <c r="K295" t="n">
        <v>1</v>
      </c>
      <c r="L295" t="n">
        <v>61.94</v>
      </c>
      <c r="M295" t="n">
        <v>54.47</v>
      </c>
      <c r="N295" t="n">
        <v>56.9</v>
      </c>
      <c r="O295" t="n">
        <v>1691.97</v>
      </c>
      <c r="P295" t="n">
        <v>0</v>
      </c>
      <c r="Q295" t="n">
        <v>56.9</v>
      </c>
      <c r="R295" t="n">
        <v>56.8</v>
      </c>
      <c r="S295" t="inlineStr"/>
      <c r="T295" t="inlineStr"/>
      <c r="U295" t="inlineStr"/>
      <c r="V295" t="inlineStr"/>
      <c r="W295" t="inlineStr"/>
      <c r="X295" t="inlineStr">
        <is>
          <t>⏳ Chờ hàng về (T+0)</t>
        </is>
      </c>
      <c r="Y295">
        <f>IF(ISNUMBER(S295), ((S295-H295)/H295)-0.004, "")</f>
        <v/>
      </c>
      <c r="Z295">
        <f>IF(ISNUMBER(T295), ((T295-H295)/H295)-0.004, "")</f>
        <v/>
      </c>
      <c r="AA295">
        <f>IF(ISNUMBER(W295), ((W295-H295)/H295)-0.004, IF(P295&gt;0, ((N295-H295)/H295)-0.004, 0))</f>
        <v/>
      </c>
      <c r="AB295">
        <f>IF(AND(ISNUMBER(I295), I295&gt;0, ISNUMBER(O295), O295&gt;0), AA295-((O295-I295)/I295), AA295)</f>
        <v/>
      </c>
      <c r="AC295">
        <f>IF(ISNUMBER(Q295), (Q295-H295)/H295, 0)</f>
        <v/>
      </c>
      <c r="AD295">
        <f>IF(ISNUMBER(R295), (R295-H295)/H295, 0)</f>
        <v/>
      </c>
      <c r="AE295">
        <f>IF(ISNUMBER(Y295), IF(Y295&gt;0, "THẮNG", "THUA"), "CHỜ T+3")</f>
        <v/>
      </c>
      <c r="AF295">
        <f>IF(AND(P295=0, N295=H295, NOT(ISNUMBER(W295))), "ĐANG CHỜ", IF(AA295&gt;0, "THẮNG", "THUA"))</f>
        <v/>
      </c>
      <c r="AG295" t="inlineStr">
        <is>
          <t>https://quickchart.io/chart/render/zf-f9683f20-097c-4f73-be34-6ad71c014c3f</t>
        </is>
      </c>
      <c r="AH295">
        <f>IF(AG295&lt;&gt;"", IMAGE(AG295, 1), "Chưa có ảnh")</f>
        <v/>
      </c>
    </row>
    <row r="296" ht="95" customHeight="1">
      <c r="A296" t="inlineStr">
        <is>
          <t>2026-10-20</t>
        </is>
      </c>
      <c r="B296" t="inlineStr">
        <is>
          <t>ALGO_29</t>
        </is>
      </c>
      <c r="C296" t="inlineStr">
        <is>
          <t>🧭 BỘ 29: ĐỒNG THUẬN ĐA KHUNG 1D-1W-1M-3M (MTF SYNERGY)</t>
        </is>
      </c>
      <c r="D296" t="inlineStr">
        <is>
          <t>#5</t>
        </is>
      </c>
      <c r="E296" t="inlineStr">
        <is>
          <t>MSB</t>
        </is>
      </c>
      <c r="F296" t="inlineStr">
        <is>
          <t>HOSE</t>
        </is>
      </c>
      <c r="G296" t="inlineStr">
        <is>
          <t>Ngân hàng</t>
        </is>
      </c>
      <c r="H296" t="n">
        <v>14.9</v>
      </c>
      <c r="I296" t="n">
        <v>1683.09</v>
      </c>
      <c r="J296" t="n">
        <v>34.35</v>
      </c>
      <c r="K296" t="n">
        <v>0.68</v>
      </c>
      <c r="L296" t="n">
        <v>16.28</v>
      </c>
      <c r="M296" t="n">
        <v>14.27</v>
      </c>
      <c r="N296" t="n">
        <v>15</v>
      </c>
      <c r="O296" t="n">
        <v>1691.97</v>
      </c>
      <c r="P296" t="n">
        <v>0</v>
      </c>
      <c r="Q296" t="n">
        <v>15</v>
      </c>
      <c r="R296" t="n">
        <v>14.9</v>
      </c>
      <c r="S296" t="inlineStr"/>
      <c r="T296" t="inlineStr"/>
      <c r="U296" t="inlineStr"/>
      <c r="V296" t="inlineStr"/>
      <c r="W296" t="inlineStr"/>
      <c r="X296" t="inlineStr">
        <is>
          <t>⏳ Chờ hàng về (T+0)</t>
        </is>
      </c>
      <c r="Y296">
        <f>IF(ISNUMBER(S296), ((S296-H296)/H296)-0.004, "")</f>
        <v/>
      </c>
      <c r="Z296">
        <f>IF(ISNUMBER(T296), ((T296-H296)/H296)-0.004, "")</f>
        <v/>
      </c>
      <c r="AA296">
        <f>IF(ISNUMBER(W296), ((W296-H296)/H296)-0.004, IF(P296&gt;0, ((N296-H296)/H296)-0.004, 0))</f>
        <v/>
      </c>
      <c r="AB296">
        <f>IF(AND(ISNUMBER(I296), I296&gt;0, ISNUMBER(O296), O296&gt;0), AA296-((O296-I296)/I296), AA296)</f>
        <v/>
      </c>
      <c r="AC296">
        <f>IF(ISNUMBER(Q296), (Q296-H296)/H296, 0)</f>
        <v/>
      </c>
      <c r="AD296">
        <f>IF(ISNUMBER(R296), (R296-H296)/H296, 0)</f>
        <v/>
      </c>
      <c r="AE296">
        <f>IF(ISNUMBER(Y296), IF(Y296&gt;0, "THẮNG", "THUA"), "CHỜ T+3")</f>
        <v/>
      </c>
      <c r="AF296">
        <f>IF(AND(P296=0, N296=H296, NOT(ISNUMBER(W296))), "ĐANG CHỜ", IF(AA296&gt;0, "THẮNG", "THUA"))</f>
        <v/>
      </c>
      <c r="AG296" t="inlineStr">
        <is>
          <t>https://quickchart.io/chart/render/zf-13202705-805d-4026-88e5-6f255ed7fecb</t>
        </is>
      </c>
      <c r="AH296">
        <f>IF(AG296&lt;&gt;"", IMAGE(AG296, 1), "Chưa có ảnh")</f>
        <v/>
      </c>
    </row>
    <row r="297" ht="95" customHeight="1">
      <c r="A297" t="inlineStr">
        <is>
          <t>2026-10-20</t>
        </is>
      </c>
      <c r="B297" t="inlineStr">
        <is>
          <t>ALGO_30</t>
        </is>
      </c>
      <c r="C297" t="inlineStr">
        <is>
          <t>🌟 BỘ 30: ĐIỂM HỘI TỤ SIÊU ĐẲNG ĐA THUẬT TOÁN (MASTER CONFLUENCE)</t>
        </is>
      </c>
      <c r="D297" t="inlineStr">
        <is>
          <t>#2</t>
        </is>
      </c>
      <c r="E297" t="inlineStr">
        <is>
          <t>CTS</t>
        </is>
      </c>
      <c r="F297" t="inlineStr">
        <is>
          <t>HOSE</t>
        </is>
      </c>
      <c r="G297" t="inlineStr">
        <is>
          <t>Chứng khoán</t>
        </is>
      </c>
      <c r="H297" t="n">
        <v>21.65</v>
      </c>
      <c r="I297" t="n">
        <v>1683.09</v>
      </c>
      <c r="J297" t="n">
        <v>136.74</v>
      </c>
      <c r="K297" t="n">
        <v>2.26</v>
      </c>
      <c r="L297" t="n">
        <v>24.73</v>
      </c>
      <c r="M297" t="n">
        <v>20.25</v>
      </c>
      <c r="N297" t="n">
        <v>21.8</v>
      </c>
      <c r="O297" t="n">
        <v>1691.97</v>
      </c>
      <c r="P297" t="n">
        <v>0</v>
      </c>
      <c r="Q297" t="n">
        <v>21.8</v>
      </c>
      <c r="R297" t="n">
        <v>21.65</v>
      </c>
      <c r="S297" t="inlineStr"/>
      <c r="T297" t="inlineStr"/>
      <c r="U297" t="inlineStr"/>
      <c r="V297" t="inlineStr"/>
      <c r="W297" t="inlineStr"/>
      <c r="X297" t="inlineStr">
        <is>
          <t>⏳ Chờ hàng về (T+0)</t>
        </is>
      </c>
      <c r="Y297">
        <f>IF(ISNUMBER(S297), ((S297-H297)/H297)-0.004, "")</f>
        <v/>
      </c>
      <c r="Z297">
        <f>IF(ISNUMBER(T297), ((T297-H297)/H297)-0.004, "")</f>
        <v/>
      </c>
      <c r="AA297">
        <f>IF(ISNUMBER(W297), ((W297-H297)/H297)-0.004, IF(P297&gt;0, ((N297-H297)/H297)-0.004, 0))</f>
        <v/>
      </c>
      <c r="AB297">
        <f>IF(AND(ISNUMBER(I297), I297&gt;0, ISNUMBER(O297), O297&gt;0), AA297-((O297-I297)/I297), AA297)</f>
        <v/>
      </c>
      <c r="AC297">
        <f>IF(ISNUMBER(Q297), (Q297-H297)/H297, 0)</f>
        <v/>
      </c>
      <c r="AD297">
        <f>IF(ISNUMBER(R297), (R297-H297)/H297, 0)</f>
        <v/>
      </c>
      <c r="AE297">
        <f>IF(ISNUMBER(Y297), IF(Y297&gt;0, "THẮNG", "THUA"), "CHỜ T+3")</f>
        <v/>
      </c>
      <c r="AF297">
        <f>IF(AND(P297=0, N297=H297, NOT(ISNUMBER(W297))), "ĐANG CHỜ", IF(AA297&gt;0, "THẮNG", "THUA"))</f>
        <v/>
      </c>
      <c r="AG297" t="inlineStr">
        <is>
          <t>https://quickchart.io/chart/render/zf-7b24464d-d4eb-4fcb-b334-fcecdd7164c7</t>
        </is>
      </c>
      <c r="AH297">
        <f>IF(AG297&lt;&gt;"", IMAGE(AG297, 1), "Chưa có ảnh")</f>
        <v/>
      </c>
    </row>
    <row r="298" ht="95" customHeight="1">
      <c r="A298" t="inlineStr">
        <is>
          <t>2026-10-20</t>
        </is>
      </c>
      <c r="B298" t="inlineStr">
        <is>
          <t>ALGO_30</t>
        </is>
      </c>
      <c r="C298" t="inlineStr">
        <is>
          <t>🌟 BỘ 30: ĐIỂM HỘI TỤ SIÊU ĐẲNG ĐA THUẬT TOÁN (MASTER CONFLUENCE)</t>
        </is>
      </c>
      <c r="D298" t="inlineStr">
        <is>
          <t>#3</t>
        </is>
      </c>
      <c r="E298" t="inlineStr">
        <is>
          <t>TVN</t>
        </is>
      </c>
      <c r="F298" t="inlineStr">
        <is>
          <t>UPCOM</t>
        </is>
      </c>
      <c r="G298" t="inlineStr">
        <is>
          <t>Thép &amp; VLXD</t>
        </is>
      </c>
      <c r="H298" t="n">
        <v>10.1</v>
      </c>
      <c r="I298" t="n">
        <v>1683.09</v>
      </c>
      <c r="J298" t="n">
        <v>119.94</v>
      </c>
      <c r="K298" t="n">
        <v>1.82</v>
      </c>
      <c r="L298" t="n">
        <v>11.54</v>
      </c>
      <c r="M298" t="n">
        <v>9.44</v>
      </c>
      <c r="N298" t="n">
        <v>10.3</v>
      </c>
      <c r="O298" t="n">
        <v>1691.97</v>
      </c>
      <c r="P298" t="n">
        <v>0</v>
      </c>
      <c r="Q298" t="n">
        <v>10.3</v>
      </c>
      <c r="R298" t="n">
        <v>10.1</v>
      </c>
      <c r="S298" t="inlineStr"/>
      <c r="T298" t="inlineStr"/>
      <c r="U298" t="inlineStr"/>
      <c r="V298" t="inlineStr"/>
      <c r="W298" t="inlineStr"/>
      <c r="X298" t="inlineStr">
        <is>
          <t>⏳ Chờ hàng về (T+0)</t>
        </is>
      </c>
      <c r="Y298">
        <f>IF(ISNUMBER(S298), ((S298-H298)/H298)-0.004, "")</f>
        <v/>
      </c>
      <c r="Z298">
        <f>IF(ISNUMBER(T298), ((T298-H298)/H298)-0.004, "")</f>
        <v/>
      </c>
      <c r="AA298">
        <f>IF(ISNUMBER(W298), ((W298-H298)/H298)-0.004, IF(P298&gt;0, ((N298-H298)/H298)-0.004, 0))</f>
        <v/>
      </c>
      <c r="AB298">
        <f>IF(AND(ISNUMBER(I298), I298&gt;0, ISNUMBER(O298), O298&gt;0), AA298-((O298-I298)/I298), AA298)</f>
        <v/>
      </c>
      <c r="AC298">
        <f>IF(ISNUMBER(Q298), (Q298-H298)/H298, 0)</f>
        <v/>
      </c>
      <c r="AD298">
        <f>IF(ISNUMBER(R298), (R298-H298)/H298, 0)</f>
        <v/>
      </c>
      <c r="AE298">
        <f>IF(ISNUMBER(Y298), IF(Y298&gt;0, "THẮNG", "THUA"), "CHỜ T+3")</f>
        <v/>
      </c>
      <c r="AF298">
        <f>IF(AND(P298=0, N298=H298, NOT(ISNUMBER(W298))), "ĐANG CHỜ", IF(AA298&gt;0, "THẮNG", "THUA"))</f>
        <v/>
      </c>
      <c r="AG298" t="inlineStr">
        <is>
          <t>https://quickchart.io/chart/render/zf-373ccb69-8206-4757-abcf-d384d603fe03</t>
        </is>
      </c>
      <c r="AH298">
        <f>IF(AG298&lt;&gt;"", IMAGE(AG298, 1), "Chưa có ảnh")</f>
        <v/>
      </c>
    </row>
    <row r="299" ht="95" customHeight="1">
      <c r="A299" t="inlineStr">
        <is>
          <t>2026-10-20</t>
        </is>
      </c>
      <c r="B299" t="inlineStr">
        <is>
          <t>ALGO_30</t>
        </is>
      </c>
      <c r="C299" t="inlineStr">
        <is>
          <t>🌟 BỘ 30: ĐIỂM HỘI TỤ SIÊU ĐẲNG ĐA THUẬT TOÁN (MASTER CONFLUENCE)</t>
        </is>
      </c>
      <c r="D299" t="inlineStr">
        <is>
          <t>#4</t>
        </is>
      </c>
      <c r="E299" t="inlineStr">
        <is>
          <t>DPG</t>
        </is>
      </c>
      <c r="F299" t="inlineStr">
        <is>
          <t>HOSE</t>
        </is>
      </c>
      <c r="G299" t="inlineStr">
        <is>
          <t>Đầu tư công &amp; Xây dựng</t>
        </is>
      </c>
      <c r="H299" t="n">
        <v>28.5</v>
      </c>
      <c r="I299" t="n">
        <v>1683.09</v>
      </c>
      <c r="J299" t="n">
        <v>119.21</v>
      </c>
      <c r="K299" t="n">
        <v>2.18</v>
      </c>
      <c r="L299" t="n">
        <v>31.67</v>
      </c>
      <c r="M299" t="n">
        <v>27.06</v>
      </c>
      <c r="N299" t="n">
        <v>29.5</v>
      </c>
      <c r="O299" t="n">
        <v>1691.97</v>
      </c>
      <c r="P299" t="n">
        <v>0</v>
      </c>
      <c r="Q299" t="n">
        <v>29.5</v>
      </c>
      <c r="R299" t="n">
        <v>28.5</v>
      </c>
      <c r="S299" t="inlineStr"/>
      <c r="T299" t="inlineStr"/>
      <c r="U299" t="inlineStr"/>
      <c r="V299" t="inlineStr"/>
      <c r="W299" t="inlineStr"/>
      <c r="X299" t="inlineStr">
        <is>
          <t>⏳ Chờ hàng về (T+0)</t>
        </is>
      </c>
      <c r="Y299">
        <f>IF(ISNUMBER(S299), ((S299-H299)/H299)-0.004, "")</f>
        <v/>
      </c>
      <c r="Z299">
        <f>IF(ISNUMBER(T299), ((T299-H299)/H299)-0.004, "")</f>
        <v/>
      </c>
      <c r="AA299">
        <f>IF(ISNUMBER(W299), ((W299-H299)/H299)-0.004, IF(P299&gt;0, ((N299-H299)/H299)-0.004, 0))</f>
        <v/>
      </c>
      <c r="AB299">
        <f>IF(AND(ISNUMBER(I299), I299&gt;0, ISNUMBER(O299), O299&gt;0), AA299-((O299-I299)/I299), AA299)</f>
        <v/>
      </c>
      <c r="AC299">
        <f>IF(ISNUMBER(Q299), (Q299-H299)/H299, 0)</f>
        <v/>
      </c>
      <c r="AD299">
        <f>IF(ISNUMBER(R299), (R299-H299)/H299, 0)</f>
        <v/>
      </c>
      <c r="AE299">
        <f>IF(ISNUMBER(Y299), IF(Y299&gt;0, "THẮNG", "THUA"), "CHỜ T+3")</f>
        <v/>
      </c>
      <c r="AF299">
        <f>IF(AND(P299=0, N299=H299, NOT(ISNUMBER(W299))), "ĐANG CHỜ", IF(AA299&gt;0, "THẮNG", "THUA"))</f>
        <v/>
      </c>
      <c r="AG299" t="inlineStr">
        <is>
          <t>https://quickchart.io/chart/render/zf-6429fdc6-c258-4380-a0bb-2217cc7ba3b7</t>
        </is>
      </c>
      <c r="AH299">
        <f>IF(AG299&lt;&gt;"", IMAGE(AG299, 1), "Chưa có ảnh")</f>
        <v/>
      </c>
    </row>
    <row r="300" ht="95" customHeight="1">
      <c r="A300" t="inlineStr">
        <is>
          <t>2026-10-20</t>
        </is>
      </c>
      <c r="B300" t="inlineStr">
        <is>
          <t>ALGO_30</t>
        </is>
      </c>
      <c r="C300" t="inlineStr">
        <is>
          <t>🌟 BỘ 30: ĐIỂM HỘI TỤ SIÊU ĐẲNG ĐA THUẬT TOÁN (MASTER CONFLUENCE)</t>
        </is>
      </c>
      <c r="D300" t="inlineStr">
        <is>
          <t>#5</t>
        </is>
      </c>
      <c r="E300" t="inlineStr">
        <is>
          <t>TCB</t>
        </is>
      </c>
      <c r="F300" t="inlineStr">
        <is>
          <t>HOSE</t>
        </is>
      </c>
      <c r="G300" t="inlineStr">
        <is>
          <t>Ngân hàng</t>
        </is>
      </c>
      <c r="H300" t="n">
        <v>33.75</v>
      </c>
      <c r="I300" t="n">
        <v>1683.09</v>
      </c>
      <c r="J300" t="n">
        <v>111.85</v>
      </c>
      <c r="K300" t="n">
        <v>1.26</v>
      </c>
      <c r="L300" t="n">
        <v>36.56</v>
      </c>
      <c r="M300" t="n">
        <v>32.47</v>
      </c>
      <c r="N300" t="n">
        <v>33.95</v>
      </c>
      <c r="O300" t="n">
        <v>1691.97</v>
      </c>
      <c r="P300" t="n">
        <v>0</v>
      </c>
      <c r="Q300" t="n">
        <v>33.95</v>
      </c>
      <c r="R300" t="n">
        <v>33.75</v>
      </c>
      <c r="S300" t="inlineStr"/>
      <c r="T300" t="inlineStr"/>
      <c r="U300" t="inlineStr"/>
      <c r="V300" t="inlineStr"/>
      <c r="W300" t="inlineStr"/>
      <c r="X300" t="inlineStr">
        <is>
          <t>⏳ Chờ hàng về (T+0)</t>
        </is>
      </c>
      <c r="Y300">
        <f>IF(ISNUMBER(S300), ((S300-H300)/H300)-0.004, "")</f>
        <v/>
      </c>
      <c r="Z300">
        <f>IF(ISNUMBER(T300), ((T300-H300)/H300)-0.004, "")</f>
        <v/>
      </c>
      <c r="AA300">
        <f>IF(ISNUMBER(W300), ((W300-H300)/H300)-0.004, IF(P300&gt;0, ((N300-H300)/H300)-0.004, 0))</f>
        <v/>
      </c>
      <c r="AB300">
        <f>IF(AND(ISNUMBER(I300), I300&gt;0, ISNUMBER(O300), O300&gt;0), AA300-((O300-I300)/I300), AA300)</f>
        <v/>
      </c>
      <c r="AC300">
        <f>IF(ISNUMBER(Q300), (Q300-H300)/H300, 0)</f>
        <v/>
      </c>
      <c r="AD300">
        <f>IF(ISNUMBER(R300), (R300-H300)/H300, 0)</f>
        <v/>
      </c>
      <c r="AE300">
        <f>IF(ISNUMBER(Y300), IF(Y300&gt;0, "THẮNG", "THUA"), "CHỜ T+3")</f>
        <v/>
      </c>
      <c r="AF300">
        <f>IF(AND(P300=0, N300=H300, NOT(ISNUMBER(W300))), "ĐANG CHỜ", IF(AA300&gt;0, "THẮNG", "THUA"))</f>
        <v/>
      </c>
      <c r="AG300" t="inlineStr">
        <is>
          <t>https://quickchart.io/chart/render/zf-8fc3372c-e121-4479-803f-e925a042af00</t>
        </is>
      </c>
      <c r="AH300">
        <f>IF(AG300&lt;&gt;"", IMAGE(AG300, 1), "Chưa có ảnh")</f>
        <v/>
      </c>
    </row>
    <row r="301" ht="95" customHeight="1">
      <c r="A301" t="inlineStr">
        <is>
          <t>2026-10-20</t>
        </is>
      </c>
      <c r="B301" t="inlineStr">
        <is>
          <t>ALGO_01</t>
        </is>
      </c>
      <c r="C301" t="inlineStr">
        <is>
          <t>🔥 BỘ 01: BÙNG NỔ DÒNG TIỀN &amp; VƯỢT NỀN (CANSLIM BREAKOUT)</t>
        </is>
      </c>
      <c r="D301" t="inlineStr">
        <is>
          <t>#1</t>
        </is>
      </c>
      <c r="E301" t="inlineStr">
        <is>
          <t>PLC</t>
        </is>
      </c>
      <c r="F301" t="inlineStr">
        <is>
          <t>HNX</t>
        </is>
      </c>
      <c r="G301" t="inlineStr">
        <is>
          <t>Dầu khí &amp; Năng lượng</t>
        </is>
      </c>
      <c r="H301" t="n">
        <v>21.6</v>
      </c>
      <c r="I301" t="n">
        <v>1691.97</v>
      </c>
      <c r="J301" t="n">
        <v>73.43000000000001</v>
      </c>
      <c r="K301" t="n">
        <v>2.87</v>
      </c>
      <c r="L301" t="n">
        <v>24.39</v>
      </c>
      <c r="M301" t="n">
        <v>20.33</v>
      </c>
      <c r="N301" t="n">
        <v>21.6</v>
      </c>
      <c r="O301" t="n">
        <v>1691.97</v>
      </c>
      <c r="P301" t="n">
        <v>0</v>
      </c>
      <c r="Q301" t="n">
        <v>21.6</v>
      </c>
      <c r="R301" t="n">
        <v>21.6</v>
      </c>
      <c r="S301" t="inlineStr"/>
      <c r="T301" t="inlineStr"/>
      <c r="U301" t="inlineStr"/>
      <c r="V301" t="inlineStr"/>
      <c r="W301" t="inlineStr"/>
      <c r="X301" t="inlineStr">
        <is>
          <t>⏳ Mới mua (T+0)</t>
        </is>
      </c>
      <c r="Y301">
        <f>IF(ISNUMBER(S301), ((S301-H301)/H301)-0.004, "")</f>
        <v/>
      </c>
      <c r="Z301">
        <f>IF(ISNUMBER(T301), ((T301-H301)/H301)-0.004, "")</f>
        <v/>
      </c>
      <c r="AA301">
        <f>IF(ISNUMBER(W301), ((W301-H301)/H301)-0.004, IF(P301&gt;0, ((N301-H301)/H301)-0.004, 0))</f>
        <v/>
      </c>
      <c r="AB301">
        <f>IF(AND(ISNUMBER(I301), I301&gt;0, ISNUMBER(O301), O301&gt;0), AA301-((O301-I301)/I301), AA301)</f>
        <v/>
      </c>
      <c r="AC301">
        <f>IF(ISNUMBER(Q301), (Q301-H301)/H301, 0)</f>
        <v/>
      </c>
      <c r="AD301">
        <f>IF(ISNUMBER(R301), (R301-H301)/H301, 0)</f>
        <v/>
      </c>
      <c r="AE301">
        <f>IF(ISNUMBER(Y301), IF(Y301&gt;0, "THẮNG", "THUA"), "CHỜ T+3")</f>
        <v/>
      </c>
      <c r="AF301">
        <f>IF(AND(P301=0, N301=H301, NOT(ISNUMBER(W301))), "ĐANG CHỜ", IF(AA301&gt;0, "THẮNG", "THUA"))</f>
        <v/>
      </c>
      <c r="AG301" t="inlineStr">
        <is>
          <t>https://quickchart.io/chart/render/zf-8ce37539-42fc-4ebb-94af-0535e46eef1b</t>
        </is>
      </c>
      <c r="AH301">
        <f>IF(AG301&lt;&gt;"", IMAGE(AG301, 1), "Chưa có ảnh")</f>
        <v/>
      </c>
    </row>
    <row r="302" ht="95" customHeight="1">
      <c r="A302" t="inlineStr">
        <is>
          <t>2026-10-20</t>
        </is>
      </c>
      <c r="B302" t="inlineStr">
        <is>
          <t>ALGO_01</t>
        </is>
      </c>
      <c r="C302" t="inlineStr">
        <is>
          <t>🔥 BỘ 01: BÙNG NỔ DÒNG TIỀN &amp; VƯỢT NỀN (CANSLIM BREAKOUT)</t>
        </is>
      </c>
      <c r="D302" t="inlineStr">
        <is>
          <t>#4</t>
        </is>
      </c>
      <c r="E302" t="inlineStr">
        <is>
          <t>BCM</t>
        </is>
      </c>
      <c r="F302" t="inlineStr">
        <is>
          <t>HOSE</t>
        </is>
      </c>
      <c r="G302" t="inlineStr">
        <is>
          <t>BĐS Khu Công Nghiệp</t>
        </is>
      </c>
      <c r="H302" t="n">
        <v>40.9</v>
      </c>
      <c r="I302" t="n">
        <v>1691.97</v>
      </c>
      <c r="J302" t="n">
        <v>56.34</v>
      </c>
      <c r="K302" t="n">
        <v>2.02</v>
      </c>
      <c r="L302" t="n">
        <v>46.36</v>
      </c>
      <c r="M302" t="n">
        <v>38.42</v>
      </c>
      <c r="N302" t="n">
        <v>40.9</v>
      </c>
      <c r="O302" t="n">
        <v>1691.97</v>
      </c>
      <c r="P302" t="n">
        <v>0</v>
      </c>
      <c r="Q302" t="n">
        <v>40.9</v>
      </c>
      <c r="R302" t="n">
        <v>40.9</v>
      </c>
      <c r="S302" t="inlineStr"/>
      <c r="T302" t="inlineStr"/>
      <c r="U302" t="inlineStr"/>
      <c r="V302" t="inlineStr"/>
      <c r="W302" t="inlineStr"/>
      <c r="X302" t="inlineStr">
        <is>
          <t>⏳ Mới mua (T+0)</t>
        </is>
      </c>
      <c r="Y302">
        <f>IF(ISNUMBER(S302), ((S302-H302)/H302)-0.004, "")</f>
        <v/>
      </c>
      <c r="Z302">
        <f>IF(ISNUMBER(T302), ((T302-H302)/H302)-0.004, "")</f>
        <v/>
      </c>
      <c r="AA302">
        <f>IF(ISNUMBER(W302), ((W302-H302)/H302)-0.004, IF(P302&gt;0, ((N302-H302)/H302)-0.004, 0))</f>
        <v/>
      </c>
      <c r="AB302">
        <f>IF(AND(ISNUMBER(I302), I302&gt;0, ISNUMBER(O302), O302&gt;0), AA302-((O302-I302)/I302), AA302)</f>
        <v/>
      </c>
      <c r="AC302">
        <f>IF(ISNUMBER(Q302), (Q302-H302)/H302, 0)</f>
        <v/>
      </c>
      <c r="AD302">
        <f>IF(ISNUMBER(R302), (R302-H302)/H302, 0)</f>
        <v/>
      </c>
      <c r="AE302">
        <f>IF(ISNUMBER(Y302), IF(Y302&gt;0, "THẮNG", "THUA"), "CHỜ T+3")</f>
        <v/>
      </c>
      <c r="AF302">
        <f>IF(AND(P302=0, N302=H302, NOT(ISNUMBER(W302))), "ĐANG CHỜ", IF(AA302&gt;0, "THẮNG", "THUA"))</f>
        <v/>
      </c>
      <c r="AG302" t="inlineStr">
        <is>
          <t>https://quickchart.io/chart/render/zf-6684d322-1375-444c-8f8d-7fdd6d350208</t>
        </is>
      </c>
      <c r="AH302">
        <f>IF(AG302&lt;&gt;"", IMAGE(AG302, 1), "Chưa có ảnh")</f>
        <v/>
      </c>
    </row>
    <row r="303" ht="95" customHeight="1">
      <c r="A303" t="inlineStr">
        <is>
          <t>2026-10-20</t>
        </is>
      </c>
      <c r="B303" t="inlineStr">
        <is>
          <t>ALGO_01</t>
        </is>
      </c>
      <c r="C303" t="inlineStr">
        <is>
          <t>🔥 BỘ 01: BÙNG NỔ DÒNG TIỀN &amp; VƯỢT NỀN (CANSLIM BREAKOUT)</t>
        </is>
      </c>
      <c r="D303" t="inlineStr">
        <is>
          <t>#5</t>
        </is>
      </c>
      <c r="E303" t="inlineStr">
        <is>
          <t>VCG</t>
        </is>
      </c>
      <c r="F303" t="inlineStr">
        <is>
          <t>HOSE</t>
        </is>
      </c>
      <c r="G303" t="inlineStr">
        <is>
          <t>Đầu tư công &amp; Xây dựng</t>
        </is>
      </c>
      <c r="H303" t="n">
        <v>15.5</v>
      </c>
      <c r="I303" t="n">
        <v>1691.97</v>
      </c>
      <c r="J303" t="n">
        <v>50.58</v>
      </c>
      <c r="K303" t="n">
        <v>1.47</v>
      </c>
      <c r="L303" t="n">
        <v>17.2</v>
      </c>
      <c r="M303" t="n">
        <v>14.73</v>
      </c>
      <c r="N303" t="n">
        <v>15.5</v>
      </c>
      <c r="O303" t="n">
        <v>1691.97</v>
      </c>
      <c r="P303" t="n">
        <v>0</v>
      </c>
      <c r="Q303" t="n">
        <v>15.5</v>
      </c>
      <c r="R303" t="n">
        <v>15.5</v>
      </c>
      <c r="S303" t="inlineStr"/>
      <c r="T303" t="inlineStr"/>
      <c r="U303" t="inlineStr"/>
      <c r="V303" t="inlineStr"/>
      <c r="W303" t="inlineStr"/>
      <c r="X303" t="inlineStr">
        <is>
          <t>⏳ Mới mua (T+0)</t>
        </is>
      </c>
      <c r="Y303">
        <f>IF(ISNUMBER(S303), ((S303-H303)/H303)-0.004, "")</f>
        <v/>
      </c>
      <c r="Z303">
        <f>IF(ISNUMBER(T303), ((T303-H303)/H303)-0.004, "")</f>
        <v/>
      </c>
      <c r="AA303">
        <f>IF(ISNUMBER(W303), ((W303-H303)/H303)-0.004, IF(P303&gt;0, ((N303-H303)/H303)-0.004, 0))</f>
        <v/>
      </c>
      <c r="AB303">
        <f>IF(AND(ISNUMBER(I303), I303&gt;0, ISNUMBER(O303), O303&gt;0), AA303-((O303-I303)/I303), AA303)</f>
        <v/>
      </c>
      <c r="AC303">
        <f>IF(ISNUMBER(Q303), (Q303-H303)/H303, 0)</f>
        <v/>
      </c>
      <c r="AD303">
        <f>IF(ISNUMBER(R303), (R303-H303)/H303, 0)</f>
        <v/>
      </c>
      <c r="AE303">
        <f>IF(ISNUMBER(Y303), IF(Y303&gt;0, "THẮNG", "THUA"), "CHỜ T+3")</f>
        <v/>
      </c>
      <c r="AF303">
        <f>IF(AND(P303=0, N303=H303, NOT(ISNUMBER(W303))), "ĐANG CHỜ", IF(AA303&gt;0, "THẮNG", "THUA"))</f>
        <v/>
      </c>
      <c r="AG303" t="inlineStr">
        <is>
          <t>https://quickchart.io/chart/render/zf-ae3a08bf-5f45-4c58-8a7e-b0bdc6768392</t>
        </is>
      </c>
      <c r="AH303">
        <f>IF(AG303&lt;&gt;"", IMAGE(AG303, 1), "Chưa có ảnh")</f>
        <v/>
      </c>
    </row>
    <row r="304" ht="95" customHeight="1">
      <c r="A304" t="inlineStr">
        <is>
          <t>2026-10-20</t>
        </is>
      </c>
      <c r="B304" t="inlineStr">
        <is>
          <t>ALGO_02</t>
        </is>
      </c>
      <c r="C304" t="inlineStr">
        <is>
          <t>🛡️ BỘ 02: GOM NỀN TÍCH LŨY SIẾT BIÊN ĐỘ VCP (SEPA ACCUMULATION)</t>
        </is>
      </c>
      <c r="D304" t="inlineStr">
        <is>
          <t>#1</t>
        </is>
      </c>
      <c r="E304" t="inlineStr">
        <is>
          <t>MSN</t>
        </is>
      </c>
      <c r="F304" t="inlineStr">
        <is>
          <t>HOSE</t>
        </is>
      </c>
      <c r="G304" t="inlineStr">
        <is>
          <t>Thực phẩm &amp; Tiêu dùng</t>
        </is>
      </c>
      <c r="H304" t="n">
        <v>73.59999999999999</v>
      </c>
      <c r="I304" t="n">
        <v>1691.97</v>
      </c>
      <c r="J304" t="n">
        <v>21.08</v>
      </c>
      <c r="K304" t="n">
        <v>0.73</v>
      </c>
      <c r="L304" t="n">
        <v>80.38</v>
      </c>
      <c r="M304" t="n">
        <v>70.52</v>
      </c>
      <c r="N304" t="n">
        <v>73.59999999999999</v>
      </c>
      <c r="O304" t="n">
        <v>1691.97</v>
      </c>
      <c r="P304" t="n">
        <v>0</v>
      </c>
      <c r="Q304" t="n">
        <v>73.59999999999999</v>
      </c>
      <c r="R304" t="n">
        <v>73.59999999999999</v>
      </c>
      <c r="S304" t="inlineStr"/>
      <c r="T304" t="inlineStr"/>
      <c r="U304" t="inlineStr"/>
      <c r="V304" t="inlineStr"/>
      <c r="W304" t="inlineStr"/>
      <c r="X304" t="inlineStr">
        <is>
          <t>⏳ Mới mua (T+0)</t>
        </is>
      </c>
      <c r="Y304">
        <f>IF(ISNUMBER(S304), ((S304-H304)/H304)-0.004, "")</f>
        <v/>
      </c>
      <c r="Z304">
        <f>IF(ISNUMBER(T304), ((T304-H304)/H304)-0.004, "")</f>
        <v/>
      </c>
      <c r="AA304">
        <f>IF(ISNUMBER(W304), ((W304-H304)/H304)-0.004, IF(P304&gt;0, ((N304-H304)/H304)-0.004, 0))</f>
        <v/>
      </c>
      <c r="AB304">
        <f>IF(AND(ISNUMBER(I304), I304&gt;0, ISNUMBER(O304), O304&gt;0), AA304-((O304-I304)/I304), AA304)</f>
        <v/>
      </c>
      <c r="AC304">
        <f>IF(ISNUMBER(Q304), (Q304-H304)/H304, 0)</f>
        <v/>
      </c>
      <c r="AD304">
        <f>IF(ISNUMBER(R304), (R304-H304)/H304, 0)</f>
        <v/>
      </c>
      <c r="AE304">
        <f>IF(ISNUMBER(Y304), IF(Y304&gt;0, "THẮNG", "THUA"), "CHỜ T+3")</f>
        <v/>
      </c>
      <c r="AF304">
        <f>IF(AND(P304=0, N304=H304, NOT(ISNUMBER(W304))), "ĐANG CHỜ", IF(AA304&gt;0, "THẮNG", "THUA"))</f>
        <v/>
      </c>
      <c r="AG304" t="inlineStr">
        <is>
          <t>https://quickchart.io/chart/render/zf-82d58f85-3de8-4e83-a2bc-3801e7d92377</t>
        </is>
      </c>
      <c r="AH304">
        <f>IF(AG304&lt;&gt;"", IMAGE(AG304, 1), "Chưa có ảnh")</f>
        <v/>
      </c>
    </row>
    <row r="305" ht="95" customHeight="1">
      <c r="A305" t="inlineStr">
        <is>
          <t>2026-10-20</t>
        </is>
      </c>
      <c r="B305" t="inlineStr">
        <is>
          <t>ALGO_02</t>
        </is>
      </c>
      <c r="C305" t="inlineStr">
        <is>
          <t>🛡️ BỘ 02: GOM NỀN TÍCH LŨY SIẾT BIÊN ĐỘ VCP (SEPA ACCUMULATION)</t>
        </is>
      </c>
      <c r="D305" t="inlineStr">
        <is>
          <t>#2</t>
        </is>
      </c>
      <c r="E305" t="inlineStr">
        <is>
          <t>ACV</t>
        </is>
      </c>
      <c r="F305" t="inlineStr">
        <is>
          <t>UPCOM</t>
        </is>
      </c>
      <c r="G305" t="inlineStr">
        <is>
          <t>Cảng biển &amp; Vận tải</t>
        </is>
      </c>
      <c r="H305" t="n">
        <v>41.2</v>
      </c>
      <c r="I305" t="n">
        <v>1691.97</v>
      </c>
      <c r="J305" t="n">
        <v>14.28</v>
      </c>
      <c r="K305" t="n">
        <v>0.65</v>
      </c>
      <c r="L305" t="n">
        <v>44.7</v>
      </c>
      <c r="M305" t="n">
        <v>39.61</v>
      </c>
      <c r="N305" t="n">
        <v>41.2</v>
      </c>
      <c r="O305" t="n">
        <v>1691.97</v>
      </c>
      <c r="P305" t="n">
        <v>0</v>
      </c>
      <c r="Q305" t="n">
        <v>41.2</v>
      </c>
      <c r="R305" t="n">
        <v>41.2</v>
      </c>
      <c r="S305" t="inlineStr"/>
      <c r="T305" t="inlineStr"/>
      <c r="U305" t="inlineStr"/>
      <c r="V305" t="inlineStr"/>
      <c r="W305" t="inlineStr"/>
      <c r="X305" t="inlineStr">
        <is>
          <t>⏳ Mới mua (T+0)</t>
        </is>
      </c>
      <c r="Y305">
        <f>IF(ISNUMBER(S305), ((S305-H305)/H305)-0.004, "")</f>
        <v/>
      </c>
      <c r="Z305">
        <f>IF(ISNUMBER(T305), ((T305-H305)/H305)-0.004, "")</f>
        <v/>
      </c>
      <c r="AA305">
        <f>IF(ISNUMBER(W305), ((W305-H305)/H305)-0.004, IF(P305&gt;0, ((N305-H305)/H305)-0.004, 0))</f>
        <v/>
      </c>
      <c r="AB305">
        <f>IF(AND(ISNUMBER(I305), I305&gt;0, ISNUMBER(O305), O305&gt;0), AA305-((O305-I305)/I305), AA305)</f>
        <v/>
      </c>
      <c r="AC305">
        <f>IF(ISNUMBER(Q305), (Q305-H305)/H305, 0)</f>
        <v/>
      </c>
      <c r="AD305">
        <f>IF(ISNUMBER(R305), (R305-H305)/H305, 0)</f>
        <v/>
      </c>
      <c r="AE305">
        <f>IF(ISNUMBER(Y305), IF(Y305&gt;0, "THẮNG", "THUA"), "CHỜ T+3")</f>
        <v/>
      </c>
      <c r="AF305">
        <f>IF(AND(P305=0, N305=H305, NOT(ISNUMBER(W305))), "ĐANG CHỜ", IF(AA305&gt;0, "THẮNG", "THUA"))</f>
        <v/>
      </c>
      <c r="AG305" t="inlineStr">
        <is>
          <t>https://quickchart.io/chart/render/zf-0d80ee57-292a-4d60-ac5e-afe345f69517</t>
        </is>
      </c>
      <c r="AH305">
        <f>IF(AG305&lt;&gt;"", IMAGE(AG305, 1), "Chưa có ảnh")</f>
        <v/>
      </c>
    </row>
    <row r="306" ht="95" customHeight="1">
      <c r="A306" t="inlineStr">
        <is>
          <t>2026-10-20</t>
        </is>
      </c>
      <c r="B306" t="inlineStr">
        <is>
          <t>ALGO_02</t>
        </is>
      </c>
      <c r="C306" t="inlineStr">
        <is>
          <t>🛡️ BỘ 02: GOM NỀN TÍCH LŨY SIẾT BIÊN ĐỘ VCP (SEPA ACCUMULATION)</t>
        </is>
      </c>
      <c r="D306" t="inlineStr">
        <is>
          <t>#4</t>
        </is>
      </c>
      <c r="E306" t="inlineStr">
        <is>
          <t>HAG</t>
        </is>
      </c>
      <c r="F306" t="inlineStr">
        <is>
          <t>HOSE</t>
        </is>
      </c>
      <c r="G306" t="inlineStr">
        <is>
          <t>Bất động sản Dân dụng</t>
        </is>
      </c>
      <c r="H306" t="n">
        <v>14.4</v>
      </c>
      <c r="I306" t="n">
        <v>1691.97</v>
      </c>
      <c r="J306" t="n">
        <v>12.71</v>
      </c>
      <c r="K306" t="n">
        <v>0.45</v>
      </c>
      <c r="L306" t="n">
        <v>15.45</v>
      </c>
      <c r="M306" t="n">
        <v>13.92</v>
      </c>
      <c r="N306" t="n">
        <v>14.4</v>
      </c>
      <c r="O306" t="n">
        <v>1691.97</v>
      </c>
      <c r="P306" t="n">
        <v>0</v>
      </c>
      <c r="Q306" t="n">
        <v>14.4</v>
      </c>
      <c r="R306" t="n">
        <v>14.4</v>
      </c>
      <c r="S306" t="inlineStr"/>
      <c r="T306" t="inlineStr"/>
      <c r="U306" t="inlineStr"/>
      <c r="V306" t="inlineStr"/>
      <c r="W306" t="inlineStr"/>
      <c r="X306" t="inlineStr">
        <is>
          <t>⏳ Mới mua (T+0)</t>
        </is>
      </c>
      <c r="Y306">
        <f>IF(ISNUMBER(S306), ((S306-H306)/H306)-0.004, "")</f>
        <v/>
      </c>
      <c r="Z306">
        <f>IF(ISNUMBER(T306), ((T306-H306)/H306)-0.004, "")</f>
        <v/>
      </c>
      <c r="AA306">
        <f>IF(ISNUMBER(W306), ((W306-H306)/H306)-0.004, IF(P306&gt;0, ((N306-H306)/H306)-0.004, 0))</f>
        <v/>
      </c>
      <c r="AB306">
        <f>IF(AND(ISNUMBER(I306), I306&gt;0, ISNUMBER(O306), O306&gt;0), AA306-((O306-I306)/I306), AA306)</f>
        <v/>
      </c>
      <c r="AC306">
        <f>IF(ISNUMBER(Q306), (Q306-H306)/H306, 0)</f>
        <v/>
      </c>
      <c r="AD306">
        <f>IF(ISNUMBER(R306), (R306-H306)/H306, 0)</f>
        <v/>
      </c>
      <c r="AE306">
        <f>IF(ISNUMBER(Y306), IF(Y306&gt;0, "THẮNG", "THUA"), "CHỜ T+3")</f>
        <v/>
      </c>
      <c r="AF306">
        <f>IF(AND(P306=0, N306=H306, NOT(ISNUMBER(W306))), "ĐANG CHỜ", IF(AA306&gt;0, "THẮNG", "THUA"))</f>
        <v/>
      </c>
      <c r="AG306" t="inlineStr">
        <is>
          <t>https://quickchart.io/chart/render/zf-c961bc16-1b71-406b-a569-65e47425463d</t>
        </is>
      </c>
      <c r="AH306">
        <f>IF(AG306&lt;&gt;"", IMAGE(AG306, 1), "Chưa có ảnh")</f>
        <v/>
      </c>
    </row>
    <row r="307" ht="95" customHeight="1">
      <c r="A307" t="inlineStr">
        <is>
          <t>2026-10-20</t>
        </is>
      </c>
      <c r="B307" t="inlineStr">
        <is>
          <t>ALGO_03</t>
        </is>
      </c>
      <c r="C307" t="inlineStr">
        <is>
          <t>⚡ BỘ 03: BẮT ĐÁY RÚT CHÂN &amp; ĐẢO CHIỀU QUÁ BÁN (WYCKOFF SPRING)</t>
        </is>
      </c>
      <c r="D307" t="inlineStr">
        <is>
          <t>#1</t>
        </is>
      </c>
      <c r="E307" t="inlineStr">
        <is>
          <t>VPI</t>
        </is>
      </c>
      <c r="F307" t="inlineStr">
        <is>
          <t>HOSE</t>
        </is>
      </c>
      <c r="G307" t="inlineStr">
        <is>
          <t>Bất động sản Dân dụng</t>
        </is>
      </c>
      <c r="H307" t="n">
        <v>51.3</v>
      </c>
      <c r="I307" t="n">
        <v>1691.97</v>
      </c>
      <c r="J307" t="n">
        <v>64.2</v>
      </c>
      <c r="K307" t="n">
        <v>1.08</v>
      </c>
      <c r="L307" t="n">
        <v>58.64</v>
      </c>
      <c r="M307" t="n">
        <v>47.97</v>
      </c>
      <c r="N307" t="n">
        <v>51.3</v>
      </c>
      <c r="O307" t="n">
        <v>1691.97</v>
      </c>
      <c r="P307" t="n">
        <v>0</v>
      </c>
      <c r="Q307" t="n">
        <v>51.3</v>
      </c>
      <c r="R307" t="n">
        <v>51.3</v>
      </c>
      <c r="S307" t="inlineStr"/>
      <c r="T307" t="inlineStr"/>
      <c r="U307" t="inlineStr"/>
      <c r="V307" t="inlineStr"/>
      <c r="W307" t="inlineStr"/>
      <c r="X307" t="inlineStr">
        <is>
          <t>⏳ Mới mua (T+0)</t>
        </is>
      </c>
      <c r="Y307">
        <f>IF(ISNUMBER(S307), ((S307-H307)/H307)-0.004, "")</f>
        <v/>
      </c>
      <c r="Z307">
        <f>IF(ISNUMBER(T307), ((T307-H307)/H307)-0.004, "")</f>
        <v/>
      </c>
      <c r="AA307">
        <f>IF(ISNUMBER(W307), ((W307-H307)/H307)-0.004, IF(P307&gt;0, ((N307-H307)/H307)-0.004, 0))</f>
        <v/>
      </c>
      <c r="AB307">
        <f>IF(AND(ISNUMBER(I307), I307&gt;0, ISNUMBER(O307), O307&gt;0), AA307-((O307-I307)/I307), AA307)</f>
        <v/>
      </c>
      <c r="AC307">
        <f>IF(ISNUMBER(Q307), (Q307-H307)/H307, 0)</f>
        <v/>
      </c>
      <c r="AD307">
        <f>IF(ISNUMBER(R307), (R307-H307)/H307, 0)</f>
        <v/>
      </c>
      <c r="AE307">
        <f>IF(ISNUMBER(Y307), IF(Y307&gt;0, "THẮNG", "THUA"), "CHỜ T+3")</f>
        <v/>
      </c>
      <c r="AF307">
        <f>IF(AND(P307=0, N307=H307, NOT(ISNUMBER(W307))), "ĐANG CHỜ", IF(AA307&gt;0, "THẮNG", "THUA"))</f>
        <v/>
      </c>
      <c r="AG307" t="inlineStr">
        <is>
          <t>https://quickchart.io/chart/render/zf-97c8b19d-0cc1-44de-923d-5b4b0b74e147</t>
        </is>
      </c>
      <c r="AH307">
        <f>IF(AG307&lt;&gt;"", IMAGE(AG307, 1), "Chưa có ảnh")</f>
        <v/>
      </c>
    </row>
    <row r="308" ht="95" customHeight="1">
      <c r="A308" t="inlineStr">
        <is>
          <t>2026-10-20</t>
        </is>
      </c>
      <c r="B308" t="inlineStr">
        <is>
          <t>ALGO_03</t>
        </is>
      </c>
      <c r="C308" t="inlineStr">
        <is>
          <t>⚡ BỘ 03: BẮT ĐÁY RÚT CHÂN &amp; ĐẢO CHIỀU QUÁ BÁN (WYCKOFF SPRING)</t>
        </is>
      </c>
      <c r="D308" t="inlineStr">
        <is>
          <t>#2</t>
        </is>
      </c>
      <c r="E308" t="inlineStr">
        <is>
          <t>ELC</t>
        </is>
      </c>
      <c r="F308" t="inlineStr">
        <is>
          <t>HOSE</t>
        </is>
      </c>
      <c r="G308" t="inlineStr">
        <is>
          <t>Dầu khí &amp; Năng lượng</t>
        </is>
      </c>
      <c r="H308" t="n">
        <v>11.45</v>
      </c>
      <c r="I308" t="n">
        <v>1691.97</v>
      </c>
      <c r="J308" t="n">
        <v>57.64</v>
      </c>
      <c r="K308" t="n">
        <v>1.02</v>
      </c>
      <c r="L308" t="n">
        <v>13.09</v>
      </c>
      <c r="M308" t="n">
        <v>10.71</v>
      </c>
      <c r="N308" t="n">
        <v>11.45</v>
      </c>
      <c r="O308" t="n">
        <v>1691.97</v>
      </c>
      <c r="P308" t="n">
        <v>0</v>
      </c>
      <c r="Q308" t="n">
        <v>11.45</v>
      </c>
      <c r="R308" t="n">
        <v>11.45</v>
      </c>
      <c r="S308" t="inlineStr"/>
      <c r="T308" t="inlineStr"/>
      <c r="U308" t="inlineStr"/>
      <c r="V308" t="inlineStr"/>
      <c r="W308" t="inlineStr"/>
      <c r="X308" t="inlineStr">
        <is>
          <t>⏳ Mới mua (T+0)</t>
        </is>
      </c>
      <c r="Y308">
        <f>IF(ISNUMBER(S308), ((S308-H308)/H308)-0.004, "")</f>
        <v/>
      </c>
      <c r="Z308">
        <f>IF(ISNUMBER(T308), ((T308-H308)/H308)-0.004, "")</f>
        <v/>
      </c>
      <c r="AA308">
        <f>IF(ISNUMBER(W308), ((W308-H308)/H308)-0.004, IF(P308&gt;0, ((N308-H308)/H308)-0.004, 0))</f>
        <v/>
      </c>
      <c r="AB308">
        <f>IF(AND(ISNUMBER(I308), I308&gt;0, ISNUMBER(O308), O308&gt;0), AA308-((O308-I308)/I308), AA308)</f>
        <v/>
      </c>
      <c r="AC308">
        <f>IF(ISNUMBER(Q308), (Q308-H308)/H308, 0)</f>
        <v/>
      </c>
      <c r="AD308">
        <f>IF(ISNUMBER(R308), (R308-H308)/H308, 0)</f>
        <v/>
      </c>
      <c r="AE308">
        <f>IF(ISNUMBER(Y308), IF(Y308&gt;0, "THẮNG", "THUA"), "CHỜ T+3")</f>
        <v/>
      </c>
      <c r="AF308">
        <f>IF(AND(P308=0, N308=H308, NOT(ISNUMBER(W308))), "ĐANG CHỜ", IF(AA308&gt;0, "THẮNG", "THUA"))</f>
        <v/>
      </c>
      <c r="AG308" t="inlineStr">
        <is>
          <t>https://quickchart.io/chart/render/zf-3fd45f97-2288-4ec1-a4ae-4288312e25f4</t>
        </is>
      </c>
      <c r="AH308">
        <f>IF(AG308&lt;&gt;"", IMAGE(AG308, 1), "Chưa có ảnh")</f>
        <v/>
      </c>
    </row>
    <row r="309" ht="95" customHeight="1">
      <c r="A309" t="inlineStr">
        <is>
          <t>2026-10-20</t>
        </is>
      </c>
      <c r="B309" t="inlineStr">
        <is>
          <t>ALGO_03</t>
        </is>
      </c>
      <c r="C309" t="inlineStr">
        <is>
          <t>⚡ BỘ 03: BẮT ĐÁY RÚT CHÂN &amp; ĐẢO CHIỀU QUÁ BÁN (WYCKOFF SPRING)</t>
        </is>
      </c>
      <c r="D309" t="inlineStr">
        <is>
          <t>#5</t>
        </is>
      </c>
      <c r="E309" t="inlineStr">
        <is>
          <t>VRE</t>
        </is>
      </c>
      <c r="F309" t="inlineStr">
        <is>
          <t>HOSE</t>
        </is>
      </c>
      <c r="G309" t="inlineStr">
        <is>
          <t>Bất động sản Dân dụng</t>
        </is>
      </c>
      <c r="H309" t="n">
        <v>23.35</v>
      </c>
      <c r="I309" t="n">
        <v>1691.97</v>
      </c>
      <c r="J309" t="n">
        <v>41.09</v>
      </c>
      <c r="K309" t="n">
        <v>1.31</v>
      </c>
      <c r="L309" t="n">
        <v>25.83</v>
      </c>
      <c r="M309" t="n">
        <v>22.22</v>
      </c>
      <c r="N309" t="n">
        <v>23.35</v>
      </c>
      <c r="O309" t="n">
        <v>1691.97</v>
      </c>
      <c r="P309" t="n">
        <v>0</v>
      </c>
      <c r="Q309" t="n">
        <v>23.35</v>
      </c>
      <c r="R309" t="n">
        <v>23.35</v>
      </c>
      <c r="S309" t="inlineStr"/>
      <c r="T309" t="inlineStr"/>
      <c r="U309" t="inlineStr"/>
      <c r="V309" t="inlineStr"/>
      <c r="W309" t="inlineStr"/>
      <c r="X309" t="inlineStr">
        <is>
          <t>⏳ Mới mua (T+0)</t>
        </is>
      </c>
      <c r="Y309">
        <f>IF(ISNUMBER(S309), ((S309-H309)/H309)-0.004, "")</f>
        <v/>
      </c>
      <c r="Z309">
        <f>IF(ISNUMBER(T309), ((T309-H309)/H309)-0.004, "")</f>
        <v/>
      </c>
      <c r="AA309">
        <f>IF(ISNUMBER(W309), ((W309-H309)/H309)-0.004, IF(P309&gt;0, ((N309-H309)/H309)-0.004, 0))</f>
        <v/>
      </c>
      <c r="AB309">
        <f>IF(AND(ISNUMBER(I309), I309&gt;0, ISNUMBER(O309), O309&gt;0), AA309-((O309-I309)/I309), AA309)</f>
        <v/>
      </c>
      <c r="AC309">
        <f>IF(ISNUMBER(Q309), (Q309-H309)/H309, 0)</f>
        <v/>
      </c>
      <c r="AD309">
        <f>IF(ISNUMBER(R309), (R309-H309)/H309, 0)</f>
        <v/>
      </c>
      <c r="AE309">
        <f>IF(ISNUMBER(Y309), IF(Y309&gt;0, "THẮNG", "THUA"), "CHỜ T+3")</f>
        <v/>
      </c>
      <c r="AF309">
        <f>IF(AND(P309=0, N309=H309, NOT(ISNUMBER(W309))), "ĐANG CHỜ", IF(AA309&gt;0, "THẮNG", "THUA"))</f>
        <v/>
      </c>
      <c r="AG309" t="inlineStr">
        <is>
          <t>https://quickchart.io/chart/render/zf-df404dcf-d57f-4f22-9ec2-ba8061ef4d30</t>
        </is>
      </c>
      <c r="AH309">
        <f>IF(AG309&lt;&gt;"", IMAGE(AG309, 1), "Chưa có ảnh")</f>
        <v/>
      </c>
    </row>
    <row r="310" ht="95" customHeight="1">
      <c r="A310" t="inlineStr">
        <is>
          <t>2026-10-20</t>
        </is>
      </c>
      <c r="B310" t="inlineStr">
        <is>
          <t>ALGO_04</t>
        </is>
      </c>
      <c r="C310" t="inlineStr">
        <is>
          <t>👑 BỘ 04: SIÊU CỔ PHIẾU KHÁNG BÃO &amp; ĐỈNH 52W (RS ALPHA LEADER)</t>
        </is>
      </c>
      <c r="D310" t="inlineStr">
        <is>
          <t>#5</t>
        </is>
      </c>
      <c r="E310" t="inlineStr">
        <is>
          <t>TCB</t>
        </is>
      </c>
      <c r="F310" t="inlineStr">
        <is>
          <t>HOSE</t>
        </is>
      </c>
      <c r="G310" t="inlineStr">
        <is>
          <t>Ngân hàng</t>
        </is>
      </c>
      <c r="H310" t="n">
        <v>33.95</v>
      </c>
      <c r="I310" t="n">
        <v>1691.97</v>
      </c>
      <c r="J310" t="n">
        <v>81.03</v>
      </c>
      <c r="K310" t="n">
        <v>1.56</v>
      </c>
      <c r="L310" t="n">
        <v>36.8</v>
      </c>
      <c r="M310" t="n">
        <v>32.65</v>
      </c>
      <c r="N310" t="n">
        <v>33.95</v>
      </c>
      <c r="O310" t="n">
        <v>1691.97</v>
      </c>
      <c r="P310" t="n">
        <v>0</v>
      </c>
      <c r="Q310" t="n">
        <v>33.95</v>
      </c>
      <c r="R310" t="n">
        <v>33.95</v>
      </c>
      <c r="S310" t="inlineStr"/>
      <c r="T310" t="inlineStr"/>
      <c r="U310" t="inlineStr"/>
      <c r="V310" t="inlineStr"/>
      <c r="W310" t="inlineStr"/>
      <c r="X310" t="inlineStr">
        <is>
          <t>⏳ Mới mua (T+0)</t>
        </is>
      </c>
      <c r="Y310">
        <f>IF(ISNUMBER(S310), ((S310-H310)/H310)-0.004, "")</f>
        <v/>
      </c>
      <c r="Z310">
        <f>IF(ISNUMBER(T310), ((T310-H310)/H310)-0.004, "")</f>
        <v/>
      </c>
      <c r="AA310">
        <f>IF(ISNUMBER(W310), ((W310-H310)/H310)-0.004, IF(P310&gt;0, ((N310-H310)/H310)-0.004, 0))</f>
        <v/>
      </c>
      <c r="AB310">
        <f>IF(AND(ISNUMBER(I310), I310&gt;0, ISNUMBER(O310), O310&gt;0), AA310-((O310-I310)/I310), AA310)</f>
        <v/>
      </c>
      <c r="AC310">
        <f>IF(ISNUMBER(Q310), (Q310-H310)/H310, 0)</f>
        <v/>
      </c>
      <c r="AD310">
        <f>IF(ISNUMBER(R310), (R310-H310)/H310, 0)</f>
        <v/>
      </c>
      <c r="AE310">
        <f>IF(ISNUMBER(Y310), IF(Y310&gt;0, "THẮNG", "THUA"), "CHỜ T+3")</f>
        <v/>
      </c>
      <c r="AF310">
        <f>IF(AND(P310=0, N310=H310, NOT(ISNUMBER(W310))), "ĐANG CHỜ", IF(AA310&gt;0, "THẮNG", "THUA"))</f>
        <v/>
      </c>
      <c r="AG310" t="inlineStr">
        <is>
          <t>https://quickchart.io/chart/render/zf-ca2deb5e-2072-4356-b745-b8fa712ba300</t>
        </is>
      </c>
      <c r="AH310">
        <f>IF(AG310&lt;&gt;"", IMAGE(AG310, 1), "Chưa có ảnh")</f>
        <v/>
      </c>
    </row>
    <row r="311" ht="95" customHeight="1">
      <c r="A311" t="inlineStr">
        <is>
          <t>2026-10-20</t>
        </is>
      </c>
      <c r="B311" t="inlineStr">
        <is>
          <t>ALGO_05</t>
        </is>
      </c>
      <c r="C311" t="inlineStr">
        <is>
          <t>🎯 BỘ 05: ĐIỂM MUA KÉO NGƯỢC HỖ TRỢ NGẮN HẠN (MA20 PULLBACK)</t>
        </is>
      </c>
      <c r="D311" t="inlineStr">
        <is>
          <t>#3</t>
        </is>
      </c>
      <c r="E311" t="inlineStr">
        <is>
          <t>PVT</t>
        </is>
      </c>
      <c r="F311" t="inlineStr">
        <is>
          <t>HOSE</t>
        </is>
      </c>
      <c r="G311" t="inlineStr">
        <is>
          <t>Cảng biển &amp; Vận tải</t>
        </is>
      </c>
      <c r="H311" t="n">
        <v>24.2</v>
      </c>
      <c r="I311" t="n">
        <v>1691.97</v>
      </c>
      <c r="J311" t="n">
        <v>19.78</v>
      </c>
      <c r="K311" t="n">
        <v>0.4</v>
      </c>
      <c r="L311" t="n">
        <v>27.66</v>
      </c>
      <c r="M311" t="n">
        <v>22.63</v>
      </c>
      <c r="N311" t="n">
        <v>24.2</v>
      </c>
      <c r="O311" t="n">
        <v>1691.97</v>
      </c>
      <c r="P311" t="n">
        <v>0</v>
      </c>
      <c r="Q311" t="n">
        <v>24.2</v>
      </c>
      <c r="R311" t="n">
        <v>24.2</v>
      </c>
      <c r="S311" t="inlineStr"/>
      <c r="T311" t="inlineStr"/>
      <c r="U311" t="inlineStr"/>
      <c r="V311" t="inlineStr"/>
      <c r="W311" t="inlineStr"/>
      <c r="X311" t="inlineStr">
        <is>
          <t>⏳ Mới mua (T+0)</t>
        </is>
      </c>
      <c r="Y311">
        <f>IF(ISNUMBER(S311), ((S311-H311)/H311)-0.004, "")</f>
        <v/>
      </c>
      <c r="Z311">
        <f>IF(ISNUMBER(T311), ((T311-H311)/H311)-0.004, "")</f>
        <v/>
      </c>
      <c r="AA311">
        <f>IF(ISNUMBER(W311), ((W311-H311)/H311)-0.004, IF(P311&gt;0, ((N311-H311)/H311)-0.004, 0))</f>
        <v/>
      </c>
      <c r="AB311">
        <f>IF(AND(ISNUMBER(I311), I311&gt;0, ISNUMBER(O311), O311&gt;0), AA311-((O311-I311)/I311), AA311)</f>
        <v/>
      </c>
      <c r="AC311">
        <f>IF(ISNUMBER(Q311), (Q311-H311)/H311, 0)</f>
        <v/>
      </c>
      <c r="AD311">
        <f>IF(ISNUMBER(R311), (R311-H311)/H311, 0)</f>
        <v/>
      </c>
      <c r="AE311">
        <f>IF(ISNUMBER(Y311), IF(Y311&gt;0, "THẮNG", "THUA"), "CHỜ T+3")</f>
        <v/>
      </c>
      <c r="AF311">
        <f>IF(AND(P311=0, N311=H311, NOT(ISNUMBER(W311))), "ĐANG CHỜ", IF(AA311&gt;0, "THẮNG", "THUA"))</f>
        <v/>
      </c>
      <c r="AG311" t="inlineStr">
        <is>
          <t>https://quickchart.io/chart/render/zf-3adde9c7-30a9-4626-80af-e959238fce0b</t>
        </is>
      </c>
      <c r="AH311">
        <f>IF(AG311&lt;&gt;"", IMAGE(AG311, 1), "Chưa có ảnh")</f>
        <v/>
      </c>
    </row>
    <row r="312" ht="95" customHeight="1">
      <c r="A312" t="inlineStr">
        <is>
          <t>2026-10-20</t>
        </is>
      </c>
      <c r="B312" t="inlineStr">
        <is>
          <t>ALGO_06</t>
        </is>
      </c>
      <c r="C312" t="inlineStr">
        <is>
          <t>📈 BỘ 06: ĐỒNG THUẬN ĐỘNG LƯỢNG MACD &amp; XU HƯỚNG ADX (TREND)</t>
        </is>
      </c>
      <c r="D312" t="inlineStr">
        <is>
          <t>#1</t>
        </is>
      </c>
      <c r="E312" t="inlineStr">
        <is>
          <t>VCG</t>
        </is>
      </c>
      <c r="F312" t="inlineStr">
        <is>
          <t>HOSE</t>
        </is>
      </c>
      <c r="G312" t="inlineStr">
        <is>
          <t>Đầu tư công &amp; Xây dựng</t>
        </is>
      </c>
      <c r="H312" t="n">
        <v>15.5</v>
      </c>
      <c r="I312" t="n">
        <v>1691.97</v>
      </c>
      <c r="J312" t="n">
        <v>93.39</v>
      </c>
      <c r="K312" t="n">
        <v>1.47</v>
      </c>
      <c r="L312" t="n">
        <v>17.2</v>
      </c>
      <c r="M312" t="n">
        <v>14.73</v>
      </c>
      <c r="N312" t="n">
        <v>15.5</v>
      </c>
      <c r="O312" t="n">
        <v>1691.97</v>
      </c>
      <c r="P312" t="n">
        <v>0</v>
      </c>
      <c r="Q312" t="n">
        <v>15.5</v>
      </c>
      <c r="R312" t="n">
        <v>15.5</v>
      </c>
      <c r="S312" t="inlineStr"/>
      <c r="T312" t="inlineStr"/>
      <c r="U312" t="inlineStr"/>
      <c r="V312" t="inlineStr"/>
      <c r="W312" t="inlineStr"/>
      <c r="X312" t="inlineStr">
        <is>
          <t>⏳ Mới mua (T+0)</t>
        </is>
      </c>
      <c r="Y312">
        <f>IF(ISNUMBER(S312), ((S312-H312)/H312)-0.004, "")</f>
        <v/>
      </c>
      <c r="Z312">
        <f>IF(ISNUMBER(T312), ((T312-H312)/H312)-0.004, "")</f>
        <v/>
      </c>
      <c r="AA312">
        <f>IF(ISNUMBER(W312), ((W312-H312)/H312)-0.004, IF(P312&gt;0, ((N312-H312)/H312)-0.004, 0))</f>
        <v/>
      </c>
      <c r="AB312">
        <f>IF(AND(ISNUMBER(I312), I312&gt;0, ISNUMBER(O312), O312&gt;0), AA312-((O312-I312)/I312), AA312)</f>
        <v/>
      </c>
      <c r="AC312">
        <f>IF(ISNUMBER(Q312), (Q312-H312)/H312, 0)</f>
        <v/>
      </c>
      <c r="AD312">
        <f>IF(ISNUMBER(R312), (R312-H312)/H312, 0)</f>
        <v/>
      </c>
      <c r="AE312">
        <f>IF(ISNUMBER(Y312), IF(Y312&gt;0, "THẮNG", "THUA"), "CHỜ T+3")</f>
        <v/>
      </c>
      <c r="AF312">
        <f>IF(AND(P312=0, N312=H312, NOT(ISNUMBER(W312))), "ĐANG CHỜ", IF(AA312&gt;0, "THẮNG", "THUA"))</f>
        <v/>
      </c>
      <c r="AG312" t="inlineStr">
        <is>
          <t>https://quickchart.io/chart/render/zf-ae3a08bf-5f45-4c58-8a7e-b0bdc6768392</t>
        </is>
      </c>
      <c r="AH312">
        <f>IF(AG312&lt;&gt;"", IMAGE(AG312, 1), "Chưa có ảnh")</f>
        <v/>
      </c>
    </row>
    <row r="313" ht="95" customHeight="1">
      <c r="A313" t="inlineStr">
        <is>
          <t>2026-10-20</t>
        </is>
      </c>
      <c r="B313" t="inlineStr">
        <is>
          <t>ALGO_06</t>
        </is>
      </c>
      <c r="C313" t="inlineStr">
        <is>
          <t>📈 BỘ 06: ĐỒNG THUẬN ĐỘNG LƯỢNG MACD &amp; XU HƯỚNG ADX (TREND)</t>
        </is>
      </c>
      <c r="D313" t="inlineStr">
        <is>
          <t>#5</t>
        </is>
      </c>
      <c r="E313" t="inlineStr">
        <is>
          <t>HT1</t>
        </is>
      </c>
      <c r="F313" t="inlineStr">
        <is>
          <t>HOSE</t>
        </is>
      </c>
      <c r="G313" t="inlineStr">
        <is>
          <t>Thép &amp; VLXD</t>
        </is>
      </c>
      <c r="H313" t="n">
        <v>13.35</v>
      </c>
      <c r="I313" t="n">
        <v>1691.97</v>
      </c>
      <c r="J313" t="n">
        <v>71.63</v>
      </c>
      <c r="K313" t="n">
        <v>1.64</v>
      </c>
      <c r="L313" t="n">
        <v>14.87</v>
      </c>
      <c r="M313" t="n">
        <v>12.66</v>
      </c>
      <c r="N313" t="n">
        <v>13.35</v>
      </c>
      <c r="O313" t="n">
        <v>1691.97</v>
      </c>
      <c r="P313" t="n">
        <v>0</v>
      </c>
      <c r="Q313" t="n">
        <v>13.35</v>
      </c>
      <c r="R313" t="n">
        <v>13.35</v>
      </c>
      <c r="S313" t="inlineStr"/>
      <c r="T313" t="inlineStr"/>
      <c r="U313" t="inlineStr"/>
      <c r="V313" t="inlineStr"/>
      <c r="W313" t="inlineStr"/>
      <c r="X313" t="inlineStr">
        <is>
          <t>⏳ Mới mua (T+0)</t>
        </is>
      </c>
      <c r="Y313">
        <f>IF(ISNUMBER(S313), ((S313-H313)/H313)-0.004, "")</f>
        <v/>
      </c>
      <c r="Z313">
        <f>IF(ISNUMBER(T313), ((T313-H313)/H313)-0.004, "")</f>
        <v/>
      </c>
      <c r="AA313">
        <f>IF(ISNUMBER(W313), ((W313-H313)/H313)-0.004, IF(P313&gt;0, ((N313-H313)/H313)-0.004, 0))</f>
        <v/>
      </c>
      <c r="AB313">
        <f>IF(AND(ISNUMBER(I313), I313&gt;0, ISNUMBER(O313), O313&gt;0), AA313-((O313-I313)/I313), AA313)</f>
        <v/>
      </c>
      <c r="AC313">
        <f>IF(ISNUMBER(Q313), (Q313-H313)/H313, 0)</f>
        <v/>
      </c>
      <c r="AD313">
        <f>IF(ISNUMBER(R313), (R313-H313)/H313, 0)</f>
        <v/>
      </c>
      <c r="AE313">
        <f>IF(ISNUMBER(Y313), IF(Y313&gt;0, "THẮNG", "THUA"), "CHỜ T+3")</f>
        <v/>
      </c>
      <c r="AF313">
        <f>IF(AND(P313=0, N313=H313, NOT(ISNUMBER(W313))), "ĐANG CHỜ", IF(AA313&gt;0, "THẮNG", "THUA"))</f>
        <v/>
      </c>
      <c r="AG313" t="inlineStr">
        <is>
          <t>https://quickchart.io/chart/render/zf-1d0e1433-9380-45e9-a38a-2f2a75ada9a7</t>
        </is>
      </c>
      <c r="AH313">
        <f>IF(AG313&lt;&gt;"", IMAGE(AG313, 1), "Chưa có ảnh")</f>
        <v/>
      </c>
    </row>
    <row r="314" ht="95" customHeight="1">
      <c r="A314" t="inlineStr">
        <is>
          <t>2026-10-20</t>
        </is>
      </c>
      <c r="B314" t="inlineStr">
        <is>
          <t>ALGO_07</t>
        </is>
      </c>
      <c r="C314" t="inlineStr">
        <is>
          <t>🍾 BỘ 07: NÉN CHẶT CỔ CHAI &amp; BUNG NÚT BOLLINGER (BB SQUEEZE)</t>
        </is>
      </c>
      <c r="D314" t="inlineStr">
        <is>
          <t>#1</t>
        </is>
      </c>
      <c r="E314" t="inlineStr">
        <is>
          <t>BCM</t>
        </is>
      </c>
      <c r="F314" t="inlineStr">
        <is>
          <t>HOSE</t>
        </is>
      </c>
      <c r="G314" t="inlineStr">
        <is>
          <t>BĐS Khu Công Nghiệp</t>
        </is>
      </c>
      <c r="H314" t="n">
        <v>40.9</v>
      </c>
      <c r="I314" t="n">
        <v>1691.97</v>
      </c>
      <c r="J314" t="n">
        <v>64.02</v>
      </c>
      <c r="K314" t="n">
        <v>2.02</v>
      </c>
      <c r="L314" t="n">
        <v>46.36</v>
      </c>
      <c r="M314" t="n">
        <v>38.42</v>
      </c>
      <c r="N314" t="n">
        <v>40.9</v>
      </c>
      <c r="O314" t="n">
        <v>1691.97</v>
      </c>
      <c r="P314" t="n">
        <v>0</v>
      </c>
      <c r="Q314" t="n">
        <v>40.9</v>
      </c>
      <c r="R314" t="n">
        <v>40.9</v>
      </c>
      <c r="S314" t="inlineStr"/>
      <c r="T314" t="inlineStr"/>
      <c r="U314" t="inlineStr"/>
      <c r="V314" t="inlineStr"/>
      <c r="W314" t="inlineStr"/>
      <c r="X314" t="inlineStr">
        <is>
          <t>⏳ Mới mua (T+0)</t>
        </is>
      </c>
      <c r="Y314">
        <f>IF(ISNUMBER(S314), ((S314-H314)/H314)-0.004, "")</f>
        <v/>
      </c>
      <c r="Z314">
        <f>IF(ISNUMBER(T314), ((T314-H314)/H314)-0.004, "")</f>
        <v/>
      </c>
      <c r="AA314">
        <f>IF(ISNUMBER(W314), ((W314-H314)/H314)-0.004, IF(P314&gt;0, ((N314-H314)/H314)-0.004, 0))</f>
        <v/>
      </c>
      <c r="AB314">
        <f>IF(AND(ISNUMBER(I314), I314&gt;0, ISNUMBER(O314), O314&gt;0), AA314-((O314-I314)/I314), AA314)</f>
        <v/>
      </c>
      <c r="AC314">
        <f>IF(ISNUMBER(Q314), (Q314-H314)/H314, 0)</f>
        <v/>
      </c>
      <c r="AD314">
        <f>IF(ISNUMBER(R314), (R314-H314)/H314, 0)</f>
        <v/>
      </c>
      <c r="AE314">
        <f>IF(ISNUMBER(Y314), IF(Y314&gt;0, "THẮNG", "THUA"), "CHỜ T+3")</f>
        <v/>
      </c>
      <c r="AF314">
        <f>IF(AND(P314=0, N314=H314, NOT(ISNUMBER(W314))), "ĐANG CHỜ", IF(AA314&gt;0, "THẮNG", "THUA"))</f>
        <v/>
      </c>
      <c r="AG314" t="inlineStr">
        <is>
          <t>https://quickchart.io/chart/render/zf-6684d322-1375-444c-8f8d-7fdd6d350208</t>
        </is>
      </c>
      <c r="AH314">
        <f>IF(AG314&lt;&gt;"", IMAGE(AG314, 1), "Chưa có ảnh")</f>
        <v/>
      </c>
    </row>
    <row r="315" ht="95" customHeight="1">
      <c r="A315" t="inlineStr">
        <is>
          <t>2026-10-20</t>
        </is>
      </c>
      <c r="B315" t="inlineStr">
        <is>
          <t>ALGO_07</t>
        </is>
      </c>
      <c r="C315" t="inlineStr">
        <is>
          <t>🍾 BỘ 07: NÉN CHẶT CỔ CHAI &amp; BUNG NÚT BOLLINGER (BB SQUEEZE)</t>
        </is>
      </c>
      <c r="D315" t="inlineStr">
        <is>
          <t>#3</t>
        </is>
      </c>
      <c r="E315" t="inlineStr">
        <is>
          <t>TCB</t>
        </is>
      </c>
      <c r="F315" t="inlineStr">
        <is>
          <t>HOSE</t>
        </is>
      </c>
      <c r="G315" t="inlineStr">
        <is>
          <t>Ngân hàng</t>
        </is>
      </c>
      <c r="H315" t="n">
        <v>33.95</v>
      </c>
      <c r="I315" t="n">
        <v>1691.97</v>
      </c>
      <c r="J315" t="n">
        <v>61.79</v>
      </c>
      <c r="K315" t="n">
        <v>1.56</v>
      </c>
      <c r="L315" t="n">
        <v>36.8</v>
      </c>
      <c r="M315" t="n">
        <v>32.65</v>
      </c>
      <c r="N315" t="n">
        <v>33.95</v>
      </c>
      <c r="O315" t="n">
        <v>1691.97</v>
      </c>
      <c r="P315" t="n">
        <v>0</v>
      </c>
      <c r="Q315" t="n">
        <v>33.95</v>
      </c>
      <c r="R315" t="n">
        <v>33.95</v>
      </c>
      <c r="S315" t="inlineStr"/>
      <c r="T315" t="inlineStr"/>
      <c r="U315" t="inlineStr"/>
      <c r="V315" t="inlineStr"/>
      <c r="W315" t="inlineStr"/>
      <c r="X315" t="inlineStr">
        <is>
          <t>⏳ Mới mua (T+0)</t>
        </is>
      </c>
      <c r="Y315">
        <f>IF(ISNUMBER(S315), ((S315-H315)/H315)-0.004, "")</f>
        <v/>
      </c>
      <c r="Z315">
        <f>IF(ISNUMBER(T315), ((T315-H315)/H315)-0.004, "")</f>
        <v/>
      </c>
      <c r="AA315">
        <f>IF(ISNUMBER(W315), ((W315-H315)/H315)-0.004, IF(P315&gt;0, ((N315-H315)/H315)-0.004, 0))</f>
        <v/>
      </c>
      <c r="AB315">
        <f>IF(AND(ISNUMBER(I315), I315&gt;0, ISNUMBER(O315), O315&gt;0), AA315-((O315-I315)/I315), AA315)</f>
        <v/>
      </c>
      <c r="AC315">
        <f>IF(ISNUMBER(Q315), (Q315-H315)/H315, 0)</f>
        <v/>
      </c>
      <c r="AD315">
        <f>IF(ISNUMBER(R315), (R315-H315)/H315, 0)</f>
        <v/>
      </c>
      <c r="AE315">
        <f>IF(ISNUMBER(Y315), IF(Y315&gt;0, "THẮNG", "THUA"), "CHỜ T+3")</f>
        <v/>
      </c>
      <c r="AF315">
        <f>IF(AND(P315=0, N315=H315, NOT(ISNUMBER(W315))), "ĐANG CHỜ", IF(AA315&gt;0, "THẮNG", "THUA"))</f>
        <v/>
      </c>
      <c r="AG315" t="inlineStr">
        <is>
          <t>https://quickchart.io/chart/render/zf-ca2deb5e-2072-4356-b745-b8fa712ba300</t>
        </is>
      </c>
      <c r="AH315">
        <f>IF(AG315&lt;&gt;"", IMAGE(AG315, 1), "Chưa có ảnh")</f>
        <v/>
      </c>
    </row>
    <row r="316" ht="95" customHeight="1">
      <c r="A316" t="inlineStr">
        <is>
          <t>2026-10-20</t>
        </is>
      </c>
      <c r="B316" t="inlineStr">
        <is>
          <t>ALGO_07</t>
        </is>
      </c>
      <c r="C316" t="inlineStr">
        <is>
          <t>🍾 BỘ 07: NÉN CHẶT CỔ CHAI &amp; BUNG NÚT BOLLINGER (BB SQUEEZE)</t>
        </is>
      </c>
      <c r="D316" t="inlineStr">
        <is>
          <t>#4</t>
        </is>
      </c>
      <c r="E316" t="inlineStr">
        <is>
          <t>GMD</t>
        </is>
      </c>
      <c r="F316" t="inlineStr">
        <is>
          <t>HOSE</t>
        </is>
      </c>
      <c r="G316" t="inlineStr">
        <is>
          <t>Cảng biển &amp; Vận tải</t>
        </is>
      </c>
      <c r="H316" t="n">
        <v>55</v>
      </c>
      <c r="I316" t="n">
        <v>1691.97</v>
      </c>
      <c r="J316" t="n">
        <v>61.59</v>
      </c>
      <c r="K316" t="n">
        <v>2.72</v>
      </c>
      <c r="L316" t="n">
        <v>60.29</v>
      </c>
      <c r="M316" t="n">
        <v>52.59</v>
      </c>
      <c r="N316" t="n">
        <v>55</v>
      </c>
      <c r="O316" t="n">
        <v>1691.97</v>
      </c>
      <c r="P316" t="n">
        <v>0</v>
      </c>
      <c r="Q316" t="n">
        <v>55</v>
      </c>
      <c r="R316" t="n">
        <v>55</v>
      </c>
      <c r="S316" t="inlineStr"/>
      <c r="T316" t="inlineStr"/>
      <c r="U316" t="inlineStr"/>
      <c r="V316" t="inlineStr"/>
      <c r="W316" t="inlineStr"/>
      <c r="X316" t="inlineStr">
        <is>
          <t>⏳ Mới mua (T+0)</t>
        </is>
      </c>
      <c r="Y316">
        <f>IF(ISNUMBER(S316), ((S316-H316)/H316)-0.004, "")</f>
        <v/>
      </c>
      <c r="Z316">
        <f>IF(ISNUMBER(T316), ((T316-H316)/H316)-0.004, "")</f>
        <v/>
      </c>
      <c r="AA316">
        <f>IF(ISNUMBER(W316), ((W316-H316)/H316)-0.004, IF(P316&gt;0, ((N316-H316)/H316)-0.004, 0))</f>
        <v/>
      </c>
      <c r="AB316">
        <f>IF(AND(ISNUMBER(I316), I316&gt;0, ISNUMBER(O316), O316&gt;0), AA316-((O316-I316)/I316), AA316)</f>
        <v/>
      </c>
      <c r="AC316">
        <f>IF(ISNUMBER(Q316), (Q316-H316)/H316, 0)</f>
        <v/>
      </c>
      <c r="AD316">
        <f>IF(ISNUMBER(R316), (R316-H316)/H316, 0)</f>
        <v/>
      </c>
      <c r="AE316">
        <f>IF(ISNUMBER(Y316), IF(Y316&gt;0, "THẮNG", "THUA"), "CHỜ T+3")</f>
        <v/>
      </c>
      <c r="AF316">
        <f>IF(AND(P316=0, N316=H316, NOT(ISNUMBER(W316))), "ĐANG CHỜ", IF(AA316&gt;0, "THẮNG", "THUA"))</f>
        <v/>
      </c>
      <c r="AG316" t="inlineStr">
        <is>
          <t>https://quickchart.io/chart/render/zf-85bc8eee-364b-40a1-b6d1-88718f813747</t>
        </is>
      </c>
      <c r="AH316">
        <f>IF(AG316&lt;&gt;"", IMAGE(AG316, 1), "Chưa có ảnh")</f>
        <v/>
      </c>
    </row>
    <row r="317" ht="95" customHeight="1">
      <c r="A317" t="inlineStr">
        <is>
          <t>2026-10-20</t>
        </is>
      </c>
      <c r="B317" t="inlineStr">
        <is>
          <t>ALGO_08</t>
        </is>
      </c>
      <c r="C317" t="inlineStr">
        <is>
          <t>🐳 BỘ 08: DÒNG TIỀN CÁ MẬP GOM NGẦM THANH KHOẢN LỚN (STEALTH)</t>
        </is>
      </c>
      <c r="D317" t="inlineStr">
        <is>
          <t>#1</t>
        </is>
      </c>
      <c r="E317" t="inlineStr">
        <is>
          <t>DBD</t>
        </is>
      </c>
      <c r="F317" t="inlineStr">
        <is>
          <t>HOSE</t>
        </is>
      </c>
      <c r="G317" t="inlineStr">
        <is>
          <t>Y tế &amp; Dược phẩm</t>
        </is>
      </c>
      <c r="H317" t="n">
        <v>46.45</v>
      </c>
      <c r="I317" t="n">
        <v>1691.97</v>
      </c>
      <c r="J317" t="n">
        <v>101.79</v>
      </c>
      <c r="K317" t="n">
        <v>83.11</v>
      </c>
      <c r="L317" t="n">
        <v>50.86</v>
      </c>
      <c r="M317" t="n">
        <v>44.44</v>
      </c>
      <c r="N317" t="n">
        <v>46.45</v>
      </c>
      <c r="O317" t="n">
        <v>1691.97</v>
      </c>
      <c r="P317" t="n">
        <v>0</v>
      </c>
      <c r="Q317" t="n">
        <v>46.45</v>
      </c>
      <c r="R317" t="n">
        <v>46.45</v>
      </c>
      <c r="S317" t="inlineStr"/>
      <c r="T317" t="inlineStr"/>
      <c r="U317" t="inlineStr"/>
      <c r="V317" t="inlineStr"/>
      <c r="W317" t="inlineStr"/>
      <c r="X317" t="inlineStr">
        <is>
          <t>⏳ Mới mua (T+0)</t>
        </is>
      </c>
      <c r="Y317">
        <f>IF(ISNUMBER(S317), ((S317-H317)/H317)-0.004, "")</f>
        <v/>
      </c>
      <c r="Z317">
        <f>IF(ISNUMBER(T317), ((T317-H317)/H317)-0.004, "")</f>
        <v/>
      </c>
      <c r="AA317">
        <f>IF(ISNUMBER(W317), ((W317-H317)/H317)-0.004, IF(P317&gt;0, ((N317-H317)/H317)-0.004, 0))</f>
        <v/>
      </c>
      <c r="AB317">
        <f>IF(AND(ISNUMBER(I317), I317&gt;0, ISNUMBER(O317), O317&gt;0), AA317-((O317-I317)/I317), AA317)</f>
        <v/>
      </c>
      <c r="AC317">
        <f>IF(ISNUMBER(Q317), (Q317-H317)/H317, 0)</f>
        <v/>
      </c>
      <c r="AD317">
        <f>IF(ISNUMBER(R317), (R317-H317)/H317, 0)</f>
        <v/>
      </c>
      <c r="AE317">
        <f>IF(ISNUMBER(Y317), IF(Y317&gt;0, "THẮNG", "THUA"), "CHỜ T+3")</f>
        <v/>
      </c>
      <c r="AF317">
        <f>IF(AND(P317=0, N317=H317, NOT(ISNUMBER(W317))), "ĐANG CHỜ", IF(AA317&gt;0, "THẮNG", "THUA"))</f>
        <v/>
      </c>
      <c r="AG317" t="inlineStr">
        <is>
          <t>https://quickchart.io/chart/render/zf-c6be38d4-f575-471f-b9a8-e5d06061f719</t>
        </is>
      </c>
      <c r="AH317">
        <f>IF(AG317&lt;&gt;"", IMAGE(AG317, 1), "Chưa có ảnh")</f>
        <v/>
      </c>
    </row>
    <row r="318" ht="95" customHeight="1">
      <c r="A318" t="inlineStr">
        <is>
          <t>2026-10-20</t>
        </is>
      </c>
      <c r="B318" t="inlineStr">
        <is>
          <t>ALGO_08</t>
        </is>
      </c>
      <c r="C318" t="inlineStr">
        <is>
          <t>🐳 BỘ 08: DÒNG TIỀN CÁ MẬP GOM NGẦM THANH KHOẢN LỚN (STEALTH)</t>
        </is>
      </c>
      <c r="D318" t="inlineStr">
        <is>
          <t>#2</t>
        </is>
      </c>
      <c r="E318" t="inlineStr">
        <is>
          <t>TCB</t>
        </is>
      </c>
      <c r="F318" t="inlineStr">
        <is>
          <t>HOSE</t>
        </is>
      </c>
      <c r="G318" t="inlineStr">
        <is>
          <t>Ngân hàng</t>
        </is>
      </c>
      <c r="H318" t="n">
        <v>33.95</v>
      </c>
      <c r="I318" t="n">
        <v>1691.97</v>
      </c>
      <c r="J318" t="n">
        <v>78.73999999999999</v>
      </c>
      <c r="K318" t="n">
        <v>1.56</v>
      </c>
      <c r="L318" t="n">
        <v>36.8</v>
      </c>
      <c r="M318" t="n">
        <v>32.65</v>
      </c>
      <c r="N318" t="n">
        <v>33.95</v>
      </c>
      <c r="O318" t="n">
        <v>1691.97</v>
      </c>
      <c r="P318" t="n">
        <v>0</v>
      </c>
      <c r="Q318" t="n">
        <v>33.95</v>
      </c>
      <c r="R318" t="n">
        <v>33.95</v>
      </c>
      <c r="S318" t="inlineStr"/>
      <c r="T318" t="inlineStr"/>
      <c r="U318" t="inlineStr"/>
      <c r="V318" t="inlineStr"/>
      <c r="W318" t="inlineStr"/>
      <c r="X318" t="inlineStr">
        <is>
          <t>⏳ Mới mua (T+0)</t>
        </is>
      </c>
      <c r="Y318">
        <f>IF(ISNUMBER(S318), ((S318-H318)/H318)-0.004, "")</f>
        <v/>
      </c>
      <c r="Z318">
        <f>IF(ISNUMBER(T318), ((T318-H318)/H318)-0.004, "")</f>
        <v/>
      </c>
      <c r="AA318">
        <f>IF(ISNUMBER(W318), ((W318-H318)/H318)-0.004, IF(P318&gt;0, ((N318-H318)/H318)-0.004, 0))</f>
        <v/>
      </c>
      <c r="AB318">
        <f>IF(AND(ISNUMBER(I318), I318&gt;0, ISNUMBER(O318), O318&gt;0), AA318-((O318-I318)/I318), AA318)</f>
        <v/>
      </c>
      <c r="AC318">
        <f>IF(ISNUMBER(Q318), (Q318-H318)/H318, 0)</f>
        <v/>
      </c>
      <c r="AD318">
        <f>IF(ISNUMBER(R318), (R318-H318)/H318, 0)</f>
        <v/>
      </c>
      <c r="AE318">
        <f>IF(ISNUMBER(Y318), IF(Y318&gt;0, "THẮNG", "THUA"), "CHỜ T+3")</f>
        <v/>
      </c>
      <c r="AF318">
        <f>IF(AND(P318=0, N318=H318, NOT(ISNUMBER(W318))), "ĐANG CHỜ", IF(AA318&gt;0, "THẮNG", "THUA"))</f>
        <v/>
      </c>
      <c r="AG318" t="inlineStr">
        <is>
          <t>https://quickchart.io/chart/render/zf-ca2deb5e-2072-4356-b745-b8fa712ba300</t>
        </is>
      </c>
      <c r="AH318">
        <f>IF(AG318&lt;&gt;"", IMAGE(AG318, 1), "Chưa có ảnh")</f>
        <v/>
      </c>
    </row>
    <row r="319" ht="95" customHeight="1">
      <c r="A319" t="inlineStr">
        <is>
          <t>2026-10-20</t>
        </is>
      </c>
      <c r="B319" t="inlineStr">
        <is>
          <t>ALGO_08</t>
        </is>
      </c>
      <c r="C319" t="inlineStr">
        <is>
          <t>🐳 BỘ 08: DÒNG TIỀN CÁ MẬP GOM NGẦM THANH KHOẢN LỚN (STEALTH)</t>
        </is>
      </c>
      <c r="D319" t="inlineStr">
        <is>
          <t>#3</t>
        </is>
      </c>
      <c r="E319" t="inlineStr">
        <is>
          <t>GMD</t>
        </is>
      </c>
      <c r="F319" t="inlineStr">
        <is>
          <t>HOSE</t>
        </is>
      </c>
      <c r="G319" t="inlineStr">
        <is>
          <t>Cảng biển &amp; Vận tải</t>
        </is>
      </c>
      <c r="H319" t="n">
        <v>55</v>
      </c>
      <c r="I319" t="n">
        <v>1691.97</v>
      </c>
      <c r="J319" t="n">
        <v>76.98999999999999</v>
      </c>
      <c r="K319" t="n">
        <v>2.72</v>
      </c>
      <c r="L319" t="n">
        <v>60.29</v>
      </c>
      <c r="M319" t="n">
        <v>52.59</v>
      </c>
      <c r="N319" t="n">
        <v>55</v>
      </c>
      <c r="O319" t="n">
        <v>1691.97</v>
      </c>
      <c r="P319" t="n">
        <v>0</v>
      </c>
      <c r="Q319" t="n">
        <v>55</v>
      </c>
      <c r="R319" t="n">
        <v>55</v>
      </c>
      <c r="S319" t="inlineStr"/>
      <c r="T319" t="inlineStr"/>
      <c r="U319" t="inlineStr"/>
      <c r="V319" t="inlineStr"/>
      <c r="W319" t="inlineStr"/>
      <c r="X319" t="inlineStr">
        <is>
          <t>⏳ Mới mua (T+0)</t>
        </is>
      </c>
      <c r="Y319">
        <f>IF(ISNUMBER(S319), ((S319-H319)/H319)-0.004, "")</f>
        <v/>
      </c>
      <c r="Z319">
        <f>IF(ISNUMBER(T319), ((T319-H319)/H319)-0.004, "")</f>
        <v/>
      </c>
      <c r="AA319">
        <f>IF(ISNUMBER(W319), ((W319-H319)/H319)-0.004, IF(P319&gt;0, ((N319-H319)/H319)-0.004, 0))</f>
        <v/>
      </c>
      <c r="AB319">
        <f>IF(AND(ISNUMBER(I319), I319&gt;0, ISNUMBER(O319), O319&gt;0), AA319-((O319-I319)/I319), AA319)</f>
        <v/>
      </c>
      <c r="AC319">
        <f>IF(ISNUMBER(Q319), (Q319-H319)/H319, 0)</f>
        <v/>
      </c>
      <c r="AD319">
        <f>IF(ISNUMBER(R319), (R319-H319)/H319, 0)</f>
        <v/>
      </c>
      <c r="AE319">
        <f>IF(ISNUMBER(Y319), IF(Y319&gt;0, "THẮNG", "THUA"), "CHỜ T+3")</f>
        <v/>
      </c>
      <c r="AF319">
        <f>IF(AND(P319=0, N319=H319, NOT(ISNUMBER(W319))), "ĐANG CHỜ", IF(AA319&gt;0, "THẮNG", "THUA"))</f>
        <v/>
      </c>
      <c r="AG319" t="inlineStr">
        <is>
          <t>https://quickchart.io/chart/render/zf-85bc8eee-364b-40a1-b6d1-88718f813747</t>
        </is>
      </c>
      <c r="AH319">
        <f>IF(AG319&lt;&gt;"", IMAGE(AG319, 1), "Chưa có ảnh")</f>
        <v/>
      </c>
    </row>
    <row r="320" ht="95" customHeight="1">
      <c r="A320" t="inlineStr">
        <is>
          <t>2026-10-20</t>
        </is>
      </c>
      <c r="B320" t="inlineStr">
        <is>
          <t>ALGO_08</t>
        </is>
      </c>
      <c r="C320" t="inlineStr">
        <is>
          <t>🐳 BỘ 08: DÒNG TIỀN CÁ MẬP GOM NGẦM THANH KHOẢN LỚN (STEALTH)</t>
        </is>
      </c>
      <c r="D320" t="inlineStr">
        <is>
          <t>#5</t>
        </is>
      </c>
      <c r="E320" t="inlineStr">
        <is>
          <t>VCG</t>
        </is>
      </c>
      <c r="F320" t="inlineStr">
        <is>
          <t>HOSE</t>
        </is>
      </c>
      <c r="G320" t="inlineStr">
        <is>
          <t>Đầu tư công &amp; Xây dựng</t>
        </is>
      </c>
      <c r="H320" t="n">
        <v>15.5</v>
      </c>
      <c r="I320" t="n">
        <v>1691.97</v>
      </c>
      <c r="J320" t="n">
        <v>66.87</v>
      </c>
      <c r="K320" t="n">
        <v>1.47</v>
      </c>
      <c r="L320" t="n">
        <v>17.2</v>
      </c>
      <c r="M320" t="n">
        <v>14.73</v>
      </c>
      <c r="N320" t="n">
        <v>15.5</v>
      </c>
      <c r="O320" t="n">
        <v>1691.97</v>
      </c>
      <c r="P320" t="n">
        <v>0</v>
      </c>
      <c r="Q320" t="n">
        <v>15.5</v>
      </c>
      <c r="R320" t="n">
        <v>15.5</v>
      </c>
      <c r="S320" t="inlineStr"/>
      <c r="T320" t="inlineStr"/>
      <c r="U320" t="inlineStr"/>
      <c r="V320" t="inlineStr"/>
      <c r="W320" t="inlineStr"/>
      <c r="X320" t="inlineStr">
        <is>
          <t>⏳ Mới mua (T+0)</t>
        </is>
      </c>
      <c r="Y320">
        <f>IF(ISNUMBER(S320), ((S320-H320)/H320)-0.004, "")</f>
        <v/>
      </c>
      <c r="Z320">
        <f>IF(ISNUMBER(T320), ((T320-H320)/H320)-0.004, "")</f>
        <v/>
      </c>
      <c r="AA320">
        <f>IF(ISNUMBER(W320), ((W320-H320)/H320)-0.004, IF(P320&gt;0, ((N320-H320)/H320)-0.004, 0))</f>
        <v/>
      </c>
      <c r="AB320">
        <f>IF(AND(ISNUMBER(I320), I320&gt;0, ISNUMBER(O320), O320&gt;0), AA320-((O320-I320)/I320), AA320)</f>
        <v/>
      </c>
      <c r="AC320">
        <f>IF(ISNUMBER(Q320), (Q320-H320)/H320, 0)</f>
        <v/>
      </c>
      <c r="AD320">
        <f>IF(ISNUMBER(R320), (R320-H320)/H320, 0)</f>
        <v/>
      </c>
      <c r="AE320">
        <f>IF(ISNUMBER(Y320), IF(Y320&gt;0, "THẮNG", "THUA"), "CHỜ T+3")</f>
        <v/>
      </c>
      <c r="AF320">
        <f>IF(AND(P320=0, N320=H320, NOT(ISNUMBER(W320))), "ĐANG CHỜ", IF(AA320&gt;0, "THẮNG", "THUA"))</f>
        <v/>
      </c>
      <c r="AG320" t="inlineStr">
        <is>
          <t>https://quickchart.io/chart/render/zf-ae3a08bf-5f45-4c58-8a7e-b0bdc6768392</t>
        </is>
      </c>
      <c r="AH320">
        <f>IF(AG320&lt;&gt;"", IMAGE(AG320, 1), "Chưa có ảnh")</f>
        <v/>
      </c>
    </row>
    <row r="321" ht="95" customHeight="1">
      <c r="A321" t="inlineStr">
        <is>
          <t>2026-10-20</t>
        </is>
      </c>
      <c r="B321" t="inlineStr">
        <is>
          <t>ALGO_09</t>
        </is>
      </c>
      <c r="C321" t="inlineStr">
        <is>
          <t>🔄 BỘ 09: CHUYỂN PHA DÀI HẠN &amp; VƯỢT MA200 (MA200 TURNAROUND)</t>
        </is>
      </c>
      <c r="D321" t="inlineStr">
        <is>
          <t>#3</t>
        </is>
      </c>
      <c r="E321" t="inlineStr">
        <is>
          <t>ORS</t>
        </is>
      </c>
      <c r="F321" t="inlineStr">
        <is>
          <t>HOSE</t>
        </is>
      </c>
      <c r="G321" t="inlineStr">
        <is>
          <t>Chứng khoán</t>
        </is>
      </c>
      <c r="H321" t="n">
        <v>13.7</v>
      </c>
      <c r="I321" t="n">
        <v>1691.97</v>
      </c>
      <c r="J321" t="n">
        <v>41.62</v>
      </c>
      <c r="K321" t="n">
        <v>1.48</v>
      </c>
      <c r="L321" t="n">
        <v>14.98</v>
      </c>
      <c r="M321" t="n">
        <v>13.12</v>
      </c>
      <c r="N321" t="n">
        <v>13.7</v>
      </c>
      <c r="O321" t="n">
        <v>1691.97</v>
      </c>
      <c r="P321" t="n">
        <v>0</v>
      </c>
      <c r="Q321" t="n">
        <v>13.7</v>
      </c>
      <c r="R321" t="n">
        <v>13.7</v>
      </c>
      <c r="S321" t="inlineStr"/>
      <c r="T321" t="inlineStr"/>
      <c r="U321" t="inlineStr"/>
      <c r="V321" t="inlineStr"/>
      <c r="W321" t="inlineStr"/>
      <c r="X321" t="inlineStr">
        <is>
          <t>⏳ Mới mua (T+0)</t>
        </is>
      </c>
      <c r="Y321">
        <f>IF(ISNUMBER(S321), ((S321-H321)/H321)-0.004, "")</f>
        <v/>
      </c>
      <c r="Z321">
        <f>IF(ISNUMBER(T321), ((T321-H321)/H321)-0.004, "")</f>
        <v/>
      </c>
      <c r="AA321">
        <f>IF(ISNUMBER(W321), ((W321-H321)/H321)-0.004, IF(P321&gt;0, ((N321-H321)/H321)-0.004, 0))</f>
        <v/>
      </c>
      <c r="AB321">
        <f>IF(AND(ISNUMBER(I321), I321&gt;0, ISNUMBER(O321), O321&gt;0), AA321-((O321-I321)/I321), AA321)</f>
        <v/>
      </c>
      <c r="AC321">
        <f>IF(ISNUMBER(Q321), (Q321-H321)/H321, 0)</f>
        <v/>
      </c>
      <c r="AD321">
        <f>IF(ISNUMBER(R321), (R321-H321)/H321, 0)</f>
        <v/>
      </c>
      <c r="AE321">
        <f>IF(ISNUMBER(Y321), IF(Y321&gt;0, "THẮNG", "THUA"), "CHỜ T+3")</f>
        <v/>
      </c>
      <c r="AF321">
        <f>IF(AND(P321=0, N321=H321, NOT(ISNUMBER(W321))), "ĐANG CHỜ", IF(AA321&gt;0, "THẮNG", "THUA"))</f>
        <v/>
      </c>
      <c r="AG321" t="inlineStr">
        <is>
          <t>https://quickchart.io/chart/render/zf-575c0612-5ae3-43b0-b020-f0b048ec7cb0</t>
        </is>
      </c>
      <c r="AH321">
        <f>IF(AG321&lt;&gt;"", IMAGE(AG321, 1), "Chưa có ảnh")</f>
        <v/>
      </c>
    </row>
    <row r="322" ht="95" customHeight="1">
      <c r="A322" t="inlineStr">
        <is>
          <t>2026-10-20</t>
        </is>
      </c>
      <c r="B322" t="inlineStr">
        <is>
          <t>ALGO_10</t>
        </is>
      </c>
      <c r="C322" t="inlineStr">
        <is>
          <t>🚀 BỘ 10: SÓNG ĐẦU CƠ BETA CAO &amp; DÒNG TIỀN NÓNG (HIGH-BETA)</t>
        </is>
      </c>
      <c r="D322" t="inlineStr">
        <is>
          <t>#2</t>
        </is>
      </c>
      <c r="E322" t="inlineStr">
        <is>
          <t>PLC</t>
        </is>
      </c>
      <c r="F322" t="inlineStr">
        <is>
          <t>HNX</t>
        </is>
      </c>
      <c r="G322" t="inlineStr">
        <is>
          <t>Dầu khí &amp; Năng lượng</t>
        </is>
      </c>
      <c r="H322" t="n">
        <v>21.6</v>
      </c>
      <c r="I322" t="n">
        <v>1691.97</v>
      </c>
      <c r="J322" t="n">
        <v>82.78</v>
      </c>
      <c r="K322" t="n">
        <v>2.87</v>
      </c>
      <c r="L322" t="n">
        <v>24.39</v>
      </c>
      <c r="M322" t="n">
        <v>20.33</v>
      </c>
      <c r="N322" t="n">
        <v>21.6</v>
      </c>
      <c r="O322" t="n">
        <v>1691.97</v>
      </c>
      <c r="P322" t="n">
        <v>0</v>
      </c>
      <c r="Q322" t="n">
        <v>21.6</v>
      </c>
      <c r="R322" t="n">
        <v>21.6</v>
      </c>
      <c r="S322" t="inlineStr"/>
      <c r="T322" t="inlineStr"/>
      <c r="U322" t="inlineStr"/>
      <c r="V322" t="inlineStr"/>
      <c r="W322" t="inlineStr"/>
      <c r="X322" t="inlineStr">
        <is>
          <t>⏳ Mới mua (T+0)</t>
        </is>
      </c>
      <c r="Y322">
        <f>IF(ISNUMBER(S322), ((S322-H322)/H322)-0.004, "")</f>
        <v/>
      </c>
      <c r="Z322">
        <f>IF(ISNUMBER(T322), ((T322-H322)/H322)-0.004, "")</f>
        <v/>
      </c>
      <c r="AA322">
        <f>IF(ISNUMBER(W322), ((W322-H322)/H322)-0.004, IF(P322&gt;0, ((N322-H322)/H322)-0.004, 0))</f>
        <v/>
      </c>
      <c r="AB322">
        <f>IF(AND(ISNUMBER(I322), I322&gt;0, ISNUMBER(O322), O322&gt;0), AA322-((O322-I322)/I322), AA322)</f>
        <v/>
      </c>
      <c r="AC322">
        <f>IF(ISNUMBER(Q322), (Q322-H322)/H322, 0)</f>
        <v/>
      </c>
      <c r="AD322">
        <f>IF(ISNUMBER(R322), (R322-H322)/H322, 0)</f>
        <v/>
      </c>
      <c r="AE322">
        <f>IF(ISNUMBER(Y322), IF(Y322&gt;0, "THẮNG", "THUA"), "CHỜ T+3")</f>
        <v/>
      </c>
      <c r="AF322">
        <f>IF(AND(P322=0, N322=H322, NOT(ISNUMBER(W322))), "ĐANG CHỜ", IF(AA322&gt;0, "THẮNG", "THUA"))</f>
        <v/>
      </c>
      <c r="AG322" t="inlineStr">
        <is>
          <t>https://quickchart.io/chart/render/zf-8ce37539-42fc-4ebb-94af-0535e46eef1b</t>
        </is>
      </c>
      <c r="AH322">
        <f>IF(AG322&lt;&gt;"", IMAGE(AG322, 1), "Chưa có ảnh")</f>
        <v/>
      </c>
    </row>
    <row r="323" ht="95" customHeight="1">
      <c r="A323" t="inlineStr">
        <is>
          <t>2026-10-20</t>
        </is>
      </c>
      <c r="B323" t="inlineStr">
        <is>
          <t>ALGO_10</t>
        </is>
      </c>
      <c r="C323" t="inlineStr">
        <is>
          <t>🚀 BỘ 10: SÓNG ĐẦU CƠ BETA CAO &amp; DÒNG TIỀN NÓNG (HIGH-BETA)</t>
        </is>
      </c>
      <c r="D323" t="inlineStr">
        <is>
          <t>#4</t>
        </is>
      </c>
      <c r="E323" t="inlineStr">
        <is>
          <t>VCG</t>
        </is>
      </c>
      <c r="F323" t="inlineStr">
        <is>
          <t>HOSE</t>
        </is>
      </c>
      <c r="G323" t="inlineStr">
        <is>
          <t>Đầu tư công &amp; Xây dựng</t>
        </is>
      </c>
      <c r="H323" t="n">
        <v>15.5</v>
      </c>
      <c r="I323" t="n">
        <v>1691.97</v>
      </c>
      <c r="J323" t="n">
        <v>59.59</v>
      </c>
      <c r="K323" t="n">
        <v>1.47</v>
      </c>
      <c r="L323" t="n">
        <v>17.2</v>
      </c>
      <c r="M323" t="n">
        <v>14.73</v>
      </c>
      <c r="N323" t="n">
        <v>15.5</v>
      </c>
      <c r="O323" t="n">
        <v>1691.97</v>
      </c>
      <c r="P323" t="n">
        <v>0</v>
      </c>
      <c r="Q323" t="n">
        <v>15.5</v>
      </c>
      <c r="R323" t="n">
        <v>15.5</v>
      </c>
      <c r="S323" t="inlineStr"/>
      <c r="T323" t="inlineStr"/>
      <c r="U323" t="inlineStr"/>
      <c r="V323" t="inlineStr"/>
      <c r="W323" t="inlineStr"/>
      <c r="X323" t="inlineStr">
        <is>
          <t>⏳ Mới mua (T+0)</t>
        </is>
      </c>
      <c r="Y323">
        <f>IF(ISNUMBER(S323), ((S323-H323)/H323)-0.004, "")</f>
        <v/>
      </c>
      <c r="Z323">
        <f>IF(ISNUMBER(T323), ((T323-H323)/H323)-0.004, "")</f>
        <v/>
      </c>
      <c r="AA323">
        <f>IF(ISNUMBER(W323), ((W323-H323)/H323)-0.004, IF(P323&gt;0, ((N323-H323)/H323)-0.004, 0))</f>
        <v/>
      </c>
      <c r="AB323">
        <f>IF(AND(ISNUMBER(I323), I323&gt;0, ISNUMBER(O323), O323&gt;0), AA323-((O323-I323)/I323), AA323)</f>
        <v/>
      </c>
      <c r="AC323">
        <f>IF(ISNUMBER(Q323), (Q323-H323)/H323, 0)</f>
        <v/>
      </c>
      <c r="AD323">
        <f>IF(ISNUMBER(R323), (R323-H323)/H323, 0)</f>
        <v/>
      </c>
      <c r="AE323">
        <f>IF(ISNUMBER(Y323), IF(Y323&gt;0, "THẮNG", "THUA"), "CHỜ T+3")</f>
        <v/>
      </c>
      <c r="AF323">
        <f>IF(AND(P323=0, N323=H323, NOT(ISNUMBER(W323))), "ĐANG CHỜ", IF(AA323&gt;0, "THẮNG", "THUA"))</f>
        <v/>
      </c>
      <c r="AG323" t="inlineStr">
        <is>
          <t>https://quickchart.io/chart/render/zf-ae3a08bf-5f45-4c58-8a7e-b0bdc6768392</t>
        </is>
      </c>
      <c r="AH323">
        <f>IF(AG323&lt;&gt;"", IMAGE(AG323, 1), "Chưa có ảnh")</f>
        <v/>
      </c>
    </row>
    <row r="324" ht="95" customHeight="1">
      <c r="A324" t="inlineStr">
        <is>
          <t>2026-10-20</t>
        </is>
      </c>
      <c r="B324" t="inlineStr">
        <is>
          <t>ALGO_10</t>
        </is>
      </c>
      <c r="C324" t="inlineStr">
        <is>
          <t>🚀 BỘ 10: SÓNG ĐẦU CƠ BETA CAO &amp; DÒNG TIỀN NÓNG (HIGH-BETA)</t>
        </is>
      </c>
      <c r="D324" t="inlineStr">
        <is>
          <t>#5</t>
        </is>
      </c>
      <c r="E324" t="inlineStr">
        <is>
          <t>BCM</t>
        </is>
      </c>
      <c r="F324" t="inlineStr">
        <is>
          <t>HOSE</t>
        </is>
      </c>
      <c r="G324" t="inlineStr">
        <is>
          <t>BĐS Khu Công Nghiệp</t>
        </is>
      </c>
      <c r="H324" t="n">
        <v>40.9</v>
      </c>
      <c r="I324" t="n">
        <v>1691.97</v>
      </c>
      <c r="J324" t="n">
        <v>54.73</v>
      </c>
      <c r="K324" t="n">
        <v>2.02</v>
      </c>
      <c r="L324" t="n">
        <v>46.36</v>
      </c>
      <c r="M324" t="n">
        <v>38.42</v>
      </c>
      <c r="N324" t="n">
        <v>40.9</v>
      </c>
      <c r="O324" t="n">
        <v>1691.97</v>
      </c>
      <c r="P324" t="n">
        <v>0</v>
      </c>
      <c r="Q324" t="n">
        <v>40.9</v>
      </c>
      <c r="R324" t="n">
        <v>40.9</v>
      </c>
      <c r="S324" t="inlineStr"/>
      <c r="T324" t="inlineStr"/>
      <c r="U324" t="inlineStr"/>
      <c r="V324" t="inlineStr"/>
      <c r="W324" t="inlineStr"/>
      <c r="X324" t="inlineStr">
        <is>
          <t>⏳ Mới mua (T+0)</t>
        </is>
      </c>
      <c r="Y324">
        <f>IF(ISNUMBER(S324), ((S324-H324)/H324)-0.004, "")</f>
        <v/>
      </c>
      <c r="Z324">
        <f>IF(ISNUMBER(T324), ((T324-H324)/H324)-0.004, "")</f>
        <v/>
      </c>
      <c r="AA324">
        <f>IF(ISNUMBER(W324), ((W324-H324)/H324)-0.004, IF(P324&gt;0, ((N324-H324)/H324)-0.004, 0))</f>
        <v/>
      </c>
      <c r="AB324">
        <f>IF(AND(ISNUMBER(I324), I324&gt;0, ISNUMBER(O324), O324&gt;0), AA324-((O324-I324)/I324), AA324)</f>
        <v/>
      </c>
      <c r="AC324">
        <f>IF(ISNUMBER(Q324), (Q324-H324)/H324, 0)</f>
        <v/>
      </c>
      <c r="AD324">
        <f>IF(ISNUMBER(R324), (R324-H324)/H324, 0)</f>
        <v/>
      </c>
      <c r="AE324">
        <f>IF(ISNUMBER(Y324), IF(Y324&gt;0, "THẮNG", "THUA"), "CHỜ T+3")</f>
        <v/>
      </c>
      <c r="AF324">
        <f>IF(AND(P324=0, N324=H324, NOT(ISNUMBER(W324))), "ĐANG CHỜ", IF(AA324&gt;0, "THẮNG", "THUA"))</f>
        <v/>
      </c>
      <c r="AG324" t="inlineStr">
        <is>
          <t>https://quickchart.io/chart/render/zf-6684d322-1375-444c-8f8d-7fdd6d350208</t>
        </is>
      </c>
      <c r="AH324">
        <f>IF(AG324&lt;&gt;"", IMAGE(AG324, 1), "Chưa có ảnh")</f>
        <v/>
      </c>
    </row>
    <row r="325" ht="95" customHeight="1">
      <c r="A325" t="inlineStr">
        <is>
          <t>2026-10-20</t>
        </is>
      </c>
      <c r="B325" t="inlineStr">
        <is>
          <t>ALGO_11</t>
        </is>
      </c>
      <c r="C325" t="inlineStr">
        <is>
          <t>💎 BỘ 11: MUA SỚM TRONG NỀN TÍCH LŨY (GIL MORALES POCKET PIVOT)</t>
        </is>
      </c>
      <c r="D325" t="inlineStr">
        <is>
          <t>#1</t>
        </is>
      </c>
      <c r="E325" t="inlineStr">
        <is>
          <t>GMD</t>
        </is>
      </c>
      <c r="F325" t="inlineStr">
        <is>
          <t>HOSE</t>
        </is>
      </c>
      <c r="G325" t="inlineStr">
        <is>
          <t>Cảng biển &amp; Vận tải</t>
        </is>
      </c>
      <c r="H325" t="n">
        <v>55</v>
      </c>
      <c r="I325" t="n">
        <v>1691.97</v>
      </c>
      <c r="J325" t="n">
        <v>36.83</v>
      </c>
      <c r="K325" t="n">
        <v>2.72</v>
      </c>
      <c r="L325" t="n">
        <v>60.29</v>
      </c>
      <c r="M325" t="n">
        <v>52.59</v>
      </c>
      <c r="N325" t="n">
        <v>55</v>
      </c>
      <c r="O325" t="n">
        <v>1691.97</v>
      </c>
      <c r="P325" t="n">
        <v>0</v>
      </c>
      <c r="Q325" t="n">
        <v>55</v>
      </c>
      <c r="R325" t="n">
        <v>55</v>
      </c>
      <c r="S325" t="inlineStr"/>
      <c r="T325" t="inlineStr"/>
      <c r="U325" t="inlineStr"/>
      <c r="V325" t="inlineStr"/>
      <c r="W325" t="inlineStr"/>
      <c r="X325" t="inlineStr">
        <is>
          <t>⏳ Mới mua (T+0)</t>
        </is>
      </c>
      <c r="Y325">
        <f>IF(ISNUMBER(S325), ((S325-H325)/H325)-0.004, "")</f>
        <v/>
      </c>
      <c r="Z325">
        <f>IF(ISNUMBER(T325), ((T325-H325)/H325)-0.004, "")</f>
        <v/>
      </c>
      <c r="AA325">
        <f>IF(ISNUMBER(W325), ((W325-H325)/H325)-0.004, IF(P325&gt;0, ((N325-H325)/H325)-0.004, 0))</f>
        <v/>
      </c>
      <c r="AB325">
        <f>IF(AND(ISNUMBER(I325), I325&gt;0, ISNUMBER(O325), O325&gt;0), AA325-((O325-I325)/I325), AA325)</f>
        <v/>
      </c>
      <c r="AC325">
        <f>IF(ISNUMBER(Q325), (Q325-H325)/H325, 0)</f>
        <v/>
      </c>
      <c r="AD325">
        <f>IF(ISNUMBER(R325), (R325-H325)/H325, 0)</f>
        <v/>
      </c>
      <c r="AE325">
        <f>IF(ISNUMBER(Y325), IF(Y325&gt;0, "THẮNG", "THUA"), "CHỜ T+3")</f>
        <v/>
      </c>
      <c r="AF325">
        <f>IF(AND(P325=0, N325=H325, NOT(ISNUMBER(W325))), "ĐANG CHỜ", IF(AA325&gt;0, "THẮNG", "THUA"))</f>
        <v/>
      </c>
      <c r="AG325" t="inlineStr">
        <is>
          <t>https://quickchart.io/chart/render/zf-85bc8eee-364b-40a1-b6d1-88718f813747</t>
        </is>
      </c>
      <c r="AH325">
        <f>IF(AG325&lt;&gt;"", IMAGE(AG325, 1), "Chưa có ảnh")</f>
        <v/>
      </c>
    </row>
    <row r="326" ht="95" customHeight="1">
      <c r="A326" t="inlineStr">
        <is>
          <t>2026-10-20</t>
        </is>
      </c>
      <c r="B326" t="inlineStr">
        <is>
          <t>ALGO_11</t>
        </is>
      </c>
      <c r="C326" t="inlineStr">
        <is>
          <t>💎 BỘ 11: MUA SỚM TRONG NỀN TÍCH LŨY (GIL MORALES POCKET PIVOT)</t>
        </is>
      </c>
      <c r="D326" t="inlineStr">
        <is>
          <t>#2</t>
        </is>
      </c>
      <c r="E326" t="inlineStr">
        <is>
          <t>DCM</t>
        </is>
      </c>
      <c r="F326" t="inlineStr">
        <is>
          <t>HOSE</t>
        </is>
      </c>
      <c r="G326" t="inlineStr">
        <is>
          <t>Hóa chất &amp; Phân bón</t>
        </is>
      </c>
      <c r="H326" t="n">
        <v>34.4</v>
      </c>
      <c r="I326" t="n">
        <v>1691.97</v>
      </c>
      <c r="J326" t="n">
        <v>28.01</v>
      </c>
      <c r="K326" t="n">
        <v>1.57</v>
      </c>
      <c r="L326" t="n">
        <v>38.06</v>
      </c>
      <c r="M326" t="n">
        <v>32.74</v>
      </c>
      <c r="N326" t="n">
        <v>34.4</v>
      </c>
      <c r="O326" t="n">
        <v>1691.97</v>
      </c>
      <c r="P326" t="n">
        <v>0</v>
      </c>
      <c r="Q326" t="n">
        <v>34.4</v>
      </c>
      <c r="R326" t="n">
        <v>34.4</v>
      </c>
      <c r="S326" t="inlineStr"/>
      <c r="T326" t="inlineStr"/>
      <c r="U326" t="inlineStr"/>
      <c r="V326" t="inlineStr"/>
      <c r="W326" t="inlineStr"/>
      <c r="X326" t="inlineStr">
        <is>
          <t>⏳ Mới mua (T+0)</t>
        </is>
      </c>
      <c r="Y326">
        <f>IF(ISNUMBER(S326), ((S326-H326)/H326)-0.004, "")</f>
        <v/>
      </c>
      <c r="Z326">
        <f>IF(ISNUMBER(T326), ((T326-H326)/H326)-0.004, "")</f>
        <v/>
      </c>
      <c r="AA326">
        <f>IF(ISNUMBER(W326), ((W326-H326)/H326)-0.004, IF(P326&gt;0, ((N326-H326)/H326)-0.004, 0))</f>
        <v/>
      </c>
      <c r="AB326">
        <f>IF(AND(ISNUMBER(I326), I326&gt;0, ISNUMBER(O326), O326&gt;0), AA326-((O326-I326)/I326), AA326)</f>
        <v/>
      </c>
      <c r="AC326">
        <f>IF(ISNUMBER(Q326), (Q326-H326)/H326, 0)</f>
        <v/>
      </c>
      <c r="AD326">
        <f>IF(ISNUMBER(R326), (R326-H326)/H326, 0)</f>
        <v/>
      </c>
      <c r="AE326">
        <f>IF(ISNUMBER(Y326), IF(Y326&gt;0, "THẮNG", "THUA"), "CHỜ T+3")</f>
        <v/>
      </c>
      <c r="AF326">
        <f>IF(AND(P326=0, N326=H326, NOT(ISNUMBER(W326))), "ĐANG CHỜ", IF(AA326&gt;0, "THẮNG", "THUA"))</f>
        <v/>
      </c>
      <c r="AG326" t="inlineStr">
        <is>
          <t>https://quickchart.io/chart/render/zf-0918a4bf-1a3b-4b34-bf9e-0a884e4a6d79</t>
        </is>
      </c>
      <c r="AH326">
        <f>IF(AG326&lt;&gt;"", IMAGE(AG326, 1), "Chưa có ảnh")</f>
        <v/>
      </c>
    </row>
    <row r="327" ht="95" customHeight="1">
      <c r="A327" t="inlineStr">
        <is>
          <t>2026-10-20</t>
        </is>
      </c>
      <c r="B327" t="inlineStr">
        <is>
          <t>ALGO_11</t>
        </is>
      </c>
      <c r="C327" t="inlineStr">
        <is>
          <t>💎 BỘ 11: MUA SỚM TRONG NỀN TÍCH LŨY (GIL MORALES POCKET PIVOT)</t>
        </is>
      </c>
      <c r="D327" t="inlineStr">
        <is>
          <t>#3</t>
        </is>
      </c>
      <c r="E327" t="inlineStr">
        <is>
          <t>TCB</t>
        </is>
      </c>
      <c r="F327" t="inlineStr">
        <is>
          <t>HOSE</t>
        </is>
      </c>
      <c r="G327" t="inlineStr">
        <is>
          <t>Ngân hàng</t>
        </is>
      </c>
      <c r="H327" t="n">
        <v>33.95</v>
      </c>
      <c r="I327" t="n">
        <v>1691.97</v>
      </c>
      <c r="J327" t="n">
        <v>26</v>
      </c>
      <c r="K327" t="n">
        <v>1.56</v>
      </c>
      <c r="L327" t="n">
        <v>36.8</v>
      </c>
      <c r="M327" t="n">
        <v>32.65</v>
      </c>
      <c r="N327" t="n">
        <v>33.95</v>
      </c>
      <c r="O327" t="n">
        <v>1691.97</v>
      </c>
      <c r="P327" t="n">
        <v>0</v>
      </c>
      <c r="Q327" t="n">
        <v>33.95</v>
      </c>
      <c r="R327" t="n">
        <v>33.95</v>
      </c>
      <c r="S327" t="inlineStr"/>
      <c r="T327" t="inlineStr"/>
      <c r="U327" t="inlineStr"/>
      <c r="V327" t="inlineStr"/>
      <c r="W327" t="inlineStr"/>
      <c r="X327" t="inlineStr">
        <is>
          <t>⏳ Mới mua (T+0)</t>
        </is>
      </c>
      <c r="Y327">
        <f>IF(ISNUMBER(S327), ((S327-H327)/H327)-0.004, "")</f>
        <v/>
      </c>
      <c r="Z327">
        <f>IF(ISNUMBER(T327), ((T327-H327)/H327)-0.004, "")</f>
        <v/>
      </c>
      <c r="AA327">
        <f>IF(ISNUMBER(W327), ((W327-H327)/H327)-0.004, IF(P327&gt;0, ((N327-H327)/H327)-0.004, 0))</f>
        <v/>
      </c>
      <c r="AB327">
        <f>IF(AND(ISNUMBER(I327), I327&gt;0, ISNUMBER(O327), O327&gt;0), AA327-((O327-I327)/I327), AA327)</f>
        <v/>
      </c>
      <c r="AC327">
        <f>IF(ISNUMBER(Q327), (Q327-H327)/H327, 0)</f>
        <v/>
      </c>
      <c r="AD327">
        <f>IF(ISNUMBER(R327), (R327-H327)/H327, 0)</f>
        <v/>
      </c>
      <c r="AE327">
        <f>IF(ISNUMBER(Y327), IF(Y327&gt;0, "THẮNG", "THUA"), "CHỜ T+3")</f>
        <v/>
      </c>
      <c r="AF327">
        <f>IF(AND(P327=0, N327=H327, NOT(ISNUMBER(W327))), "ĐANG CHỜ", IF(AA327&gt;0, "THẮNG", "THUA"))</f>
        <v/>
      </c>
      <c r="AG327" t="inlineStr">
        <is>
          <t>https://quickchart.io/chart/render/zf-ca2deb5e-2072-4356-b745-b8fa712ba300</t>
        </is>
      </c>
      <c r="AH327">
        <f>IF(AG327&lt;&gt;"", IMAGE(AG327, 1), "Chưa có ảnh")</f>
        <v/>
      </c>
    </row>
    <row r="328" ht="95" customHeight="1">
      <c r="A328" t="inlineStr">
        <is>
          <t>2026-10-20</t>
        </is>
      </c>
      <c r="B328" t="inlineStr">
        <is>
          <t>ALGO_11</t>
        </is>
      </c>
      <c r="C328" t="inlineStr">
        <is>
          <t>💎 BỘ 11: MUA SỚM TRONG NỀN TÍCH LŨY (GIL MORALES POCKET PIVOT)</t>
        </is>
      </c>
      <c r="D328" t="inlineStr">
        <is>
          <t>#4</t>
        </is>
      </c>
      <c r="E328" t="inlineStr">
        <is>
          <t>ORS</t>
        </is>
      </c>
      <c r="F328" t="inlineStr">
        <is>
          <t>HOSE</t>
        </is>
      </c>
      <c r="G328" t="inlineStr">
        <is>
          <t>Chứng khoán</t>
        </is>
      </c>
      <c r="H328" t="n">
        <v>13.7</v>
      </c>
      <c r="I328" t="n">
        <v>1691.97</v>
      </c>
      <c r="J328" t="n">
        <v>25.2</v>
      </c>
      <c r="K328" t="n">
        <v>1.48</v>
      </c>
      <c r="L328" t="n">
        <v>14.98</v>
      </c>
      <c r="M328" t="n">
        <v>13.12</v>
      </c>
      <c r="N328" t="n">
        <v>13.7</v>
      </c>
      <c r="O328" t="n">
        <v>1691.97</v>
      </c>
      <c r="P328" t="n">
        <v>0</v>
      </c>
      <c r="Q328" t="n">
        <v>13.7</v>
      </c>
      <c r="R328" t="n">
        <v>13.7</v>
      </c>
      <c r="S328" t="inlineStr"/>
      <c r="T328" t="inlineStr"/>
      <c r="U328" t="inlineStr"/>
      <c r="V328" t="inlineStr"/>
      <c r="W328" t="inlineStr"/>
      <c r="X328" t="inlineStr">
        <is>
          <t>⏳ Mới mua (T+0)</t>
        </is>
      </c>
      <c r="Y328">
        <f>IF(ISNUMBER(S328), ((S328-H328)/H328)-0.004, "")</f>
        <v/>
      </c>
      <c r="Z328">
        <f>IF(ISNUMBER(T328), ((T328-H328)/H328)-0.004, "")</f>
        <v/>
      </c>
      <c r="AA328">
        <f>IF(ISNUMBER(W328), ((W328-H328)/H328)-0.004, IF(P328&gt;0, ((N328-H328)/H328)-0.004, 0))</f>
        <v/>
      </c>
      <c r="AB328">
        <f>IF(AND(ISNUMBER(I328), I328&gt;0, ISNUMBER(O328), O328&gt;0), AA328-((O328-I328)/I328), AA328)</f>
        <v/>
      </c>
      <c r="AC328">
        <f>IF(ISNUMBER(Q328), (Q328-H328)/H328, 0)</f>
        <v/>
      </c>
      <c r="AD328">
        <f>IF(ISNUMBER(R328), (R328-H328)/H328, 0)</f>
        <v/>
      </c>
      <c r="AE328">
        <f>IF(ISNUMBER(Y328), IF(Y328&gt;0, "THẮNG", "THUA"), "CHỜ T+3")</f>
        <v/>
      </c>
      <c r="AF328">
        <f>IF(AND(P328=0, N328=H328, NOT(ISNUMBER(W328))), "ĐANG CHỜ", IF(AA328&gt;0, "THẮNG", "THUA"))</f>
        <v/>
      </c>
      <c r="AG328" t="inlineStr">
        <is>
          <t>https://quickchart.io/chart/render/zf-575c0612-5ae3-43b0-b020-f0b048ec7cb0</t>
        </is>
      </c>
      <c r="AH328">
        <f>IF(AG328&lt;&gt;"", IMAGE(AG328, 1), "Chưa có ảnh")</f>
        <v/>
      </c>
    </row>
    <row r="329" ht="95" customHeight="1">
      <c r="A329" t="inlineStr">
        <is>
          <t>2026-10-20</t>
        </is>
      </c>
      <c r="B329" t="inlineStr">
        <is>
          <t>ALGO_12</t>
        </is>
      </c>
      <c r="C329" t="inlineStr">
        <is>
          <t>🏆 BỘ 12: MẪU HÌNH SIÊU CỔ PHIẾU SEPA (MINERVINI TREND TEMPLATE)</t>
        </is>
      </c>
      <c r="D329" t="inlineStr">
        <is>
          <t>#5</t>
        </is>
      </c>
      <c r="E329" t="inlineStr">
        <is>
          <t>DXP</t>
        </is>
      </c>
      <c r="F329" t="inlineStr">
        <is>
          <t>HNX</t>
        </is>
      </c>
      <c r="G329" t="inlineStr">
        <is>
          <t>Cảng biển &amp; Vận tải</t>
        </is>
      </c>
      <c r="H329" t="n">
        <v>15.5</v>
      </c>
      <c r="I329" t="n">
        <v>1691.97</v>
      </c>
      <c r="J329" t="n">
        <v>105.55</v>
      </c>
      <c r="K329" t="n">
        <v>0.49</v>
      </c>
      <c r="L329" t="n">
        <v>17.72</v>
      </c>
      <c r="M329" t="n">
        <v>14.49</v>
      </c>
      <c r="N329" t="n">
        <v>15.5</v>
      </c>
      <c r="O329" t="n">
        <v>1691.97</v>
      </c>
      <c r="P329" t="n">
        <v>0</v>
      </c>
      <c r="Q329" t="n">
        <v>15.5</v>
      </c>
      <c r="R329" t="n">
        <v>15.5</v>
      </c>
      <c r="S329" t="inlineStr"/>
      <c r="T329" t="inlineStr"/>
      <c r="U329" t="inlineStr"/>
      <c r="V329" t="inlineStr"/>
      <c r="W329" t="inlineStr"/>
      <c r="X329" t="inlineStr">
        <is>
          <t>⏳ Mới mua (T+0)</t>
        </is>
      </c>
      <c r="Y329">
        <f>IF(ISNUMBER(S329), ((S329-H329)/H329)-0.004, "")</f>
        <v/>
      </c>
      <c r="Z329">
        <f>IF(ISNUMBER(T329), ((T329-H329)/H329)-0.004, "")</f>
        <v/>
      </c>
      <c r="AA329">
        <f>IF(ISNUMBER(W329), ((W329-H329)/H329)-0.004, IF(P329&gt;0, ((N329-H329)/H329)-0.004, 0))</f>
        <v/>
      </c>
      <c r="AB329">
        <f>IF(AND(ISNUMBER(I329), I329&gt;0, ISNUMBER(O329), O329&gt;0), AA329-((O329-I329)/I329), AA329)</f>
        <v/>
      </c>
      <c r="AC329">
        <f>IF(ISNUMBER(Q329), (Q329-H329)/H329, 0)</f>
        <v/>
      </c>
      <c r="AD329">
        <f>IF(ISNUMBER(R329), (R329-H329)/H329, 0)</f>
        <v/>
      </c>
      <c r="AE329">
        <f>IF(ISNUMBER(Y329), IF(Y329&gt;0, "THẮNG", "THUA"), "CHỜ T+3")</f>
        <v/>
      </c>
      <c r="AF329">
        <f>IF(AND(P329=0, N329=H329, NOT(ISNUMBER(W329))), "ĐANG CHỜ", IF(AA329&gt;0, "THẮNG", "THUA"))</f>
        <v/>
      </c>
      <c r="AG329" t="inlineStr">
        <is>
          <t>https://quickchart.io/chart/render/zf-68780fb3-8082-4e1a-b567-0647cc7b44f2</t>
        </is>
      </c>
      <c r="AH329">
        <f>IF(AG329&lt;&gt;"", IMAGE(AG329, 1), "Chưa có ảnh")</f>
        <v/>
      </c>
    </row>
    <row r="330" ht="95" customHeight="1">
      <c r="A330" t="inlineStr">
        <is>
          <t>2026-10-20</t>
        </is>
      </c>
      <c r="B330" t="inlineStr">
        <is>
          <t>ALGO_13</t>
        </is>
      </c>
      <c r="C330" t="inlineStr">
        <is>
          <t>☄️ BỘ 13: BỨT PHÁ KHOẢNG TRỐNG GIÁ KÈM CẦU LỚN (POWER GAP-UP)</t>
        </is>
      </c>
      <c r="D330" t="inlineStr">
        <is>
          <t>#1</t>
        </is>
      </c>
      <c r="E330" t="inlineStr">
        <is>
          <t>PLC</t>
        </is>
      </c>
      <c r="F330" t="inlineStr">
        <is>
          <t>HNX</t>
        </is>
      </c>
      <c r="G330" t="inlineStr">
        <is>
          <t>Dầu khí &amp; Năng lượng</t>
        </is>
      </c>
      <c r="H330" t="n">
        <v>21.6</v>
      </c>
      <c r="I330" t="n">
        <v>1691.97</v>
      </c>
      <c r="J330" t="n">
        <v>53.08</v>
      </c>
      <c r="K330" t="n">
        <v>2.87</v>
      </c>
      <c r="L330" t="n">
        <v>24.39</v>
      </c>
      <c r="M330" t="n">
        <v>20.33</v>
      </c>
      <c r="N330" t="n">
        <v>21.6</v>
      </c>
      <c r="O330" t="n">
        <v>1691.97</v>
      </c>
      <c r="P330" t="n">
        <v>0</v>
      </c>
      <c r="Q330" t="n">
        <v>21.6</v>
      </c>
      <c r="R330" t="n">
        <v>21.6</v>
      </c>
      <c r="S330" t="inlineStr"/>
      <c r="T330" t="inlineStr"/>
      <c r="U330" t="inlineStr"/>
      <c r="V330" t="inlineStr"/>
      <c r="W330" t="inlineStr"/>
      <c r="X330" t="inlineStr">
        <is>
          <t>⏳ Mới mua (T+0)</t>
        </is>
      </c>
      <c r="Y330">
        <f>IF(ISNUMBER(S330), ((S330-H330)/H330)-0.004, "")</f>
        <v/>
      </c>
      <c r="Z330">
        <f>IF(ISNUMBER(T330), ((T330-H330)/H330)-0.004, "")</f>
        <v/>
      </c>
      <c r="AA330">
        <f>IF(ISNUMBER(W330), ((W330-H330)/H330)-0.004, IF(P330&gt;0, ((N330-H330)/H330)-0.004, 0))</f>
        <v/>
      </c>
      <c r="AB330">
        <f>IF(AND(ISNUMBER(I330), I330&gt;0, ISNUMBER(O330), O330&gt;0), AA330-((O330-I330)/I330), AA330)</f>
        <v/>
      </c>
      <c r="AC330">
        <f>IF(ISNUMBER(Q330), (Q330-H330)/H330, 0)</f>
        <v/>
      </c>
      <c r="AD330">
        <f>IF(ISNUMBER(R330), (R330-H330)/H330, 0)</f>
        <v/>
      </c>
      <c r="AE330">
        <f>IF(ISNUMBER(Y330), IF(Y330&gt;0, "THẮNG", "THUA"), "CHỜ T+3")</f>
        <v/>
      </c>
      <c r="AF330">
        <f>IF(AND(P330=0, N330=H330, NOT(ISNUMBER(W330))), "ĐANG CHỜ", IF(AA330&gt;0, "THẮNG", "THUA"))</f>
        <v/>
      </c>
      <c r="AG330" t="inlineStr">
        <is>
          <t>https://quickchart.io/chart/render/zf-8ce37539-42fc-4ebb-94af-0535e46eef1b</t>
        </is>
      </c>
      <c r="AH330">
        <f>IF(AG330&lt;&gt;"", IMAGE(AG330, 1), "Chưa có ảnh")</f>
        <v/>
      </c>
    </row>
    <row r="331" ht="95" customHeight="1">
      <c r="A331" t="inlineStr">
        <is>
          <t>2026-10-20</t>
        </is>
      </c>
      <c r="B331" t="inlineStr">
        <is>
          <t>ALGO_14</t>
        </is>
      </c>
      <c r="C331" t="inlineStr">
        <is>
          <t>🟩 BỘ 14: NẾN CƯỜNG LỰC MARUBOZU ÁP ĐẢO (BULLISH MARUBOZU)</t>
        </is>
      </c>
      <c r="D331" t="inlineStr">
        <is>
          <t>#4</t>
        </is>
      </c>
      <c r="E331" t="inlineStr">
        <is>
          <t>FTS</t>
        </is>
      </c>
      <c r="F331" t="inlineStr">
        <is>
          <t>HOSE</t>
        </is>
      </c>
      <c r="G331" t="inlineStr">
        <is>
          <t>Chứng khoán</t>
        </is>
      </c>
      <c r="H331" t="n">
        <v>19.2</v>
      </c>
      <c r="I331" t="n">
        <v>1691.97</v>
      </c>
      <c r="J331" t="n">
        <v>50.89</v>
      </c>
      <c r="K331" t="n">
        <v>1.21</v>
      </c>
      <c r="L331" t="n">
        <v>21.95</v>
      </c>
      <c r="M331" t="n">
        <v>17.95</v>
      </c>
      <c r="N331" t="n">
        <v>19.2</v>
      </c>
      <c r="O331" t="n">
        <v>1691.97</v>
      </c>
      <c r="P331" t="n">
        <v>0</v>
      </c>
      <c r="Q331" t="n">
        <v>19.2</v>
      </c>
      <c r="R331" t="n">
        <v>19.2</v>
      </c>
      <c r="S331" t="inlineStr"/>
      <c r="T331" t="inlineStr"/>
      <c r="U331" t="inlineStr"/>
      <c r="V331" t="inlineStr"/>
      <c r="W331" t="inlineStr"/>
      <c r="X331" t="inlineStr">
        <is>
          <t>⏳ Mới mua (T+0)</t>
        </is>
      </c>
      <c r="Y331">
        <f>IF(ISNUMBER(S331), ((S331-H331)/H331)-0.004, "")</f>
        <v/>
      </c>
      <c r="Z331">
        <f>IF(ISNUMBER(T331), ((T331-H331)/H331)-0.004, "")</f>
        <v/>
      </c>
      <c r="AA331">
        <f>IF(ISNUMBER(W331), ((W331-H331)/H331)-0.004, IF(P331&gt;0, ((N331-H331)/H331)-0.004, 0))</f>
        <v/>
      </c>
      <c r="AB331">
        <f>IF(AND(ISNUMBER(I331), I331&gt;0, ISNUMBER(O331), O331&gt;0), AA331-((O331-I331)/I331), AA331)</f>
        <v/>
      </c>
      <c r="AC331">
        <f>IF(ISNUMBER(Q331), (Q331-H331)/H331, 0)</f>
        <v/>
      </c>
      <c r="AD331">
        <f>IF(ISNUMBER(R331), (R331-H331)/H331, 0)</f>
        <v/>
      </c>
      <c r="AE331">
        <f>IF(ISNUMBER(Y331), IF(Y331&gt;0, "THẮNG", "THUA"), "CHỜ T+3")</f>
        <v/>
      </c>
      <c r="AF331">
        <f>IF(AND(P331=0, N331=H331, NOT(ISNUMBER(W331))), "ĐANG CHỜ", IF(AA331&gt;0, "THẮNG", "THUA"))</f>
        <v/>
      </c>
      <c r="AG331" t="inlineStr">
        <is>
          <t>https://quickchart.io/chart/render/zf-e0ae9e75-2934-4bb6-9813-8148175f2751</t>
        </is>
      </c>
      <c r="AH331">
        <f>IF(AG331&lt;&gt;"", IMAGE(AG331, 1), "Chưa có ảnh")</f>
        <v/>
      </c>
    </row>
    <row r="332" ht="95" customHeight="1">
      <c r="A332" t="inlineStr">
        <is>
          <t>2026-10-20</t>
        </is>
      </c>
      <c r="B332" t="inlineStr">
        <is>
          <t>ALGO_14</t>
        </is>
      </c>
      <c r="C332" t="inlineStr">
        <is>
          <t>🟩 BỘ 14: NẾN CƯỜNG LỰC MARUBOZU ÁP ĐẢO (BULLISH MARUBOZU)</t>
        </is>
      </c>
      <c r="D332" t="inlineStr">
        <is>
          <t>#5</t>
        </is>
      </c>
      <c r="E332" t="inlineStr">
        <is>
          <t>DBC</t>
        </is>
      </c>
      <c r="F332" t="inlineStr">
        <is>
          <t>HOSE</t>
        </is>
      </c>
      <c r="G332" t="inlineStr">
        <is>
          <t>Hóa chất &amp; Chế biến</t>
        </is>
      </c>
      <c r="H332" t="n">
        <v>16.05</v>
      </c>
      <c r="I332" t="n">
        <v>1691.97</v>
      </c>
      <c r="J332" t="n">
        <v>41.8</v>
      </c>
      <c r="K332" t="n">
        <v>1.34</v>
      </c>
      <c r="L332" t="n">
        <v>17.54</v>
      </c>
      <c r="M332" t="n">
        <v>15.37</v>
      </c>
      <c r="N332" t="n">
        <v>16.05</v>
      </c>
      <c r="O332" t="n">
        <v>1691.97</v>
      </c>
      <c r="P332" t="n">
        <v>0</v>
      </c>
      <c r="Q332" t="n">
        <v>16.05</v>
      </c>
      <c r="R332" t="n">
        <v>16.05</v>
      </c>
      <c r="S332" t="inlineStr"/>
      <c r="T332" t="inlineStr"/>
      <c r="U332" t="inlineStr"/>
      <c r="V332" t="inlineStr"/>
      <c r="W332" t="inlineStr"/>
      <c r="X332" t="inlineStr">
        <is>
          <t>⏳ Mới mua (T+0)</t>
        </is>
      </c>
      <c r="Y332">
        <f>IF(ISNUMBER(S332), ((S332-H332)/H332)-0.004, "")</f>
        <v/>
      </c>
      <c r="Z332">
        <f>IF(ISNUMBER(T332), ((T332-H332)/H332)-0.004, "")</f>
        <v/>
      </c>
      <c r="AA332">
        <f>IF(ISNUMBER(W332), ((W332-H332)/H332)-0.004, IF(P332&gt;0, ((N332-H332)/H332)-0.004, 0))</f>
        <v/>
      </c>
      <c r="AB332">
        <f>IF(AND(ISNUMBER(I332), I332&gt;0, ISNUMBER(O332), O332&gt;0), AA332-((O332-I332)/I332), AA332)</f>
        <v/>
      </c>
      <c r="AC332">
        <f>IF(ISNUMBER(Q332), (Q332-H332)/H332, 0)</f>
        <v/>
      </c>
      <c r="AD332">
        <f>IF(ISNUMBER(R332), (R332-H332)/H332, 0)</f>
        <v/>
      </c>
      <c r="AE332">
        <f>IF(ISNUMBER(Y332), IF(Y332&gt;0, "THẮNG", "THUA"), "CHỜ T+3")</f>
        <v/>
      </c>
      <c r="AF332">
        <f>IF(AND(P332=0, N332=H332, NOT(ISNUMBER(W332))), "ĐANG CHỜ", IF(AA332&gt;0, "THẮNG", "THUA"))</f>
        <v/>
      </c>
      <c r="AG332" t="inlineStr">
        <is>
          <t>https://quickchart.io/chart/render/zf-b98dd51b-b1cb-4e7b-bb54-377bcdd4a64e</t>
        </is>
      </c>
      <c r="AH332">
        <f>IF(AG332&lt;&gt;"", IMAGE(AG332, 1), "Chưa có ảnh")</f>
        <v/>
      </c>
    </row>
    <row r="333" ht="95" customHeight="1">
      <c r="A333" t="inlineStr">
        <is>
          <t>2026-10-20</t>
        </is>
      </c>
      <c r="B333" t="inlineStr">
        <is>
          <t>ALGO_15</t>
        </is>
      </c>
      <c r="C333" t="inlineStr">
        <is>
          <t>🌊 BỘ 15: ÁP LỰC MUA CHỦ ĐỘNG TRONG PHIÊN (MONEY FLOW SURGE)</t>
        </is>
      </c>
      <c r="D333" t="inlineStr">
        <is>
          <t>#1</t>
        </is>
      </c>
      <c r="E333" t="inlineStr">
        <is>
          <t>DBD</t>
        </is>
      </c>
      <c r="F333" t="inlineStr">
        <is>
          <t>HOSE</t>
        </is>
      </c>
      <c r="G333" t="inlineStr">
        <is>
          <t>Y tế &amp; Dược phẩm</t>
        </is>
      </c>
      <c r="H333" t="n">
        <v>46.45</v>
      </c>
      <c r="I333" t="n">
        <v>1691.97</v>
      </c>
      <c r="J333" t="n">
        <v>96.47</v>
      </c>
      <c r="K333" t="n">
        <v>83.11</v>
      </c>
      <c r="L333" t="n">
        <v>50.86</v>
      </c>
      <c r="M333" t="n">
        <v>44.44</v>
      </c>
      <c r="N333" t="n">
        <v>46.45</v>
      </c>
      <c r="O333" t="n">
        <v>1691.97</v>
      </c>
      <c r="P333" t="n">
        <v>0</v>
      </c>
      <c r="Q333" t="n">
        <v>46.45</v>
      </c>
      <c r="R333" t="n">
        <v>46.45</v>
      </c>
      <c r="S333" t="inlineStr"/>
      <c r="T333" t="inlineStr"/>
      <c r="U333" t="inlineStr"/>
      <c r="V333" t="inlineStr"/>
      <c r="W333" t="inlineStr"/>
      <c r="X333" t="inlineStr">
        <is>
          <t>⏳ Mới mua (T+0)</t>
        </is>
      </c>
      <c r="Y333">
        <f>IF(ISNUMBER(S333), ((S333-H333)/H333)-0.004, "")</f>
        <v/>
      </c>
      <c r="Z333">
        <f>IF(ISNUMBER(T333), ((T333-H333)/H333)-0.004, "")</f>
        <v/>
      </c>
      <c r="AA333">
        <f>IF(ISNUMBER(W333), ((W333-H333)/H333)-0.004, IF(P333&gt;0, ((N333-H333)/H333)-0.004, 0))</f>
        <v/>
      </c>
      <c r="AB333">
        <f>IF(AND(ISNUMBER(I333), I333&gt;0, ISNUMBER(O333), O333&gt;0), AA333-((O333-I333)/I333), AA333)</f>
        <v/>
      </c>
      <c r="AC333">
        <f>IF(ISNUMBER(Q333), (Q333-H333)/H333, 0)</f>
        <v/>
      </c>
      <c r="AD333">
        <f>IF(ISNUMBER(R333), (R333-H333)/H333, 0)</f>
        <v/>
      </c>
      <c r="AE333">
        <f>IF(ISNUMBER(Y333), IF(Y333&gt;0, "THẮNG", "THUA"), "CHỜ T+3")</f>
        <v/>
      </c>
      <c r="AF333">
        <f>IF(AND(P333=0, N333=H333, NOT(ISNUMBER(W333))), "ĐANG CHỜ", IF(AA333&gt;0, "THẮNG", "THUA"))</f>
        <v/>
      </c>
      <c r="AG333" t="inlineStr">
        <is>
          <t>https://quickchart.io/chart/render/zf-c6be38d4-f575-471f-b9a8-e5d06061f719</t>
        </is>
      </c>
      <c r="AH333">
        <f>IF(AG333&lt;&gt;"", IMAGE(AG333, 1), "Chưa có ảnh")</f>
        <v/>
      </c>
    </row>
    <row r="334" ht="95" customHeight="1">
      <c r="A334" t="inlineStr">
        <is>
          <t>2026-10-20</t>
        </is>
      </c>
      <c r="B334" t="inlineStr">
        <is>
          <t>ALGO_15</t>
        </is>
      </c>
      <c r="C334" t="inlineStr">
        <is>
          <t>🌊 BỘ 15: ÁP LỰC MUA CHỦ ĐỘNG TRONG PHIÊN (MONEY FLOW SURGE)</t>
        </is>
      </c>
      <c r="D334" t="inlineStr">
        <is>
          <t>#4</t>
        </is>
      </c>
      <c r="E334" t="inlineStr">
        <is>
          <t>HPA</t>
        </is>
      </c>
      <c r="F334" t="inlineStr">
        <is>
          <t>HOSE</t>
        </is>
      </c>
      <c r="G334" t="inlineStr">
        <is>
          <t>Hóa chất &amp; Chế biến</t>
        </is>
      </c>
      <c r="H334" t="n">
        <v>27.35</v>
      </c>
      <c r="I334" t="n">
        <v>1691.97</v>
      </c>
      <c r="J334" t="n">
        <v>73.06</v>
      </c>
      <c r="K334" t="n">
        <v>4.17</v>
      </c>
      <c r="L334" t="n">
        <v>29.75</v>
      </c>
      <c r="M334" t="n">
        <v>26.26</v>
      </c>
      <c r="N334" t="n">
        <v>27.35</v>
      </c>
      <c r="O334" t="n">
        <v>1691.97</v>
      </c>
      <c r="P334" t="n">
        <v>0</v>
      </c>
      <c r="Q334" t="n">
        <v>27.35</v>
      </c>
      <c r="R334" t="n">
        <v>27.35</v>
      </c>
      <c r="S334" t="inlineStr"/>
      <c r="T334" t="inlineStr"/>
      <c r="U334" t="inlineStr"/>
      <c r="V334" t="inlineStr"/>
      <c r="W334" t="inlineStr"/>
      <c r="X334" t="inlineStr">
        <is>
          <t>⏳ Mới mua (T+0)</t>
        </is>
      </c>
      <c r="Y334">
        <f>IF(ISNUMBER(S334), ((S334-H334)/H334)-0.004, "")</f>
        <v/>
      </c>
      <c r="Z334">
        <f>IF(ISNUMBER(T334), ((T334-H334)/H334)-0.004, "")</f>
        <v/>
      </c>
      <c r="AA334">
        <f>IF(ISNUMBER(W334), ((W334-H334)/H334)-0.004, IF(P334&gt;0, ((N334-H334)/H334)-0.004, 0))</f>
        <v/>
      </c>
      <c r="AB334">
        <f>IF(AND(ISNUMBER(I334), I334&gt;0, ISNUMBER(O334), O334&gt;0), AA334-((O334-I334)/I334), AA334)</f>
        <v/>
      </c>
      <c r="AC334">
        <f>IF(ISNUMBER(Q334), (Q334-H334)/H334, 0)</f>
        <v/>
      </c>
      <c r="AD334">
        <f>IF(ISNUMBER(R334), (R334-H334)/H334, 0)</f>
        <v/>
      </c>
      <c r="AE334">
        <f>IF(ISNUMBER(Y334), IF(Y334&gt;0, "THẮNG", "THUA"), "CHỜ T+3")</f>
        <v/>
      </c>
      <c r="AF334">
        <f>IF(AND(P334=0, N334=H334, NOT(ISNUMBER(W334))), "ĐANG CHỜ", IF(AA334&gt;0, "THẮNG", "THUA"))</f>
        <v/>
      </c>
      <c r="AG334" t="inlineStr">
        <is>
          <t>https://quickchart.io/chart/render/zf-f54a09d6-089a-415d-8c56-9d2b1f7f2f9a</t>
        </is>
      </c>
      <c r="AH334">
        <f>IF(AG334&lt;&gt;"", IMAGE(AG334, 1), "Chưa có ảnh")</f>
        <v/>
      </c>
    </row>
    <row r="335" ht="95" customHeight="1">
      <c r="A335" t="inlineStr">
        <is>
          <t>2026-10-20</t>
        </is>
      </c>
      <c r="B335" t="inlineStr">
        <is>
          <t>ALGO_15</t>
        </is>
      </c>
      <c r="C335" t="inlineStr">
        <is>
          <t>🌊 BỘ 15: ÁP LỰC MUA CHỦ ĐỘNG TRONG PHIÊN (MONEY FLOW SURGE)</t>
        </is>
      </c>
      <c r="D335" t="inlineStr">
        <is>
          <t>#5</t>
        </is>
      </c>
      <c r="E335" t="inlineStr">
        <is>
          <t>PLC</t>
        </is>
      </c>
      <c r="F335" t="inlineStr">
        <is>
          <t>HNX</t>
        </is>
      </c>
      <c r="G335" t="inlineStr">
        <is>
          <t>Dầu khí &amp; Năng lượng</t>
        </is>
      </c>
      <c r="H335" t="n">
        <v>21.6</v>
      </c>
      <c r="I335" t="n">
        <v>1691.97</v>
      </c>
      <c r="J335" t="n">
        <v>72.2</v>
      </c>
      <c r="K335" t="n">
        <v>2.87</v>
      </c>
      <c r="L335" t="n">
        <v>24.39</v>
      </c>
      <c r="M335" t="n">
        <v>20.33</v>
      </c>
      <c r="N335" t="n">
        <v>21.6</v>
      </c>
      <c r="O335" t="n">
        <v>1691.97</v>
      </c>
      <c r="P335" t="n">
        <v>0</v>
      </c>
      <c r="Q335" t="n">
        <v>21.6</v>
      </c>
      <c r="R335" t="n">
        <v>21.6</v>
      </c>
      <c r="S335" t="inlineStr"/>
      <c r="T335" t="inlineStr"/>
      <c r="U335" t="inlineStr"/>
      <c r="V335" t="inlineStr"/>
      <c r="W335" t="inlineStr"/>
      <c r="X335" t="inlineStr">
        <is>
          <t>⏳ Mới mua (T+0)</t>
        </is>
      </c>
      <c r="Y335">
        <f>IF(ISNUMBER(S335), ((S335-H335)/H335)-0.004, "")</f>
        <v/>
      </c>
      <c r="Z335">
        <f>IF(ISNUMBER(T335), ((T335-H335)/H335)-0.004, "")</f>
        <v/>
      </c>
      <c r="AA335">
        <f>IF(ISNUMBER(W335), ((W335-H335)/H335)-0.004, IF(P335&gt;0, ((N335-H335)/H335)-0.004, 0))</f>
        <v/>
      </c>
      <c r="AB335">
        <f>IF(AND(ISNUMBER(I335), I335&gt;0, ISNUMBER(O335), O335&gt;0), AA335-((O335-I335)/I335), AA335)</f>
        <v/>
      </c>
      <c r="AC335">
        <f>IF(ISNUMBER(Q335), (Q335-H335)/H335, 0)</f>
        <v/>
      </c>
      <c r="AD335">
        <f>IF(ISNUMBER(R335), (R335-H335)/H335, 0)</f>
        <v/>
      </c>
      <c r="AE335">
        <f>IF(ISNUMBER(Y335), IF(Y335&gt;0, "THẮNG", "THUA"), "CHỜ T+3")</f>
        <v/>
      </c>
      <c r="AF335">
        <f>IF(AND(P335=0, N335=H335, NOT(ISNUMBER(W335))), "ĐANG CHỜ", IF(AA335&gt;0, "THẮNG", "THUA"))</f>
        <v/>
      </c>
      <c r="AG335" t="inlineStr">
        <is>
          <t>https://quickchart.io/chart/render/zf-8ce37539-42fc-4ebb-94af-0535e46eef1b</t>
        </is>
      </c>
      <c r="AH335">
        <f>IF(AG335&lt;&gt;"", IMAGE(AG335, 1), "Chưa có ảnh")</f>
        <v/>
      </c>
    </row>
    <row r="336" ht="95" customHeight="1">
      <c r="A336" t="inlineStr">
        <is>
          <t>2026-10-20</t>
        </is>
      </c>
      <c r="B336" t="inlineStr">
        <is>
          <t>ALGO_17</t>
        </is>
      </c>
      <c r="C336" t="inlineStr">
        <is>
          <t>🌈 BỘ 17: DẢI RUY-BĂNG EMA ĐỒNG THUẬN TĂNG (EMA RIBBON TREND)</t>
        </is>
      </c>
      <c r="D336" t="inlineStr">
        <is>
          <t>#3</t>
        </is>
      </c>
      <c r="E336" t="inlineStr">
        <is>
          <t>DXP</t>
        </is>
      </c>
      <c r="F336" t="inlineStr">
        <is>
          <t>HNX</t>
        </is>
      </c>
      <c r="G336" t="inlineStr">
        <is>
          <t>Cảng biển &amp; Vận tải</t>
        </is>
      </c>
      <c r="H336" t="n">
        <v>15.5</v>
      </c>
      <c r="I336" t="n">
        <v>1691.97</v>
      </c>
      <c r="J336" t="n">
        <v>69.04000000000001</v>
      </c>
      <c r="K336" t="n">
        <v>0.49</v>
      </c>
      <c r="L336" t="n">
        <v>17.72</v>
      </c>
      <c r="M336" t="n">
        <v>14.49</v>
      </c>
      <c r="N336" t="n">
        <v>15.5</v>
      </c>
      <c r="O336" t="n">
        <v>1691.97</v>
      </c>
      <c r="P336" t="n">
        <v>0</v>
      </c>
      <c r="Q336" t="n">
        <v>15.5</v>
      </c>
      <c r="R336" t="n">
        <v>15.5</v>
      </c>
      <c r="S336" t="inlineStr"/>
      <c r="T336" t="inlineStr"/>
      <c r="U336" t="inlineStr"/>
      <c r="V336" t="inlineStr"/>
      <c r="W336" t="inlineStr"/>
      <c r="X336" t="inlineStr">
        <is>
          <t>⏳ Mới mua (T+0)</t>
        </is>
      </c>
      <c r="Y336">
        <f>IF(ISNUMBER(S336), ((S336-H336)/H336)-0.004, "")</f>
        <v/>
      </c>
      <c r="Z336">
        <f>IF(ISNUMBER(T336), ((T336-H336)/H336)-0.004, "")</f>
        <v/>
      </c>
      <c r="AA336">
        <f>IF(ISNUMBER(W336), ((W336-H336)/H336)-0.004, IF(P336&gt;0, ((N336-H336)/H336)-0.004, 0))</f>
        <v/>
      </c>
      <c r="AB336">
        <f>IF(AND(ISNUMBER(I336), I336&gt;0, ISNUMBER(O336), O336&gt;0), AA336-((O336-I336)/I336), AA336)</f>
        <v/>
      </c>
      <c r="AC336">
        <f>IF(ISNUMBER(Q336), (Q336-H336)/H336, 0)</f>
        <v/>
      </c>
      <c r="AD336">
        <f>IF(ISNUMBER(R336), (R336-H336)/H336, 0)</f>
        <v/>
      </c>
      <c r="AE336">
        <f>IF(ISNUMBER(Y336), IF(Y336&gt;0, "THẮNG", "THUA"), "CHỜ T+3")</f>
        <v/>
      </c>
      <c r="AF336">
        <f>IF(AND(P336=0, N336=H336, NOT(ISNUMBER(W336))), "ĐANG CHỜ", IF(AA336&gt;0, "THẮNG", "THUA"))</f>
        <v/>
      </c>
      <c r="AG336" t="inlineStr">
        <is>
          <t>https://quickchart.io/chart/render/zf-68780fb3-8082-4e1a-b567-0647cc7b44f2</t>
        </is>
      </c>
      <c r="AH336">
        <f>IF(AG336&lt;&gt;"", IMAGE(AG336, 1), "Chưa có ảnh")</f>
        <v/>
      </c>
    </row>
    <row r="337" ht="95" customHeight="1">
      <c r="A337" t="inlineStr">
        <is>
          <t>2026-10-20</t>
        </is>
      </c>
      <c r="B337" t="inlineStr">
        <is>
          <t>ALGO_17</t>
        </is>
      </c>
      <c r="C337" t="inlineStr">
        <is>
          <t>🌈 BỘ 17: DẢI RUY-BĂNG EMA ĐỒNG THUẬN TĂNG (EMA RIBBON TREND)</t>
        </is>
      </c>
      <c r="D337" t="inlineStr">
        <is>
          <t>#5</t>
        </is>
      </c>
      <c r="E337" t="inlineStr">
        <is>
          <t>KSV</t>
        </is>
      </c>
      <c r="F337" t="inlineStr">
        <is>
          <t>HNX</t>
        </is>
      </c>
      <c r="G337" t="inlineStr">
        <is>
          <t>Khai khoáng &amp; VLXD</t>
        </is>
      </c>
      <c r="H337" t="n">
        <v>118.7</v>
      </c>
      <c r="I337" t="n">
        <v>1691.97</v>
      </c>
      <c r="J337" t="n">
        <v>61.78</v>
      </c>
      <c r="K337" t="n">
        <v>0.47</v>
      </c>
      <c r="L337" t="n">
        <v>135.67</v>
      </c>
      <c r="M337" t="n">
        <v>110.98</v>
      </c>
      <c r="N337" t="n">
        <v>118.7</v>
      </c>
      <c r="O337" t="n">
        <v>1691.97</v>
      </c>
      <c r="P337" t="n">
        <v>0</v>
      </c>
      <c r="Q337" t="n">
        <v>118.7</v>
      </c>
      <c r="R337" t="n">
        <v>118.7</v>
      </c>
      <c r="S337" t="inlineStr"/>
      <c r="T337" t="inlineStr"/>
      <c r="U337" t="inlineStr"/>
      <c r="V337" t="inlineStr"/>
      <c r="W337" t="inlineStr"/>
      <c r="X337" t="inlineStr">
        <is>
          <t>⏳ Mới mua (T+0)</t>
        </is>
      </c>
      <c r="Y337">
        <f>IF(ISNUMBER(S337), ((S337-H337)/H337)-0.004, "")</f>
        <v/>
      </c>
      <c r="Z337">
        <f>IF(ISNUMBER(T337), ((T337-H337)/H337)-0.004, "")</f>
        <v/>
      </c>
      <c r="AA337">
        <f>IF(ISNUMBER(W337), ((W337-H337)/H337)-0.004, IF(P337&gt;0, ((N337-H337)/H337)-0.004, 0))</f>
        <v/>
      </c>
      <c r="AB337">
        <f>IF(AND(ISNUMBER(I337), I337&gt;0, ISNUMBER(O337), O337&gt;0), AA337-((O337-I337)/I337), AA337)</f>
        <v/>
      </c>
      <c r="AC337">
        <f>IF(ISNUMBER(Q337), (Q337-H337)/H337, 0)</f>
        <v/>
      </c>
      <c r="AD337">
        <f>IF(ISNUMBER(R337), (R337-H337)/H337, 0)</f>
        <v/>
      </c>
      <c r="AE337">
        <f>IF(ISNUMBER(Y337), IF(Y337&gt;0, "THẮNG", "THUA"), "CHỜ T+3")</f>
        <v/>
      </c>
      <c r="AF337">
        <f>IF(AND(P337=0, N337=H337, NOT(ISNUMBER(W337))), "ĐANG CHỜ", IF(AA337&gt;0, "THẮNG", "THUA"))</f>
        <v/>
      </c>
      <c r="AG337" t="inlineStr">
        <is>
          <t>https://quickchart.io/chart/render/zf-0e79bc60-e1b5-4c6c-bb43-ccf57272f63f</t>
        </is>
      </c>
      <c r="AH337">
        <f>IF(AG337&lt;&gt;"", IMAGE(AG337, 1), "Chưa có ảnh")</f>
        <v/>
      </c>
    </row>
    <row r="338" ht="95" customHeight="1">
      <c r="A338" t="inlineStr">
        <is>
          <t>2026-10-20</t>
        </is>
      </c>
      <c r="B338" t="inlineStr">
        <is>
          <t>ALGO_18</t>
        </is>
      </c>
      <c r="C338" t="inlineStr">
        <is>
          <t>🔁 BỘ 18: ĐẢO CHIỀU ĐỘNG LƯỢNG STOCHASTIC (STOCHASTIC CROSS)</t>
        </is>
      </c>
      <c r="D338" t="inlineStr">
        <is>
          <t>#2</t>
        </is>
      </c>
      <c r="E338" t="inlineStr">
        <is>
          <t>FRT</t>
        </is>
      </c>
      <c r="F338" t="inlineStr">
        <is>
          <t>HOSE</t>
        </is>
      </c>
      <c r="G338" t="inlineStr">
        <is>
          <t>Bán lẻ &amp; Phân phối</t>
        </is>
      </c>
      <c r="H338" t="n">
        <v>149.4</v>
      </c>
      <c r="I338" t="n">
        <v>1691.97</v>
      </c>
      <c r="J338" t="n">
        <v>55.6</v>
      </c>
      <c r="K338" t="n">
        <v>0.89</v>
      </c>
      <c r="L338" t="n">
        <v>169.35</v>
      </c>
      <c r="M338" t="n">
        <v>140.33</v>
      </c>
      <c r="N338" t="n">
        <v>149.4</v>
      </c>
      <c r="O338" t="n">
        <v>1691.97</v>
      </c>
      <c r="P338" t="n">
        <v>0</v>
      </c>
      <c r="Q338" t="n">
        <v>149.4</v>
      </c>
      <c r="R338" t="n">
        <v>149.4</v>
      </c>
      <c r="S338" t="inlineStr"/>
      <c r="T338" t="inlineStr"/>
      <c r="U338" t="inlineStr"/>
      <c r="V338" t="inlineStr"/>
      <c r="W338" t="inlineStr"/>
      <c r="X338" t="inlineStr">
        <is>
          <t>⏳ Mới mua (T+0)</t>
        </is>
      </c>
      <c r="Y338">
        <f>IF(ISNUMBER(S338), ((S338-H338)/H338)-0.004, "")</f>
        <v/>
      </c>
      <c r="Z338">
        <f>IF(ISNUMBER(T338), ((T338-H338)/H338)-0.004, "")</f>
        <v/>
      </c>
      <c r="AA338">
        <f>IF(ISNUMBER(W338), ((W338-H338)/H338)-0.004, IF(P338&gt;0, ((N338-H338)/H338)-0.004, 0))</f>
        <v/>
      </c>
      <c r="AB338">
        <f>IF(AND(ISNUMBER(I338), I338&gt;0, ISNUMBER(O338), O338&gt;0), AA338-((O338-I338)/I338), AA338)</f>
        <v/>
      </c>
      <c r="AC338">
        <f>IF(ISNUMBER(Q338), (Q338-H338)/H338, 0)</f>
        <v/>
      </c>
      <c r="AD338">
        <f>IF(ISNUMBER(R338), (R338-H338)/H338, 0)</f>
        <v/>
      </c>
      <c r="AE338">
        <f>IF(ISNUMBER(Y338), IF(Y338&gt;0, "THẮNG", "THUA"), "CHỜ T+3")</f>
        <v/>
      </c>
      <c r="AF338">
        <f>IF(AND(P338=0, N338=H338, NOT(ISNUMBER(W338))), "ĐANG CHỜ", IF(AA338&gt;0, "THẮNG", "THUA"))</f>
        <v/>
      </c>
      <c r="AG338" t="inlineStr">
        <is>
          <t>https://quickchart.io/chart/render/zf-4194a55a-942d-4247-a72e-5004ee9db8b5</t>
        </is>
      </c>
      <c r="AH338">
        <f>IF(AG338&lt;&gt;"", IMAGE(AG338, 1), "Chưa có ảnh")</f>
        <v/>
      </c>
    </row>
    <row r="339" ht="95" customHeight="1">
      <c r="A339" t="inlineStr">
        <is>
          <t>2026-10-20</t>
        </is>
      </c>
      <c r="B339" t="inlineStr">
        <is>
          <t>ALGO_18</t>
        </is>
      </c>
      <c r="C339" t="inlineStr">
        <is>
          <t>🔁 BỘ 18: ĐẢO CHIỀU ĐỘNG LƯỢNG STOCHASTIC (STOCHASTIC CROSS)</t>
        </is>
      </c>
      <c r="D339" t="inlineStr">
        <is>
          <t>#3</t>
        </is>
      </c>
      <c r="E339" t="inlineStr">
        <is>
          <t>VOS</t>
        </is>
      </c>
      <c r="F339" t="inlineStr">
        <is>
          <t>HOSE</t>
        </is>
      </c>
      <c r="G339" t="inlineStr">
        <is>
          <t>Cảng biển &amp; Vận tải</t>
        </is>
      </c>
      <c r="H339" t="n">
        <v>11.8</v>
      </c>
      <c r="I339" t="n">
        <v>1691.97</v>
      </c>
      <c r="J339" t="n">
        <v>46.66</v>
      </c>
      <c r="K339" t="n">
        <v>0.52</v>
      </c>
      <c r="L339" t="n">
        <v>13.49</v>
      </c>
      <c r="M339" t="n">
        <v>11.03</v>
      </c>
      <c r="N339" t="n">
        <v>11.8</v>
      </c>
      <c r="O339" t="n">
        <v>1691.97</v>
      </c>
      <c r="P339" t="n">
        <v>0</v>
      </c>
      <c r="Q339" t="n">
        <v>11.8</v>
      </c>
      <c r="R339" t="n">
        <v>11.8</v>
      </c>
      <c r="S339" t="inlineStr"/>
      <c r="T339" t="inlineStr"/>
      <c r="U339" t="inlineStr"/>
      <c r="V339" t="inlineStr"/>
      <c r="W339" t="inlineStr"/>
      <c r="X339" t="inlineStr">
        <is>
          <t>⏳ Mới mua (T+0)</t>
        </is>
      </c>
      <c r="Y339">
        <f>IF(ISNUMBER(S339), ((S339-H339)/H339)-0.004, "")</f>
        <v/>
      </c>
      <c r="Z339">
        <f>IF(ISNUMBER(T339), ((T339-H339)/H339)-0.004, "")</f>
        <v/>
      </c>
      <c r="AA339">
        <f>IF(ISNUMBER(W339), ((W339-H339)/H339)-0.004, IF(P339&gt;0, ((N339-H339)/H339)-0.004, 0))</f>
        <v/>
      </c>
      <c r="AB339">
        <f>IF(AND(ISNUMBER(I339), I339&gt;0, ISNUMBER(O339), O339&gt;0), AA339-((O339-I339)/I339), AA339)</f>
        <v/>
      </c>
      <c r="AC339">
        <f>IF(ISNUMBER(Q339), (Q339-H339)/H339, 0)</f>
        <v/>
      </c>
      <c r="AD339">
        <f>IF(ISNUMBER(R339), (R339-H339)/H339, 0)</f>
        <v/>
      </c>
      <c r="AE339">
        <f>IF(ISNUMBER(Y339), IF(Y339&gt;0, "THẮNG", "THUA"), "CHỜ T+3")</f>
        <v/>
      </c>
      <c r="AF339">
        <f>IF(AND(P339=0, N339=H339, NOT(ISNUMBER(W339))), "ĐANG CHỜ", IF(AA339&gt;0, "THẮNG", "THUA"))</f>
        <v/>
      </c>
      <c r="AG339" t="inlineStr">
        <is>
          <t>https://quickchart.io/chart/render/zf-0b601280-1c1f-4fd8-b9a3-04b1b730bb37</t>
        </is>
      </c>
      <c r="AH339">
        <f>IF(AG339&lt;&gt;"", IMAGE(AG339, 1), "Chưa có ảnh")</f>
        <v/>
      </c>
    </row>
    <row r="340" ht="95" customHeight="1">
      <c r="A340" t="inlineStr">
        <is>
          <t>2026-10-20</t>
        </is>
      </c>
      <c r="B340" t="inlineStr">
        <is>
          <t>ALGO_18</t>
        </is>
      </c>
      <c r="C340" t="inlineStr">
        <is>
          <t>🔁 BỘ 18: ĐẢO CHIỀU ĐỘNG LƯỢNG STOCHASTIC (STOCHASTIC CROSS)</t>
        </is>
      </c>
      <c r="D340" t="inlineStr">
        <is>
          <t>#4</t>
        </is>
      </c>
      <c r="E340" t="inlineStr">
        <is>
          <t>IDC</t>
        </is>
      </c>
      <c r="F340" t="inlineStr">
        <is>
          <t>HNX</t>
        </is>
      </c>
      <c r="G340" t="inlineStr">
        <is>
          <t>BĐS Khu Công Nghiệp</t>
        </is>
      </c>
      <c r="H340" t="n">
        <v>35.2</v>
      </c>
      <c r="I340" t="n">
        <v>1691.97</v>
      </c>
      <c r="J340" t="n">
        <v>42.08</v>
      </c>
      <c r="K340" t="n">
        <v>0.68</v>
      </c>
      <c r="L340" t="n">
        <v>39.67</v>
      </c>
      <c r="M340" t="n">
        <v>33.17</v>
      </c>
      <c r="N340" t="n">
        <v>35.2</v>
      </c>
      <c r="O340" t="n">
        <v>1691.97</v>
      </c>
      <c r="P340" t="n">
        <v>0</v>
      </c>
      <c r="Q340" t="n">
        <v>35.2</v>
      </c>
      <c r="R340" t="n">
        <v>35.2</v>
      </c>
      <c r="S340" t="inlineStr"/>
      <c r="T340" t="inlineStr"/>
      <c r="U340" t="inlineStr"/>
      <c r="V340" t="inlineStr"/>
      <c r="W340" t="inlineStr"/>
      <c r="X340" t="inlineStr">
        <is>
          <t>⏳ Mới mua (T+0)</t>
        </is>
      </c>
      <c r="Y340">
        <f>IF(ISNUMBER(S340), ((S340-H340)/H340)-0.004, "")</f>
        <v/>
      </c>
      <c r="Z340">
        <f>IF(ISNUMBER(T340), ((T340-H340)/H340)-0.004, "")</f>
        <v/>
      </c>
      <c r="AA340">
        <f>IF(ISNUMBER(W340), ((W340-H340)/H340)-0.004, IF(P340&gt;0, ((N340-H340)/H340)-0.004, 0))</f>
        <v/>
      </c>
      <c r="AB340">
        <f>IF(AND(ISNUMBER(I340), I340&gt;0, ISNUMBER(O340), O340&gt;0), AA340-((O340-I340)/I340), AA340)</f>
        <v/>
      </c>
      <c r="AC340">
        <f>IF(ISNUMBER(Q340), (Q340-H340)/H340, 0)</f>
        <v/>
      </c>
      <c r="AD340">
        <f>IF(ISNUMBER(R340), (R340-H340)/H340, 0)</f>
        <v/>
      </c>
      <c r="AE340">
        <f>IF(ISNUMBER(Y340), IF(Y340&gt;0, "THẮNG", "THUA"), "CHỜ T+3")</f>
        <v/>
      </c>
      <c r="AF340">
        <f>IF(AND(P340=0, N340=H340, NOT(ISNUMBER(W340))), "ĐANG CHỜ", IF(AA340&gt;0, "THẮNG", "THUA"))</f>
        <v/>
      </c>
      <c r="AG340" t="inlineStr">
        <is>
          <t>https://quickchart.io/chart/render/zf-cd57ac3c-9fb7-425f-8815-4225ea88180a</t>
        </is>
      </c>
      <c r="AH340">
        <f>IF(AG340&lt;&gt;"", IMAGE(AG340, 1), "Chưa có ảnh")</f>
        <v/>
      </c>
    </row>
    <row r="341" ht="95" customHeight="1">
      <c r="A341" t="inlineStr">
        <is>
          <t>2026-10-20</t>
        </is>
      </c>
      <c r="B341" t="inlineStr">
        <is>
          <t>ALGO_18</t>
        </is>
      </c>
      <c r="C341" t="inlineStr">
        <is>
          <t>🔁 BỘ 18: ĐẢO CHIỀU ĐỘNG LƯỢNG STOCHASTIC (STOCHASTIC CROSS)</t>
        </is>
      </c>
      <c r="D341" t="inlineStr">
        <is>
          <t>#5</t>
        </is>
      </c>
      <c r="E341" t="inlineStr">
        <is>
          <t>HAH</t>
        </is>
      </c>
      <c r="F341" t="inlineStr">
        <is>
          <t>HOSE</t>
        </is>
      </c>
      <c r="G341" t="inlineStr">
        <is>
          <t>Cảng biển &amp; Vận tải</t>
        </is>
      </c>
      <c r="H341" t="n">
        <v>49.55</v>
      </c>
      <c r="I341" t="n">
        <v>1691.97</v>
      </c>
      <c r="J341" t="n">
        <v>37.62</v>
      </c>
      <c r="K341" t="n">
        <v>0.33</v>
      </c>
      <c r="L341" t="n">
        <v>54.7</v>
      </c>
      <c r="M341" t="n">
        <v>47.21</v>
      </c>
      <c r="N341" t="n">
        <v>49.55</v>
      </c>
      <c r="O341" t="n">
        <v>1691.97</v>
      </c>
      <c r="P341" t="n">
        <v>0</v>
      </c>
      <c r="Q341" t="n">
        <v>49.55</v>
      </c>
      <c r="R341" t="n">
        <v>49.55</v>
      </c>
      <c r="S341" t="inlineStr"/>
      <c r="T341" t="inlineStr"/>
      <c r="U341" t="inlineStr"/>
      <c r="V341" t="inlineStr"/>
      <c r="W341" t="inlineStr"/>
      <c r="X341" t="inlineStr">
        <is>
          <t>⏳ Mới mua (T+0)</t>
        </is>
      </c>
      <c r="Y341">
        <f>IF(ISNUMBER(S341), ((S341-H341)/H341)-0.004, "")</f>
        <v/>
      </c>
      <c r="Z341">
        <f>IF(ISNUMBER(T341), ((T341-H341)/H341)-0.004, "")</f>
        <v/>
      </c>
      <c r="AA341">
        <f>IF(ISNUMBER(W341), ((W341-H341)/H341)-0.004, IF(P341&gt;0, ((N341-H341)/H341)-0.004, 0))</f>
        <v/>
      </c>
      <c r="AB341">
        <f>IF(AND(ISNUMBER(I341), I341&gt;0, ISNUMBER(O341), O341&gt;0), AA341-((O341-I341)/I341), AA341)</f>
        <v/>
      </c>
      <c r="AC341">
        <f>IF(ISNUMBER(Q341), (Q341-H341)/H341, 0)</f>
        <v/>
      </c>
      <c r="AD341">
        <f>IF(ISNUMBER(R341), (R341-H341)/H341, 0)</f>
        <v/>
      </c>
      <c r="AE341">
        <f>IF(ISNUMBER(Y341), IF(Y341&gt;0, "THẮNG", "THUA"), "CHỜ T+3")</f>
        <v/>
      </c>
      <c r="AF341">
        <f>IF(AND(P341=0, N341=H341, NOT(ISNUMBER(W341))), "ĐANG CHỜ", IF(AA341&gt;0, "THẮNG", "THUA"))</f>
        <v/>
      </c>
      <c r="AG341" t="inlineStr">
        <is>
          <t>https://quickchart.io/chart/render/zf-b166efd0-83b8-4a64-8fc2-dd497826b66c</t>
        </is>
      </c>
      <c r="AH341">
        <f>IF(AG341&lt;&gt;"", IMAGE(AG341, 1), "Chưa có ảnh")</f>
        <v/>
      </c>
    </row>
    <row r="342" ht="95" customHeight="1">
      <c r="A342" t="inlineStr">
        <is>
          <t>2026-10-20</t>
        </is>
      </c>
      <c r="B342" t="inlineStr">
        <is>
          <t>ALGO_19</t>
        </is>
      </c>
      <c r="C342" t="inlineStr">
        <is>
          <t>⚡ BỘ 19: BỨT PHÁ XUNG LỰC ĐỘNG LƯỢNG CCI &gt; 100 (CCI THRUST)</t>
        </is>
      </c>
      <c r="D342" t="inlineStr">
        <is>
          <t>#2</t>
        </is>
      </c>
      <c r="E342" t="inlineStr">
        <is>
          <t>VCG</t>
        </is>
      </c>
      <c r="F342" t="inlineStr">
        <is>
          <t>HOSE</t>
        </is>
      </c>
      <c r="G342" t="inlineStr">
        <is>
          <t>Đầu tư công &amp; Xây dựng</t>
        </is>
      </c>
      <c r="H342" t="n">
        <v>15.5</v>
      </c>
      <c r="I342" t="n">
        <v>1691.97</v>
      </c>
      <c r="J342" t="n">
        <v>72.3</v>
      </c>
      <c r="K342" t="n">
        <v>1.47</v>
      </c>
      <c r="L342" t="n">
        <v>17.2</v>
      </c>
      <c r="M342" t="n">
        <v>14.73</v>
      </c>
      <c r="N342" t="n">
        <v>15.5</v>
      </c>
      <c r="O342" t="n">
        <v>1691.97</v>
      </c>
      <c r="P342" t="n">
        <v>0</v>
      </c>
      <c r="Q342" t="n">
        <v>15.5</v>
      </c>
      <c r="R342" t="n">
        <v>15.5</v>
      </c>
      <c r="S342" t="inlineStr"/>
      <c r="T342" t="inlineStr"/>
      <c r="U342" t="inlineStr"/>
      <c r="V342" t="inlineStr"/>
      <c r="W342" t="inlineStr"/>
      <c r="X342" t="inlineStr">
        <is>
          <t>⏳ Mới mua (T+0)</t>
        </is>
      </c>
      <c r="Y342">
        <f>IF(ISNUMBER(S342), ((S342-H342)/H342)-0.004, "")</f>
        <v/>
      </c>
      <c r="Z342">
        <f>IF(ISNUMBER(T342), ((T342-H342)/H342)-0.004, "")</f>
        <v/>
      </c>
      <c r="AA342">
        <f>IF(ISNUMBER(W342), ((W342-H342)/H342)-0.004, IF(P342&gt;0, ((N342-H342)/H342)-0.004, 0))</f>
        <v/>
      </c>
      <c r="AB342">
        <f>IF(AND(ISNUMBER(I342), I342&gt;0, ISNUMBER(O342), O342&gt;0), AA342-((O342-I342)/I342), AA342)</f>
        <v/>
      </c>
      <c r="AC342">
        <f>IF(ISNUMBER(Q342), (Q342-H342)/H342, 0)</f>
        <v/>
      </c>
      <c r="AD342">
        <f>IF(ISNUMBER(R342), (R342-H342)/H342, 0)</f>
        <v/>
      </c>
      <c r="AE342">
        <f>IF(ISNUMBER(Y342), IF(Y342&gt;0, "THẮNG", "THUA"), "CHỜ T+3")</f>
        <v/>
      </c>
      <c r="AF342">
        <f>IF(AND(P342=0, N342=H342, NOT(ISNUMBER(W342))), "ĐANG CHỜ", IF(AA342&gt;0, "THẮNG", "THUA"))</f>
        <v/>
      </c>
      <c r="AG342" t="inlineStr">
        <is>
          <t>https://quickchart.io/chart/render/zf-ae3a08bf-5f45-4c58-8a7e-b0bdc6768392</t>
        </is>
      </c>
      <c r="AH342">
        <f>IF(AG342&lt;&gt;"", IMAGE(AG342, 1), "Chưa có ảnh")</f>
        <v/>
      </c>
    </row>
    <row r="343" ht="95" customHeight="1">
      <c r="A343" t="inlineStr">
        <is>
          <t>2026-10-20</t>
        </is>
      </c>
      <c r="B343" t="inlineStr">
        <is>
          <t>ALGO_19</t>
        </is>
      </c>
      <c r="C343" t="inlineStr">
        <is>
          <t>⚡ BỘ 19: BỨT PHÁ XUNG LỰC ĐỘNG LƯỢNG CCI &gt; 100 (CCI THRUST)</t>
        </is>
      </c>
      <c r="D343" t="inlineStr">
        <is>
          <t>#4</t>
        </is>
      </c>
      <c r="E343" t="inlineStr">
        <is>
          <t>HSG</t>
        </is>
      </c>
      <c r="F343" t="inlineStr">
        <is>
          <t>HOSE</t>
        </is>
      </c>
      <c r="G343" t="inlineStr">
        <is>
          <t>Thép &amp; VLXD</t>
        </is>
      </c>
      <c r="H343" t="n">
        <v>10.75</v>
      </c>
      <c r="I343" t="n">
        <v>1691.97</v>
      </c>
      <c r="J343" t="n">
        <v>67.75</v>
      </c>
      <c r="K343" t="n">
        <v>1.85</v>
      </c>
      <c r="L343" t="n">
        <v>11.77</v>
      </c>
      <c r="M343" t="n">
        <v>10.28</v>
      </c>
      <c r="N343" t="n">
        <v>10.75</v>
      </c>
      <c r="O343" t="n">
        <v>1691.97</v>
      </c>
      <c r="P343" t="n">
        <v>0</v>
      </c>
      <c r="Q343" t="n">
        <v>10.75</v>
      </c>
      <c r="R343" t="n">
        <v>10.75</v>
      </c>
      <c r="S343" t="inlineStr"/>
      <c r="T343" t="inlineStr"/>
      <c r="U343" t="inlineStr"/>
      <c r="V343" t="inlineStr"/>
      <c r="W343" t="inlineStr"/>
      <c r="X343" t="inlineStr">
        <is>
          <t>⏳ Mới mua (T+0)</t>
        </is>
      </c>
      <c r="Y343">
        <f>IF(ISNUMBER(S343), ((S343-H343)/H343)-0.004, "")</f>
        <v/>
      </c>
      <c r="Z343">
        <f>IF(ISNUMBER(T343), ((T343-H343)/H343)-0.004, "")</f>
        <v/>
      </c>
      <c r="AA343">
        <f>IF(ISNUMBER(W343), ((W343-H343)/H343)-0.004, IF(P343&gt;0, ((N343-H343)/H343)-0.004, 0))</f>
        <v/>
      </c>
      <c r="AB343">
        <f>IF(AND(ISNUMBER(I343), I343&gt;0, ISNUMBER(O343), O343&gt;0), AA343-((O343-I343)/I343), AA343)</f>
        <v/>
      </c>
      <c r="AC343">
        <f>IF(ISNUMBER(Q343), (Q343-H343)/H343, 0)</f>
        <v/>
      </c>
      <c r="AD343">
        <f>IF(ISNUMBER(R343), (R343-H343)/H343, 0)</f>
        <v/>
      </c>
      <c r="AE343">
        <f>IF(ISNUMBER(Y343), IF(Y343&gt;0, "THẮNG", "THUA"), "CHỜ T+3")</f>
        <v/>
      </c>
      <c r="AF343">
        <f>IF(AND(P343=0, N343=H343, NOT(ISNUMBER(W343))), "ĐANG CHỜ", IF(AA343&gt;0, "THẮNG", "THUA"))</f>
        <v/>
      </c>
      <c r="AG343" t="inlineStr">
        <is>
          <t>https://quickchart.io/chart/render/zf-3683264e-9b1e-45ac-9f77-2cd7ae5aa652</t>
        </is>
      </c>
      <c r="AH343">
        <f>IF(AG343&lt;&gt;"", IMAGE(AG343, 1), "Chưa có ảnh")</f>
        <v/>
      </c>
    </row>
    <row r="344" ht="95" customHeight="1">
      <c r="A344" t="inlineStr">
        <is>
          <t>2026-10-20</t>
        </is>
      </c>
      <c r="B344" t="inlineStr">
        <is>
          <t>ALGO_20</t>
        </is>
      </c>
      <c r="C344" t="inlineStr">
        <is>
          <t>⚓ BỘ 20: KÉO NGƯỢC VỀ HỖ TRỢ TỔ CHỨC MA50 (MA50 PULLBACK)</t>
        </is>
      </c>
      <c r="D344" t="inlineStr">
        <is>
          <t>#1</t>
        </is>
      </c>
      <c r="E344" t="inlineStr">
        <is>
          <t>TDP</t>
        </is>
      </c>
      <c r="F344" t="inlineStr">
        <is>
          <t>HOSE</t>
        </is>
      </c>
      <c r="G344" t="inlineStr">
        <is>
          <t>Hóa chất &amp; Chế biến</t>
        </is>
      </c>
      <c r="H344" t="n">
        <v>29</v>
      </c>
      <c r="I344" t="n">
        <v>1691.97</v>
      </c>
      <c r="J344" t="n">
        <v>21.43</v>
      </c>
      <c r="K344" t="n">
        <v>1.06</v>
      </c>
      <c r="L344" t="n">
        <v>33.15</v>
      </c>
      <c r="M344" t="n">
        <v>27.12</v>
      </c>
      <c r="N344" t="n">
        <v>29</v>
      </c>
      <c r="O344" t="n">
        <v>1691.97</v>
      </c>
      <c r="P344" t="n">
        <v>0</v>
      </c>
      <c r="Q344" t="n">
        <v>29</v>
      </c>
      <c r="R344" t="n">
        <v>29</v>
      </c>
      <c r="S344" t="inlineStr"/>
      <c r="T344" t="inlineStr"/>
      <c r="U344" t="inlineStr"/>
      <c r="V344" t="inlineStr"/>
      <c r="W344" t="inlineStr"/>
      <c r="X344" t="inlineStr">
        <is>
          <t>⏳ Mới mua (T+0)</t>
        </is>
      </c>
      <c r="Y344">
        <f>IF(ISNUMBER(S344), ((S344-H344)/H344)-0.004, "")</f>
        <v/>
      </c>
      <c r="Z344">
        <f>IF(ISNUMBER(T344), ((T344-H344)/H344)-0.004, "")</f>
        <v/>
      </c>
      <c r="AA344">
        <f>IF(ISNUMBER(W344), ((W344-H344)/H344)-0.004, IF(P344&gt;0, ((N344-H344)/H344)-0.004, 0))</f>
        <v/>
      </c>
      <c r="AB344">
        <f>IF(AND(ISNUMBER(I344), I344&gt;0, ISNUMBER(O344), O344&gt;0), AA344-((O344-I344)/I344), AA344)</f>
        <v/>
      </c>
      <c r="AC344">
        <f>IF(ISNUMBER(Q344), (Q344-H344)/H344, 0)</f>
        <v/>
      </c>
      <c r="AD344">
        <f>IF(ISNUMBER(R344), (R344-H344)/H344, 0)</f>
        <v/>
      </c>
      <c r="AE344">
        <f>IF(ISNUMBER(Y344), IF(Y344&gt;0, "THẮNG", "THUA"), "CHỜ T+3")</f>
        <v/>
      </c>
      <c r="AF344">
        <f>IF(AND(P344=0, N344=H344, NOT(ISNUMBER(W344))), "ĐANG CHỜ", IF(AA344&gt;0, "THẮNG", "THUA"))</f>
        <v/>
      </c>
      <c r="AG344" t="inlineStr">
        <is>
          <t>https://quickchart.io/chart/render/zf-e808eff5-1cc5-4b3a-ab2a-96ac6eaf650c</t>
        </is>
      </c>
      <c r="AH344">
        <f>IF(AG344&lt;&gt;"", IMAGE(AG344, 1), "Chưa có ảnh")</f>
        <v/>
      </c>
    </row>
    <row r="345" ht="95" customHeight="1">
      <c r="A345" t="inlineStr">
        <is>
          <t>2026-10-20</t>
        </is>
      </c>
      <c r="B345" t="inlineStr">
        <is>
          <t>ALGO_21</t>
        </is>
      </c>
      <c r="C345" t="inlineStr">
        <is>
          <t>🚩 BỘ 21: HẤP THỤ CUNG GIÁ CAO - NỀN CHỒNG NỀN (HIGH-TIGHT FLAG)</t>
        </is>
      </c>
      <c r="D345" t="inlineStr">
        <is>
          <t>#1</t>
        </is>
      </c>
      <c r="E345" t="inlineStr">
        <is>
          <t>FRT</t>
        </is>
      </c>
      <c r="F345" t="inlineStr">
        <is>
          <t>HOSE</t>
        </is>
      </c>
      <c r="G345" t="inlineStr">
        <is>
          <t>Bán lẻ &amp; Phân phối</t>
        </is>
      </c>
      <c r="H345" t="n">
        <v>149.4</v>
      </c>
      <c r="I345" t="n">
        <v>1691.97</v>
      </c>
      <c r="J345" t="n">
        <v>54.43</v>
      </c>
      <c r="K345" t="n">
        <v>0.89</v>
      </c>
      <c r="L345" t="n">
        <v>169.35</v>
      </c>
      <c r="M345" t="n">
        <v>140.33</v>
      </c>
      <c r="N345" t="n">
        <v>149.4</v>
      </c>
      <c r="O345" t="n">
        <v>1691.97</v>
      </c>
      <c r="P345" t="n">
        <v>0</v>
      </c>
      <c r="Q345" t="n">
        <v>149.4</v>
      </c>
      <c r="R345" t="n">
        <v>149.4</v>
      </c>
      <c r="S345" t="inlineStr"/>
      <c r="T345" t="inlineStr"/>
      <c r="U345" t="inlineStr"/>
      <c r="V345" t="inlineStr"/>
      <c r="W345" t="inlineStr"/>
      <c r="X345" t="inlineStr">
        <is>
          <t>⏳ Mới mua (T+0)</t>
        </is>
      </c>
      <c r="Y345">
        <f>IF(ISNUMBER(S345), ((S345-H345)/H345)-0.004, "")</f>
        <v/>
      </c>
      <c r="Z345">
        <f>IF(ISNUMBER(T345), ((T345-H345)/H345)-0.004, "")</f>
        <v/>
      </c>
      <c r="AA345">
        <f>IF(ISNUMBER(W345), ((W345-H345)/H345)-0.004, IF(P345&gt;0, ((N345-H345)/H345)-0.004, 0))</f>
        <v/>
      </c>
      <c r="AB345">
        <f>IF(AND(ISNUMBER(I345), I345&gt;0, ISNUMBER(O345), O345&gt;0), AA345-((O345-I345)/I345), AA345)</f>
        <v/>
      </c>
      <c r="AC345">
        <f>IF(ISNUMBER(Q345), (Q345-H345)/H345, 0)</f>
        <v/>
      </c>
      <c r="AD345">
        <f>IF(ISNUMBER(R345), (R345-H345)/H345, 0)</f>
        <v/>
      </c>
      <c r="AE345">
        <f>IF(ISNUMBER(Y345), IF(Y345&gt;0, "THẮNG", "THUA"), "CHỜ T+3")</f>
        <v/>
      </c>
      <c r="AF345">
        <f>IF(AND(P345=0, N345=H345, NOT(ISNUMBER(W345))), "ĐANG CHỜ", IF(AA345&gt;0, "THẮNG", "THUA"))</f>
        <v/>
      </c>
      <c r="AG345" t="inlineStr">
        <is>
          <t>https://quickchart.io/chart/render/zf-4194a55a-942d-4247-a72e-5004ee9db8b5</t>
        </is>
      </c>
      <c r="AH345">
        <f>IF(AG345&lt;&gt;"", IMAGE(AG345, 1), "Chưa có ảnh")</f>
        <v/>
      </c>
    </row>
    <row r="346" ht="95" customHeight="1">
      <c r="A346" t="inlineStr">
        <is>
          <t>2026-10-20</t>
        </is>
      </c>
      <c r="B346" t="inlineStr">
        <is>
          <t>ALGO_21</t>
        </is>
      </c>
      <c r="C346" t="inlineStr">
        <is>
          <t>🚩 BỘ 21: HẤP THỤ CUNG GIÁ CAO - NỀN CHỒNG NỀN (HIGH-TIGHT FLAG)</t>
        </is>
      </c>
      <c r="D346" t="inlineStr">
        <is>
          <t>#2</t>
        </is>
      </c>
      <c r="E346" t="inlineStr">
        <is>
          <t>VPB</t>
        </is>
      </c>
      <c r="F346" t="inlineStr">
        <is>
          <t>HOSE</t>
        </is>
      </c>
      <c r="G346" t="inlineStr">
        <is>
          <t>Ngân hàng</t>
        </is>
      </c>
      <c r="H346" t="n">
        <v>24</v>
      </c>
      <c r="I346" t="n">
        <v>1691.97</v>
      </c>
      <c r="J346" t="n">
        <v>43.66</v>
      </c>
      <c r="K346" t="n">
        <v>0.85</v>
      </c>
      <c r="L346" t="n">
        <v>26.52</v>
      </c>
      <c r="M346" t="n">
        <v>22.86</v>
      </c>
      <c r="N346" t="n">
        <v>24</v>
      </c>
      <c r="O346" t="n">
        <v>1691.97</v>
      </c>
      <c r="P346" t="n">
        <v>0</v>
      </c>
      <c r="Q346" t="n">
        <v>24</v>
      </c>
      <c r="R346" t="n">
        <v>24</v>
      </c>
      <c r="S346" t="inlineStr"/>
      <c r="T346" t="inlineStr"/>
      <c r="U346" t="inlineStr"/>
      <c r="V346" t="inlineStr"/>
      <c r="W346" t="inlineStr"/>
      <c r="X346" t="inlineStr">
        <is>
          <t>⏳ Mới mua (T+0)</t>
        </is>
      </c>
      <c r="Y346">
        <f>IF(ISNUMBER(S346), ((S346-H346)/H346)-0.004, "")</f>
        <v/>
      </c>
      <c r="Z346">
        <f>IF(ISNUMBER(T346), ((T346-H346)/H346)-0.004, "")</f>
        <v/>
      </c>
      <c r="AA346">
        <f>IF(ISNUMBER(W346), ((W346-H346)/H346)-0.004, IF(P346&gt;0, ((N346-H346)/H346)-0.004, 0))</f>
        <v/>
      </c>
      <c r="AB346">
        <f>IF(AND(ISNUMBER(I346), I346&gt;0, ISNUMBER(O346), O346&gt;0), AA346-((O346-I346)/I346), AA346)</f>
        <v/>
      </c>
      <c r="AC346">
        <f>IF(ISNUMBER(Q346), (Q346-H346)/H346, 0)</f>
        <v/>
      </c>
      <c r="AD346">
        <f>IF(ISNUMBER(R346), (R346-H346)/H346, 0)</f>
        <v/>
      </c>
      <c r="AE346">
        <f>IF(ISNUMBER(Y346), IF(Y346&gt;0, "THẮNG", "THUA"), "CHỜ T+3")</f>
        <v/>
      </c>
      <c r="AF346">
        <f>IF(AND(P346=0, N346=H346, NOT(ISNUMBER(W346))), "ĐANG CHỜ", IF(AA346&gt;0, "THẮNG", "THUA"))</f>
        <v/>
      </c>
      <c r="AG346" t="inlineStr">
        <is>
          <t>https://quickchart.io/chart/render/zf-7c27ebd8-26f0-44aa-87f9-b2fc847afbec</t>
        </is>
      </c>
      <c r="AH346">
        <f>IF(AG346&lt;&gt;"", IMAGE(AG346, 1), "Chưa có ảnh")</f>
        <v/>
      </c>
    </row>
    <row r="347" ht="95" customHeight="1">
      <c r="A347" t="inlineStr">
        <is>
          <t>2026-10-20</t>
        </is>
      </c>
      <c r="B347" t="inlineStr">
        <is>
          <t>ALGO_22</t>
        </is>
      </c>
      <c r="C347" t="inlineStr">
        <is>
          <t>🛡️ BỘ 22: LÁ CHẮN PHÂN KỲ NGƯỢC BÃO VN-INDEX (ANTI-INDEX SHIELD)</t>
        </is>
      </c>
      <c r="D347" t="inlineStr">
        <is>
          <t>#1</t>
        </is>
      </c>
      <c r="E347" t="inlineStr">
        <is>
          <t>PLC</t>
        </is>
      </c>
      <c r="F347" t="inlineStr">
        <is>
          <t>HNX</t>
        </is>
      </c>
      <c r="G347" t="inlineStr">
        <is>
          <t>Dầu khí &amp; Năng lượng</t>
        </is>
      </c>
      <c r="H347" t="n">
        <v>21.6</v>
      </c>
      <c r="I347" t="n">
        <v>1691.97</v>
      </c>
      <c r="J347" t="n">
        <v>96.62</v>
      </c>
      <c r="K347" t="n">
        <v>2.87</v>
      </c>
      <c r="L347" t="n">
        <v>24.39</v>
      </c>
      <c r="M347" t="n">
        <v>20.33</v>
      </c>
      <c r="N347" t="n">
        <v>21.6</v>
      </c>
      <c r="O347" t="n">
        <v>1691.97</v>
      </c>
      <c r="P347" t="n">
        <v>0</v>
      </c>
      <c r="Q347" t="n">
        <v>21.6</v>
      </c>
      <c r="R347" t="n">
        <v>21.6</v>
      </c>
      <c r="S347" t="inlineStr"/>
      <c r="T347" t="inlineStr"/>
      <c r="U347" t="inlineStr"/>
      <c r="V347" t="inlineStr"/>
      <c r="W347" t="inlineStr"/>
      <c r="X347" t="inlineStr">
        <is>
          <t>⏳ Mới mua (T+0)</t>
        </is>
      </c>
      <c r="Y347">
        <f>IF(ISNUMBER(S347), ((S347-H347)/H347)-0.004, "")</f>
        <v/>
      </c>
      <c r="Z347">
        <f>IF(ISNUMBER(T347), ((T347-H347)/H347)-0.004, "")</f>
        <v/>
      </c>
      <c r="AA347">
        <f>IF(ISNUMBER(W347), ((W347-H347)/H347)-0.004, IF(P347&gt;0, ((N347-H347)/H347)-0.004, 0))</f>
        <v/>
      </c>
      <c r="AB347">
        <f>IF(AND(ISNUMBER(I347), I347&gt;0, ISNUMBER(O347), O347&gt;0), AA347-((O347-I347)/I347), AA347)</f>
        <v/>
      </c>
      <c r="AC347">
        <f>IF(ISNUMBER(Q347), (Q347-H347)/H347, 0)</f>
        <v/>
      </c>
      <c r="AD347">
        <f>IF(ISNUMBER(R347), (R347-H347)/H347, 0)</f>
        <v/>
      </c>
      <c r="AE347">
        <f>IF(ISNUMBER(Y347), IF(Y347&gt;0, "THẮNG", "THUA"), "CHỜ T+3")</f>
        <v/>
      </c>
      <c r="AF347">
        <f>IF(AND(P347=0, N347=H347, NOT(ISNUMBER(W347))), "ĐANG CHỜ", IF(AA347&gt;0, "THẮNG", "THUA"))</f>
        <v/>
      </c>
      <c r="AG347" t="inlineStr">
        <is>
          <t>https://quickchart.io/chart/render/zf-8ce37539-42fc-4ebb-94af-0535e46eef1b</t>
        </is>
      </c>
      <c r="AH347">
        <f>IF(AG347&lt;&gt;"", IMAGE(AG347, 1), "Chưa có ảnh")</f>
        <v/>
      </c>
    </row>
    <row r="348" ht="95" customHeight="1">
      <c r="A348" t="inlineStr">
        <is>
          <t>2026-10-20</t>
        </is>
      </c>
      <c r="B348" t="inlineStr">
        <is>
          <t>ALGO_22</t>
        </is>
      </c>
      <c r="C348" t="inlineStr">
        <is>
          <t>🛡️ BỘ 22: LÁ CHẮN PHÂN KỲ NGƯỢC BÃO VN-INDEX (ANTI-INDEX SHIELD)</t>
        </is>
      </c>
      <c r="D348" t="inlineStr">
        <is>
          <t>#2</t>
        </is>
      </c>
      <c r="E348" t="inlineStr">
        <is>
          <t>VCG</t>
        </is>
      </c>
      <c r="F348" t="inlineStr">
        <is>
          <t>HOSE</t>
        </is>
      </c>
      <c r="G348" t="inlineStr">
        <is>
          <t>Đầu tư công &amp; Xây dựng</t>
        </is>
      </c>
      <c r="H348" t="n">
        <v>15.5</v>
      </c>
      <c r="I348" t="n">
        <v>1691.97</v>
      </c>
      <c r="J348" t="n">
        <v>79.84</v>
      </c>
      <c r="K348" t="n">
        <v>1.47</v>
      </c>
      <c r="L348" t="n">
        <v>17.2</v>
      </c>
      <c r="M348" t="n">
        <v>14.73</v>
      </c>
      <c r="N348" t="n">
        <v>15.5</v>
      </c>
      <c r="O348" t="n">
        <v>1691.97</v>
      </c>
      <c r="P348" t="n">
        <v>0</v>
      </c>
      <c r="Q348" t="n">
        <v>15.5</v>
      </c>
      <c r="R348" t="n">
        <v>15.5</v>
      </c>
      <c r="S348" t="inlineStr"/>
      <c r="T348" t="inlineStr"/>
      <c r="U348" t="inlineStr"/>
      <c r="V348" t="inlineStr"/>
      <c r="W348" t="inlineStr"/>
      <c r="X348" t="inlineStr">
        <is>
          <t>⏳ Mới mua (T+0)</t>
        </is>
      </c>
      <c r="Y348">
        <f>IF(ISNUMBER(S348), ((S348-H348)/H348)-0.004, "")</f>
        <v/>
      </c>
      <c r="Z348">
        <f>IF(ISNUMBER(T348), ((T348-H348)/H348)-0.004, "")</f>
        <v/>
      </c>
      <c r="AA348">
        <f>IF(ISNUMBER(W348), ((W348-H348)/H348)-0.004, IF(P348&gt;0, ((N348-H348)/H348)-0.004, 0))</f>
        <v/>
      </c>
      <c r="AB348">
        <f>IF(AND(ISNUMBER(I348), I348&gt;0, ISNUMBER(O348), O348&gt;0), AA348-((O348-I348)/I348), AA348)</f>
        <v/>
      </c>
      <c r="AC348">
        <f>IF(ISNUMBER(Q348), (Q348-H348)/H348, 0)</f>
        <v/>
      </c>
      <c r="AD348">
        <f>IF(ISNUMBER(R348), (R348-H348)/H348, 0)</f>
        <v/>
      </c>
      <c r="AE348">
        <f>IF(ISNUMBER(Y348), IF(Y348&gt;0, "THẮNG", "THUA"), "CHỜ T+3")</f>
        <v/>
      </c>
      <c r="AF348">
        <f>IF(AND(P348=0, N348=H348, NOT(ISNUMBER(W348))), "ĐANG CHỜ", IF(AA348&gt;0, "THẮNG", "THUA"))</f>
        <v/>
      </c>
      <c r="AG348" t="inlineStr">
        <is>
          <t>https://quickchart.io/chart/render/zf-ae3a08bf-5f45-4c58-8a7e-b0bdc6768392</t>
        </is>
      </c>
      <c r="AH348">
        <f>IF(AG348&lt;&gt;"", IMAGE(AG348, 1), "Chưa có ảnh")</f>
        <v/>
      </c>
    </row>
    <row r="349" ht="95" customHeight="1">
      <c r="A349" t="inlineStr">
        <is>
          <t>2026-10-20</t>
        </is>
      </c>
      <c r="B349" t="inlineStr">
        <is>
          <t>ALGO_23</t>
        </is>
      </c>
      <c r="C349" t="inlineStr">
        <is>
          <t>🏦 BỘ 23: BỨT PHÁ GIÁ VỐN TỔ CHỨC VWMA (VWMA BREAKOUT)</t>
        </is>
      </c>
      <c r="D349" t="inlineStr">
        <is>
          <t>#1</t>
        </is>
      </c>
      <c r="E349" t="inlineStr">
        <is>
          <t>HPA</t>
        </is>
      </c>
      <c r="F349" t="inlineStr">
        <is>
          <t>HOSE</t>
        </is>
      </c>
      <c r="G349" t="inlineStr">
        <is>
          <t>Hóa chất &amp; Chế biến</t>
        </is>
      </c>
      <c r="H349" t="n">
        <v>27.35</v>
      </c>
      <c r="I349" t="n">
        <v>1691.97</v>
      </c>
      <c r="J349" t="n">
        <v>61.58</v>
      </c>
      <c r="K349" t="n">
        <v>4.17</v>
      </c>
      <c r="L349" t="n">
        <v>29.75</v>
      </c>
      <c r="M349" t="n">
        <v>26.26</v>
      </c>
      <c r="N349" t="n">
        <v>27.35</v>
      </c>
      <c r="O349" t="n">
        <v>1691.97</v>
      </c>
      <c r="P349" t="n">
        <v>0</v>
      </c>
      <c r="Q349" t="n">
        <v>27.35</v>
      </c>
      <c r="R349" t="n">
        <v>27.35</v>
      </c>
      <c r="S349" t="inlineStr"/>
      <c r="T349" t="inlineStr"/>
      <c r="U349" t="inlineStr"/>
      <c r="V349" t="inlineStr"/>
      <c r="W349" t="inlineStr"/>
      <c r="X349" t="inlineStr">
        <is>
          <t>⏳ Mới mua (T+0)</t>
        </is>
      </c>
      <c r="Y349">
        <f>IF(ISNUMBER(S349), ((S349-H349)/H349)-0.004, "")</f>
        <v/>
      </c>
      <c r="Z349">
        <f>IF(ISNUMBER(T349), ((T349-H349)/H349)-0.004, "")</f>
        <v/>
      </c>
      <c r="AA349">
        <f>IF(ISNUMBER(W349), ((W349-H349)/H349)-0.004, IF(P349&gt;0, ((N349-H349)/H349)-0.004, 0))</f>
        <v/>
      </c>
      <c r="AB349">
        <f>IF(AND(ISNUMBER(I349), I349&gt;0, ISNUMBER(O349), O349&gt;0), AA349-((O349-I349)/I349), AA349)</f>
        <v/>
      </c>
      <c r="AC349">
        <f>IF(ISNUMBER(Q349), (Q349-H349)/H349, 0)</f>
        <v/>
      </c>
      <c r="AD349">
        <f>IF(ISNUMBER(R349), (R349-H349)/H349, 0)</f>
        <v/>
      </c>
      <c r="AE349">
        <f>IF(ISNUMBER(Y349), IF(Y349&gt;0, "THẮNG", "THUA"), "CHỜ T+3")</f>
        <v/>
      </c>
      <c r="AF349">
        <f>IF(AND(P349=0, N349=H349, NOT(ISNUMBER(W349))), "ĐANG CHỜ", IF(AA349&gt;0, "THẮNG", "THUA"))</f>
        <v/>
      </c>
      <c r="AG349" t="inlineStr">
        <is>
          <t>https://quickchart.io/chart/render/zf-f54a09d6-089a-415d-8c56-9d2b1f7f2f9a</t>
        </is>
      </c>
      <c r="AH349">
        <f>IF(AG349&lt;&gt;"", IMAGE(AG349, 1), "Chưa có ảnh")</f>
        <v/>
      </c>
    </row>
    <row r="350" ht="95" customHeight="1">
      <c r="A350" t="inlineStr">
        <is>
          <t>2026-10-20</t>
        </is>
      </c>
      <c r="B350" t="inlineStr">
        <is>
          <t>ALGO_23</t>
        </is>
      </c>
      <c r="C350" t="inlineStr">
        <is>
          <t>🏦 BỘ 23: BỨT PHÁ GIÁ VỐN TỔ CHỨC VWMA (VWMA BREAKOUT)</t>
        </is>
      </c>
      <c r="D350" t="inlineStr">
        <is>
          <t>#2</t>
        </is>
      </c>
      <c r="E350" t="inlineStr">
        <is>
          <t>BCM</t>
        </is>
      </c>
      <c r="F350" t="inlineStr">
        <is>
          <t>HOSE</t>
        </is>
      </c>
      <c r="G350" t="inlineStr">
        <is>
          <t>BĐS Khu Công Nghiệp</t>
        </is>
      </c>
      <c r="H350" t="n">
        <v>40.9</v>
      </c>
      <c r="I350" t="n">
        <v>1691.97</v>
      </c>
      <c r="J350" t="n">
        <v>48.8</v>
      </c>
      <c r="K350" t="n">
        <v>2.02</v>
      </c>
      <c r="L350" t="n">
        <v>46.36</v>
      </c>
      <c r="M350" t="n">
        <v>38.42</v>
      </c>
      <c r="N350" t="n">
        <v>40.9</v>
      </c>
      <c r="O350" t="n">
        <v>1691.97</v>
      </c>
      <c r="P350" t="n">
        <v>0</v>
      </c>
      <c r="Q350" t="n">
        <v>40.9</v>
      </c>
      <c r="R350" t="n">
        <v>40.9</v>
      </c>
      <c r="S350" t="inlineStr"/>
      <c r="T350" t="inlineStr"/>
      <c r="U350" t="inlineStr"/>
      <c r="V350" t="inlineStr"/>
      <c r="W350" t="inlineStr"/>
      <c r="X350" t="inlineStr">
        <is>
          <t>⏳ Mới mua (T+0)</t>
        </is>
      </c>
      <c r="Y350">
        <f>IF(ISNUMBER(S350), ((S350-H350)/H350)-0.004, "")</f>
        <v/>
      </c>
      <c r="Z350">
        <f>IF(ISNUMBER(T350), ((T350-H350)/H350)-0.004, "")</f>
        <v/>
      </c>
      <c r="AA350">
        <f>IF(ISNUMBER(W350), ((W350-H350)/H350)-0.004, IF(P350&gt;0, ((N350-H350)/H350)-0.004, 0))</f>
        <v/>
      </c>
      <c r="AB350">
        <f>IF(AND(ISNUMBER(I350), I350&gt;0, ISNUMBER(O350), O350&gt;0), AA350-((O350-I350)/I350), AA350)</f>
        <v/>
      </c>
      <c r="AC350">
        <f>IF(ISNUMBER(Q350), (Q350-H350)/H350, 0)</f>
        <v/>
      </c>
      <c r="AD350">
        <f>IF(ISNUMBER(R350), (R350-H350)/H350, 0)</f>
        <v/>
      </c>
      <c r="AE350">
        <f>IF(ISNUMBER(Y350), IF(Y350&gt;0, "THẮNG", "THUA"), "CHỜ T+3")</f>
        <v/>
      </c>
      <c r="AF350">
        <f>IF(AND(P350=0, N350=H350, NOT(ISNUMBER(W350))), "ĐANG CHỜ", IF(AA350&gt;0, "THẮNG", "THUA"))</f>
        <v/>
      </c>
      <c r="AG350" t="inlineStr">
        <is>
          <t>https://quickchart.io/chart/render/zf-6684d322-1375-444c-8f8d-7fdd6d350208</t>
        </is>
      </c>
      <c r="AH350">
        <f>IF(AG350&lt;&gt;"", IMAGE(AG350, 1), "Chưa có ảnh")</f>
        <v/>
      </c>
    </row>
    <row r="351" ht="95" customHeight="1">
      <c r="A351" t="inlineStr">
        <is>
          <t>2026-10-20</t>
        </is>
      </c>
      <c r="B351" t="inlineStr">
        <is>
          <t>ALGO_23</t>
        </is>
      </c>
      <c r="C351" t="inlineStr">
        <is>
          <t>🏦 BỘ 23: BỨT PHÁ GIÁ VỐN TỔ CHỨC VWMA (VWMA BREAKOUT)</t>
        </is>
      </c>
      <c r="D351" t="inlineStr">
        <is>
          <t>#3</t>
        </is>
      </c>
      <c r="E351" t="inlineStr">
        <is>
          <t>FTS</t>
        </is>
      </c>
      <c r="F351" t="inlineStr">
        <is>
          <t>HOSE</t>
        </is>
      </c>
      <c r="G351" t="inlineStr">
        <is>
          <t>Chứng khoán</t>
        </is>
      </c>
      <c r="H351" t="n">
        <v>19.2</v>
      </c>
      <c r="I351" t="n">
        <v>1691.97</v>
      </c>
      <c r="J351" t="n">
        <v>48.72</v>
      </c>
      <c r="K351" t="n">
        <v>1.21</v>
      </c>
      <c r="L351" t="n">
        <v>21.95</v>
      </c>
      <c r="M351" t="n">
        <v>17.95</v>
      </c>
      <c r="N351" t="n">
        <v>19.2</v>
      </c>
      <c r="O351" t="n">
        <v>1691.97</v>
      </c>
      <c r="P351" t="n">
        <v>0</v>
      </c>
      <c r="Q351" t="n">
        <v>19.2</v>
      </c>
      <c r="R351" t="n">
        <v>19.2</v>
      </c>
      <c r="S351" t="inlineStr"/>
      <c r="T351" t="inlineStr"/>
      <c r="U351" t="inlineStr"/>
      <c r="V351" t="inlineStr"/>
      <c r="W351" t="inlineStr"/>
      <c r="X351" t="inlineStr">
        <is>
          <t>⏳ Mới mua (T+0)</t>
        </is>
      </c>
      <c r="Y351">
        <f>IF(ISNUMBER(S351), ((S351-H351)/H351)-0.004, "")</f>
        <v/>
      </c>
      <c r="Z351">
        <f>IF(ISNUMBER(T351), ((T351-H351)/H351)-0.004, "")</f>
        <v/>
      </c>
      <c r="AA351">
        <f>IF(ISNUMBER(W351), ((W351-H351)/H351)-0.004, IF(P351&gt;0, ((N351-H351)/H351)-0.004, 0))</f>
        <v/>
      </c>
      <c r="AB351">
        <f>IF(AND(ISNUMBER(I351), I351&gt;0, ISNUMBER(O351), O351&gt;0), AA351-((O351-I351)/I351), AA351)</f>
        <v/>
      </c>
      <c r="AC351">
        <f>IF(ISNUMBER(Q351), (Q351-H351)/H351, 0)</f>
        <v/>
      </c>
      <c r="AD351">
        <f>IF(ISNUMBER(R351), (R351-H351)/H351, 0)</f>
        <v/>
      </c>
      <c r="AE351">
        <f>IF(ISNUMBER(Y351), IF(Y351&gt;0, "THẮNG", "THUA"), "CHỜ T+3")</f>
        <v/>
      </c>
      <c r="AF351">
        <f>IF(AND(P351=0, N351=H351, NOT(ISNUMBER(W351))), "ĐANG CHỜ", IF(AA351&gt;0, "THẮNG", "THUA"))</f>
        <v/>
      </c>
      <c r="AG351" t="inlineStr">
        <is>
          <t>https://quickchart.io/chart/render/zf-e0ae9e75-2934-4bb6-9813-8148175f2751</t>
        </is>
      </c>
      <c r="AH351">
        <f>IF(AG351&lt;&gt;"", IMAGE(AG351, 1), "Chưa có ảnh")</f>
        <v/>
      </c>
    </row>
    <row r="352" ht="95" customHeight="1">
      <c r="A352" t="inlineStr">
        <is>
          <t>2026-10-20</t>
        </is>
      </c>
      <c r="B352" t="inlineStr">
        <is>
          <t>ALGO_23</t>
        </is>
      </c>
      <c r="C352" t="inlineStr">
        <is>
          <t>🏦 BỘ 23: BỨT PHÁ GIÁ VỐN TỔ CHỨC VWMA (VWMA BREAKOUT)</t>
        </is>
      </c>
      <c r="D352" t="inlineStr">
        <is>
          <t>#4</t>
        </is>
      </c>
      <c r="E352" t="inlineStr">
        <is>
          <t>VDS</t>
        </is>
      </c>
      <c r="F352" t="inlineStr">
        <is>
          <t>HOSE</t>
        </is>
      </c>
      <c r="G352" t="inlineStr">
        <is>
          <t>Chứng khoán</t>
        </is>
      </c>
      <c r="H352" t="n">
        <v>10.05</v>
      </c>
      <c r="I352" t="n">
        <v>1691.97</v>
      </c>
      <c r="J352" t="n">
        <v>45</v>
      </c>
      <c r="K352" t="n">
        <v>1.6</v>
      </c>
      <c r="L352" t="n">
        <v>11.49</v>
      </c>
      <c r="M352" t="n">
        <v>9.4</v>
      </c>
      <c r="N352" t="n">
        <v>10.05</v>
      </c>
      <c r="O352" t="n">
        <v>1691.97</v>
      </c>
      <c r="P352" t="n">
        <v>0</v>
      </c>
      <c r="Q352" t="n">
        <v>10.05</v>
      </c>
      <c r="R352" t="n">
        <v>10.05</v>
      </c>
      <c r="S352" t="inlineStr"/>
      <c r="T352" t="inlineStr"/>
      <c r="U352" t="inlineStr"/>
      <c r="V352" t="inlineStr"/>
      <c r="W352" t="inlineStr"/>
      <c r="X352" t="inlineStr">
        <is>
          <t>⏳ Mới mua (T+0)</t>
        </is>
      </c>
      <c r="Y352">
        <f>IF(ISNUMBER(S352), ((S352-H352)/H352)-0.004, "")</f>
        <v/>
      </c>
      <c r="Z352">
        <f>IF(ISNUMBER(T352), ((T352-H352)/H352)-0.004, "")</f>
        <v/>
      </c>
      <c r="AA352">
        <f>IF(ISNUMBER(W352), ((W352-H352)/H352)-0.004, IF(P352&gt;0, ((N352-H352)/H352)-0.004, 0))</f>
        <v/>
      </c>
      <c r="AB352">
        <f>IF(AND(ISNUMBER(I352), I352&gt;0, ISNUMBER(O352), O352&gt;0), AA352-((O352-I352)/I352), AA352)</f>
        <v/>
      </c>
      <c r="AC352">
        <f>IF(ISNUMBER(Q352), (Q352-H352)/H352, 0)</f>
        <v/>
      </c>
      <c r="AD352">
        <f>IF(ISNUMBER(R352), (R352-H352)/H352, 0)</f>
        <v/>
      </c>
      <c r="AE352">
        <f>IF(ISNUMBER(Y352), IF(Y352&gt;0, "THẮNG", "THUA"), "CHỜ T+3")</f>
        <v/>
      </c>
      <c r="AF352">
        <f>IF(AND(P352=0, N352=H352, NOT(ISNUMBER(W352))), "ĐANG CHỜ", IF(AA352&gt;0, "THẮNG", "THUA"))</f>
        <v/>
      </c>
      <c r="AG352" t="inlineStr">
        <is>
          <t>https://quickchart.io/chart/render/zf-e934531a-0a6f-44e0-b484-7493860a18cd</t>
        </is>
      </c>
      <c r="AH352">
        <f>IF(AG352&lt;&gt;"", IMAGE(AG352, 1), "Chưa có ảnh")</f>
        <v/>
      </c>
    </row>
    <row r="353" ht="95" customHeight="1">
      <c r="A353" t="inlineStr">
        <is>
          <t>2026-10-20</t>
        </is>
      </c>
      <c r="B353" t="inlineStr">
        <is>
          <t>ALGO_23</t>
        </is>
      </c>
      <c r="C353" t="inlineStr">
        <is>
          <t>🏦 BỘ 23: BỨT PHÁ GIÁ VỐN TỔ CHỨC VWMA (VWMA BREAKOUT)</t>
        </is>
      </c>
      <c r="D353" t="inlineStr">
        <is>
          <t>#5</t>
        </is>
      </c>
      <c r="E353" t="inlineStr">
        <is>
          <t>GMD</t>
        </is>
      </c>
      <c r="F353" t="inlineStr">
        <is>
          <t>HOSE</t>
        </is>
      </c>
      <c r="G353" t="inlineStr">
        <is>
          <t>Cảng biển &amp; Vận tải</t>
        </is>
      </c>
      <c r="H353" t="n">
        <v>55</v>
      </c>
      <c r="I353" t="n">
        <v>1691.97</v>
      </c>
      <c r="J353" t="n">
        <v>40.58</v>
      </c>
      <c r="K353" t="n">
        <v>2.72</v>
      </c>
      <c r="L353" t="n">
        <v>60.29</v>
      </c>
      <c r="M353" t="n">
        <v>52.59</v>
      </c>
      <c r="N353" t="n">
        <v>55</v>
      </c>
      <c r="O353" t="n">
        <v>1691.97</v>
      </c>
      <c r="P353" t="n">
        <v>0</v>
      </c>
      <c r="Q353" t="n">
        <v>55</v>
      </c>
      <c r="R353" t="n">
        <v>55</v>
      </c>
      <c r="S353" t="inlineStr"/>
      <c r="T353" t="inlineStr"/>
      <c r="U353" t="inlineStr"/>
      <c r="V353" t="inlineStr"/>
      <c r="W353" t="inlineStr"/>
      <c r="X353" t="inlineStr">
        <is>
          <t>⏳ Mới mua (T+0)</t>
        </is>
      </c>
      <c r="Y353">
        <f>IF(ISNUMBER(S353), ((S353-H353)/H353)-0.004, "")</f>
        <v/>
      </c>
      <c r="Z353">
        <f>IF(ISNUMBER(T353), ((T353-H353)/H353)-0.004, "")</f>
        <v/>
      </c>
      <c r="AA353">
        <f>IF(ISNUMBER(W353), ((W353-H353)/H353)-0.004, IF(P353&gt;0, ((N353-H353)/H353)-0.004, 0))</f>
        <v/>
      </c>
      <c r="AB353">
        <f>IF(AND(ISNUMBER(I353), I353&gt;0, ISNUMBER(O353), O353&gt;0), AA353-((O353-I353)/I353), AA353)</f>
        <v/>
      </c>
      <c r="AC353">
        <f>IF(ISNUMBER(Q353), (Q353-H353)/H353, 0)</f>
        <v/>
      </c>
      <c r="AD353">
        <f>IF(ISNUMBER(R353), (R353-H353)/H353, 0)</f>
        <v/>
      </c>
      <c r="AE353">
        <f>IF(ISNUMBER(Y353), IF(Y353&gt;0, "THẮNG", "THUA"), "CHỜ T+3")</f>
        <v/>
      </c>
      <c r="AF353">
        <f>IF(AND(P353=0, N353=H353, NOT(ISNUMBER(W353))), "ĐANG CHỜ", IF(AA353&gt;0, "THẮNG", "THUA"))</f>
        <v/>
      </c>
      <c r="AG353" t="inlineStr">
        <is>
          <t>https://quickchart.io/chart/render/zf-85bc8eee-364b-40a1-b6d1-88718f813747</t>
        </is>
      </c>
      <c r="AH353">
        <f>IF(AG353&lt;&gt;"", IMAGE(AG353, 1), "Chưa có ảnh")</f>
        <v/>
      </c>
    </row>
    <row r="354" ht="95" customHeight="1">
      <c r="A354" t="inlineStr">
        <is>
          <t>2026-10-20</t>
        </is>
      </c>
      <c r="B354" t="inlineStr">
        <is>
          <t>ALGO_24</t>
        </is>
      </c>
      <c r="C354" t="inlineStr">
        <is>
          <t>💥 BỘ 24: BÙNG NỔ BIÊN ĐỘ BIẾN ĐỘNG ATR (ATR EXPANSION)</t>
        </is>
      </c>
      <c r="D354" t="inlineStr">
        <is>
          <t>#2</t>
        </is>
      </c>
      <c r="E354" t="inlineStr">
        <is>
          <t>PLC</t>
        </is>
      </c>
      <c r="F354" t="inlineStr">
        <is>
          <t>HNX</t>
        </is>
      </c>
      <c r="G354" t="inlineStr">
        <is>
          <t>Dầu khí &amp; Năng lượng</t>
        </is>
      </c>
      <c r="H354" t="n">
        <v>21.6</v>
      </c>
      <c r="I354" t="n">
        <v>1691.97</v>
      </c>
      <c r="J354" t="n">
        <v>46.32</v>
      </c>
      <c r="K354" t="n">
        <v>2.87</v>
      </c>
      <c r="L354" t="n">
        <v>24.39</v>
      </c>
      <c r="M354" t="n">
        <v>20.33</v>
      </c>
      <c r="N354" t="n">
        <v>21.6</v>
      </c>
      <c r="O354" t="n">
        <v>1691.97</v>
      </c>
      <c r="P354" t="n">
        <v>0</v>
      </c>
      <c r="Q354" t="n">
        <v>21.6</v>
      </c>
      <c r="R354" t="n">
        <v>21.6</v>
      </c>
      <c r="S354" t="inlineStr"/>
      <c r="T354" t="inlineStr"/>
      <c r="U354" t="inlineStr"/>
      <c r="V354" t="inlineStr"/>
      <c r="W354" t="inlineStr"/>
      <c r="X354" t="inlineStr">
        <is>
          <t>⏳ Mới mua (T+0)</t>
        </is>
      </c>
      <c r="Y354">
        <f>IF(ISNUMBER(S354), ((S354-H354)/H354)-0.004, "")</f>
        <v/>
      </c>
      <c r="Z354">
        <f>IF(ISNUMBER(T354), ((T354-H354)/H354)-0.004, "")</f>
        <v/>
      </c>
      <c r="AA354">
        <f>IF(ISNUMBER(W354), ((W354-H354)/H354)-0.004, IF(P354&gt;0, ((N354-H354)/H354)-0.004, 0))</f>
        <v/>
      </c>
      <c r="AB354">
        <f>IF(AND(ISNUMBER(I354), I354&gt;0, ISNUMBER(O354), O354&gt;0), AA354-((O354-I354)/I354), AA354)</f>
        <v/>
      </c>
      <c r="AC354">
        <f>IF(ISNUMBER(Q354), (Q354-H354)/H354, 0)</f>
        <v/>
      </c>
      <c r="AD354">
        <f>IF(ISNUMBER(R354), (R354-H354)/H354, 0)</f>
        <v/>
      </c>
      <c r="AE354">
        <f>IF(ISNUMBER(Y354), IF(Y354&gt;0, "THẮNG", "THUA"), "CHỜ T+3")</f>
        <v/>
      </c>
      <c r="AF354">
        <f>IF(AND(P354=0, N354=H354, NOT(ISNUMBER(W354))), "ĐANG CHỜ", IF(AA354&gt;0, "THẮNG", "THUA"))</f>
        <v/>
      </c>
      <c r="AG354" t="inlineStr">
        <is>
          <t>https://quickchart.io/chart/render/zf-8ce37539-42fc-4ebb-94af-0535e46eef1b</t>
        </is>
      </c>
      <c r="AH354">
        <f>IF(AG354&lt;&gt;"", IMAGE(AG354, 1), "Chưa có ảnh")</f>
        <v/>
      </c>
    </row>
    <row r="355" ht="95" customHeight="1">
      <c r="A355" t="inlineStr">
        <is>
          <t>2026-10-20</t>
        </is>
      </c>
      <c r="B355" t="inlineStr">
        <is>
          <t>ALGO_24</t>
        </is>
      </c>
      <c r="C355" t="inlineStr">
        <is>
          <t>💥 BỘ 24: BÙNG NỔ BIÊN ĐỘ BIẾN ĐỘNG ATR (ATR EXPANSION)</t>
        </is>
      </c>
      <c r="D355" t="inlineStr">
        <is>
          <t>#3</t>
        </is>
      </c>
      <c r="E355" t="inlineStr">
        <is>
          <t>CTS</t>
        </is>
      </c>
      <c r="F355" t="inlineStr">
        <is>
          <t>HOSE</t>
        </is>
      </c>
      <c r="G355" t="inlineStr">
        <is>
          <t>Chứng khoán</t>
        </is>
      </c>
      <c r="H355" t="n">
        <v>21.8</v>
      </c>
      <c r="I355" t="n">
        <v>1691.97</v>
      </c>
      <c r="J355" t="n">
        <v>41.02</v>
      </c>
      <c r="K355" t="n">
        <v>2.32</v>
      </c>
      <c r="L355" t="n">
        <v>24.89</v>
      </c>
      <c r="M355" t="n">
        <v>20.4</v>
      </c>
      <c r="N355" t="n">
        <v>21.8</v>
      </c>
      <c r="O355" t="n">
        <v>1691.97</v>
      </c>
      <c r="P355" t="n">
        <v>0</v>
      </c>
      <c r="Q355" t="n">
        <v>21.8</v>
      </c>
      <c r="R355" t="n">
        <v>21.8</v>
      </c>
      <c r="S355" t="inlineStr"/>
      <c r="T355" t="inlineStr"/>
      <c r="U355" t="inlineStr"/>
      <c r="V355" t="inlineStr"/>
      <c r="W355" t="inlineStr"/>
      <c r="X355" t="inlineStr">
        <is>
          <t>⏳ Mới mua (T+0)</t>
        </is>
      </c>
      <c r="Y355">
        <f>IF(ISNUMBER(S355), ((S355-H355)/H355)-0.004, "")</f>
        <v/>
      </c>
      <c r="Z355">
        <f>IF(ISNUMBER(T355), ((T355-H355)/H355)-0.004, "")</f>
        <v/>
      </c>
      <c r="AA355">
        <f>IF(ISNUMBER(W355), ((W355-H355)/H355)-0.004, IF(P355&gt;0, ((N355-H355)/H355)-0.004, 0))</f>
        <v/>
      </c>
      <c r="AB355">
        <f>IF(AND(ISNUMBER(I355), I355&gt;0, ISNUMBER(O355), O355&gt;0), AA355-((O355-I355)/I355), AA355)</f>
        <v/>
      </c>
      <c r="AC355">
        <f>IF(ISNUMBER(Q355), (Q355-H355)/H355, 0)</f>
        <v/>
      </c>
      <c r="AD355">
        <f>IF(ISNUMBER(R355), (R355-H355)/H355, 0)</f>
        <v/>
      </c>
      <c r="AE355">
        <f>IF(ISNUMBER(Y355), IF(Y355&gt;0, "THẮNG", "THUA"), "CHỜ T+3")</f>
        <v/>
      </c>
      <c r="AF355">
        <f>IF(AND(P355=0, N355=H355, NOT(ISNUMBER(W355))), "ĐANG CHỜ", IF(AA355&gt;0, "THẮNG", "THUA"))</f>
        <v/>
      </c>
      <c r="AG355" t="inlineStr">
        <is>
          <t>https://quickchart.io/chart/render/zf-9e224262-7d60-4826-b61c-3e7a6caa8732</t>
        </is>
      </c>
      <c r="AH355">
        <f>IF(AG355&lt;&gt;"", IMAGE(AG355, 1), "Chưa có ảnh")</f>
        <v/>
      </c>
    </row>
    <row r="356" ht="95" customHeight="1">
      <c r="A356" t="inlineStr">
        <is>
          <t>2026-10-20</t>
        </is>
      </c>
      <c r="B356" t="inlineStr">
        <is>
          <t>ALGO_24</t>
        </is>
      </c>
      <c r="C356" t="inlineStr">
        <is>
          <t>💥 BỘ 24: BÙNG NỔ BIÊN ĐỘ BIẾN ĐỘNG ATR (ATR EXPANSION)</t>
        </is>
      </c>
      <c r="D356" t="inlineStr">
        <is>
          <t>#4</t>
        </is>
      </c>
      <c r="E356" t="inlineStr">
        <is>
          <t>BCM</t>
        </is>
      </c>
      <c r="F356" t="inlineStr">
        <is>
          <t>HOSE</t>
        </is>
      </c>
      <c r="G356" t="inlineStr">
        <is>
          <t>BĐS Khu Công Nghiệp</t>
        </is>
      </c>
      <c r="H356" t="n">
        <v>40.9</v>
      </c>
      <c r="I356" t="n">
        <v>1691.97</v>
      </c>
      <c r="J356" t="n">
        <v>39.26</v>
      </c>
      <c r="K356" t="n">
        <v>2.02</v>
      </c>
      <c r="L356" t="n">
        <v>46.36</v>
      </c>
      <c r="M356" t="n">
        <v>38.42</v>
      </c>
      <c r="N356" t="n">
        <v>40.9</v>
      </c>
      <c r="O356" t="n">
        <v>1691.97</v>
      </c>
      <c r="P356" t="n">
        <v>0</v>
      </c>
      <c r="Q356" t="n">
        <v>40.9</v>
      </c>
      <c r="R356" t="n">
        <v>40.9</v>
      </c>
      <c r="S356" t="inlineStr"/>
      <c r="T356" t="inlineStr"/>
      <c r="U356" t="inlineStr"/>
      <c r="V356" t="inlineStr"/>
      <c r="W356" t="inlineStr"/>
      <c r="X356" t="inlineStr">
        <is>
          <t>⏳ Mới mua (T+0)</t>
        </is>
      </c>
      <c r="Y356">
        <f>IF(ISNUMBER(S356), ((S356-H356)/H356)-0.004, "")</f>
        <v/>
      </c>
      <c r="Z356">
        <f>IF(ISNUMBER(T356), ((T356-H356)/H356)-0.004, "")</f>
        <v/>
      </c>
      <c r="AA356">
        <f>IF(ISNUMBER(W356), ((W356-H356)/H356)-0.004, IF(P356&gt;0, ((N356-H356)/H356)-0.004, 0))</f>
        <v/>
      </c>
      <c r="AB356">
        <f>IF(AND(ISNUMBER(I356), I356&gt;0, ISNUMBER(O356), O356&gt;0), AA356-((O356-I356)/I356), AA356)</f>
        <v/>
      </c>
      <c r="AC356">
        <f>IF(ISNUMBER(Q356), (Q356-H356)/H356, 0)</f>
        <v/>
      </c>
      <c r="AD356">
        <f>IF(ISNUMBER(R356), (R356-H356)/H356, 0)</f>
        <v/>
      </c>
      <c r="AE356">
        <f>IF(ISNUMBER(Y356), IF(Y356&gt;0, "THẮNG", "THUA"), "CHỜ T+3")</f>
        <v/>
      </c>
      <c r="AF356">
        <f>IF(AND(P356=0, N356=H356, NOT(ISNUMBER(W356))), "ĐANG CHỜ", IF(AA356&gt;0, "THẮNG", "THUA"))</f>
        <v/>
      </c>
      <c r="AG356" t="inlineStr">
        <is>
          <t>https://quickchart.io/chart/render/zf-6684d322-1375-444c-8f8d-7fdd6d350208</t>
        </is>
      </c>
      <c r="AH356">
        <f>IF(AG356&lt;&gt;"", IMAGE(AG356, 1), "Chưa có ảnh")</f>
        <v/>
      </c>
    </row>
    <row r="357" ht="95" customHeight="1">
      <c r="A357" t="inlineStr">
        <is>
          <t>2026-10-20</t>
        </is>
      </c>
      <c r="B357" t="inlineStr">
        <is>
          <t>ALGO_26</t>
        </is>
      </c>
      <c r="C357" t="inlineStr">
        <is>
          <t>🔇 BỘ 26: CẠN KIỆT NGUỒN CUNG TRƯỚC GIỜ NỔ (VSA NO-SUPPLY TEST)</t>
        </is>
      </c>
      <c r="D357" t="inlineStr">
        <is>
          <t>#1</t>
        </is>
      </c>
      <c r="E357" t="inlineStr">
        <is>
          <t>KSV</t>
        </is>
      </c>
      <c r="F357" t="inlineStr">
        <is>
          <t>HNX</t>
        </is>
      </c>
      <c r="G357" t="inlineStr">
        <is>
          <t>Khai khoáng &amp; VLXD</t>
        </is>
      </c>
      <c r="H357" t="n">
        <v>118.7</v>
      </c>
      <c r="I357" t="n">
        <v>1691.97</v>
      </c>
      <c r="J357" t="n">
        <v>50.34</v>
      </c>
      <c r="K357" t="n">
        <v>0.47</v>
      </c>
      <c r="L357" t="n">
        <v>135.67</v>
      </c>
      <c r="M357" t="n">
        <v>110.98</v>
      </c>
      <c r="N357" t="n">
        <v>118.7</v>
      </c>
      <c r="O357" t="n">
        <v>1691.97</v>
      </c>
      <c r="P357" t="n">
        <v>0</v>
      </c>
      <c r="Q357" t="n">
        <v>118.7</v>
      </c>
      <c r="R357" t="n">
        <v>118.7</v>
      </c>
      <c r="S357" t="inlineStr"/>
      <c r="T357" t="inlineStr"/>
      <c r="U357" t="inlineStr"/>
      <c r="V357" t="inlineStr"/>
      <c r="W357" t="inlineStr"/>
      <c r="X357" t="inlineStr">
        <is>
          <t>⏳ Mới mua (T+0)</t>
        </is>
      </c>
      <c r="Y357">
        <f>IF(ISNUMBER(S357), ((S357-H357)/H357)-0.004, "")</f>
        <v/>
      </c>
      <c r="Z357">
        <f>IF(ISNUMBER(T357), ((T357-H357)/H357)-0.004, "")</f>
        <v/>
      </c>
      <c r="AA357">
        <f>IF(ISNUMBER(W357), ((W357-H357)/H357)-0.004, IF(P357&gt;0, ((N357-H357)/H357)-0.004, 0))</f>
        <v/>
      </c>
      <c r="AB357">
        <f>IF(AND(ISNUMBER(I357), I357&gt;0, ISNUMBER(O357), O357&gt;0), AA357-((O357-I357)/I357), AA357)</f>
        <v/>
      </c>
      <c r="AC357">
        <f>IF(ISNUMBER(Q357), (Q357-H357)/H357, 0)</f>
        <v/>
      </c>
      <c r="AD357">
        <f>IF(ISNUMBER(R357), (R357-H357)/H357, 0)</f>
        <v/>
      </c>
      <c r="AE357">
        <f>IF(ISNUMBER(Y357), IF(Y357&gt;0, "THẮNG", "THUA"), "CHỜ T+3")</f>
        <v/>
      </c>
      <c r="AF357">
        <f>IF(AND(P357=0, N357=H357, NOT(ISNUMBER(W357))), "ĐANG CHỜ", IF(AA357&gt;0, "THẮNG", "THUA"))</f>
        <v/>
      </c>
      <c r="AG357" t="inlineStr">
        <is>
          <t>https://quickchart.io/chart/render/zf-0e79bc60-e1b5-4c6c-bb43-ccf57272f63f</t>
        </is>
      </c>
      <c r="AH357">
        <f>IF(AG357&lt;&gt;"", IMAGE(AG357, 1), "Chưa có ảnh")</f>
        <v/>
      </c>
    </row>
    <row r="358" ht="95" customHeight="1">
      <c r="A358" t="inlineStr">
        <is>
          <t>2026-10-20</t>
        </is>
      </c>
      <c r="B358" t="inlineStr">
        <is>
          <t>ALGO_26</t>
        </is>
      </c>
      <c r="C358" t="inlineStr">
        <is>
          <t>🔇 BỘ 26: CẠN KIỆT NGUỒN CUNG TRƯỚC GIỜ NỔ (VSA NO-SUPPLY TEST)</t>
        </is>
      </c>
      <c r="D358" t="inlineStr">
        <is>
          <t>#3</t>
        </is>
      </c>
      <c r="E358" t="inlineStr">
        <is>
          <t>PVT</t>
        </is>
      </c>
      <c r="F358" t="inlineStr">
        <is>
          <t>HOSE</t>
        </is>
      </c>
      <c r="G358" t="inlineStr">
        <is>
          <t>Cảng biển &amp; Vận tải</t>
        </is>
      </c>
      <c r="H358" t="n">
        <v>24.2</v>
      </c>
      <c r="I358" t="n">
        <v>1691.97</v>
      </c>
      <c r="J358" t="n">
        <v>35.57</v>
      </c>
      <c r="K358" t="n">
        <v>0.4</v>
      </c>
      <c r="L358" t="n">
        <v>27.66</v>
      </c>
      <c r="M358" t="n">
        <v>22.63</v>
      </c>
      <c r="N358" t="n">
        <v>24.2</v>
      </c>
      <c r="O358" t="n">
        <v>1691.97</v>
      </c>
      <c r="P358" t="n">
        <v>0</v>
      </c>
      <c r="Q358" t="n">
        <v>24.2</v>
      </c>
      <c r="R358" t="n">
        <v>24.2</v>
      </c>
      <c r="S358" t="inlineStr"/>
      <c r="T358" t="inlineStr"/>
      <c r="U358" t="inlineStr"/>
      <c r="V358" t="inlineStr"/>
      <c r="W358" t="inlineStr"/>
      <c r="X358" t="inlineStr">
        <is>
          <t>⏳ Mới mua (T+0)</t>
        </is>
      </c>
      <c r="Y358">
        <f>IF(ISNUMBER(S358), ((S358-H358)/H358)-0.004, "")</f>
        <v/>
      </c>
      <c r="Z358">
        <f>IF(ISNUMBER(T358), ((T358-H358)/H358)-0.004, "")</f>
        <v/>
      </c>
      <c r="AA358">
        <f>IF(ISNUMBER(W358), ((W358-H358)/H358)-0.004, IF(P358&gt;0, ((N358-H358)/H358)-0.004, 0))</f>
        <v/>
      </c>
      <c r="AB358">
        <f>IF(AND(ISNUMBER(I358), I358&gt;0, ISNUMBER(O358), O358&gt;0), AA358-((O358-I358)/I358), AA358)</f>
        <v/>
      </c>
      <c r="AC358">
        <f>IF(ISNUMBER(Q358), (Q358-H358)/H358, 0)</f>
        <v/>
      </c>
      <c r="AD358">
        <f>IF(ISNUMBER(R358), (R358-H358)/H358, 0)</f>
        <v/>
      </c>
      <c r="AE358">
        <f>IF(ISNUMBER(Y358), IF(Y358&gt;0, "THẮNG", "THUA"), "CHỜ T+3")</f>
        <v/>
      </c>
      <c r="AF358">
        <f>IF(AND(P358=0, N358=H358, NOT(ISNUMBER(W358))), "ĐANG CHỜ", IF(AA358&gt;0, "THẮNG", "THUA"))</f>
        <v/>
      </c>
      <c r="AG358" t="inlineStr">
        <is>
          <t>https://quickchart.io/chart/render/zf-3adde9c7-30a9-4626-80af-e959238fce0b</t>
        </is>
      </c>
      <c r="AH358">
        <f>IF(AG358&lt;&gt;"", IMAGE(AG358, 1), "Chưa có ảnh")</f>
        <v/>
      </c>
    </row>
    <row r="359" ht="95" customHeight="1">
      <c r="A359" t="inlineStr">
        <is>
          <t>2026-10-20</t>
        </is>
      </c>
      <c r="B359" t="inlineStr">
        <is>
          <t>ALGO_26</t>
        </is>
      </c>
      <c r="C359" t="inlineStr">
        <is>
          <t>🔇 BỘ 26: CẠN KIỆT NGUỒN CUNG TRƯỚC GIỜ NỔ (VSA NO-SUPPLY TEST)</t>
        </is>
      </c>
      <c r="D359" t="inlineStr">
        <is>
          <t>#4</t>
        </is>
      </c>
      <c r="E359" t="inlineStr">
        <is>
          <t>HAG</t>
        </is>
      </c>
      <c r="F359" t="inlineStr">
        <is>
          <t>HOSE</t>
        </is>
      </c>
      <c r="G359" t="inlineStr">
        <is>
          <t>Bất động sản Dân dụng</t>
        </is>
      </c>
      <c r="H359" t="n">
        <v>14.4</v>
      </c>
      <c r="I359" t="n">
        <v>1691.97</v>
      </c>
      <c r="J359" t="n">
        <v>32.95</v>
      </c>
      <c r="K359" t="n">
        <v>0.45</v>
      </c>
      <c r="L359" t="n">
        <v>15.45</v>
      </c>
      <c r="M359" t="n">
        <v>13.92</v>
      </c>
      <c r="N359" t="n">
        <v>14.4</v>
      </c>
      <c r="O359" t="n">
        <v>1691.97</v>
      </c>
      <c r="P359" t="n">
        <v>0</v>
      </c>
      <c r="Q359" t="n">
        <v>14.4</v>
      </c>
      <c r="R359" t="n">
        <v>14.4</v>
      </c>
      <c r="S359" t="inlineStr"/>
      <c r="T359" t="inlineStr"/>
      <c r="U359" t="inlineStr"/>
      <c r="V359" t="inlineStr"/>
      <c r="W359" t="inlineStr"/>
      <c r="X359" t="inlineStr">
        <is>
          <t>⏳ Mới mua (T+0)</t>
        </is>
      </c>
      <c r="Y359">
        <f>IF(ISNUMBER(S359), ((S359-H359)/H359)-0.004, "")</f>
        <v/>
      </c>
      <c r="Z359">
        <f>IF(ISNUMBER(T359), ((T359-H359)/H359)-0.004, "")</f>
        <v/>
      </c>
      <c r="AA359">
        <f>IF(ISNUMBER(W359), ((W359-H359)/H359)-0.004, IF(P359&gt;0, ((N359-H359)/H359)-0.004, 0))</f>
        <v/>
      </c>
      <c r="AB359">
        <f>IF(AND(ISNUMBER(I359), I359&gt;0, ISNUMBER(O359), O359&gt;0), AA359-((O359-I359)/I359), AA359)</f>
        <v/>
      </c>
      <c r="AC359">
        <f>IF(ISNUMBER(Q359), (Q359-H359)/H359, 0)</f>
        <v/>
      </c>
      <c r="AD359">
        <f>IF(ISNUMBER(R359), (R359-H359)/H359, 0)</f>
        <v/>
      </c>
      <c r="AE359">
        <f>IF(ISNUMBER(Y359), IF(Y359&gt;0, "THẮNG", "THUA"), "CHỜ T+3")</f>
        <v/>
      </c>
      <c r="AF359">
        <f>IF(AND(P359=0, N359=H359, NOT(ISNUMBER(W359))), "ĐANG CHỜ", IF(AA359&gt;0, "THẮNG", "THUA"))</f>
        <v/>
      </c>
      <c r="AG359" t="inlineStr">
        <is>
          <t>https://quickchart.io/chart/render/zf-c961bc16-1b71-406b-a569-65e47425463d</t>
        </is>
      </c>
      <c r="AH359">
        <f>IF(AG359&lt;&gt;"", IMAGE(AG359, 1), "Chưa có ảnh")</f>
        <v/>
      </c>
    </row>
    <row r="360" ht="95" customHeight="1">
      <c r="A360" t="inlineStr">
        <is>
          <t>2026-10-20</t>
        </is>
      </c>
      <c r="B360" t="inlineStr">
        <is>
          <t>ALGO_27</t>
        </is>
      </c>
      <c r="C360" t="inlineStr">
        <is>
          <t>💰 BỘ 27: ĐỊNH GIÁ HỢP LÝ P/E &amp; ROE CAO HÚT TIỀN (GARP VALUE)</t>
        </is>
      </c>
      <c r="D360" t="inlineStr">
        <is>
          <t>#1</t>
        </is>
      </c>
      <c r="E360" t="inlineStr">
        <is>
          <t>HVN</t>
        </is>
      </c>
      <c r="F360" t="inlineStr">
        <is>
          <t>HOSE</t>
        </is>
      </c>
      <c r="G360" t="inlineStr">
        <is>
          <t>Cảng biển &amp; Vận tải</t>
        </is>
      </c>
      <c r="H360" t="n">
        <v>20.85</v>
      </c>
      <c r="I360" t="n">
        <v>1691.97</v>
      </c>
      <c r="J360" t="n">
        <v>226.38</v>
      </c>
      <c r="K360" t="n">
        <v>1.57</v>
      </c>
      <c r="L360" t="n">
        <v>22.85</v>
      </c>
      <c r="M360" t="n">
        <v>19.94</v>
      </c>
      <c r="N360" t="n">
        <v>20.85</v>
      </c>
      <c r="O360" t="n">
        <v>1691.97</v>
      </c>
      <c r="P360" t="n">
        <v>0</v>
      </c>
      <c r="Q360" t="n">
        <v>20.85</v>
      </c>
      <c r="R360" t="n">
        <v>20.85</v>
      </c>
      <c r="S360" t="inlineStr"/>
      <c r="T360" t="inlineStr"/>
      <c r="U360" t="inlineStr"/>
      <c r="V360" t="inlineStr"/>
      <c r="W360" t="inlineStr"/>
      <c r="X360" t="inlineStr">
        <is>
          <t>⏳ Mới mua (T+0)</t>
        </is>
      </c>
      <c r="Y360">
        <f>IF(ISNUMBER(S360), ((S360-H360)/H360)-0.004, "")</f>
        <v/>
      </c>
      <c r="Z360">
        <f>IF(ISNUMBER(T360), ((T360-H360)/H360)-0.004, "")</f>
        <v/>
      </c>
      <c r="AA360">
        <f>IF(ISNUMBER(W360), ((W360-H360)/H360)-0.004, IF(P360&gt;0, ((N360-H360)/H360)-0.004, 0))</f>
        <v/>
      </c>
      <c r="AB360">
        <f>IF(AND(ISNUMBER(I360), I360&gt;0, ISNUMBER(O360), O360&gt;0), AA360-((O360-I360)/I360), AA360)</f>
        <v/>
      </c>
      <c r="AC360">
        <f>IF(ISNUMBER(Q360), (Q360-H360)/H360, 0)</f>
        <v/>
      </c>
      <c r="AD360">
        <f>IF(ISNUMBER(R360), (R360-H360)/H360, 0)</f>
        <v/>
      </c>
      <c r="AE360">
        <f>IF(ISNUMBER(Y360), IF(Y360&gt;0, "THẮNG", "THUA"), "CHỜ T+3")</f>
        <v/>
      </c>
      <c r="AF360">
        <f>IF(AND(P360=0, N360=H360, NOT(ISNUMBER(W360))), "ĐANG CHỜ", IF(AA360&gt;0, "THẮNG", "THUA"))</f>
        <v/>
      </c>
      <c r="AG360" t="inlineStr">
        <is>
          <t>https://quickchart.io/chart/render/zf-d197f38f-8753-4812-925c-e3d56738aac3</t>
        </is>
      </c>
      <c r="AH360">
        <f>IF(AG360&lt;&gt;"", IMAGE(AG360, 1), "Chưa có ảnh")</f>
        <v/>
      </c>
    </row>
    <row r="361" ht="95" customHeight="1">
      <c r="A361" t="inlineStr">
        <is>
          <t>2026-10-20</t>
        </is>
      </c>
      <c r="B361" t="inlineStr">
        <is>
          <t>ALGO_27</t>
        </is>
      </c>
      <c r="C361" t="inlineStr">
        <is>
          <t>💰 BỘ 27: ĐỊNH GIÁ HỢP LÝ P/E &amp; ROE CAO HÚT TIỀN (GARP VALUE)</t>
        </is>
      </c>
      <c r="D361" t="inlineStr">
        <is>
          <t>#5</t>
        </is>
      </c>
      <c r="E361" t="inlineStr">
        <is>
          <t>DBD</t>
        </is>
      </c>
      <c r="F361" t="inlineStr">
        <is>
          <t>HOSE</t>
        </is>
      </c>
      <c r="G361" t="inlineStr">
        <is>
          <t>Y tế &amp; Dược phẩm</t>
        </is>
      </c>
      <c r="H361" t="n">
        <v>46.45</v>
      </c>
      <c r="I361" t="n">
        <v>1691.97</v>
      </c>
      <c r="J361" t="n">
        <v>69.94</v>
      </c>
      <c r="K361" t="n">
        <v>83.11</v>
      </c>
      <c r="L361" t="n">
        <v>50.86</v>
      </c>
      <c r="M361" t="n">
        <v>44.44</v>
      </c>
      <c r="N361" t="n">
        <v>46.45</v>
      </c>
      <c r="O361" t="n">
        <v>1691.97</v>
      </c>
      <c r="P361" t="n">
        <v>0</v>
      </c>
      <c r="Q361" t="n">
        <v>46.45</v>
      </c>
      <c r="R361" t="n">
        <v>46.45</v>
      </c>
      <c r="S361" t="inlineStr"/>
      <c r="T361" t="inlineStr"/>
      <c r="U361" t="inlineStr"/>
      <c r="V361" t="inlineStr"/>
      <c r="W361" t="inlineStr"/>
      <c r="X361" t="inlineStr">
        <is>
          <t>⏳ Mới mua (T+0)</t>
        </is>
      </c>
      <c r="Y361">
        <f>IF(ISNUMBER(S361), ((S361-H361)/H361)-0.004, "")</f>
        <v/>
      </c>
      <c r="Z361">
        <f>IF(ISNUMBER(T361), ((T361-H361)/H361)-0.004, "")</f>
        <v/>
      </c>
      <c r="AA361">
        <f>IF(ISNUMBER(W361), ((W361-H361)/H361)-0.004, IF(P361&gt;0, ((N361-H361)/H361)-0.004, 0))</f>
        <v/>
      </c>
      <c r="AB361">
        <f>IF(AND(ISNUMBER(I361), I361&gt;0, ISNUMBER(O361), O361&gt;0), AA361-((O361-I361)/I361), AA361)</f>
        <v/>
      </c>
      <c r="AC361">
        <f>IF(ISNUMBER(Q361), (Q361-H361)/H361, 0)</f>
        <v/>
      </c>
      <c r="AD361">
        <f>IF(ISNUMBER(R361), (R361-H361)/H361, 0)</f>
        <v/>
      </c>
      <c r="AE361">
        <f>IF(ISNUMBER(Y361), IF(Y361&gt;0, "THẮNG", "THUA"), "CHỜ T+3")</f>
        <v/>
      </c>
      <c r="AF361">
        <f>IF(AND(P361=0, N361=H361, NOT(ISNUMBER(W361))), "ĐANG CHỜ", IF(AA361&gt;0, "THẮNG", "THUA"))</f>
        <v/>
      </c>
      <c r="AG361" t="inlineStr">
        <is>
          <t>https://quickchart.io/chart/render/zf-c6be38d4-f575-471f-b9a8-e5d06061f719</t>
        </is>
      </c>
      <c r="AH361">
        <f>IF(AG361&lt;&gt;"", IMAGE(AG361, 1), "Chưa có ảnh")</f>
        <v/>
      </c>
    </row>
    <row r="362" ht="95" customHeight="1">
      <c r="A362" t="inlineStr">
        <is>
          <t>2026-10-20</t>
        </is>
      </c>
      <c r="B362" t="inlineStr">
        <is>
          <t>ALGO_28</t>
        </is>
      </c>
      <c r="C362" t="inlineStr">
        <is>
          <t>🏛️ BỘ 28: TRỤ CỘT VỐN HÓA LỚN DẪN DẮT CHỈ SỐ (BLUECHIP PILLAR)</t>
        </is>
      </c>
      <c r="D362" t="inlineStr">
        <is>
          <t>#2</t>
        </is>
      </c>
      <c r="E362" t="inlineStr">
        <is>
          <t>BCM</t>
        </is>
      </c>
      <c r="F362" t="inlineStr">
        <is>
          <t>HOSE</t>
        </is>
      </c>
      <c r="G362" t="inlineStr">
        <is>
          <t>BĐS Khu Công Nghiệp</t>
        </is>
      </c>
      <c r="H362" t="n">
        <v>40.9</v>
      </c>
      <c r="I362" t="n">
        <v>1691.97</v>
      </c>
      <c r="J362" t="n">
        <v>88.15000000000001</v>
      </c>
      <c r="K362" t="n">
        <v>2.02</v>
      </c>
      <c r="L362" t="n">
        <v>46.36</v>
      </c>
      <c r="M362" t="n">
        <v>38.42</v>
      </c>
      <c r="N362" t="n">
        <v>40.9</v>
      </c>
      <c r="O362" t="n">
        <v>1691.97</v>
      </c>
      <c r="P362" t="n">
        <v>0</v>
      </c>
      <c r="Q362" t="n">
        <v>40.9</v>
      </c>
      <c r="R362" t="n">
        <v>40.9</v>
      </c>
      <c r="S362" t="inlineStr"/>
      <c r="T362" t="inlineStr"/>
      <c r="U362" t="inlineStr"/>
      <c r="V362" t="inlineStr"/>
      <c r="W362" t="inlineStr"/>
      <c r="X362" t="inlineStr">
        <is>
          <t>⏳ Mới mua (T+0)</t>
        </is>
      </c>
      <c r="Y362">
        <f>IF(ISNUMBER(S362), ((S362-H362)/H362)-0.004, "")</f>
        <v/>
      </c>
      <c r="Z362">
        <f>IF(ISNUMBER(T362), ((T362-H362)/H362)-0.004, "")</f>
        <v/>
      </c>
      <c r="AA362">
        <f>IF(ISNUMBER(W362), ((W362-H362)/H362)-0.004, IF(P362&gt;0, ((N362-H362)/H362)-0.004, 0))</f>
        <v/>
      </c>
      <c r="AB362">
        <f>IF(AND(ISNUMBER(I362), I362&gt;0, ISNUMBER(O362), O362&gt;0), AA362-((O362-I362)/I362), AA362)</f>
        <v/>
      </c>
      <c r="AC362">
        <f>IF(ISNUMBER(Q362), (Q362-H362)/H362, 0)</f>
        <v/>
      </c>
      <c r="AD362">
        <f>IF(ISNUMBER(R362), (R362-H362)/H362, 0)</f>
        <v/>
      </c>
      <c r="AE362">
        <f>IF(ISNUMBER(Y362), IF(Y362&gt;0, "THẮNG", "THUA"), "CHỜ T+3")</f>
        <v/>
      </c>
      <c r="AF362">
        <f>IF(AND(P362=0, N362=H362, NOT(ISNUMBER(W362))), "ĐANG CHỜ", IF(AA362&gt;0, "THẮNG", "THUA"))</f>
        <v/>
      </c>
      <c r="AG362" t="inlineStr">
        <is>
          <t>https://quickchart.io/chart/render/zf-6684d322-1375-444c-8f8d-7fdd6d350208</t>
        </is>
      </c>
      <c r="AH362">
        <f>IF(AG362&lt;&gt;"", IMAGE(AG362, 1), "Chưa có ảnh")</f>
        <v/>
      </c>
    </row>
    <row r="363" ht="95" customHeight="1">
      <c r="A363" t="inlineStr">
        <is>
          <t>2026-10-20</t>
        </is>
      </c>
      <c r="B363" t="inlineStr">
        <is>
          <t>ALGO_28</t>
        </is>
      </c>
      <c r="C363" t="inlineStr">
        <is>
          <t>🏛️ BỘ 28: TRỤ CỘT VỐN HÓA LỚN DẪN DẮT CHỈ SỐ (BLUECHIP PILLAR)</t>
        </is>
      </c>
      <c r="D363" t="inlineStr">
        <is>
          <t>#4</t>
        </is>
      </c>
      <c r="E363" t="inlineStr">
        <is>
          <t>DBD</t>
        </is>
      </c>
      <c r="F363" t="inlineStr">
        <is>
          <t>HOSE</t>
        </is>
      </c>
      <c r="G363" t="inlineStr">
        <is>
          <t>Y tế &amp; Dược phẩm</t>
        </is>
      </c>
      <c r="H363" t="n">
        <v>46.45</v>
      </c>
      <c r="I363" t="n">
        <v>1691.97</v>
      </c>
      <c r="J363" t="n">
        <v>86.87</v>
      </c>
      <c r="K363" t="n">
        <v>83.11</v>
      </c>
      <c r="L363" t="n">
        <v>50.86</v>
      </c>
      <c r="M363" t="n">
        <v>44.44</v>
      </c>
      <c r="N363" t="n">
        <v>46.45</v>
      </c>
      <c r="O363" t="n">
        <v>1691.97</v>
      </c>
      <c r="P363" t="n">
        <v>0</v>
      </c>
      <c r="Q363" t="n">
        <v>46.45</v>
      </c>
      <c r="R363" t="n">
        <v>46.45</v>
      </c>
      <c r="S363" t="inlineStr"/>
      <c r="T363" t="inlineStr"/>
      <c r="U363" t="inlineStr"/>
      <c r="V363" t="inlineStr"/>
      <c r="W363" t="inlineStr"/>
      <c r="X363" t="inlineStr">
        <is>
          <t>⏳ Mới mua (T+0)</t>
        </is>
      </c>
      <c r="Y363">
        <f>IF(ISNUMBER(S363), ((S363-H363)/H363)-0.004, "")</f>
        <v/>
      </c>
      <c r="Z363">
        <f>IF(ISNUMBER(T363), ((T363-H363)/H363)-0.004, "")</f>
        <v/>
      </c>
      <c r="AA363">
        <f>IF(ISNUMBER(W363), ((W363-H363)/H363)-0.004, IF(P363&gt;0, ((N363-H363)/H363)-0.004, 0))</f>
        <v/>
      </c>
      <c r="AB363">
        <f>IF(AND(ISNUMBER(I363), I363&gt;0, ISNUMBER(O363), O363&gt;0), AA363-((O363-I363)/I363), AA363)</f>
        <v/>
      </c>
      <c r="AC363">
        <f>IF(ISNUMBER(Q363), (Q363-H363)/H363, 0)</f>
        <v/>
      </c>
      <c r="AD363">
        <f>IF(ISNUMBER(R363), (R363-H363)/H363, 0)</f>
        <v/>
      </c>
      <c r="AE363">
        <f>IF(ISNUMBER(Y363), IF(Y363&gt;0, "THẮNG", "THUA"), "CHỜ T+3")</f>
        <v/>
      </c>
      <c r="AF363">
        <f>IF(AND(P363=0, N363=H363, NOT(ISNUMBER(W363))), "ĐANG CHỜ", IF(AA363&gt;0, "THẮNG", "THUA"))</f>
        <v/>
      </c>
      <c r="AG363" t="inlineStr">
        <is>
          <t>https://quickchart.io/chart/render/zf-c6be38d4-f575-471f-b9a8-e5d06061f719</t>
        </is>
      </c>
      <c r="AH363">
        <f>IF(AG363&lt;&gt;"", IMAGE(AG363, 1), "Chưa có ảnh")</f>
        <v/>
      </c>
    </row>
    <row r="364" ht="95" customHeight="1">
      <c r="A364" t="inlineStr">
        <is>
          <t>2026-10-20</t>
        </is>
      </c>
      <c r="B364" t="inlineStr">
        <is>
          <t>ALGO_28</t>
        </is>
      </c>
      <c r="C364" t="inlineStr">
        <is>
          <t>🏛️ BỘ 28: TRỤ CỘT VỐN HÓA LỚN DẪN DẮT CHỈ SỐ (BLUECHIP PILLAR)</t>
        </is>
      </c>
      <c r="D364" t="inlineStr">
        <is>
          <t>#5</t>
        </is>
      </c>
      <c r="E364" t="inlineStr">
        <is>
          <t>VCG</t>
        </is>
      </c>
      <c r="F364" t="inlineStr">
        <is>
          <t>HOSE</t>
        </is>
      </c>
      <c r="G364" t="inlineStr">
        <is>
          <t>Đầu tư công &amp; Xây dựng</t>
        </is>
      </c>
      <c r="H364" t="n">
        <v>15.5</v>
      </c>
      <c r="I364" t="n">
        <v>1691.97</v>
      </c>
      <c r="J364" t="n">
        <v>84.81</v>
      </c>
      <c r="K364" t="n">
        <v>1.47</v>
      </c>
      <c r="L364" t="n">
        <v>17.2</v>
      </c>
      <c r="M364" t="n">
        <v>14.73</v>
      </c>
      <c r="N364" t="n">
        <v>15.5</v>
      </c>
      <c r="O364" t="n">
        <v>1691.97</v>
      </c>
      <c r="P364" t="n">
        <v>0</v>
      </c>
      <c r="Q364" t="n">
        <v>15.5</v>
      </c>
      <c r="R364" t="n">
        <v>15.5</v>
      </c>
      <c r="S364" t="inlineStr"/>
      <c r="T364" t="inlineStr"/>
      <c r="U364" t="inlineStr"/>
      <c r="V364" t="inlineStr"/>
      <c r="W364" t="inlineStr"/>
      <c r="X364" t="inlineStr">
        <is>
          <t>⏳ Mới mua (T+0)</t>
        </is>
      </c>
      <c r="Y364">
        <f>IF(ISNUMBER(S364), ((S364-H364)/H364)-0.004, "")</f>
        <v/>
      </c>
      <c r="Z364">
        <f>IF(ISNUMBER(T364), ((T364-H364)/H364)-0.004, "")</f>
        <v/>
      </c>
      <c r="AA364">
        <f>IF(ISNUMBER(W364), ((W364-H364)/H364)-0.004, IF(P364&gt;0, ((N364-H364)/H364)-0.004, 0))</f>
        <v/>
      </c>
      <c r="AB364">
        <f>IF(AND(ISNUMBER(I364), I364&gt;0, ISNUMBER(O364), O364&gt;0), AA364-((O364-I364)/I364), AA364)</f>
        <v/>
      </c>
      <c r="AC364">
        <f>IF(ISNUMBER(Q364), (Q364-H364)/H364, 0)</f>
        <v/>
      </c>
      <c r="AD364">
        <f>IF(ISNUMBER(R364), (R364-H364)/H364, 0)</f>
        <v/>
      </c>
      <c r="AE364">
        <f>IF(ISNUMBER(Y364), IF(Y364&gt;0, "THẮNG", "THUA"), "CHỜ T+3")</f>
        <v/>
      </c>
      <c r="AF364">
        <f>IF(AND(P364=0, N364=H364, NOT(ISNUMBER(W364))), "ĐANG CHỜ", IF(AA364&gt;0, "THẮNG", "THUA"))</f>
        <v/>
      </c>
      <c r="AG364" t="inlineStr">
        <is>
          <t>https://quickchart.io/chart/render/zf-ae3a08bf-5f45-4c58-8a7e-b0bdc6768392</t>
        </is>
      </c>
      <c r="AH364">
        <f>IF(AG364&lt;&gt;"", IMAGE(AG364, 1), "Chưa có ảnh")</f>
        <v/>
      </c>
    </row>
    <row r="365" ht="95" customHeight="1">
      <c r="A365" t="inlineStr">
        <is>
          <t>2026-10-20</t>
        </is>
      </c>
      <c r="B365" t="inlineStr">
        <is>
          <t>ALGO_29</t>
        </is>
      </c>
      <c r="C365" t="inlineStr">
        <is>
          <t>🧭 BỘ 29: ĐỒNG THUẬN ĐA KHUNG 1D-1W-1M-3M (MTF SYNERGY)</t>
        </is>
      </c>
      <c r="D365" t="inlineStr">
        <is>
          <t>#3</t>
        </is>
      </c>
      <c r="E365" t="inlineStr">
        <is>
          <t>NT2</t>
        </is>
      </c>
      <c r="F365" t="inlineStr">
        <is>
          <t>HOSE</t>
        </is>
      </c>
      <c r="G365" t="inlineStr">
        <is>
          <t>Dầu khí &amp; Năng lượng</t>
        </is>
      </c>
      <c r="H365" t="n">
        <v>24.1</v>
      </c>
      <c r="I365" t="n">
        <v>1691.97</v>
      </c>
      <c r="J365" t="n">
        <v>52.33</v>
      </c>
      <c r="K365" t="n">
        <v>2.01</v>
      </c>
      <c r="L365" t="n">
        <v>26.36</v>
      </c>
      <c r="M365" t="n">
        <v>23.07</v>
      </c>
      <c r="N365" t="n">
        <v>24.1</v>
      </c>
      <c r="O365" t="n">
        <v>1691.97</v>
      </c>
      <c r="P365" t="n">
        <v>0</v>
      </c>
      <c r="Q365" t="n">
        <v>24.1</v>
      </c>
      <c r="R365" t="n">
        <v>24.1</v>
      </c>
      <c r="S365" t="inlineStr"/>
      <c r="T365" t="inlineStr"/>
      <c r="U365" t="inlineStr"/>
      <c r="V365" t="inlineStr"/>
      <c r="W365" t="inlineStr"/>
      <c r="X365" t="inlineStr">
        <is>
          <t>⏳ Mới mua (T+0)</t>
        </is>
      </c>
      <c r="Y365">
        <f>IF(ISNUMBER(S365), ((S365-H365)/H365)-0.004, "")</f>
        <v/>
      </c>
      <c r="Z365">
        <f>IF(ISNUMBER(T365), ((T365-H365)/H365)-0.004, "")</f>
        <v/>
      </c>
      <c r="AA365">
        <f>IF(ISNUMBER(W365), ((W365-H365)/H365)-0.004, IF(P365&gt;0, ((N365-H365)/H365)-0.004, 0))</f>
        <v/>
      </c>
      <c r="AB365">
        <f>IF(AND(ISNUMBER(I365), I365&gt;0, ISNUMBER(O365), O365&gt;0), AA365-((O365-I365)/I365), AA365)</f>
        <v/>
      </c>
      <c r="AC365">
        <f>IF(ISNUMBER(Q365), (Q365-H365)/H365, 0)</f>
        <v/>
      </c>
      <c r="AD365">
        <f>IF(ISNUMBER(R365), (R365-H365)/H365, 0)</f>
        <v/>
      </c>
      <c r="AE365">
        <f>IF(ISNUMBER(Y365), IF(Y365&gt;0, "THẮNG", "THUA"), "CHỜ T+3")</f>
        <v/>
      </c>
      <c r="AF365">
        <f>IF(AND(P365=0, N365=H365, NOT(ISNUMBER(W365))), "ĐANG CHỜ", IF(AA365&gt;0, "THẮNG", "THUA"))</f>
        <v/>
      </c>
      <c r="AG365" t="inlineStr">
        <is>
          <t>https://quickchart.io/chart/render/zf-599aed3a-ebd0-4c8d-b97e-e1fa65d1e413</t>
        </is>
      </c>
      <c r="AH365">
        <f>IF(AG365&lt;&gt;"", IMAGE(AG365, 1), "Chưa có ảnh")</f>
        <v/>
      </c>
    </row>
    <row r="366" ht="95" customHeight="1">
      <c r="A366" t="inlineStr">
        <is>
          <t>2026-10-20</t>
        </is>
      </c>
      <c r="B366" t="inlineStr">
        <is>
          <t>ALGO_30</t>
        </is>
      </c>
      <c r="C366" t="inlineStr">
        <is>
          <t>🌟 BỘ 30: ĐIỂM HỘI TỤ SIÊU ĐẲNG ĐA THUẬT TOÁN (MASTER CONFLUENCE)</t>
        </is>
      </c>
      <c r="D366" t="inlineStr">
        <is>
          <t>#1</t>
        </is>
      </c>
      <c r="E366" t="inlineStr">
        <is>
          <t>GMD</t>
        </is>
      </c>
      <c r="F366" t="inlineStr">
        <is>
          <t>HOSE</t>
        </is>
      </c>
      <c r="G366" t="inlineStr">
        <is>
          <t>Cảng biển &amp; Vận tải</t>
        </is>
      </c>
      <c r="H366" t="n">
        <v>55</v>
      </c>
      <c r="I366" t="n">
        <v>1691.97</v>
      </c>
      <c r="J366" t="n">
        <v>156.43</v>
      </c>
      <c r="K366" t="n">
        <v>2.72</v>
      </c>
      <c r="L366" t="n">
        <v>60.29</v>
      </c>
      <c r="M366" t="n">
        <v>52.59</v>
      </c>
      <c r="N366" t="n">
        <v>55</v>
      </c>
      <c r="O366" t="n">
        <v>1691.97</v>
      </c>
      <c r="P366" t="n">
        <v>0</v>
      </c>
      <c r="Q366" t="n">
        <v>55</v>
      </c>
      <c r="R366" t="n">
        <v>55</v>
      </c>
      <c r="S366" t="inlineStr"/>
      <c r="T366" t="inlineStr"/>
      <c r="U366" t="inlineStr"/>
      <c r="V366" t="inlineStr"/>
      <c r="W366" t="inlineStr"/>
      <c r="X366" t="inlineStr">
        <is>
          <t>⏳ Mới mua (T+0)</t>
        </is>
      </c>
      <c r="Y366">
        <f>IF(ISNUMBER(S366), ((S366-H366)/H366)-0.004, "")</f>
        <v/>
      </c>
      <c r="Z366">
        <f>IF(ISNUMBER(T366), ((T366-H366)/H366)-0.004, "")</f>
        <v/>
      </c>
      <c r="AA366">
        <f>IF(ISNUMBER(W366), ((W366-H366)/H366)-0.004, IF(P366&gt;0, ((N366-H366)/H366)-0.004, 0))</f>
        <v/>
      </c>
      <c r="AB366">
        <f>IF(AND(ISNUMBER(I366), I366&gt;0, ISNUMBER(O366), O366&gt;0), AA366-((O366-I366)/I366), AA366)</f>
        <v/>
      </c>
      <c r="AC366">
        <f>IF(ISNUMBER(Q366), (Q366-H366)/H366, 0)</f>
        <v/>
      </c>
      <c r="AD366">
        <f>IF(ISNUMBER(R366), (R366-H366)/H366, 0)</f>
        <v/>
      </c>
      <c r="AE366">
        <f>IF(ISNUMBER(Y366), IF(Y366&gt;0, "THẮNG", "THUA"), "CHỜ T+3")</f>
        <v/>
      </c>
      <c r="AF366">
        <f>IF(AND(P366=0, N366=H366, NOT(ISNUMBER(W366))), "ĐANG CHỜ", IF(AA366&gt;0, "THẮNG", "THUA"))</f>
        <v/>
      </c>
      <c r="AG366" t="inlineStr">
        <is>
          <t>https://quickchart.io/chart/render/zf-85bc8eee-364b-40a1-b6d1-88718f813747</t>
        </is>
      </c>
      <c r="AH366">
        <f>IF(AG366&lt;&gt;"", IMAGE(AG366, 1), "Chưa có ảnh")</f>
        <v/>
      </c>
    </row>
    <row r="367" ht="95" customHeight="1">
      <c r="A367" t="inlineStr">
        <is>
          <t>2026-10-20</t>
        </is>
      </c>
      <c r="B367" t="inlineStr">
        <is>
          <t>ALGO_30</t>
        </is>
      </c>
      <c r="C367" t="inlineStr">
        <is>
          <t>🌟 BỘ 30: ĐIỂM HỘI TỤ SIÊU ĐẲNG ĐA THUẬT TOÁN (MASTER CONFLUENCE)</t>
        </is>
      </c>
      <c r="D367" t="inlineStr">
        <is>
          <t>#4</t>
        </is>
      </c>
      <c r="E367" t="inlineStr">
        <is>
          <t>PLC</t>
        </is>
      </c>
      <c r="F367" t="inlineStr">
        <is>
          <t>HNX</t>
        </is>
      </c>
      <c r="G367" t="inlineStr">
        <is>
          <t>Dầu khí &amp; Năng lượng</t>
        </is>
      </c>
      <c r="H367" t="n">
        <v>21.6</v>
      </c>
      <c r="I367" t="n">
        <v>1691.97</v>
      </c>
      <c r="J367" t="n">
        <v>141.27</v>
      </c>
      <c r="K367" t="n">
        <v>2.87</v>
      </c>
      <c r="L367" t="n">
        <v>24.39</v>
      </c>
      <c r="M367" t="n">
        <v>20.33</v>
      </c>
      <c r="N367" t="n">
        <v>21.6</v>
      </c>
      <c r="O367" t="n">
        <v>1691.97</v>
      </c>
      <c r="P367" t="n">
        <v>0</v>
      </c>
      <c r="Q367" t="n">
        <v>21.6</v>
      </c>
      <c r="R367" t="n">
        <v>21.6</v>
      </c>
      <c r="S367" t="inlineStr"/>
      <c r="T367" t="inlineStr"/>
      <c r="U367" t="inlineStr"/>
      <c r="V367" t="inlineStr"/>
      <c r="W367" t="inlineStr"/>
      <c r="X367" t="inlineStr">
        <is>
          <t>⏳ Mới mua (T+0)</t>
        </is>
      </c>
      <c r="Y367">
        <f>IF(ISNUMBER(S367), ((S367-H367)/H367)-0.004, "")</f>
        <v/>
      </c>
      <c r="Z367">
        <f>IF(ISNUMBER(T367), ((T367-H367)/H367)-0.004, "")</f>
        <v/>
      </c>
      <c r="AA367">
        <f>IF(ISNUMBER(W367), ((W367-H367)/H367)-0.004, IF(P367&gt;0, ((N367-H367)/H367)-0.004, 0))</f>
        <v/>
      </c>
      <c r="AB367">
        <f>IF(AND(ISNUMBER(I367), I367&gt;0, ISNUMBER(O367), O367&gt;0), AA367-((O367-I367)/I367), AA367)</f>
        <v/>
      </c>
      <c r="AC367">
        <f>IF(ISNUMBER(Q367), (Q367-H367)/H367, 0)</f>
        <v/>
      </c>
      <c r="AD367">
        <f>IF(ISNUMBER(R367), (R367-H367)/H367, 0)</f>
        <v/>
      </c>
      <c r="AE367">
        <f>IF(ISNUMBER(Y367), IF(Y367&gt;0, "THẮNG", "THUA"), "CHỜ T+3")</f>
        <v/>
      </c>
      <c r="AF367">
        <f>IF(AND(P367=0, N367=H367, NOT(ISNUMBER(W367))), "ĐANG CHỜ", IF(AA367&gt;0, "THẮNG", "THUA"))</f>
        <v/>
      </c>
      <c r="AG367" t="inlineStr">
        <is>
          <t>https://quickchart.io/chart/render/zf-8ce37539-42fc-4ebb-94af-0535e46eef1b</t>
        </is>
      </c>
      <c r="AH367">
        <f>IF(AG367&lt;&gt;"", IMAGE(AG367, 1), "Chưa có ảnh")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STT</t>
        </is>
      </c>
      <c r="B1" t="inlineStr">
        <is>
          <t>Tên Nhóm Ngành Chứng Khoán Việt Nam</t>
        </is>
      </c>
      <c r="C1" t="inlineStr">
        <is>
          <t>Tổng Tín Hiệu Ngành</t>
        </is>
      </c>
      <c r="D1" t="inlineStr">
        <is>
          <t>Số Lệnh Đã Phân Định</t>
        </is>
      </c>
      <c r="E1" t="inlineStr">
        <is>
          <t>Số Lệnh THẮNG</t>
        </is>
      </c>
      <c r="F1" t="inlineStr">
        <is>
          <t>Số Lệnh THUA</t>
        </is>
      </c>
      <c r="G1" t="inlineStr">
        <is>
          <t>Xác Suất Thắng Ngành (Win Rate %)</t>
        </is>
      </c>
      <c r="H1" t="inlineStr">
        <is>
          <t>Lãi/Lỗ Ròng Trung Bình (%)</t>
        </is>
      </c>
      <c r="I1" t="inlineStr">
        <is>
          <t>Alpha TB vs VNINDEX (%)</t>
        </is>
      </c>
      <c r="J1" t="inlineStr">
        <is>
          <t>Trạng Thái Dòng Tiền Ngành</t>
        </is>
      </c>
    </row>
    <row r="2">
      <c r="A2" t="n">
        <v>1</v>
      </c>
      <c r="B2" t="inlineStr">
        <is>
          <t>Bán lẻ &amp; Phân phối</t>
        </is>
      </c>
      <c r="C2">
        <f>COUNTIF('2_Nhat_Ky_Theo_Doi_Tuong_Lai'!$G$2:$G$1000, B2)</f>
        <v/>
      </c>
      <c r="D2">
        <f>E2+F2</f>
        <v/>
      </c>
      <c r="E2">
        <f>COUNTIFS('2_Nhat_Ky_Theo_Doi_Tuong_Lai'!$G$2:$G$1000, B2, '2_Nhat_Ky_Theo_Doi_Tuong_Lai'!$AF$2:$AF$1000, "THẮNG")</f>
        <v/>
      </c>
      <c r="F2">
        <f>COUNTIFS('2_Nhat_Ky_Theo_Doi_Tuong_Lai'!$G$2:$G$1000, B2, '2_Nhat_Ky_Theo_Doi_Tuong_Lai'!$AF$2:$AF$1000, "THUA")</f>
        <v/>
      </c>
      <c r="G2">
        <f>IF(D2&gt;0, E2/D2, 0)</f>
        <v/>
      </c>
      <c r="H2">
        <f>IFERROR(AVERAGEIFS('2_Nhat_Ky_Theo_Doi_Tuong_Lai'!$AA$2:$AA$1000, '2_Nhat_Ky_Theo_Doi_Tuong_Lai'!$G$2:$G$1000, B2, '2_Nhat_Ky_Theo_Doi_Tuong_Lai'!$AF$2:$AF$1000, "&lt;&gt;ĐANG CHỜ"), 0)</f>
        <v/>
      </c>
      <c r="I2">
        <f>IFERROR(AVERAGEIFS('2_Nhat_Ky_Theo_Doi_Tuong_Lai'!$AB$2:$AB$1000, '2_Nhat_Ky_Theo_Doi_Tuong_Lai'!$G$2:$G$1000, B2, '2_Nhat_Ky_Theo_Doi_Tuong_Lai'!$AF$2:$AF$1000, "&lt;&gt;ĐANG CHỜ"), 0)</f>
        <v/>
      </c>
      <c r="J2">
        <f>IF(D2=0, "⏳ Đang theo dõi", IF(AND(G2&gt;=0.60, H2&gt;0.01), "🔥 NGÀNH DẪN SÓNG (Tỷ lệ ăn cao)", IF(H2&gt;0, "🟢 Có sinh lời", "🩸 Dòng tiền yếu / Hay xịt")))</f>
        <v/>
      </c>
    </row>
    <row r="3">
      <c r="A3" t="n">
        <v>2</v>
      </c>
      <c r="B3" t="inlineStr">
        <is>
          <t>Bán lẻ &amp; Tiêu dùng</t>
        </is>
      </c>
      <c r="C3">
        <f>COUNTIF('2_Nhat_Ky_Theo_Doi_Tuong_Lai'!$G$2:$G$1000, B3)</f>
        <v/>
      </c>
      <c r="D3">
        <f>E3+F3</f>
        <v/>
      </c>
      <c r="E3">
        <f>COUNTIFS('2_Nhat_Ky_Theo_Doi_Tuong_Lai'!$G$2:$G$1000, B3, '2_Nhat_Ky_Theo_Doi_Tuong_Lai'!$AF$2:$AF$1000, "THẮNG")</f>
        <v/>
      </c>
      <c r="F3">
        <f>COUNTIFS('2_Nhat_Ky_Theo_Doi_Tuong_Lai'!$G$2:$G$1000, B3, '2_Nhat_Ky_Theo_Doi_Tuong_Lai'!$AF$2:$AF$1000, "THUA")</f>
        <v/>
      </c>
      <c r="G3">
        <f>IF(D3&gt;0, E3/D3, 0)</f>
        <v/>
      </c>
      <c r="H3">
        <f>IFERROR(AVERAGEIFS('2_Nhat_Ky_Theo_Doi_Tuong_Lai'!$AA$2:$AA$1000, '2_Nhat_Ky_Theo_Doi_Tuong_Lai'!$G$2:$G$1000, B3, '2_Nhat_Ky_Theo_Doi_Tuong_Lai'!$AF$2:$AF$1000, "&lt;&gt;ĐANG CHỜ"), 0)</f>
        <v/>
      </c>
      <c r="I3">
        <f>IFERROR(AVERAGEIFS('2_Nhat_Ky_Theo_Doi_Tuong_Lai'!$AB$2:$AB$1000, '2_Nhat_Ky_Theo_Doi_Tuong_Lai'!$G$2:$G$1000, B3, '2_Nhat_Ky_Theo_Doi_Tuong_Lai'!$AF$2:$AF$1000, "&lt;&gt;ĐANG CHỜ"), 0)</f>
        <v/>
      </c>
      <c r="J3">
        <f>IF(D3=0, "⏳ Đang theo dõi", IF(AND(G3&gt;=0.60, H3&gt;0.01), "🔥 NGÀNH DẪN SÓNG (Tỷ lệ ăn cao)", IF(H3&gt;0, "🟢 Có sinh lời", "🩸 Dòng tiền yếu / Hay xịt")))</f>
        <v/>
      </c>
    </row>
    <row r="4">
      <c r="A4" t="n">
        <v>3</v>
      </c>
      <c r="B4" t="inlineStr">
        <is>
          <t>BĐS Khu Công Nghiệp</t>
        </is>
      </c>
      <c r="C4">
        <f>COUNTIF('2_Nhat_Ky_Theo_Doi_Tuong_Lai'!$G$2:$G$1000, B4)</f>
        <v/>
      </c>
      <c r="D4">
        <f>E4+F4</f>
        <v/>
      </c>
      <c r="E4">
        <f>COUNTIFS('2_Nhat_Ky_Theo_Doi_Tuong_Lai'!$G$2:$G$1000, B4, '2_Nhat_Ky_Theo_Doi_Tuong_Lai'!$AF$2:$AF$1000, "THẮNG")</f>
        <v/>
      </c>
      <c r="F4">
        <f>COUNTIFS('2_Nhat_Ky_Theo_Doi_Tuong_Lai'!$G$2:$G$1000, B4, '2_Nhat_Ky_Theo_Doi_Tuong_Lai'!$AF$2:$AF$1000, "THUA")</f>
        <v/>
      </c>
      <c r="G4">
        <f>IF(D4&gt;0, E4/D4, 0)</f>
        <v/>
      </c>
      <c r="H4">
        <f>IFERROR(AVERAGEIFS('2_Nhat_Ky_Theo_Doi_Tuong_Lai'!$AA$2:$AA$1000, '2_Nhat_Ky_Theo_Doi_Tuong_Lai'!$G$2:$G$1000, B4, '2_Nhat_Ky_Theo_Doi_Tuong_Lai'!$AF$2:$AF$1000, "&lt;&gt;ĐANG CHỜ"), 0)</f>
        <v/>
      </c>
      <c r="I4">
        <f>IFERROR(AVERAGEIFS('2_Nhat_Ky_Theo_Doi_Tuong_Lai'!$AB$2:$AB$1000, '2_Nhat_Ky_Theo_Doi_Tuong_Lai'!$G$2:$G$1000, B4, '2_Nhat_Ky_Theo_Doi_Tuong_Lai'!$AF$2:$AF$1000, "&lt;&gt;ĐANG CHỜ"), 0)</f>
        <v/>
      </c>
      <c r="J4">
        <f>IF(D4=0, "⏳ Đang theo dõi", IF(AND(G4&gt;=0.60, H4&gt;0.01), "🔥 NGÀNH DẪN SÓNG (Tỷ lệ ăn cao)", IF(H4&gt;0, "🟢 Có sinh lời", "🩸 Dòng tiền yếu / Hay xịt")))</f>
        <v/>
      </c>
    </row>
    <row r="5">
      <c r="A5" t="n">
        <v>4</v>
      </c>
      <c r="B5" t="inlineStr">
        <is>
          <t>Bất động sản Dân dụng</t>
        </is>
      </c>
      <c r="C5">
        <f>COUNTIF('2_Nhat_Ky_Theo_Doi_Tuong_Lai'!$G$2:$G$1000, B5)</f>
        <v/>
      </c>
      <c r="D5">
        <f>E5+F5</f>
        <v/>
      </c>
      <c r="E5">
        <f>COUNTIFS('2_Nhat_Ky_Theo_Doi_Tuong_Lai'!$G$2:$G$1000, B5, '2_Nhat_Ky_Theo_Doi_Tuong_Lai'!$AF$2:$AF$1000, "THẮNG")</f>
        <v/>
      </c>
      <c r="F5">
        <f>COUNTIFS('2_Nhat_Ky_Theo_Doi_Tuong_Lai'!$G$2:$G$1000, B5, '2_Nhat_Ky_Theo_Doi_Tuong_Lai'!$AF$2:$AF$1000, "THUA")</f>
        <v/>
      </c>
      <c r="G5">
        <f>IF(D5&gt;0, E5/D5, 0)</f>
        <v/>
      </c>
      <c r="H5">
        <f>IFERROR(AVERAGEIFS('2_Nhat_Ky_Theo_Doi_Tuong_Lai'!$AA$2:$AA$1000, '2_Nhat_Ky_Theo_Doi_Tuong_Lai'!$G$2:$G$1000, B5, '2_Nhat_Ky_Theo_Doi_Tuong_Lai'!$AF$2:$AF$1000, "&lt;&gt;ĐANG CHỜ"), 0)</f>
        <v/>
      </c>
      <c r="I5">
        <f>IFERROR(AVERAGEIFS('2_Nhat_Ky_Theo_Doi_Tuong_Lai'!$AB$2:$AB$1000, '2_Nhat_Ky_Theo_Doi_Tuong_Lai'!$G$2:$G$1000, B5, '2_Nhat_Ky_Theo_Doi_Tuong_Lai'!$AF$2:$AF$1000, "&lt;&gt;ĐANG CHỜ"), 0)</f>
        <v/>
      </c>
      <c r="J5">
        <f>IF(D5=0, "⏳ Đang theo dõi", IF(AND(G5&gt;=0.60, H5&gt;0.01), "🔥 NGÀNH DẪN SÓNG (Tỷ lệ ăn cao)", IF(H5&gt;0, "🟢 Có sinh lời", "🩸 Dòng tiền yếu / Hay xịt")))</f>
        <v/>
      </c>
    </row>
    <row r="6">
      <c r="A6" t="n">
        <v>5</v>
      </c>
      <c r="B6" t="inlineStr">
        <is>
          <t>Chứng khoán</t>
        </is>
      </c>
      <c r="C6">
        <f>COUNTIF('2_Nhat_Ky_Theo_Doi_Tuong_Lai'!$G$2:$G$1000, B6)</f>
        <v/>
      </c>
      <c r="D6">
        <f>E6+F6</f>
        <v/>
      </c>
      <c r="E6">
        <f>COUNTIFS('2_Nhat_Ky_Theo_Doi_Tuong_Lai'!$G$2:$G$1000, B6, '2_Nhat_Ky_Theo_Doi_Tuong_Lai'!$AF$2:$AF$1000, "THẮNG")</f>
        <v/>
      </c>
      <c r="F6">
        <f>COUNTIFS('2_Nhat_Ky_Theo_Doi_Tuong_Lai'!$G$2:$G$1000, B6, '2_Nhat_Ky_Theo_Doi_Tuong_Lai'!$AF$2:$AF$1000, "THUA")</f>
        <v/>
      </c>
      <c r="G6">
        <f>IF(D6&gt;0, E6/D6, 0)</f>
        <v/>
      </c>
      <c r="H6">
        <f>IFERROR(AVERAGEIFS('2_Nhat_Ky_Theo_Doi_Tuong_Lai'!$AA$2:$AA$1000, '2_Nhat_Ky_Theo_Doi_Tuong_Lai'!$G$2:$G$1000, B6, '2_Nhat_Ky_Theo_Doi_Tuong_Lai'!$AF$2:$AF$1000, "&lt;&gt;ĐANG CHỜ"), 0)</f>
        <v/>
      </c>
      <c r="I6">
        <f>IFERROR(AVERAGEIFS('2_Nhat_Ky_Theo_Doi_Tuong_Lai'!$AB$2:$AB$1000, '2_Nhat_Ky_Theo_Doi_Tuong_Lai'!$G$2:$G$1000, B6, '2_Nhat_Ky_Theo_Doi_Tuong_Lai'!$AF$2:$AF$1000, "&lt;&gt;ĐANG CHỜ"), 0)</f>
        <v/>
      </c>
      <c r="J6">
        <f>IF(D6=0, "⏳ Đang theo dõi", IF(AND(G6&gt;=0.60, H6&gt;0.01), "🔥 NGÀNH DẪN SÓNG (Tỷ lệ ăn cao)", IF(H6&gt;0, "🟢 Có sinh lời", "🩸 Dòng tiền yếu / Hay xịt")))</f>
        <v/>
      </c>
    </row>
    <row r="7">
      <c r="A7" t="n">
        <v>6</v>
      </c>
      <c r="B7" t="inlineStr">
        <is>
          <t>Công nghệ &amp; Phần mềm</t>
        </is>
      </c>
      <c r="C7">
        <f>COUNTIF('2_Nhat_Ky_Theo_Doi_Tuong_Lai'!$G$2:$G$1000, B7)</f>
        <v/>
      </c>
      <c r="D7">
        <f>E7+F7</f>
        <v/>
      </c>
      <c r="E7">
        <f>COUNTIFS('2_Nhat_Ky_Theo_Doi_Tuong_Lai'!$G$2:$G$1000, B7, '2_Nhat_Ky_Theo_Doi_Tuong_Lai'!$AF$2:$AF$1000, "THẮNG")</f>
        <v/>
      </c>
      <c r="F7">
        <f>COUNTIFS('2_Nhat_Ky_Theo_Doi_Tuong_Lai'!$G$2:$G$1000, B7, '2_Nhat_Ky_Theo_Doi_Tuong_Lai'!$AF$2:$AF$1000, "THUA")</f>
        <v/>
      </c>
      <c r="G7">
        <f>IF(D7&gt;0, E7/D7, 0)</f>
        <v/>
      </c>
      <c r="H7">
        <f>IFERROR(AVERAGEIFS('2_Nhat_Ky_Theo_Doi_Tuong_Lai'!$AA$2:$AA$1000, '2_Nhat_Ky_Theo_Doi_Tuong_Lai'!$G$2:$G$1000, B7, '2_Nhat_Ky_Theo_Doi_Tuong_Lai'!$AF$2:$AF$1000, "&lt;&gt;ĐANG CHỜ"), 0)</f>
        <v/>
      </c>
      <c r="I7">
        <f>IFERROR(AVERAGEIFS('2_Nhat_Ky_Theo_Doi_Tuong_Lai'!$AB$2:$AB$1000, '2_Nhat_Ky_Theo_Doi_Tuong_Lai'!$G$2:$G$1000, B7, '2_Nhat_Ky_Theo_Doi_Tuong_Lai'!$AF$2:$AF$1000, "&lt;&gt;ĐANG CHỜ"), 0)</f>
        <v/>
      </c>
      <c r="J7">
        <f>IF(D7=0, "⏳ Đang theo dõi", IF(AND(G7&gt;=0.60, H7&gt;0.01), "🔥 NGÀNH DẪN SÓNG (Tỷ lệ ăn cao)", IF(H7&gt;0, "🟢 Có sinh lời", "🩸 Dòng tiền yếu / Hay xịt")))</f>
        <v/>
      </c>
    </row>
    <row r="8">
      <c r="A8" t="n">
        <v>7</v>
      </c>
      <c r="B8" t="inlineStr">
        <is>
          <t>Công nghệ &amp; Viễn thông</t>
        </is>
      </c>
      <c r="C8">
        <f>COUNTIF('2_Nhat_Ky_Theo_Doi_Tuong_Lai'!$G$2:$G$1000, B8)</f>
        <v/>
      </c>
      <c r="D8">
        <f>E8+F8</f>
        <v/>
      </c>
      <c r="E8">
        <f>COUNTIFS('2_Nhat_Ky_Theo_Doi_Tuong_Lai'!$G$2:$G$1000, B8, '2_Nhat_Ky_Theo_Doi_Tuong_Lai'!$AF$2:$AF$1000, "THẮNG")</f>
        <v/>
      </c>
      <c r="F8">
        <f>COUNTIFS('2_Nhat_Ky_Theo_Doi_Tuong_Lai'!$G$2:$G$1000, B8, '2_Nhat_Ky_Theo_Doi_Tuong_Lai'!$AF$2:$AF$1000, "THUA")</f>
        <v/>
      </c>
      <c r="G8">
        <f>IF(D8&gt;0, E8/D8, 0)</f>
        <v/>
      </c>
      <c r="H8">
        <f>IFERROR(AVERAGEIFS('2_Nhat_Ky_Theo_Doi_Tuong_Lai'!$AA$2:$AA$1000, '2_Nhat_Ky_Theo_Doi_Tuong_Lai'!$G$2:$G$1000, B8, '2_Nhat_Ky_Theo_Doi_Tuong_Lai'!$AF$2:$AF$1000, "&lt;&gt;ĐANG CHỜ"), 0)</f>
        <v/>
      </c>
      <c r="I8">
        <f>IFERROR(AVERAGEIFS('2_Nhat_Ky_Theo_Doi_Tuong_Lai'!$AB$2:$AB$1000, '2_Nhat_Ky_Theo_Doi_Tuong_Lai'!$G$2:$G$1000, B8, '2_Nhat_Ky_Theo_Doi_Tuong_Lai'!$AF$2:$AF$1000, "&lt;&gt;ĐANG CHỜ"), 0)</f>
        <v/>
      </c>
      <c r="J8">
        <f>IF(D8=0, "⏳ Đang theo dõi", IF(AND(G8&gt;=0.60, H8&gt;0.01), "🔥 NGÀNH DẪN SÓNG (Tỷ lệ ăn cao)", IF(H8&gt;0, "🟢 Có sinh lời", "🩸 Dòng tiền yếu / Hay xịt")))</f>
        <v/>
      </c>
    </row>
    <row r="9">
      <c r="A9" t="n">
        <v>8</v>
      </c>
      <c r="B9" t="inlineStr">
        <is>
          <t>Cảng biển &amp; Vận tải</t>
        </is>
      </c>
      <c r="C9">
        <f>COUNTIF('2_Nhat_Ky_Theo_Doi_Tuong_Lai'!$G$2:$G$1000, B9)</f>
        <v/>
      </c>
      <c r="D9">
        <f>E9+F9</f>
        <v/>
      </c>
      <c r="E9">
        <f>COUNTIFS('2_Nhat_Ky_Theo_Doi_Tuong_Lai'!$G$2:$G$1000, B9, '2_Nhat_Ky_Theo_Doi_Tuong_Lai'!$AF$2:$AF$1000, "THẮNG")</f>
        <v/>
      </c>
      <c r="F9">
        <f>COUNTIFS('2_Nhat_Ky_Theo_Doi_Tuong_Lai'!$G$2:$G$1000, B9, '2_Nhat_Ky_Theo_Doi_Tuong_Lai'!$AF$2:$AF$1000, "THUA")</f>
        <v/>
      </c>
      <c r="G9">
        <f>IF(D9&gt;0, E9/D9, 0)</f>
        <v/>
      </c>
      <c r="H9">
        <f>IFERROR(AVERAGEIFS('2_Nhat_Ky_Theo_Doi_Tuong_Lai'!$AA$2:$AA$1000, '2_Nhat_Ky_Theo_Doi_Tuong_Lai'!$G$2:$G$1000, B9, '2_Nhat_Ky_Theo_Doi_Tuong_Lai'!$AF$2:$AF$1000, "&lt;&gt;ĐANG CHỜ"), 0)</f>
        <v/>
      </c>
      <c r="I9">
        <f>IFERROR(AVERAGEIFS('2_Nhat_Ky_Theo_Doi_Tuong_Lai'!$AB$2:$AB$1000, '2_Nhat_Ky_Theo_Doi_Tuong_Lai'!$G$2:$G$1000, B9, '2_Nhat_Ky_Theo_Doi_Tuong_Lai'!$AF$2:$AF$1000, "&lt;&gt;ĐANG CHỜ"), 0)</f>
        <v/>
      </c>
      <c r="J9">
        <f>IF(D9=0, "⏳ Đang theo dõi", IF(AND(G9&gt;=0.60, H9&gt;0.01), "🔥 NGÀNH DẪN SÓNG (Tỷ lệ ăn cao)", IF(H9&gt;0, "🟢 Có sinh lời", "🩸 Dòng tiền yếu / Hay xịt")))</f>
        <v/>
      </c>
    </row>
    <row r="10">
      <c r="A10" t="n">
        <v>9</v>
      </c>
      <c r="B10" t="inlineStr">
        <is>
          <t>Dầu khí &amp; Năng lượng</t>
        </is>
      </c>
      <c r="C10">
        <f>COUNTIF('2_Nhat_Ky_Theo_Doi_Tuong_Lai'!$G$2:$G$1000, B10)</f>
        <v/>
      </c>
      <c r="D10">
        <f>E10+F10</f>
        <v/>
      </c>
      <c r="E10">
        <f>COUNTIFS('2_Nhat_Ky_Theo_Doi_Tuong_Lai'!$G$2:$G$1000, B10, '2_Nhat_Ky_Theo_Doi_Tuong_Lai'!$AF$2:$AF$1000, "THẮNG")</f>
        <v/>
      </c>
      <c r="F10">
        <f>COUNTIFS('2_Nhat_Ky_Theo_Doi_Tuong_Lai'!$G$2:$G$1000, B10, '2_Nhat_Ky_Theo_Doi_Tuong_Lai'!$AF$2:$AF$1000, "THUA")</f>
        <v/>
      </c>
      <c r="G10">
        <f>IF(D10&gt;0, E10/D10, 0)</f>
        <v/>
      </c>
      <c r="H10">
        <f>IFERROR(AVERAGEIFS('2_Nhat_Ky_Theo_Doi_Tuong_Lai'!$AA$2:$AA$1000, '2_Nhat_Ky_Theo_Doi_Tuong_Lai'!$G$2:$G$1000, B10, '2_Nhat_Ky_Theo_Doi_Tuong_Lai'!$AF$2:$AF$1000, "&lt;&gt;ĐANG CHỜ"), 0)</f>
        <v/>
      </c>
      <c r="I10">
        <f>IFERROR(AVERAGEIFS('2_Nhat_Ky_Theo_Doi_Tuong_Lai'!$AB$2:$AB$1000, '2_Nhat_Ky_Theo_Doi_Tuong_Lai'!$G$2:$G$1000, B10, '2_Nhat_Ky_Theo_Doi_Tuong_Lai'!$AF$2:$AF$1000, "&lt;&gt;ĐANG CHỜ"), 0)</f>
        <v/>
      </c>
      <c r="J10">
        <f>IF(D10=0, "⏳ Đang theo dõi", IF(AND(G10&gt;=0.60, H10&gt;0.01), "🔥 NGÀNH DẪN SÓNG (Tỷ lệ ăn cao)", IF(H10&gt;0, "🟢 Có sinh lời", "🩸 Dòng tiền yếu / Hay xịt")))</f>
        <v/>
      </c>
    </row>
    <row r="11">
      <c r="A11" t="n">
        <v>10</v>
      </c>
      <c r="B11" t="inlineStr">
        <is>
          <t>Dịch vụ &amp; Thương mại</t>
        </is>
      </c>
      <c r="C11">
        <f>COUNTIF('2_Nhat_Ky_Theo_Doi_Tuong_Lai'!$G$2:$G$1000, B11)</f>
        <v/>
      </c>
      <c r="D11">
        <f>E11+F11</f>
        <v/>
      </c>
      <c r="E11">
        <f>COUNTIFS('2_Nhat_Ky_Theo_Doi_Tuong_Lai'!$G$2:$G$1000, B11, '2_Nhat_Ky_Theo_Doi_Tuong_Lai'!$AF$2:$AF$1000, "THẮNG")</f>
        <v/>
      </c>
      <c r="F11">
        <f>COUNTIFS('2_Nhat_Ky_Theo_Doi_Tuong_Lai'!$G$2:$G$1000, B11, '2_Nhat_Ky_Theo_Doi_Tuong_Lai'!$AF$2:$AF$1000, "THUA")</f>
        <v/>
      </c>
      <c r="G11">
        <f>IF(D11&gt;0, E11/D11, 0)</f>
        <v/>
      </c>
      <c r="H11">
        <f>IFERROR(AVERAGEIFS('2_Nhat_Ky_Theo_Doi_Tuong_Lai'!$AA$2:$AA$1000, '2_Nhat_Ky_Theo_Doi_Tuong_Lai'!$G$2:$G$1000, B11, '2_Nhat_Ky_Theo_Doi_Tuong_Lai'!$AF$2:$AF$1000, "&lt;&gt;ĐANG CHỜ"), 0)</f>
        <v/>
      </c>
      <c r="I11">
        <f>IFERROR(AVERAGEIFS('2_Nhat_Ky_Theo_Doi_Tuong_Lai'!$AB$2:$AB$1000, '2_Nhat_Ky_Theo_Doi_Tuong_Lai'!$G$2:$G$1000, B11, '2_Nhat_Ky_Theo_Doi_Tuong_Lai'!$AF$2:$AF$1000, "&lt;&gt;ĐANG CHỜ"), 0)</f>
        <v/>
      </c>
      <c r="J11">
        <f>IF(D11=0, "⏳ Đang theo dõi", IF(AND(G11&gt;=0.60, H11&gt;0.01), "🔥 NGÀNH DẪN SÓNG (Tỷ lệ ăn cao)", IF(H11&gt;0, "🟢 Có sinh lời", "🩸 Dòng tiền yếu / Hay xịt")))</f>
        <v/>
      </c>
    </row>
    <row r="12">
      <c r="A12" t="n">
        <v>11</v>
      </c>
      <c r="B12" t="inlineStr">
        <is>
          <t>Dịch vụ Tiêu dùng</t>
        </is>
      </c>
      <c r="C12">
        <f>COUNTIF('2_Nhat_Ky_Theo_Doi_Tuong_Lai'!$G$2:$G$1000, B12)</f>
        <v/>
      </c>
      <c r="D12">
        <f>E12+F12</f>
        <v/>
      </c>
      <c r="E12">
        <f>COUNTIFS('2_Nhat_Ky_Theo_Doi_Tuong_Lai'!$G$2:$G$1000, B12, '2_Nhat_Ky_Theo_Doi_Tuong_Lai'!$AF$2:$AF$1000, "THẮNG")</f>
        <v/>
      </c>
      <c r="F12">
        <f>COUNTIFS('2_Nhat_Ky_Theo_Doi_Tuong_Lai'!$G$2:$G$1000, B12, '2_Nhat_Ky_Theo_Doi_Tuong_Lai'!$AF$2:$AF$1000, "THUA")</f>
        <v/>
      </c>
      <c r="G12">
        <f>IF(D12&gt;0, E12/D12, 0)</f>
        <v/>
      </c>
      <c r="H12">
        <f>IFERROR(AVERAGEIFS('2_Nhat_Ky_Theo_Doi_Tuong_Lai'!$AA$2:$AA$1000, '2_Nhat_Ky_Theo_Doi_Tuong_Lai'!$G$2:$G$1000, B12, '2_Nhat_Ky_Theo_Doi_Tuong_Lai'!$AF$2:$AF$1000, "&lt;&gt;ĐANG CHỜ"), 0)</f>
        <v/>
      </c>
      <c r="I12">
        <f>IFERROR(AVERAGEIFS('2_Nhat_Ky_Theo_Doi_Tuong_Lai'!$AB$2:$AB$1000, '2_Nhat_Ky_Theo_Doi_Tuong_Lai'!$G$2:$G$1000, B12, '2_Nhat_Ky_Theo_Doi_Tuong_Lai'!$AF$2:$AF$1000, "&lt;&gt;ĐANG CHỜ"), 0)</f>
        <v/>
      </c>
      <c r="J12">
        <f>IF(D12=0, "⏳ Đang theo dõi", IF(AND(G12&gt;=0.60, H12&gt;0.01), "🔥 NGÀNH DẪN SÓNG (Tỷ lệ ăn cao)", IF(H12&gt;0, "🟢 Có sinh lời", "🩸 Dòng tiền yếu / Hay xịt")))</f>
        <v/>
      </c>
    </row>
    <row r="13">
      <c r="A13" t="n">
        <v>12</v>
      </c>
      <c r="B13" t="inlineStr">
        <is>
          <t>Hàng tiêu dùng</t>
        </is>
      </c>
      <c r="C13">
        <f>COUNTIF('2_Nhat_Ky_Theo_Doi_Tuong_Lai'!$G$2:$G$1000, B13)</f>
        <v/>
      </c>
      <c r="D13">
        <f>E13+F13</f>
        <v/>
      </c>
      <c r="E13">
        <f>COUNTIFS('2_Nhat_Ky_Theo_Doi_Tuong_Lai'!$G$2:$G$1000, B13, '2_Nhat_Ky_Theo_Doi_Tuong_Lai'!$AF$2:$AF$1000, "THẮNG")</f>
        <v/>
      </c>
      <c r="F13">
        <f>COUNTIFS('2_Nhat_Ky_Theo_Doi_Tuong_Lai'!$G$2:$G$1000, B13, '2_Nhat_Ky_Theo_Doi_Tuong_Lai'!$AF$2:$AF$1000, "THUA")</f>
        <v/>
      </c>
      <c r="G13">
        <f>IF(D13&gt;0, E13/D13, 0)</f>
        <v/>
      </c>
      <c r="H13">
        <f>IFERROR(AVERAGEIFS('2_Nhat_Ky_Theo_Doi_Tuong_Lai'!$AA$2:$AA$1000, '2_Nhat_Ky_Theo_Doi_Tuong_Lai'!$G$2:$G$1000, B13, '2_Nhat_Ky_Theo_Doi_Tuong_Lai'!$AF$2:$AF$1000, "&lt;&gt;ĐANG CHỜ"), 0)</f>
        <v/>
      </c>
      <c r="I13">
        <f>IFERROR(AVERAGEIFS('2_Nhat_Ky_Theo_Doi_Tuong_Lai'!$AB$2:$AB$1000, '2_Nhat_Ky_Theo_Doi_Tuong_Lai'!$G$2:$G$1000, B13, '2_Nhat_Ky_Theo_Doi_Tuong_Lai'!$AF$2:$AF$1000, "&lt;&gt;ĐANG CHỜ"), 0)</f>
        <v/>
      </c>
      <c r="J13">
        <f>IF(D13=0, "⏳ Đang theo dõi", IF(AND(G13&gt;=0.60, H13&gt;0.01), "🔥 NGÀNH DẪN SÓNG (Tỷ lệ ăn cao)", IF(H13&gt;0, "🟢 Có sinh lời", "🩸 Dòng tiền yếu / Hay xịt")))</f>
        <v/>
      </c>
    </row>
    <row r="14">
      <c r="A14" t="n">
        <v>13</v>
      </c>
      <c r="B14" t="inlineStr">
        <is>
          <t>Hóa chất &amp; Chế biến</t>
        </is>
      </c>
      <c r="C14">
        <f>COUNTIF('2_Nhat_Ky_Theo_Doi_Tuong_Lai'!$G$2:$G$1000, B14)</f>
        <v/>
      </c>
      <c r="D14">
        <f>E14+F14</f>
        <v/>
      </c>
      <c r="E14">
        <f>COUNTIFS('2_Nhat_Ky_Theo_Doi_Tuong_Lai'!$G$2:$G$1000, B14, '2_Nhat_Ky_Theo_Doi_Tuong_Lai'!$AF$2:$AF$1000, "THẮNG")</f>
        <v/>
      </c>
      <c r="F14">
        <f>COUNTIFS('2_Nhat_Ky_Theo_Doi_Tuong_Lai'!$G$2:$G$1000, B14, '2_Nhat_Ky_Theo_Doi_Tuong_Lai'!$AF$2:$AF$1000, "THUA")</f>
        <v/>
      </c>
      <c r="G14">
        <f>IF(D14&gt;0, E14/D14, 0)</f>
        <v/>
      </c>
      <c r="H14">
        <f>IFERROR(AVERAGEIFS('2_Nhat_Ky_Theo_Doi_Tuong_Lai'!$AA$2:$AA$1000, '2_Nhat_Ky_Theo_Doi_Tuong_Lai'!$G$2:$G$1000, B14, '2_Nhat_Ky_Theo_Doi_Tuong_Lai'!$AF$2:$AF$1000, "&lt;&gt;ĐANG CHỜ"), 0)</f>
        <v/>
      </c>
      <c r="I14">
        <f>IFERROR(AVERAGEIFS('2_Nhat_Ky_Theo_Doi_Tuong_Lai'!$AB$2:$AB$1000, '2_Nhat_Ky_Theo_Doi_Tuong_Lai'!$G$2:$G$1000, B14, '2_Nhat_Ky_Theo_Doi_Tuong_Lai'!$AF$2:$AF$1000, "&lt;&gt;ĐANG CHỜ"), 0)</f>
        <v/>
      </c>
      <c r="J14">
        <f>IF(D14=0, "⏳ Đang theo dõi", IF(AND(G14&gt;=0.60, H14&gt;0.01), "🔥 NGÀNH DẪN SÓNG (Tỷ lệ ăn cao)", IF(H14&gt;0, "🟢 Có sinh lời", "🩸 Dòng tiền yếu / Hay xịt")))</f>
        <v/>
      </c>
    </row>
    <row r="15">
      <c r="A15" t="n">
        <v>14</v>
      </c>
      <c r="B15" t="inlineStr">
        <is>
          <t>Hóa chất &amp; Phân bón</t>
        </is>
      </c>
      <c r="C15">
        <f>COUNTIF('2_Nhat_Ky_Theo_Doi_Tuong_Lai'!$G$2:$G$1000, B15)</f>
        <v/>
      </c>
      <c r="D15">
        <f>E15+F15</f>
        <v/>
      </c>
      <c r="E15">
        <f>COUNTIFS('2_Nhat_Ky_Theo_Doi_Tuong_Lai'!$G$2:$G$1000, B15, '2_Nhat_Ky_Theo_Doi_Tuong_Lai'!$AF$2:$AF$1000, "THẮNG")</f>
        <v/>
      </c>
      <c r="F15">
        <f>COUNTIFS('2_Nhat_Ky_Theo_Doi_Tuong_Lai'!$G$2:$G$1000, B15, '2_Nhat_Ky_Theo_Doi_Tuong_Lai'!$AF$2:$AF$1000, "THUA")</f>
        <v/>
      </c>
      <c r="G15">
        <f>IF(D15&gt;0, E15/D15, 0)</f>
        <v/>
      </c>
      <c r="H15">
        <f>IFERROR(AVERAGEIFS('2_Nhat_Ky_Theo_Doi_Tuong_Lai'!$AA$2:$AA$1000, '2_Nhat_Ky_Theo_Doi_Tuong_Lai'!$G$2:$G$1000, B15, '2_Nhat_Ky_Theo_Doi_Tuong_Lai'!$AF$2:$AF$1000, "&lt;&gt;ĐANG CHỜ"), 0)</f>
        <v/>
      </c>
      <c r="I15">
        <f>IFERROR(AVERAGEIFS('2_Nhat_Ky_Theo_Doi_Tuong_Lai'!$AB$2:$AB$1000, '2_Nhat_Ky_Theo_Doi_Tuong_Lai'!$G$2:$G$1000, B15, '2_Nhat_Ky_Theo_Doi_Tuong_Lai'!$AF$2:$AF$1000, "&lt;&gt;ĐANG CHỜ"), 0)</f>
        <v/>
      </c>
      <c r="J15">
        <f>IF(D15=0, "⏳ Đang theo dõi", IF(AND(G15&gt;=0.60, H15&gt;0.01), "🔥 NGÀNH DẪN SÓNG (Tỷ lệ ăn cao)", IF(H15&gt;0, "🟢 Có sinh lời", "🩸 Dòng tiền yếu / Hay xịt")))</f>
        <v/>
      </c>
    </row>
    <row r="16">
      <c r="A16" t="n">
        <v>15</v>
      </c>
      <c r="B16" t="inlineStr">
        <is>
          <t>Khai khoáng &amp; VLXD</t>
        </is>
      </c>
      <c r="C16">
        <f>COUNTIF('2_Nhat_Ky_Theo_Doi_Tuong_Lai'!$G$2:$G$1000, B16)</f>
        <v/>
      </c>
      <c r="D16">
        <f>E16+F16</f>
        <v/>
      </c>
      <c r="E16">
        <f>COUNTIFS('2_Nhat_Ky_Theo_Doi_Tuong_Lai'!$G$2:$G$1000, B16, '2_Nhat_Ky_Theo_Doi_Tuong_Lai'!$AF$2:$AF$1000, "THẮNG")</f>
        <v/>
      </c>
      <c r="F16">
        <f>COUNTIFS('2_Nhat_Ky_Theo_Doi_Tuong_Lai'!$G$2:$G$1000, B16, '2_Nhat_Ky_Theo_Doi_Tuong_Lai'!$AF$2:$AF$1000, "THUA")</f>
        <v/>
      </c>
      <c r="G16">
        <f>IF(D16&gt;0, E16/D16, 0)</f>
        <v/>
      </c>
      <c r="H16">
        <f>IFERROR(AVERAGEIFS('2_Nhat_Ky_Theo_Doi_Tuong_Lai'!$AA$2:$AA$1000, '2_Nhat_Ky_Theo_Doi_Tuong_Lai'!$G$2:$G$1000, B16, '2_Nhat_Ky_Theo_Doi_Tuong_Lai'!$AF$2:$AF$1000, "&lt;&gt;ĐANG CHỜ"), 0)</f>
        <v/>
      </c>
      <c r="I16">
        <f>IFERROR(AVERAGEIFS('2_Nhat_Ky_Theo_Doi_Tuong_Lai'!$AB$2:$AB$1000, '2_Nhat_Ky_Theo_Doi_Tuong_Lai'!$G$2:$G$1000, B16, '2_Nhat_Ky_Theo_Doi_Tuong_Lai'!$AF$2:$AF$1000, "&lt;&gt;ĐANG CHỜ"), 0)</f>
        <v/>
      </c>
      <c r="J16">
        <f>IF(D16=0, "⏳ Đang theo dõi", IF(AND(G16&gt;=0.60, H16&gt;0.01), "🔥 NGÀNH DẪN SÓNG (Tỷ lệ ăn cao)", IF(H16&gt;0, "🟢 Có sinh lời", "🩸 Dòng tiền yếu / Hay xịt")))</f>
        <v/>
      </c>
    </row>
    <row r="17">
      <c r="A17" t="n">
        <v>16</v>
      </c>
      <c r="B17" t="inlineStr">
        <is>
          <t>Ngân hàng</t>
        </is>
      </c>
      <c r="C17">
        <f>COUNTIF('2_Nhat_Ky_Theo_Doi_Tuong_Lai'!$G$2:$G$1000, B17)</f>
        <v/>
      </c>
      <c r="D17">
        <f>E17+F17</f>
        <v/>
      </c>
      <c r="E17">
        <f>COUNTIFS('2_Nhat_Ky_Theo_Doi_Tuong_Lai'!$G$2:$G$1000, B17, '2_Nhat_Ky_Theo_Doi_Tuong_Lai'!$AF$2:$AF$1000, "THẮNG")</f>
        <v/>
      </c>
      <c r="F17">
        <f>COUNTIFS('2_Nhat_Ky_Theo_Doi_Tuong_Lai'!$G$2:$G$1000, B17, '2_Nhat_Ky_Theo_Doi_Tuong_Lai'!$AF$2:$AF$1000, "THUA")</f>
        <v/>
      </c>
      <c r="G17">
        <f>IF(D17&gt;0, E17/D17, 0)</f>
        <v/>
      </c>
      <c r="H17">
        <f>IFERROR(AVERAGEIFS('2_Nhat_Ky_Theo_Doi_Tuong_Lai'!$AA$2:$AA$1000, '2_Nhat_Ky_Theo_Doi_Tuong_Lai'!$G$2:$G$1000, B17, '2_Nhat_Ky_Theo_Doi_Tuong_Lai'!$AF$2:$AF$1000, "&lt;&gt;ĐANG CHỜ"), 0)</f>
        <v/>
      </c>
      <c r="I17">
        <f>IFERROR(AVERAGEIFS('2_Nhat_Ky_Theo_Doi_Tuong_Lai'!$AB$2:$AB$1000, '2_Nhat_Ky_Theo_Doi_Tuong_Lai'!$G$2:$G$1000, B17, '2_Nhat_Ky_Theo_Doi_Tuong_Lai'!$AF$2:$AF$1000, "&lt;&gt;ĐANG CHỜ"), 0)</f>
        <v/>
      </c>
      <c r="J17">
        <f>IF(D17=0, "⏳ Đang theo dõi", IF(AND(G17&gt;=0.60, H17&gt;0.01), "🔥 NGÀNH DẪN SÓNG (Tỷ lệ ăn cao)", IF(H17&gt;0, "🟢 Có sinh lời", "🩸 Dòng tiền yếu / Hay xịt")))</f>
        <v/>
      </c>
    </row>
    <row r="18">
      <c r="A18" t="n">
        <v>17</v>
      </c>
      <c r="B18" t="inlineStr">
        <is>
          <t>Sản xuất &amp; Khác</t>
        </is>
      </c>
      <c r="C18">
        <f>COUNTIF('2_Nhat_Ky_Theo_Doi_Tuong_Lai'!$G$2:$G$1000, B18)</f>
        <v/>
      </c>
      <c r="D18">
        <f>E18+F18</f>
        <v/>
      </c>
      <c r="E18">
        <f>COUNTIFS('2_Nhat_Ky_Theo_Doi_Tuong_Lai'!$G$2:$G$1000, B18, '2_Nhat_Ky_Theo_Doi_Tuong_Lai'!$AF$2:$AF$1000, "THẮNG")</f>
        <v/>
      </c>
      <c r="F18">
        <f>COUNTIFS('2_Nhat_Ky_Theo_Doi_Tuong_Lai'!$G$2:$G$1000, B18, '2_Nhat_Ky_Theo_Doi_Tuong_Lai'!$AF$2:$AF$1000, "THUA")</f>
        <v/>
      </c>
      <c r="G18">
        <f>IF(D18&gt;0, E18/D18, 0)</f>
        <v/>
      </c>
      <c r="H18">
        <f>IFERROR(AVERAGEIFS('2_Nhat_Ky_Theo_Doi_Tuong_Lai'!$AA$2:$AA$1000, '2_Nhat_Ky_Theo_Doi_Tuong_Lai'!$G$2:$G$1000, B18, '2_Nhat_Ky_Theo_Doi_Tuong_Lai'!$AF$2:$AF$1000, "&lt;&gt;ĐANG CHỜ"), 0)</f>
        <v/>
      </c>
      <c r="I18">
        <f>IFERROR(AVERAGEIFS('2_Nhat_Ky_Theo_Doi_Tuong_Lai'!$AB$2:$AB$1000, '2_Nhat_Ky_Theo_Doi_Tuong_Lai'!$G$2:$G$1000, B18, '2_Nhat_Ky_Theo_Doi_Tuong_Lai'!$AF$2:$AF$1000, "&lt;&gt;ĐANG CHỜ"), 0)</f>
        <v/>
      </c>
      <c r="J18">
        <f>IF(D18=0, "⏳ Đang theo dõi", IF(AND(G18&gt;=0.60, H18&gt;0.01), "🔥 NGÀNH DẪN SÓNG (Tỷ lệ ăn cao)", IF(H18&gt;0, "🟢 Có sinh lời", "🩸 Dòng tiền yếu / Hay xịt")))</f>
        <v/>
      </c>
    </row>
    <row r="19">
      <c r="A19" t="n">
        <v>18</v>
      </c>
      <c r="B19" t="inlineStr">
        <is>
          <t>Sản xuất Công nghiệp</t>
        </is>
      </c>
      <c r="C19">
        <f>COUNTIF('2_Nhat_Ky_Theo_Doi_Tuong_Lai'!$G$2:$G$1000, B19)</f>
        <v/>
      </c>
      <c r="D19">
        <f>E19+F19</f>
        <v/>
      </c>
      <c r="E19">
        <f>COUNTIFS('2_Nhat_Ky_Theo_Doi_Tuong_Lai'!$G$2:$G$1000, B19, '2_Nhat_Ky_Theo_Doi_Tuong_Lai'!$AF$2:$AF$1000, "THẮNG")</f>
        <v/>
      </c>
      <c r="F19">
        <f>COUNTIFS('2_Nhat_Ky_Theo_Doi_Tuong_Lai'!$G$2:$G$1000, B19, '2_Nhat_Ky_Theo_Doi_Tuong_Lai'!$AF$2:$AF$1000, "THUA")</f>
        <v/>
      </c>
      <c r="G19">
        <f>IF(D19&gt;0, E19/D19, 0)</f>
        <v/>
      </c>
      <c r="H19">
        <f>IFERROR(AVERAGEIFS('2_Nhat_Ky_Theo_Doi_Tuong_Lai'!$AA$2:$AA$1000, '2_Nhat_Ky_Theo_Doi_Tuong_Lai'!$G$2:$G$1000, B19, '2_Nhat_Ky_Theo_Doi_Tuong_Lai'!$AF$2:$AF$1000, "&lt;&gt;ĐANG CHỜ"), 0)</f>
        <v/>
      </c>
      <c r="I19">
        <f>IFERROR(AVERAGEIFS('2_Nhat_Ky_Theo_Doi_Tuong_Lai'!$AB$2:$AB$1000, '2_Nhat_Ky_Theo_Doi_Tuong_Lai'!$G$2:$G$1000, B19, '2_Nhat_Ky_Theo_Doi_Tuong_Lai'!$AF$2:$AF$1000, "&lt;&gt;ĐANG CHỜ"), 0)</f>
        <v/>
      </c>
      <c r="J19">
        <f>IF(D19=0, "⏳ Đang theo dõi", IF(AND(G19&gt;=0.60, H19&gt;0.01), "🔥 NGÀNH DẪN SÓNG (Tỷ lệ ăn cao)", IF(H19&gt;0, "🟢 Có sinh lời", "🩸 Dòng tiền yếu / Hay xịt")))</f>
        <v/>
      </c>
    </row>
    <row r="20">
      <c r="A20" t="n">
        <v>19</v>
      </c>
      <c r="B20" t="inlineStr">
        <is>
          <t>Thép &amp; VLXD</t>
        </is>
      </c>
      <c r="C20">
        <f>COUNTIF('2_Nhat_Ky_Theo_Doi_Tuong_Lai'!$G$2:$G$1000, B20)</f>
        <v/>
      </c>
      <c r="D20">
        <f>E20+F20</f>
        <v/>
      </c>
      <c r="E20">
        <f>COUNTIFS('2_Nhat_Ky_Theo_Doi_Tuong_Lai'!$G$2:$G$1000, B20, '2_Nhat_Ky_Theo_Doi_Tuong_Lai'!$AF$2:$AF$1000, "THẮNG")</f>
        <v/>
      </c>
      <c r="F20">
        <f>COUNTIFS('2_Nhat_Ky_Theo_Doi_Tuong_Lai'!$G$2:$G$1000, B20, '2_Nhat_Ky_Theo_Doi_Tuong_Lai'!$AF$2:$AF$1000, "THUA")</f>
        <v/>
      </c>
      <c r="G20">
        <f>IF(D20&gt;0, E20/D20, 0)</f>
        <v/>
      </c>
      <c r="H20">
        <f>IFERROR(AVERAGEIFS('2_Nhat_Ky_Theo_Doi_Tuong_Lai'!$AA$2:$AA$1000, '2_Nhat_Ky_Theo_Doi_Tuong_Lai'!$G$2:$G$1000, B20, '2_Nhat_Ky_Theo_Doi_Tuong_Lai'!$AF$2:$AF$1000, "&lt;&gt;ĐANG CHỜ"), 0)</f>
        <v/>
      </c>
      <c r="I20">
        <f>IFERROR(AVERAGEIFS('2_Nhat_Ky_Theo_Doi_Tuong_Lai'!$AB$2:$AB$1000, '2_Nhat_Ky_Theo_Doi_Tuong_Lai'!$G$2:$G$1000, B20, '2_Nhat_Ky_Theo_Doi_Tuong_Lai'!$AF$2:$AF$1000, "&lt;&gt;ĐANG CHỜ"), 0)</f>
        <v/>
      </c>
      <c r="J20">
        <f>IF(D20=0, "⏳ Đang theo dõi", IF(AND(G20&gt;=0.60, H20&gt;0.01), "🔥 NGÀNH DẪN SÓNG (Tỷ lệ ăn cao)", IF(H20&gt;0, "🟢 Có sinh lời", "🩸 Dòng tiền yếu / Hay xịt")))</f>
        <v/>
      </c>
    </row>
    <row r="21">
      <c r="A21" t="n">
        <v>20</v>
      </c>
      <c r="B21" t="inlineStr">
        <is>
          <t>Thủy sản &amp; Xuất khẩu</t>
        </is>
      </c>
      <c r="C21">
        <f>COUNTIF('2_Nhat_Ky_Theo_Doi_Tuong_Lai'!$G$2:$G$1000, B21)</f>
        <v/>
      </c>
      <c r="D21">
        <f>E21+F21</f>
        <v/>
      </c>
      <c r="E21">
        <f>COUNTIFS('2_Nhat_Ky_Theo_Doi_Tuong_Lai'!$G$2:$G$1000, B21, '2_Nhat_Ky_Theo_Doi_Tuong_Lai'!$AF$2:$AF$1000, "THẮNG")</f>
        <v/>
      </c>
      <c r="F21">
        <f>COUNTIFS('2_Nhat_Ky_Theo_Doi_Tuong_Lai'!$G$2:$G$1000, B21, '2_Nhat_Ky_Theo_Doi_Tuong_Lai'!$AF$2:$AF$1000, "THUA")</f>
        <v/>
      </c>
      <c r="G21">
        <f>IF(D21&gt;0, E21/D21, 0)</f>
        <v/>
      </c>
      <c r="H21">
        <f>IFERROR(AVERAGEIFS('2_Nhat_Ky_Theo_Doi_Tuong_Lai'!$AA$2:$AA$1000, '2_Nhat_Ky_Theo_Doi_Tuong_Lai'!$G$2:$G$1000, B21, '2_Nhat_Ky_Theo_Doi_Tuong_Lai'!$AF$2:$AF$1000, "&lt;&gt;ĐANG CHỜ"), 0)</f>
        <v/>
      </c>
      <c r="I21">
        <f>IFERROR(AVERAGEIFS('2_Nhat_Ky_Theo_Doi_Tuong_Lai'!$AB$2:$AB$1000, '2_Nhat_Ky_Theo_Doi_Tuong_Lai'!$G$2:$G$1000, B21, '2_Nhat_Ky_Theo_Doi_Tuong_Lai'!$AF$2:$AF$1000, "&lt;&gt;ĐANG CHỜ"), 0)</f>
        <v/>
      </c>
      <c r="J21">
        <f>IF(D21=0, "⏳ Đang theo dõi", IF(AND(G21&gt;=0.60, H21&gt;0.01), "🔥 NGÀNH DẪN SÓNG (Tỷ lệ ăn cao)", IF(H21&gt;0, "🟢 Có sinh lời", "🩸 Dòng tiền yếu / Hay xịt")))</f>
        <v/>
      </c>
    </row>
    <row r="22">
      <c r="A22" t="n">
        <v>21</v>
      </c>
      <c r="B22" t="inlineStr">
        <is>
          <t>Thực phẩm &amp; Tiêu dùng</t>
        </is>
      </c>
      <c r="C22">
        <f>COUNTIF('2_Nhat_Ky_Theo_Doi_Tuong_Lai'!$G$2:$G$1000, B22)</f>
        <v/>
      </c>
      <c r="D22">
        <f>E22+F22</f>
        <v/>
      </c>
      <c r="E22">
        <f>COUNTIFS('2_Nhat_Ky_Theo_Doi_Tuong_Lai'!$G$2:$G$1000, B22, '2_Nhat_Ky_Theo_Doi_Tuong_Lai'!$AF$2:$AF$1000, "THẮNG")</f>
        <v/>
      </c>
      <c r="F22">
        <f>COUNTIFS('2_Nhat_Ky_Theo_Doi_Tuong_Lai'!$G$2:$G$1000, B22, '2_Nhat_Ky_Theo_Doi_Tuong_Lai'!$AF$2:$AF$1000, "THUA")</f>
        <v/>
      </c>
      <c r="G22">
        <f>IF(D22&gt;0, E22/D22, 0)</f>
        <v/>
      </c>
      <c r="H22">
        <f>IFERROR(AVERAGEIFS('2_Nhat_Ky_Theo_Doi_Tuong_Lai'!$AA$2:$AA$1000, '2_Nhat_Ky_Theo_Doi_Tuong_Lai'!$G$2:$G$1000, B22, '2_Nhat_Ky_Theo_Doi_Tuong_Lai'!$AF$2:$AF$1000, "&lt;&gt;ĐANG CHỜ"), 0)</f>
        <v/>
      </c>
      <c r="I22">
        <f>IFERROR(AVERAGEIFS('2_Nhat_Ky_Theo_Doi_Tuong_Lai'!$AB$2:$AB$1000, '2_Nhat_Ky_Theo_Doi_Tuong_Lai'!$G$2:$G$1000, B22, '2_Nhat_Ky_Theo_Doi_Tuong_Lai'!$AF$2:$AF$1000, "&lt;&gt;ĐANG CHỜ"), 0)</f>
        <v/>
      </c>
      <c r="J22">
        <f>IF(D22=0, "⏳ Đang theo dõi", IF(AND(G22&gt;=0.60, H22&gt;0.01), "🔥 NGÀNH DẪN SÓNG (Tỷ lệ ăn cao)", IF(H22&gt;0, "🟢 Có sinh lời", "🩸 Dòng tiền yếu / Hay xịt")))</f>
        <v/>
      </c>
    </row>
    <row r="23">
      <c r="A23" t="n">
        <v>22</v>
      </c>
      <c r="B23" t="inlineStr">
        <is>
          <t>Viễn thông</t>
        </is>
      </c>
      <c r="C23">
        <f>COUNTIF('2_Nhat_Ky_Theo_Doi_Tuong_Lai'!$G$2:$G$1000, B23)</f>
        <v/>
      </c>
      <c r="D23">
        <f>E23+F23</f>
        <v/>
      </c>
      <c r="E23">
        <f>COUNTIFS('2_Nhat_Ky_Theo_Doi_Tuong_Lai'!$G$2:$G$1000, B23, '2_Nhat_Ky_Theo_Doi_Tuong_Lai'!$AF$2:$AF$1000, "THẮNG")</f>
        <v/>
      </c>
      <c r="F23">
        <f>COUNTIFS('2_Nhat_Ky_Theo_Doi_Tuong_Lai'!$G$2:$G$1000, B23, '2_Nhat_Ky_Theo_Doi_Tuong_Lai'!$AF$2:$AF$1000, "THUA")</f>
        <v/>
      </c>
      <c r="G23">
        <f>IF(D23&gt;0, E23/D23, 0)</f>
        <v/>
      </c>
      <c r="H23">
        <f>IFERROR(AVERAGEIFS('2_Nhat_Ky_Theo_Doi_Tuong_Lai'!$AA$2:$AA$1000, '2_Nhat_Ky_Theo_Doi_Tuong_Lai'!$G$2:$G$1000, B23, '2_Nhat_Ky_Theo_Doi_Tuong_Lai'!$AF$2:$AF$1000, "&lt;&gt;ĐANG CHỜ"), 0)</f>
        <v/>
      </c>
      <c r="I23">
        <f>IFERROR(AVERAGEIFS('2_Nhat_Ky_Theo_Doi_Tuong_Lai'!$AB$2:$AB$1000, '2_Nhat_Ky_Theo_Doi_Tuong_Lai'!$G$2:$G$1000, B23, '2_Nhat_Ky_Theo_Doi_Tuong_Lai'!$AF$2:$AF$1000, "&lt;&gt;ĐANG CHỜ"), 0)</f>
        <v/>
      </c>
      <c r="J23">
        <f>IF(D23=0, "⏳ Đang theo dõi", IF(AND(G23&gt;=0.60, H23&gt;0.01), "🔥 NGÀNH DẪN SÓNG (Tỷ lệ ăn cao)", IF(H23&gt;0, "🟢 Có sinh lời", "🩸 Dòng tiền yếu / Hay xịt")))</f>
        <v/>
      </c>
    </row>
    <row r="24">
      <c r="A24" t="n">
        <v>23</v>
      </c>
      <c r="B24" t="inlineStr">
        <is>
          <t>Y tế &amp; Dược phẩm</t>
        </is>
      </c>
      <c r="C24">
        <f>COUNTIF('2_Nhat_Ky_Theo_Doi_Tuong_Lai'!$G$2:$G$1000, B24)</f>
        <v/>
      </c>
      <c r="D24">
        <f>E24+F24</f>
        <v/>
      </c>
      <c r="E24">
        <f>COUNTIFS('2_Nhat_Ky_Theo_Doi_Tuong_Lai'!$G$2:$G$1000, B24, '2_Nhat_Ky_Theo_Doi_Tuong_Lai'!$AF$2:$AF$1000, "THẮNG")</f>
        <v/>
      </c>
      <c r="F24">
        <f>COUNTIFS('2_Nhat_Ky_Theo_Doi_Tuong_Lai'!$G$2:$G$1000, B24, '2_Nhat_Ky_Theo_Doi_Tuong_Lai'!$AF$2:$AF$1000, "THUA")</f>
        <v/>
      </c>
      <c r="G24">
        <f>IF(D24&gt;0, E24/D24, 0)</f>
        <v/>
      </c>
      <c r="H24">
        <f>IFERROR(AVERAGEIFS('2_Nhat_Ky_Theo_Doi_Tuong_Lai'!$AA$2:$AA$1000, '2_Nhat_Ky_Theo_Doi_Tuong_Lai'!$G$2:$G$1000, B24, '2_Nhat_Ky_Theo_Doi_Tuong_Lai'!$AF$2:$AF$1000, "&lt;&gt;ĐANG CHỜ"), 0)</f>
        <v/>
      </c>
      <c r="I24">
        <f>IFERROR(AVERAGEIFS('2_Nhat_Ky_Theo_Doi_Tuong_Lai'!$AB$2:$AB$1000, '2_Nhat_Ky_Theo_Doi_Tuong_Lai'!$G$2:$G$1000, B24, '2_Nhat_Ky_Theo_Doi_Tuong_Lai'!$AF$2:$AF$1000, "&lt;&gt;ĐANG CHỜ"), 0)</f>
        <v/>
      </c>
      <c r="J24">
        <f>IF(D24=0, "⏳ Đang theo dõi", IF(AND(G24&gt;=0.60, H24&gt;0.01), "🔥 NGÀNH DẪN SÓNG (Tỷ lệ ăn cao)", IF(H24&gt;0, "🟢 Có sinh lời", "🩸 Dòng tiền yếu / Hay xịt")))</f>
        <v/>
      </c>
    </row>
    <row r="25">
      <c r="A25" t="n">
        <v>24</v>
      </c>
      <c r="B25" t="inlineStr">
        <is>
          <t>Điện &amp; Năng lượng</t>
        </is>
      </c>
      <c r="C25">
        <f>COUNTIF('2_Nhat_Ky_Theo_Doi_Tuong_Lai'!$G$2:$G$1000, B25)</f>
        <v/>
      </c>
      <c r="D25">
        <f>E25+F25</f>
        <v/>
      </c>
      <c r="E25">
        <f>COUNTIFS('2_Nhat_Ky_Theo_Doi_Tuong_Lai'!$G$2:$G$1000, B25, '2_Nhat_Ky_Theo_Doi_Tuong_Lai'!$AF$2:$AF$1000, "THẮNG")</f>
        <v/>
      </c>
      <c r="F25">
        <f>COUNTIFS('2_Nhat_Ky_Theo_Doi_Tuong_Lai'!$G$2:$G$1000, B25, '2_Nhat_Ky_Theo_Doi_Tuong_Lai'!$AF$2:$AF$1000, "THUA")</f>
        <v/>
      </c>
      <c r="G25">
        <f>IF(D25&gt;0, E25/D25, 0)</f>
        <v/>
      </c>
      <c r="H25">
        <f>IFERROR(AVERAGEIFS('2_Nhat_Ky_Theo_Doi_Tuong_Lai'!$AA$2:$AA$1000, '2_Nhat_Ky_Theo_Doi_Tuong_Lai'!$G$2:$G$1000, B25, '2_Nhat_Ky_Theo_Doi_Tuong_Lai'!$AF$2:$AF$1000, "&lt;&gt;ĐANG CHỜ"), 0)</f>
        <v/>
      </c>
      <c r="I25">
        <f>IFERROR(AVERAGEIFS('2_Nhat_Ky_Theo_Doi_Tuong_Lai'!$AB$2:$AB$1000, '2_Nhat_Ky_Theo_Doi_Tuong_Lai'!$G$2:$G$1000, B25, '2_Nhat_Ky_Theo_Doi_Tuong_Lai'!$AF$2:$AF$1000, "&lt;&gt;ĐANG CHỜ"), 0)</f>
        <v/>
      </c>
      <c r="J25">
        <f>IF(D25=0, "⏳ Đang theo dõi", IF(AND(G25&gt;=0.60, H25&gt;0.01), "🔥 NGÀNH DẪN SÓNG (Tỷ lệ ăn cao)", IF(H25&gt;0, "🟢 Có sinh lời", "🩸 Dòng tiền yếu / Hay xịt")))</f>
        <v/>
      </c>
    </row>
    <row r="26">
      <c r="A26" t="n">
        <v>25</v>
      </c>
      <c r="B26" t="inlineStr">
        <is>
          <t>Đầu tư công &amp; Xây dựng</t>
        </is>
      </c>
      <c r="C26">
        <f>COUNTIF('2_Nhat_Ky_Theo_Doi_Tuong_Lai'!$G$2:$G$1000, B26)</f>
        <v/>
      </c>
      <c r="D26">
        <f>E26+F26</f>
        <v/>
      </c>
      <c r="E26">
        <f>COUNTIFS('2_Nhat_Ky_Theo_Doi_Tuong_Lai'!$G$2:$G$1000, B26, '2_Nhat_Ky_Theo_Doi_Tuong_Lai'!$AF$2:$AF$1000, "THẮNG")</f>
        <v/>
      </c>
      <c r="F26">
        <f>COUNTIFS('2_Nhat_Ky_Theo_Doi_Tuong_Lai'!$G$2:$G$1000, B26, '2_Nhat_Ky_Theo_Doi_Tuong_Lai'!$AF$2:$AF$1000, "THUA")</f>
        <v/>
      </c>
      <c r="G26">
        <f>IF(D26&gt;0, E26/D26, 0)</f>
        <v/>
      </c>
      <c r="H26">
        <f>IFERROR(AVERAGEIFS('2_Nhat_Ky_Theo_Doi_Tuong_Lai'!$AA$2:$AA$1000, '2_Nhat_Ky_Theo_Doi_Tuong_Lai'!$G$2:$G$1000, B26, '2_Nhat_Ky_Theo_Doi_Tuong_Lai'!$AF$2:$AF$1000, "&lt;&gt;ĐANG CHỜ"), 0)</f>
        <v/>
      </c>
      <c r="I26">
        <f>IFERROR(AVERAGEIFS('2_Nhat_Ky_Theo_Doi_Tuong_Lai'!$AB$2:$AB$1000, '2_Nhat_Ky_Theo_Doi_Tuong_Lai'!$G$2:$G$1000, B26, '2_Nhat_Ky_Theo_Doi_Tuong_Lai'!$AF$2:$AF$1000, "&lt;&gt;ĐANG CHỜ"), 0)</f>
        <v/>
      </c>
      <c r="J26">
        <f>IF(D26=0, "⏳ Đang theo dõi", IF(AND(G26&gt;=0.60, H26&gt;0.01), "🔥 NGÀNH DẪN SÓNG (Tỷ lệ ăn cao)", IF(H26&gt;0, "🟢 Có sinh lời", "🩸 Dòng tiền yếu / Hay xịt")))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ticker</t>
        </is>
      </c>
      <c r="B1" t="inlineStr">
        <is>
          <t>exchange</t>
        </is>
      </c>
      <c r="C1" t="inlineStr">
        <is>
          <t>sector</t>
        </is>
      </c>
      <c r="D1" t="inlineStr">
        <is>
          <t>cap_tier</t>
        </is>
      </c>
      <c r="E1" t="inlineStr">
        <is>
          <t>price</t>
        </is>
      </c>
      <c r="F1" t="inlineStr">
        <is>
          <t>val_billion</t>
        </is>
      </c>
      <c r="G1" t="inlineStr">
        <is>
          <t>r1d</t>
        </is>
      </c>
      <c r="H1" t="inlineStr">
        <is>
          <t>r5d</t>
        </is>
      </c>
      <c r="I1" t="inlineStr">
        <is>
          <t>r20d</t>
        </is>
      </c>
      <c r="J1" t="inlineStr">
        <is>
          <t>r60d</t>
        </is>
      </c>
      <c r="K1" t="inlineStr">
        <is>
          <t>rs_5d</t>
        </is>
      </c>
      <c r="L1" t="inlineStr">
        <is>
          <t>rvol</t>
        </is>
      </c>
      <c r="M1" t="inlineStr">
        <is>
          <t>rsi</t>
        </is>
      </c>
      <c r="N1" t="inlineStr">
        <is>
          <t>pe</t>
        </is>
      </c>
      <c r="O1" t="inlineStr">
        <is>
          <t>roe</t>
        </is>
      </c>
      <c r="P1" t="inlineStr">
        <is>
          <t>target_price</t>
        </is>
      </c>
      <c r="Q1" t="inlineStr">
        <is>
          <t>stop_price</t>
        </is>
      </c>
      <c r="R1" t="inlineStr">
        <is>
          <t>buy_zone</t>
        </is>
      </c>
      <c r="S1" t="inlineStr">
        <is>
          <t>is_bo_cung</t>
        </is>
      </c>
      <c r="T1" t="inlineStr">
        <is>
          <t>foreign_net_b</t>
        </is>
      </c>
      <c r="U1" t="inlineStr">
        <is>
          <t>confluence_count</t>
        </is>
      </c>
      <c r="V1" t="inlineStr">
        <is>
          <t>company</t>
        </is>
      </c>
    </row>
    <row r="2">
      <c r="A2" t="inlineStr">
        <is>
          <t>TCB</t>
        </is>
      </c>
      <c r="B2" t="inlineStr">
        <is>
          <t>HOSE</t>
        </is>
      </c>
      <c r="C2" t="inlineStr">
        <is>
          <t>Ngân hàng</t>
        </is>
      </c>
      <c r="D2" t="inlineStr">
        <is>
          <t>Large-Cap (Bluechip)</t>
        </is>
      </c>
      <c r="E2" t="n">
        <v>33.95</v>
      </c>
      <c r="F2" t="n">
        <v>1123.83805695</v>
      </c>
      <c r="G2" t="n">
        <v>2.105263157894737</v>
      </c>
      <c r="H2" t="n">
        <v>4.301075268817204</v>
      </c>
      <c r="I2" t="n">
        <v>3.50609756097561</v>
      </c>
      <c r="J2" t="n">
        <v>13.54515050167224</v>
      </c>
      <c r="K2" t="n">
        <v>5.986742737352573</v>
      </c>
      <c r="L2" t="n">
        <v>1.559322168188986</v>
      </c>
      <c r="M2" t="n">
        <v>64.47026225247589</v>
      </c>
      <c r="N2" t="n">
        <v>8.865804313340453</v>
      </c>
      <c r="O2" t="n">
        <v>16.1032993425484</v>
      </c>
      <c r="P2" t="n">
        <v>36.8</v>
      </c>
      <c r="Q2" t="n">
        <v>32.65</v>
      </c>
      <c r="R2" t="inlineStr">
        <is>
          <t>🟢 VÙNG MUA CHUẨN</t>
        </is>
      </c>
      <c r="S2" t="b">
        <v>0</v>
      </c>
      <c r="T2" t="n">
        <v>0</v>
      </c>
      <c r="U2" t="n">
        <v>13</v>
      </c>
      <c r="V2" t="inlineStr">
        <is>
          <t>Vietnam Technological &amp; Commercial Joint Stock Bank</t>
        </is>
      </c>
    </row>
    <row r="3">
      <c r="A3" t="inlineStr">
        <is>
          <t>GMD</t>
        </is>
      </c>
      <c r="B3" t="inlineStr">
        <is>
          <t>HOSE</t>
        </is>
      </c>
      <c r="C3" t="inlineStr">
        <is>
          <t>Cảng biển &amp; Vận tải</t>
        </is>
      </c>
      <c r="D3" t="inlineStr">
        <is>
          <t>Large-Cap (Bluechip)</t>
        </is>
      </c>
      <c r="E3" t="n">
        <v>55</v>
      </c>
      <c r="F3" t="n">
        <v>264.94094</v>
      </c>
      <c r="G3" t="n">
        <v>1.851851851851852</v>
      </c>
      <c r="H3" t="n">
        <v>2.420856610800745</v>
      </c>
      <c r="I3" t="n">
        <v>7.421874462890629</v>
      </c>
      <c r="J3" t="n">
        <v>8.982826403566706</v>
      </c>
      <c r="K3" t="n">
        <v>4.106524079336114</v>
      </c>
      <c r="L3" t="n">
        <v>2.71766242034839</v>
      </c>
      <c r="M3" t="n">
        <v>64.77177170006948</v>
      </c>
      <c r="N3" t="n">
        <v>15.02368757504161</v>
      </c>
      <c r="O3" t="n">
        <v>18.046602389149</v>
      </c>
      <c r="P3" t="n">
        <v>60.29</v>
      </c>
      <c r="Q3" t="n">
        <v>52.59</v>
      </c>
      <c r="R3" t="inlineStr">
        <is>
          <t>🟢 VÙNG MUA CHUẨN</t>
        </is>
      </c>
      <c r="S3" t="b">
        <v>0</v>
      </c>
      <c r="T3" t="n">
        <v>0</v>
      </c>
      <c r="U3" t="n">
        <v>13</v>
      </c>
      <c r="V3" t="inlineStr">
        <is>
          <t>CÔNG TY CỔ PHẦN GEMADEPT</t>
        </is>
      </c>
    </row>
    <row r="4">
      <c r="A4" t="inlineStr">
        <is>
          <t>TVN</t>
        </is>
      </c>
      <c r="B4" t="inlineStr">
        <is>
          <t>UPCOM</t>
        </is>
      </c>
      <c r="C4" t="inlineStr">
        <is>
          <t>Thép &amp; VLXD</t>
        </is>
      </c>
      <c r="D4" t="inlineStr">
        <is>
          <t>Mid-Cap (Dòng tiền)</t>
        </is>
      </c>
      <c r="E4" t="n">
        <v>10.3</v>
      </c>
      <c r="F4" t="n">
        <v>18.593045</v>
      </c>
      <c r="G4" t="n">
        <v>6.185567010309279</v>
      </c>
      <c r="H4" t="n">
        <v>5.102040816326531</v>
      </c>
      <c r="I4" t="n">
        <v>11.95652173913044</v>
      </c>
      <c r="J4" t="n">
        <v>9.574468085106384</v>
      </c>
      <c r="K4" t="n">
        <v>6.7877082848619</v>
      </c>
      <c r="L4" t="n">
        <v>2.308938725986155</v>
      </c>
      <c r="M4" t="n">
        <v>66.76827125350343</v>
      </c>
      <c r="N4" t="n">
        <v>0</v>
      </c>
      <c r="O4" t="n">
        <v>0</v>
      </c>
      <c r="P4" t="n">
        <v>11.77</v>
      </c>
      <c r="Q4" t="n">
        <v>9.630000000000001</v>
      </c>
      <c r="R4" t="inlineStr">
        <is>
          <t>⚠️ KÉO CAO (&gt;5%)</t>
        </is>
      </c>
      <c r="S4" t="b">
        <v>0</v>
      </c>
      <c r="T4" t="n">
        <v>0</v>
      </c>
      <c r="U4" t="n">
        <v>12</v>
      </c>
      <c r="V4" t="inlineStr">
        <is>
          <t>Viet Nam Steel Corporation</t>
        </is>
      </c>
    </row>
    <row r="5">
      <c r="A5" t="inlineStr">
        <is>
          <t>HSG</t>
        </is>
      </c>
      <c r="B5" t="inlineStr">
        <is>
          <t>HOSE</t>
        </is>
      </c>
      <c r="C5" t="inlineStr">
        <is>
          <t>Thép &amp; VLXD</t>
        </is>
      </c>
      <c r="D5" t="inlineStr">
        <is>
          <t>Mid-Cap (Dòng tiền)</t>
        </is>
      </c>
      <c r="E5" t="n">
        <v>10.75</v>
      </c>
      <c r="F5" t="n">
        <v>60.61352025</v>
      </c>
      <c r="G5" t="n">
        <v>2.870813397129186</v>
      </c>
      <c r="H5" t="n">
        <v>3.864734299516908</v>
      </c>
      <c r="I5" t="n">
        <v>5.911330049261084</v>
      </c>
      <c r="J5" t="n">
        <v>2.380952380952381</v>
      </c>
      <c r="K5" t="n">
        <v>5.550401768052277</v>
      </c>
      <c r="L5" t="n">
        <v>1.846873763400476</v>
      </c>
      <c r="M5" t="n">
        <v>65.59476215220285</v>
      </c>
      <c r="N5" t="n">
        <v>13.39236271551271</v>
      </c>
      <c r="O5" t="n">
        <v>5.61366077627467</v>
      </c>
      <c r="P5" t="n">
        <v>11.77</v>
      </c>
      <c r="Q5" t="n">
        <v>10.28</v>
      </c>
      <c r="R5" t="inlineStr">
        <is>
          <t>🟢 VÙNG MUA CHUẨN</t>
        </is>
      </c>
      <c r="S5" t="b">
        <v>0</v>
      </c>
      <c r="T5" t="n">
        <v>0</v>
      </c>
      <c r="U5" t="n">
        <v>10</v>
      </c>
      <c r="V5" t="inlineStr">
        <is>
          <t>CÔNG TY CỔ PHẦN TẬP ĐOÀN HOA SEN</t>
        </is>
      </c>
    </row>
    <row r="6">
      <c r="A6" t="inlineStr">
        <is>
          <t>CTS</t>
        </is>
      </c>
      <c r="B6" t="inlineStr">
        <is>
          <t>HOSE</t>
        </is>
      </c>
      <c r="C6" t="inlineStr">
        <is>
          <t>Chứng khoán</t>
        </is>
      </c>
      <c r="D6" t="inlineStr">
        <is>
          <t>Mid-Cap (Dòng tiền)</t>
        </is>
      </c>
      <c r="E6" t="n">
        <v>21.8</v>
      </c>
      <c r="F6" t="n">
        <v>59.8082128</v>
      </c>
      <c r="G6" t="n">
        <v>4.30622009569378</v>
      </c>
      <c r="H6" t="n">
        <v>11.7948717948718</v>
      </c>
      <c r="I6" t="n">
        <v>-2.460850111856823</v>
      </c>
      <c r="J6" t="n">
        <v>-4.385964912280702</v>
      </c>
      <c r="K6" t="n">
        <v>13.48053926340716</v>
      </c>
      <c r="L6" t="n">
        <v>2.323358642326653</v>
      </c>
      <c r="M6" t="n">
        <v>60.43231008975834</v>
      </c>
      <c r="N6" t="n">
        <v>15.56679300285508</v>
      </c>
      <c r="O6" t="n">
        <v>14.0229271925975</v>
      </c>
      <c r="P6" t="n">
        <v>24.89</v>
      </c>
      <c r="Q6" t="n">
        <v>20.4</v>
      </c>
      <c r="R6" t="inlineStr">
        <is>
          <t>🟢 VÙNG MUA CHUẨN</t>
        </is>
      </c>
      <c r="S6" t="b">
        <v>0</v>
      </c>
      <c r="T6" t="n">
        <v>0</v>
      </c>
      <c r="U6" t="n">
        <v>10</v>
      </c>
      <c r="V6" t="inlineStr">
        <is>
          <t>CÔNG TY CỔ PHẦN CHỨNG KHOÁN NGÂN HÀNG CÔNG THƯƠNG VIỆT NAM</t>
        </is>
      </c>
    </row>
    <row r="7">
      <c r="A7" t="inlineStr">
        <is>
          <t>DPG</t>
        </is>
      </c>
      <c r="B7" t="inlineStr">
        <is>
          <t>HOSE</t>
        </is>
      </c>
      <c r="C7" t="inlineStr">
        <is>
          <t>Đầu tư công &amp; Xây dựng</t>
        </is>
      </c>
      <c r="D7" t="inlineStr">
        <is>
          <t>Mid-Cap (Dòng tiền)</t>
        </is>
      </c>
      <c r="E7" t="n">
        <v>29.5</v>
      </c>
      <c r="F7" t="n">
        <v>38.02727</v>
      </c>
      <c r="G7" t="n">
        <v>6.884057971014493</v>
      </c>
      <c r="H7" t="n">
        <v>6.498194945848375</v>
      </c>
      <c r="I7" t="n">
        <v>6.306306306306307</v>
      </c>
      <c r="J7" t="n">
        <v>6.690777576853526</v>
      </c>
      <c r="K7" t="n">
        <v>8.183862414383745</v>
      </c>
      <c r="L7" t="n">
        <v>4.140424853983759</v>
      </c>
      <c r="M7" t="n">
        <v>67.25116082037809</v>
      </c>
      <c r="N7" t="n">
        <v>8.58400919553983</v>
      </c>
      <c r="O7" t="n">
        <v>14.6284537940951</v>
      </c>
      <c r="P7" t="n">
        <v>32.9</v>
      </c>
      <c r="Q7" t="n">
        <v>27.96</v>
      </c>
      <c r="R7" t="inlineStr">
        <is>
          <t>🟣 ĐÓNG TRẦN (Không đua)</t>
        </is>
      </c>
      <c r="S7" t="b">
        <v>0</v>
      </c>
      <c r="T7" t="n">
        <v>0</v>
      </c>
      <c r="U7" t="n">
        <v>10</v>
      </c>
      <c r="V7" t="inlineStr">
        <is>
          <t>CÔNG TY CỔ PHẦN ĐẠT PHƯƠNG</t>
        </is>
      </c>
    </row>
    <row r="8">
      <c r="A8" t="inlineStr">
        <is>
          <t>CTD</t>
        </is>
      </c>
      <c r="B8" t="inlineStr">
        <is>
          <t>HOSE</t>
        </is>
      </c>
      <c r="C8" t="inlineStr">
        <is>
          <t>Đầu tư công &amp; Xây dựng</t>
        </is>
      </c>
      <c r="D8" t="inlineStr">
        <is>
          <t>Large-Cap (Bluechip)</t>
        </is>
      </c>
      <c r="E8" t="n">
        <v>66</v>
      </c>
      <c r="F8" t="n">
        <v>84.29328599999999</v>
      </c>
      <c r="G8" t="n">
        <v>4.430379746835443</v>
      </c>
      <c r="H8" t="n">
        <v>4.92845786963434</v>
      </c>
      <c r="I8" t="n">
        <v>12.24489795918367</v>
      </c>
      <c r="J8" t="n">
        <v>13.20754716981132</v>
      </c>
      <c r="K8" t="n">
        <v>6.61412533816971</v>
      </c>
      <c r="L8" t="n">
        <v>3.203984450338118</v>
      </c>
      <c r="M8" t="n">
        <v>69.62303596913721</v>
      </c>
      <c r="N8" t="n">
        <v>9.166131211835042</v>
      </c>
      <c r="O8" t="n">
        <v>8.464104956719421</v>
      </c>
      <c r="P8" t="n">
        <v>72.5</v>
      </c>
      <c r="Q8" t="n">
        <v>63.04</v>
      </c>
      <c r="R8" t="inlineStr">
        <is>
          <t>🟢 VÙNG MUA CHUẨN</t>
        </is>
      </c>
      <c r="S8" t="b">
        <v>0</v>
      </c>
      <c r="T8" t="n">
        <v>0</v>
      </c>
      <c r="U8" t="n">
        <v>10</v>
      </c>
      <c r="V8" t="inlineStr">
        <is>
          <t>CÔNG TY CỔ PHẦN XÂY DỰNG COTECCONS</t>
        </is>
      </c>
    </row>
    <row r="9">
      <c r="A9" t="inlineStr">
        <is>
          <t>VCG</t>
        </is>
      </c>
      <c r="B9" t="inlineStr">
        <is>
          <t>HOSE</t>
        </is>
      </c>
      <c r="C9" t="inlineStr">
        <is>
          <t>Đầu tư công &amp; Xây dựng</t>
        </is>
      </c>
      <c r="D9" t="inlineStr">
        <is>
          <t>Large-Cap (Bluechip)</t>
        </is>
      </c>
      <c r="E9" t="n">
        <v>15.5</v>
      </c>
      <c r="F9" t="n">
        <v>56.1045905</v>
      </c>
      <c r="G9" t="n">
        <v>2.990033222591362</v>
      </c>
      <c r="H9" t="n">
        <v>9.929078014184396</v>
      </c>
      <c r="I9" t="n">
        <v>6.529209621993127</v>
      </c>
      <c r="J9" t="n">
        <v>0</v>
      </c>
      <c r="K9" t="n">
        <v>11.61474548271977</v>
      </c>
      <c r="L9" t="n">
        <v>1.465650524694766</v>
      </c>
      <c r="M9" t="n">
        <v>68.73901289206968</v>
      </c>
      <c r="N9" t="n">
        <v>2.662843213217515</v>
      </c>
      <c r="O9" t="n">
        <v>41.7275657884421</v>
      </c>
      <c r="P9" t="n">
        <v>17.2</v>
      </c>
      <c r="Q9" t="n">
        <v>14.73</v>
      </c>
      <c r="R9" t="inlineStr">
        <is>
          <t>🟢 VÙNG MUA CHUẨN</t>
        </is>
      </c>
      <c r="S9" t="b">
        <v>0</v>
      </c>
      <c r="T9" t="n">
        <v>0</v>
      </c>
      <c r="U9" t="n">
        <v>10</v>
      </c>
      <c r="V9" t="inlineStr">
        <is>
          <t>Vietnam Construction &amp; Import-Export Joint Stock Corporation</t>
        </is>
      </c>
    </row>
    <row r="10">
      <c r="A10" t="inlineStr">
        <is>
          <t>HPG</t>
        </is>
      </c>
      <c r="B10" t="inlineStr">
        <is>
          <t>HOSE</t>
        </is>
      </c>
      <c r="C10" t="inlineStr">
        <is>
          <t>Thép &amp; VLXD</t>
        </is>
      </c>
      <c r="D10" t="inlineStr">
        <is>
          <t>Large-Cap (Bluechip)</t>
        </is>
      </c>
      <c r="E10" t="n">
        <v>21.1</v>
      </c>
      <c r="F10" t="n">
        <v>568.2359343000001</v>
      </c>
      <c r="G10" t="n">
        <v>2.67639902676399</v>
      </c>
      <c r="H10" t="n">
        <v>1.932367149758454</v>
      </c>
      <c r="I10" t="n">
        <v>-1.631701631701632</v>
      </c>
      <c r="J10" t="n">
        <v>0.9569377990430622</v>
      </c>
      <c r="K10" t="n">
        <v>3.618034618293823</v>
      </c>
      <c r="L10" t="n">
        <v>1.466845266581455</v>
      </c>
      <c r="M10" t="n">
        <v>54.8358860368861</v>
      </c>
      <c r="N10" t="n">
        <v>7.674019856726414</v>
      </c>
      <c r="O10" t="n">
        <v>17.6943852470426</v>
      </c>
      <c r="P10" t="n">
        <v>22.85</v>
      </c>
      <c r="Q10" t="n">
        <v>20.3</v>
      </c>
      <c r="R10" t="inlineStr">
        <is>
          <t>🟢 VÙNG MUA CHUẨN</t>
        </is>
      </c>
      <c r="S10" t="b">
        <v>0</v>
      </c>
      <c r="T10" t="n">
        <v>0</v>
      </c>
      <c r="U10" t="n">
        <v>9</v>
      </c>
      <c r="V10" t="inlineStr">
        <is>
          <t>CÔNG TY CỔ PHẦN TẬP ĐOÀN HÒA PHÁT</t>
        </is>
      </c>
    </row>
    <row r="11">
      <c r="A11" t="inlineStr">
        <is>
          <t>PLC</t>
        </is>
      </c>
      <c r="B11" t="inlineStr">
        <is>
          <t>HNX</t>
        </is>
      </c>
      <c r="C11" t="inlineStr">
        <is>
          <t>Dầu khí &amp; Năng lượng</t>
        </is>
      </c>
      <c r="D11" t="inlineStr">
        <is>
          <t>Mid-Cap (Dòng tiền)</t>
        </is>
      </c>
      <c r="E11" t="n">
        <v>21.6</v>
      </c>
      <c r="F11" t="n">
        <v>10.9172016</v>
      </c>
      <c r="G11" t="n">
        <v>4.347826086956522</v>
      </c>
      <c r="H11" t="n">
        <v>11.34020618556701</v>
      </c>
      <c r="I11" t="n">
        <v>10.20408163265306</v>
      </c>
      <c r="J11" t="n">
        <v>18.68131868131868</v>
      </c>
      <c r="K11" t="n">
        <v>13.02587365410238</v>
      </c>
      <c r="L11" t="n">
        <v>2.869821074100487</v>
      </c>
      <c r="M11" t="n">
        <v>71.56565878696131</v>
      </c>
      <c r="N11" t="n">
        <v>12.4266611252963</v>
      </c>
      <c r="O11" t="n">
        <v>10.3691479680365</v>
      </c>
      <c r="P11" t="n">
        <v>24.39</v>
      </c>
      <c r="Q11" t="n">
        <v>20.33</v>
      </c>
      <c r="R11" t="inlineStr">
        <is>
          <t>🟢 VÙNG MUA CHUẨN</t>
        </is>
      </c>
      <c r="S11" t="b">
        <v>0</v>
      </c>
      <c r="T11" t="n">
        <v>0</v>
      </c>
      <c r="U11" t="n">
        <v>9</v>
      </c>
      <c r="V11" t="inlineStr">
        <is>
          <t>Petrolimex Petrochemical JSC</t>
        </is>
      </c>
    </row>
    <row r="12">
      <c r="A12" t="inlineStr">
        <is>
          <t>NKG</t>
        </is>
      </c>
      <c r="B12" t="inlineStr">
        <is>
          <t>HOSE</t>
        </is>
      </c>
      <c r="C12" t="inlineStr">
        <is>
          <t>Thép &amp; VLXD</t>
        </is>
      </c>
      <c r="D12" t="inlineStr">
        <is>
          <t>Large-Cap (Bluechip)</t>
        </is>
      </c>
      <c r="E12" t="n">
        <v>11.2</v>
      </c>
      <c r="F12" t="n">
        <v>91.5816832</v>
      </c>
      <c r="G12" t="n">
        <v>5.660377358490567</v>
      </c>
      <c r="H12" t="n">
        <v>12.67605633802817</v>
      </c>
      <c r="I12" t="n">
        <v>10.89108910891089</v>
      </c>
      <c r="J12" t="n">
        <v>6.666666666666667</v>
      </c>
      <c r="K12" t="n">
        <v>14.36172380656354</v>
      </c>
      <c r="L12" t="n">
        <v>2.845230167595355</v>
      </c>
      <c r="M12" t="n">
        <v>70.62954674398432</v>
      </c>
      <c r="N12" t="n">
        <v>33.08315184369156</v>
      </c>
      <c r="O12" t="n">
        <v>2.1903005359248</v>
      </c>
      <c r="P12" t="n">
        <v>12.62</v>
      </c>
      <c r="Q12" t="n">
        <v>10.55</v>
      </c>
      <c r="R12" t="inlineStr">
        <is>
          <t>⚠️ KÉO CAO (&gt;5%)</t>
        </is>
      </c>
      <c r="S12" t="b">
        <v>0</v>
      </c>
      <c r="T12" t="n">
        <v>0</v>
      </c>
      <c r="U12" t="n">
        <v>9</v>
      </c>
      <c r="V12" t="inlineStr">
        <is>
          <t>CÔNG TY CỔ PHẦN THÉP NAM KIM</t>
        </is>
      </c>
    </row>
    <row r="13">
      <c r="A13" t="inlineStr">
        <is>
          <t>PAC</t>
        </is>
      </c>
      <c r="B13" t="inlineStr">
        <is>
          <t>HOSE</t>
        </is>
      </c>
      <c r="C13" t="inlineStr">
        <is>
          <t>Sản xuất Công nghiệp</t>
        </is>
      </c>
      <c r="D13" t="inlineStr">
        <is>
          <t>Small-Cap (Penny)</t>
        </is>
      </c>
      <c r="E13" t="n">
        <v>15.4</v>
      </c>
      <c r="F13" t="n">
        <v>5.937701</v>
      </c>
      <c r="G13" t="n">
        <v>4.406779661016949</v>
      </c>
      <c r="H13" t="n">
        <v>3.703703703703704</v>
      </c>
      <c r="I13" t="n">
        <v>7.317073170731708</v>
      </c>
      <c r="J13" t="n">
        <v>-4.347826086956522</v>
      </c>
      <c r="K13" t="n">
        <v>5.389371172239072</v>
      </c>
      <c r="L13" t="n">
        <v>1.670794197623148</v>
      </c>
      <c r="M13" t="n">
        <v>61.95745384672508</v>
      </c>
      <c r="N13" t="n">
        <v>13.48716879804804</v>
      </c>
      <c r="O13" t="n">
        <v>8.599839848337711</v>
      </c>
      <c r="P13" t="n">
        <v>17.45</v>
      </c>
      <c r="Q13" t="n">
        <v>14.47</v>
      </c>
      <c r="R13" t="inlineStr">
        <is>
          <t>🟢 VÙNG MUA CHUẨN</t>
        </is>
      </c>
      <c r="S13" t="b">
        <v>0</v>
      </c>
      <c r="T13" t="n">
        <v>0</v>
      </c>
      <c r="U13" t="n">
        <v>9</v>
      </c>
      <c r="V13" t="inlineStr">
        <is>
          <t>CÔNG TY CỔ PHẦN PIN ẮC QUY MIỀN NAM</t>
        </is>
      </c>
    </row>
    <row r="14">
      <c r="A14" t="inlineStr">
        <is>
          <t>VGS</t>
        </is>
      </c>
      <c r="B14" t="inlineStr">
        <is>
          <t>HNX</t>
        </is>
      </c>
      <c r="C14" t="inlineStr">
        <is>
          <t>Thép &amp; VLXD</t>
        </is>
      </c>
      <c r="D14" t="inlineStr">
        <is>
          <t>Mid-Cap (Dòng tiền)</t>
        </is>
      </c>
      <c r="E14" t="n">
        <v>18.3</v>
      </c>
      <c r="F14" t="n">
        <v>12.4644411</v>
      </c>
      <c r="G14" t="n">
        <v>8.284023668639055</v>
      </c>
      <c r="H14" t="n">
        <v>15.82278481012658</v>
      </c>
      <c r="I14" t="n">
        <v>10.90909090909091</v>
      </c>
      <c r="J14" t="n">
        <v>1.104972375690608</v>
      </c>
      <c r="K14" t="n">
        <v>17.50845227866195</v>
      </c>
      <c r="L14" t="n">
        <v>2.717688996566947</v>
      </c>
      <c r="M14" t="n">
        <v>73.85387537005182</v>
      </c>
      <c r="N14" t="n">
        <v>4.609436407988622</v>
      </c>
      <c r="O14" t="n">
        <v>19.5614189668983</v>
      </c>
      <c r="P14" t="n">
        <v>20.92</v>
      </c>
      <c r="Q14" t="n">
        <v>17.11</v>
      </c>
      <c r="R14" t="inlineStr">
        <is>
          <t>⚠️ KÉO CAO (&gt;5%)</t>
        </is>
      </c>
      <c r="S14" t="b">
        <v>0</v>
      </c>
      <c r="T14" t="n">
        <v>0</v>
      </c>
      <c r="U14" t="n">
        <v>9</v>
      </c>
      <c r="V14" t="inlineStr">
        <is>
          <t>Vietnam Germany Steel Pipe Joint Stock Company</t>
        </is>
      </c>
    </row>
    <row r="15">
      <c r="A15" t="inlineStr">
        <is>
          <t>SZC</t>
        </is>
      </c>
      <c r="B15" t="inlineStr">
        <is>
          <t>HOSE</t>
        </is>
      </c>
      <c r="C15" t="inlineStr">
        <is>
          <t>BĐS Khu Công Nghiệp</t>
        </is>
      </c>
      <c r="D15" t="inlineStr">
        <is>
          <t>Mid-Cap (Dòng tiền)</t>
        </is>
      </c>
      <c r="E15" t="n">
        <v>18.6</v>
      </c>
      <c r="F15" t="n">
        <v>16.7145924</v>
      </c>
      <c r="G15" t="n">
        <v>6.896551724137931</v>
      </c>
      <c r="H15" t="n">
        <v>7.826086956521739</v>
      </c>
      <c r="I15" t="n">
        <v>5.38243626062323</v>
      </c>
      <c r="J15" t="n">
        <v>-1.846965699208443</v>
      </c>
      <c r="K15" t="n">
        <v>9.511754425057108</v>
      </c>
      <c r="L15" t="n">
        <v>3.546556761507615</v>
      </c>
      <c r="M15" t="n">
        <v>62.56016671867559</v>
      </c>
      <c r="N15" t="n">
        <v>20.9337793653936</v>
      </c>
      <c r="O15" t="n">
        <v>5.19889469571815</v>
      </c>
      <c r="P15" t="n">
        <v>20.66</v>
      </c>
      <c r="Q15" t="n">
        <v>17.67</v>
      </c>
      <c r="R15" t="inlineStr">
        <is>
          <t>🟣 ĐÓNG TRẦN (Không đua)</t>
        </is>
      </c>
      <c r="S15" t="b">
        <v>0</v>
      </c>
      <c r="T15" t="n">
        <v>0</v>
      </c>
      <c r="U15" t="n">
        <v>8</v>
      </c>
      <c r="V15" t="inlineStr">
        <is>
          <t>Sonadezi Chau Duc Shareholding Company</t>
        </is>
      </c>
    </row>
    <row r="16">
      <c r="A16" t="inlineStr">
        <is>
          <t>DCM</t>
        </is>
      </c>
      <c r="B16" t="inlineStr">
        <is>
          <t>HOSE</t>
        </is>
      </c>
      <c r="C16" t="inlineStr">
        <is>
          <t>Hóa chất &amp; Phân bón</t>
        </is>
      </c>
      <c r="D16" t="inlineStr">
        <is>
          <t>Large-Cap (Bluechip)</t>
        </is>
      </c>
      <c r="E16" t="n">
        <v>34.4</v>
      </c>
      <c r="F16" t="n">
        <v>114.2677528</v>
      </c>
      <c r="G16" t="n">
        <v>1.624815361890694</v>
      </c>
      <c r="H16" t="n">
        <v>2.077151335311573</v>
      </c>
      <c r="I16" t="n">
        <v>4.878048780487805</v>
      </c>
      <c r="J16" t="n">
        <v>14.47587354409318</v>
      </c>
      <c r="K16" t="n">
        <v>3.762818803846942</v>
      </c>
      <c r="L16" t="n">
        <v>1.567708888617358</v>
      </c>
      <c r="M16" t="n">
        <v>55.96105108304674</v>
      </c>
      <c r="N16" t="n">
        <v>8.040757477688242</v>
      </c>
      <c r="O16" t="n">
        <v>20.8712818433843</v>
      </c>
      <c r="P16" t="n">
        <v>38.06</v>
      </c>
      <c r="Q16" t="n">
        <v>32.74</v>
      </c>
      <c r="R16" t="inlineStr">
        <is>
          <t>🟢 VÙNG MUA CHUẨN</t>
        </is>
      </c>
      <c r="S16" t="b">
        <v>0</v>
      </c>
      <c r="T16" t="n">
        <v>0</v>
      </c>
      <c r="U16" t="n">
        <v>8</v>
      </c>
      <c r="V16" t="inlineStr">
        <is>
          <t>CÔNG TY CỔ PHẦN PHÂN BÓN DẦU KHÍ CÀ MAU</t>
        </is>
      </c>
    </row>
    <row r="17">
      <c r="A17" t="inlineStr">
        <is>
          <t>TLG</t>
        </is>
      </c>
      <c r="B17" t="inlineStr">
        <is>
          <t>HOSE</t>
        </is>
      </c>
      <c r="C17" t="inlineStr">
        <is>
          <t>Hàng tiêu dùng</t>
        </is>
      </c>
      <c r="D17" t="inlineStr">
        <is>
          <t>Mid-Cap (Dòng tiền)</t>
        </is>
      </c>
      <c r="E17" t="n">
        <v>56.9</v>
      </c>
      <c r="F17" t="n">
        <v>19.2665676</v>
      </c>
      <c r="G17" t="n">
        <v>2.154398563734291</v>
      </c>
      <c r="H17" t="n">
        <v>4.212454212454213</v>
      </c>
      <c r="I17" t="n">
        <v>6.954887218045113</v>
      </c>
      <c r="J17" t="n">
        <v>21.32196162046908</v>
      </c>
      <c r="K17" t="n">
        <v>5.898121680989582</v>
      </c>
      <c r="L17" t="n">
        <v>1.129102660762679</v>
      </c>
      <c r="M17" t="n">
        <v>67.9309030614414</v>
      </c>
      <c r="N17" t="n">
        <v>14.10858092818395</v>
      </c>
      <c r="O17" t="n">
        <v>15.5289935303833</v>
      </c>
      <c r="P17" t="n">
        <v>62.04</v>
      </c>
      <c r="Q17" t="n">
        <v>54.57</v>
      </c>
      <c r="R17" t="inlineStr">
        <is>
          <t>🟢 VÙNG MUA CHUẨN</t>
        </is>
      </c>
      <c r="S17" t="b">
        <v>0</v>
      </c>
      <c r="T17" t="n">
        <v>0</v>
      </c>
      <c r="U17" t="n">
        <v>8</v>
      </c>
      <c r="V17" t="inlineStr">
        <is>
          <t>CÔNG TY CỔ PHẦN TẬP ĐOÀN THIÊN LONG</t>
        </is>
      </c>
    </row>
    <row r="18">
      <c r="A18" t="inlineStr">
        <is>
          <t>DDV</t>
        </is>
      </c>
      <c r="B18" t="inlineStr">
        <is>
          <t>UPCOM</t>
        </is>
      </c>
      <c r="C18" t="inlineStr">
        <is>
          <t>Hóa chất &amp; Phân bón</t>
        </is>
      </c>
      <c r="D18" t="inlineStr">
        <is>
          <t>Mid-Cap (Dòng tiền)</t>
        </is>
      </c>
      <c r="E18" t="n">
        <v>17.8</v>
      </c>
      <c r="F18" t="n">
        <v>22.861341</v>
      </c>
      <c r="G18" t="n">
        <v>4.093567251461988</v>
      </c>
      <c r="H18" t="n">
        <v>5.952380952380953</v>
      </c>
      <c r="I18" t="n">
        <v>4.705882352941177</v>
      </c>
      <c r="J18" t="n">
        <v>-10.55276381909548</v>
      </c>
      <c r="K18" t="n">
        <v>7.638048420916322</v>
      </c>
      <c r="L18" t="n">
        <v>1.507665900827867</v>
      </c>
      <c r="M18" t="n">
        <v>59.59498218042165</v>
      </c>
      <c r="N18" t="n">
        <v>0</v>
      </c>
      <c r="O18" t="n">
        <v>0</v>
      </c>
      <c r="P18" t="n">
        <v>20.3</v>
      </c>
      <c r="Q18" t="n">
        <v>16.67</v>
      </c>
      <c r="R18" t="inlineStr">
        <is>
          <t>🟢 VÙNG MUA CHUẨN</t>
        </is>
      </c>
      <c r="S18" t="b">
        <v>0</v>
      </c>
      <c r="T18" t="n">
        <v>0</v>
      </c>
      <c r="U18" t="n">
        <v>8</v>
      </c>
      <c r="V18" t="inlineStr">
        <is>
          <t>DAP-VINACHEM Joint Stock Co</t>
        </is>
      </c>
    </row>
    <row r="19">
      <c r="A19" t="inlineStr">
        <is>
          <t>DBC</t>
        </is>
      </c>
      <c r="B19" t="inlineStr">
        <is>
          <t>HOSE</t>
        </is>
      </c>
      <c r="C19" t="inlineStr">
        <is>
          <t>Hóa chất &amp; Chế biến</t>
        </is>
      </c>
      <c r="D19" t="inlineStr">
        <is>
          <t>Mid-Cap (Dòng tiền)</t>
        </is>
      </c>
      <c r="E19" t="n">
        <v>16.05</v>
      </c>
      <c r="F19" t="n">
        <v>41.8074573</v>
      </c>
      <c r="G19" t="n">
        <v>2.55591054313099</v>
      </c>
      <c r="H19" t="n">
        <v>5.592105263157895</v>
      </c>
      <c r="I19" t="n">
        <v>-0.3105590062111801</v>
      </c>
      <c r="J19" t="n">
        <v>-2.43161094224924</v>
      </c>
      <c r="K19" t="n">
        <v>7.277772731693264</v>
      </c>
      <c r="L19" t="n">
        <v>1.335709294142525</v>
      </c>
      <c r="M19" t="n">
        <v>57.40580931821968</v>
      </c>
      <c r="N19" t="n">
        <v>5.990912849014999</v>
      </c>
      <c r="O19" t="n">
        <v>14.3470012868209</v>
      </c>
      <c r="P19" t="n">
        <v>17.54</v>
      </c>
      <c r="Q19" t="n">
        <v>15.37</v>
      </c>
      <c r="R19" t="inlineStr">
        <is>
          <t>🟢 VÙNG MUA CHUẨN</t>
        </is>
      </c>
      <c r="S19" t="b">
        <v>0</v>
      </c>
      <c r="T19" t="n">
        <v>0</v>
      </c>
      <c r="U19" t="n">
        <v>8</v>
      </c>
      <c r="V19" t="inlineStr">
        <is>
          <t>DABACO Group</t>
        </is>
      </c>
    </row>
    <row r="20">
      <c r="A20" t="inlineStr">
        <is>
          <t>BCM</t>
        </is>
      </c>
      <c r="B20" t="inlineStr">
        <is>
          <t>HOSE</t>
        </is>
      </c>
      <c r="C20" t="inlineStr">
        <is>
          <t>BĐS Khu Công Nghiệp</t>
        </is>
      </c>
      <c r="D20" t="inlineStr">
        <is>
          <t>Large-Cap (Bluechip)</t>
        </is>
      </c>
      <c r="E20" t="n">
        <v>40.9</v>
      </c>
      <c r="F20" t="n">
        <v>35.1176807</v>
      </c>
      <c r="G20" t="n">
        <v>4.336734693877551</v>
      </c>
      <c r="H20" t="n">
        <v>6.649282920469362</v>
      </c>
      <c r="I20" t="n">
        <v>0.7389162561576355</v>
      </c>
      <c r="J20" t="n">
        <v>4.336734693877551</v>
      </c>
      <c r="K20" t="n">
        <v>8.33495038900473</v>
      </c>
      <c r="L20" t="n">
        <v>2.016778319344745</v>
      </c>
      <c r="M20" t="n">
        <v>59.27012675489181</v>
      </c>
      <c r="N20" t="n">
        <v>19.79386312809823</v>
      </c>
      <c r="O20" t="n">
        <v>9.982027380355181</v>
      </c>
      <c r="P20" t="n">
        <v>46.36</v>
      </c>
      <c r="Q20" t="n">
        <v>38.42</v>
      </c>
      <c r="R20" t="inlineStr">
        <is>
          <t>🟢 VÙNG MUA CHUẨN</t>
        </is>
      </c>
      <c r="S20" t="b">
        <v>0</v>
      </c>
      <c r="T20" t="n">
        <v>0</v>
      </c>
      <c r="U20" t="n">
        <v>8</v>
      </c>
      <c r="V20" t="inlineStr">
        <is>
          <t>Becamex Investment And Industrial Development Group</t>
        </is>
      </c>
    </row>
    <row r="21">
      <c r="A21" t="inlineStr">
        <is>
          <t>SMC</t>
        </is>
      </c>
      <c r="B21" t="inlineStr">
        <is>
          <t>HOSE</t>
        </is>
      </c>
      <c r="C21" t="inlineStr">
        <is>
          <t>Thép &amp; VLXD</t>
        </is>
      </c>
      <c r="D21" t="inlineStr">
        <is>
          <t>Small-Cap (Penny)</t>
        </is>
      </c>
      <c r="E21" t="n">
        <v>10.55</v>
      </c>
      <c r="F21" t="n">
        <v>6.64777655</v>
      </c>
      <c r="G21" t="n">
        <v>6.889564336372847</v>
      </c>
      <c r="H21" t="n">
        <v>6.565656565656566</v>
      </c>
      <c r="I21" t="n">
        <v>6.565656565656566</v>
      </c>
      <c r="J21" t="n">
        <v>8.094262295081966</v>
      </c>
      <c r="K21" t="n">
        <v>8.251324034191935</v>
      </c>
      <c r="L21" t="n">
        <v>1.953788443483108</v>
      </c>
      <c r="M21" t="n">
        <v>65.71042763491565</v>
      </c>
      <c r="N21" t="n">
        <v>0</v>
      </c>
      <c r="O21" t="n">
        <v>33.5246776636896</v>
      </c>
      <c r="P21" t="n">
        <v>11.68</v>
      </c>
      <c r="Q21" t="n">
        <v>10.03</v>
      </c>
      <c r="R21" t="inlineStr">
        <is>
          <t>🟣 ĐÓNG TRẦN (Không đua)</t>
        </is>
      </c>
      <c r="S21" t="b">
        <v>0</v>
      </c>
      <c r="T21" t="n">
        <v>0</v>
      </c>
      <c r="U21" t="n">
        <v>7</v>
      </c>
      <c r="V21" t="inlineStr">
        <is>
          <t>CÔNG TY CỔ PHẦN ĐẦU TƯ THƯƠNG MẠI SMC</t>
        </is>
      </c>
    </row>
    <row r="22">
      <c r="A22" t="inlineStr">
        <is>
          <t>ORS</t>
        </is>
      </c>
      <c r="B22" t="inlineStr">
        <is>
          <t>HOSE</t>
        </is>
      </c>
      <c r="C22" t="inlineStr">
        <is>
          <t>Chứng khoán</t>
        </is>
      </c>
      <c r="D22" t="inlineStr">
        <is>
          <t>Mid-Cap (Dòng tiền)</t>
        </is>
      </c>
      <c r="E22" t="n">
        <v>13.7</v>
      </c>
      <c r="F22" t="n">
        <v>42.8492023</v>
      </c>
      <c r="G22" t="n">
        <v>1.481481481481482</v>
      </c>
      <c r="H22" t="n">
        <v>2.238805970149254</v>
      </c>
      <c r="I22" t="n">
        <v>1.481481481481481</v>
      </c>
      <c r="J22" t="n">
        <v>3.787878787878788</v>
      </c>
      <c r="K22" t="n">
        <v>3.924473438684623</v>
      </c>
      <c r="L22" t="n">
        <v>1.483696730864322</v>
      </c>
      <c r="M22" t="n">
        <v>60.03887292459076</v>
      </c>
      <c r="N22" t="n">
        <v>16.79473777959101</v>
      </c>
      <c r="O22" t="n">
        <v>6.79420071504</v>
      </c>
      <c r="P22" t="n">
        <v>14.98</v>
      </c>
      <c r="Q22" t="n">
        <v>13.12</v>
      </c>
      <c r="R22" t="inlineStr">
        <is>
          <t>🟢 VÙNG MUA CHUẨN</t>
        </is>
      </c>
      <c r="S22" t="b">
        <v>0</v>
      </c>
      <c r="T22" t="n">
        <v>0</v>
      </c>
      <c r="U22" t="n">
        <v>7</v>
      </c>
      <c r="V22" t="inlineStr">
        <is>
          <t>Orient Securities Corp.</t>
        </is>
      </c>
    </row>
    <row r="23">
      <c r="A23" t="inlineStr">
        <is>
          <t>NT2</t>
        </is>
      </c>
      <c r="B23" t="inlineStr">
        <is>
          <t>HOSE</t>
        </is>
      </c>
      <c r="C23" t="inlineStr">
        <is>
          <t>Dầu khí &amp; Năng lượng</t>
        </is>
      </c>
      <c r="D23" t="inlineStr">
        <is>
          <t>Mid-Cap (Dòng tiền)</t>
        </is>
      </c>
      <c r="E23" t="n">
        <v>24.1</v>
      </c>
      <c r="F23" t="n">
        <v>79.90292340000001</v>
      </c>
      <c r="G23" t="n">
        <v>3.211991434689507</v>
      </c>
      <c r="H23" t="n">
        <v>3.433476394849786</v>
      </c>
      <c r="I23" t="n">
        <v>17.27493917274939</v>
      </c>
      <c r="J23" t="n">
        <v>11.05990783410138</v>
      </c>
      <c r="K23" t="n">
        <v>5.119143863385155</v>
      </c>
      <c r="L23" t="n">
        <v>2.013015640079331</v>
      </c>
      <c r="M23" t="n">
        <v>75.77685691835876</v>
      </c>
      <c r="N23" t="n">
        <v>5.807546021669521</v>
      </c>
      <c r="O23" t="n">
        <v>24.6829936322054</v>
      </c>
      <c r="P23" t="n">
        <v>26.36</v>
      </c>
      <c r="Q23" t="n">
        <v>23.07</v>
      </c>
      <c r="R23" t="inlineStr">
        <is>
          <t>🟢 VÙNG MUA CHUẨN</t>
        </is>
      </c>
      <c r="S23" t="b">
        <v>0</v>
      </c>
      <c r="T23" t="n">
        <v>0</v>
      </c>
      <c r="U23" t="n">
        <v>7</v>
      </c>
      <c r="V23" t="inlineStr">
        <is>
          <t>CÔNG TY CỔ PHẦN ĐIỆN LỰC DẦU KHÍ NHƠN TRẠCH 2</t>
        </is>
      </c>
    </row>
    <row r="24">
      <c r="A24" t="inlineStr">
        <is>
          <t>MSB</t>
        </is>
      </c>
      <c r="B24" t="inlineStr">
        <is>
          <t>HOSE</t>
        </is>
      </c>
      <c r="C24" t="inlineStr">
        <is>
          <t>Ngân hàng</t>
        </is>
      </c>
      <c r="D24" t="inlineStr">
        <is>
          <t>Large-Cap (Bluechip)</t>
        </is>
      </c>
      <c r="E24" t="n">
        <v>15</v>
      </c>
      <c r="F24" t="n">
        <v>171.364695</v>
      </c>
      <c r="G24" t="n">
        <v>1.351351351351351</v>
      </c>
      <c r="H24" t="n">
        <v>3.448275862068965</v>
      </c>
      <c r="I24" t="n">
        <v>15.38461538461539</v>
      </c>
      <c r="J24" t="n">
        <v>11.11111155555556</v>
      </c>
      <c r="K24" t="n">
        <v>5.133943330604334</v>
      </c>
      <c r="L24" t="n">
        <v>0.6498389386122837</v>
      </c>
      <c r="M24" t="n">
        <v>72.70482721754783</v>
      </c>
      <c r="N24" t="n">
        <v>9.596072519439243</v>
      </c>
      <c r="O24" t="n">
        <v>13.9317586846371</v>
      </c>
      <c r="P24" t="n">
        <v>16.38</v>
      </c>
      <c r="Q24" t="n">
        <v>14.37</v>
      </c>
      <c r="R24" t="inlineStr">
        <is>
          <t>🟢 VÙNG MUA CHUẨN</t>
        </is>
      </c>
      <c r="S24" t="b">
        <v>0</v>
      </c>
      <c r="T24" t="n">
        <v>0</v>
      </c>
      <c r="U24" t="n">
        <v>7</v>
      </c>
      <c r="V24" t="inlineStr">
        <is>
          <t>Vietnam Maritime Commercial Joint Stock Bank</t>
        </is>
      </c>
    </row>
    <row r="25">
      <c r="A25" t="inlineStr">
        <is>
          <t>HDA</t>
        </is>
      </c>
      <c r="B25" t="inlineStr">
        <is>
          <t>HNX</t>
        </is>
      </c>
      <c r="C25" t="inlineStr">
        <is>
          <t>Hóa chất &amp; Chế biến</t>
        </is>
      </c>
      <c r="D25" t="inlineStr">
        <is>
          <t>Small-Cap (Penny)</t>
        </is>
      </c>
      <c r="E25" t="n">
        <v>9.9</v>
      </c>
      <c r="F25" t="n">
        <v>8.856540000000001</v>
      </c>
      <c r="G25" t="n">
        <v>7.608695652173914</v>
      </c>
      <c r="H25" t="n">
        <v>-1</v>
      </c>
      <c r="I25" t="n">
        <v>50</v>
      </c>
      <c r="J25" t="n">
        <v>62.29508196721311</v>
      </c>
      <c r="K25" t="n">
        <v>0.685667468535369</v>
      </c>
      <c r="L25" t="n">
        <v>2.902089984902385</v>
      </c>
      <c r="M25" t="n">
        <v>72.54668012889961</v>
      </c>
      <c r="N25" t="n">
        <v>12.58689566849321</v>
      </c>
      <c r="O25" t="n">
        <v>7.3131970775883</v>
      </c>
      <c r="P25" t="n">
        <v>11.32</v>
      </c>
      <c r="Q25" t="n">
        <v>9.26</v>
      </c>
      <c r="R25" t="inlineStr">
        <is>
          <t>⚠️ KÉO CAO (&gt;5%)</t>
        </is>
      </c>
      <c r="S25" t="b">
        <v>0</v>
      </c>
      <c r="T25" t="n">
        <v>0</v>
      </c>
      <c r="U25" t="n">
        <v>6</v>
      </c>
      <c r="V25" t="inlineStr">
        <is>
          <t>Dong A Paint JSC</t>
        </is>
      </c>
    </row>
    <row r="26">
      <c r="A26" t="inlineStr">
        <is>
          <t>TNH</t>
        </is>
      </c>
      <c r="B26" t="inlineStr">
        <is>
          <t>HOSE</t>
        </is>
      </c>
      <c r="C26" t="inlineStr">
        <is>
          <t>Y tế &amp; Dược phẩm</t>
        </is>
      </c>
      <c r="D26" t="inlineStr">
        <is>
          <t>Small-Cap (Penny)</t>
        </is>
      </c>
      <c r="E26" t="n">
        <v>7.74</v>
      </c>
      <c r="F26" t="n">
        <v>5.95737738</v>
      </c>
      <c r="G26" t="n">
        <v>6.906077348066299</v>
      </c>
      <c r="H26" t="n">
        <v>19.07692307692308</v>
      </c>
      <c r="I26" t="n">
        <v>7.053941908713693</v>
      </c>
      <c r="J26" t="n">
        <v>-3.370786516853932</v>
      </c>
      <c r="K26" t="n">
        <v>20.76259054545844</v>
      </c>
      <c r="L26" t="n">
        <v>1.886532134089429</v>
      </c>
      <c r="M26" t="n">
        <v>69.27558861405122</v>
      </c>
      <c r="N26" t="n">
        <v>0</v>
      </c>
      <c r="O26" t="n">
        <v>-6.552875643738261</v>
      </c>
      <c r="P26" t="n">
        <v>8.85</v>
      </c>
      <c r="Q26" t="n">
        <v>7.24</v>
      </c>
      <c r="R26" t="inlineStr">
        <is>
          <t>🟣 ĐÓNG TRẦN (Không đua)</t>
        </is>
      </c>
      <c r="S26" t="b">
        <v>0</v>
      </c>
      <c r="T26" t="n">
        <v>0</v>
      </c>
      <c r="U26" t="n">
        <v>6</v>
      </c>
      <c r="V26" t="inlineStr">
        <is>
          <t>TNH Hospital Group Joint Stock Company</t>
        </is>
      </c>
    </row>
    <row r="27">
      <c r="A27" t="inlineStr">
        <is>
          <t>CAR</t>
        </is>
      </c>
      <c r="B27" t="inlineStr">
        <is>
          <t>HNX</t>
        </is>
      </c>
      <c r="C27" t="inlineStr">
        <is>
          <t>Dịch vụ &amp; Thương mại</t>
        </is>
      </c>
      <c r="D27" t="inlineStr">
        <is>
          <t>Small-Cap (Penny)</t>
        </is>
      </c>
      <c r="E27" t="n">
        <v>38.5</v>
      </c>
      <c r="F27" t="n">
        <v>9.6653865</v>
      </c>
      <c r="G27" t="n">
        <v>10</v>
      </c>
      <c r="H27" t="n">
        <v>0.5221932114882507</v>
      </c>
      <c r="I27" t="n">
        <v>113.8888888888889</v>
      </c>
      <c r="J27" t="n">
        <v>183.0882352941177</v>
      </c>
      <c r="K27" t="n">
        <v>2.20786068002362</v>
      </c>
      <c r="L27" t="n">
        <v>2.220092960406932</v>
      </c>
      <c r="M27" t="n">
        <v>64.46531932613323</v>
      </c>
      <c r="N27" t="n">
        <v>0</v>
      </c>
      <c r="O27" t="n">
        <v>0</v>
      </c>
      <c r="P27" t="n">
        <v>44.01</v>
      </c>
      <c r="Q27" t="n">
        <v>36</v>
      </c>
      <c r="R27" t="inlineStr">
        <is>
          <t>🟣 ĐÓNG TRẦN (Không đua)</t>
        </is>
      </c>
      <c r="S27" t="b">
        <v>0</v>
      </c>
      <c r="T27" t="n">
        <v>0</v>
      </c>
      <c r="U27" t="n">
        <v>6</v>
      </c>
      <c r="V27" t="inlineStr">
        <is>
          <t>Tri Viet Education Group Joint Stock Company</t>
        </is>
      </c>
    </row>
    <row r="28">
      <c r="A28" t="inlineStr">
        <is>
          <t>VDS</t>
        </is>
      </c>
      <c r="B28" t="inlineStr">
        <is>
          <t>HOSE</t>
        </is>
      </c>
      <c r="C28" t="inlineStr">
        <is>
          <t>Chứng khoán</t>
        </is>
      </c>
      <c r="D28" t="inlineStr">
        <is>
          <t>Mid-Cap (Dòng tiền)</t>
        </is>
      </c>
      <c r="E28" t="n">
        <v>10.05</v>
      </c>
      <c r="F28" t="n">
        <v>10.28684835</v>
      </c>
      <c r="G28" t="n">
        <v>2.551020408163265</v>
      </c>
      <c r="H28" t="n">
        <v>6.801275239107333</v>
      </c>
      <c r="I28" t="n">
        <v>-8.636363636363637</v>
      </c>
      <c r="J28" t="n">
        <v>-18.95161290322581</v>
      </c>
      <c r="K28" t="n">
        <v>8.486942707642701</v>
      </c>
      <c r="L28" t="n">
        <v>1.597139847864243</v>
      </c>
      <c r="M28" t="n">
        <v>46.89824296997323</v>
      </c>
      <c r="N28" t="n">
        <v>9.657816359072424</v>
      </c>
      <c r="O28" t="n">
        <v>9.85375886152991</v>
      </c>
      <c r="P28" t="n">
        <v>11.49</v>
      </c>
      <c r="Q28" t="n">
        <v>9.4</v>
      </c>
      <c r="R28" t="inlineStr">
        <is>
          <t>🟢 VÙNG MUA CHUẨN</t>
        </is>
      </c>
      <c r="S28" t="b">
        <v>0</v>
      </c>
      <c r="T28" t="n">
        <v>0</v>
      </c>
      <c r="U28" t="n">
        <v>5</v>
      </c>
      <c r="V28" t="inlineStr">
        <is>
          <t>CÔNG TY CỔ PHẦN CHỨNG KHOÁN RỒNG VIỆT</t>
        </is>
      </c>
    </row>
    <row r="29">
      <c r="A29" t="inlineStr">
        <is>
          <t>MSH</t>
        </is>
      </c>
      <c r="B29" t="inlineStr">
        <is>
          <t>HOSE</t>
        </is>
      </c>
      <c r="C29" t="inlineStr">
        <is>
          <t>Thủy sản &amp; Xuất khẩu</t>
        </is>
      </c>
      <c r="D29" t="inlineStr">
        <is>
          <t>Mid-Cap (Dòng tiền)</t>
        </is>
      </c>
      <c r="E29" t="n">
        <v>32.55</v>
      </c>
      <c r="F29" t="n">
        <v>6.12294795</v>
      </c>
      <c r="G29" t="n">
        <v>1.71875</v>
      </c>
      <c r="H29" t="n">
        <v>2.037617554858934</v>
      </c>
      <c r="I29" t="n">
        <v>7.960199004975125</v>
      </c>
      <c r="J29" t="n">
        <v>5.681818181818182</v>
      </c>
      <c r="K29" t="n">
        <v>3.723285023394303</v>
      </c>
      <c r="L29" t="n">
        <v>1.828379643264343</v>
      </c>
      <c r="M29" t="n">
        <v>72.13341837780526</v>
      </c>
      <c r="N29" t="n">
        <v>5.784601692409181</v>
      </c>
      <c r="O29" t="n">
        <v>31.5456022279107</v>
      </c>
      <c r="P29" t="n">
        <v>34.87</v>
      </c>
      <c r="Q29" t="n">
        <v>31.5</v>
      </c>
      <c r="R29" t="inlineStr">
        <is>
          <t>🟢 VÙNG MUA CHUẨN</t>
        </is>
      </c>
      <c r="S29" t="b">
        <v>0</v>
      </c>
      <c r="T29" t="n">
        <v>0</v>
      </c>
      <c r="U29" t="n">
        <v>5</v>
      </c>
      <c r="V29" t="inlineStr">
        <is>
          <t>Song Hong Garment JSC</t>
        </is>
      </c>
    </row>
    <row r="30">
      <c r="A30" t="inlineStr">
        <is>
          <t>TNG</t>
        </is>
      </c>
      <c r="B30" t="inlineStr">
        <is>
          <t>HNX</t>
        </is>
      </c>
      <c r="C30" t="inlineStr">
        <is>
          <t>Thủy sản &amp; Xuất khẩu</t>
        </is>
      </c>
      <c r="D30" t="inlineStr">
        <is>
          <t>Mid-Cap (Dòng tiền)</t>
        </is>
      </c>
      <c r="E30" t="n">
        <v>19</v>
      </c>
      <c r="F30" t="n">
        <v>37.220734</v>
      </c>
      <c r="G30" t="n">
        <v>2.702702702702703</v>
      </c>
      <c r="H30" t="n">
        <v>1.063829787234043</v>
      </c>
      <c r="I30" t="n">
        <v>16.56441717791411</v>
      </c>
      <c r="J30" t="n">
        <v>12.42603550295858</v>
      </c>
      <c r="K30" t="n">
        <v>2.749497255769412</v>
      </c>
      <c r="L30" t="n">
        <v>1.588861635359894</v>
      </c>
      <c r="M30" t="n">
        <v>64.35581966724754</v>
      </c>
      <c r="N30" t="n">
        <v>5.538453717357665</v>
      </c>
      <c r="O30" t="n">
        <v>22.6911072120896</v>
      </c>
      <c r="P30" t="n">
        <v>21.54</v>
      </c>
      <c r="Q30" t="n">
        <v>17.85</v>
      </c>
      <c r="R30" t="inlineStr">
        <is>
          <t>🟢 VÙNG MUA CHUẨN</t>
        </is>
      </c>
      <c r="S30" t="b">
        <v>0</v>
      </c>
      <c r="T30" t="n">
        <v>0</v>
      </c>
      <c r="U30" t="n">
        <v>5</v>
      </c>
      <c r="V30" t="inlineStr">
        <is>
          <t>TNG Investment and Trading JSC</t>
        </is>
      </c>
    </row>
    <row r="31">
      <c r="A31" t="inlineStr">
        <is>
          <t>MSN</t>
        </is>
      </c>
      <c r="B31" t="inlineStr">
        <is>
          <t>HOSE</t>
        </is>
      </c>
      <c r="C31" t="inlineStr">
        <is>
          <t>Thực phẩm &amp; Tiêu dùng</t>
        </is>
      </c>
      <c r="D31" t="inlineStr">
        <is>
          <t>Large-Cap (Bluechip)</t>
        </is>
      </c>
      <c r="E31" t="n">
        <v>73.59999999999999</v>
      </c>
      <c r="F31" t="n">
        <v>316.2808384</v>
      </c>
      <c r="G31" t="n">
        <v>1.657458563535912</v>
      </c>
      <c r="H31" t="n">
        <v>0.9602194787379973</v>
      </c>
      <c r="I31" t="n">
        <v>7.917888563049853</v>
      </c>
      <c r="J31" t="n">
        <v>12.36641221374046</v>
      </c>
      <c r="K31" t="n">
        <v>2.645886947273366</v>
      </c>
      <c r="L31" t="n">
        <v>0.7288893764780536</v>
      </c>
      <c r="M31" t="n">
        <v>60.05608775770441</v>
      </c>
      <c r="N31" t="n">
        <v>15.86545678762612</v>
      </c>
      <c r="O31" t="n">
        <v>19.4696248142836</v>
      </c>
      <c r="P31" t="n">
        <v>80.38</v>
      </c>
      <c r="Q31" t="n">
        <v>70.52</v>
      </c>
      <c r="R31" t="inlineStr">
        <is>
          <t>🟢 VÙNG MUA CHUẨN</t>
        </is>
      </c>
      <c r="S31" t="b">
        <v>0</v>
      </c>
      <c r="T31" t="n">
        <v>0</v>
      </c>
      <c r="U31" t="n">
        <v>5</v>
      </c>
      <c r="V31" t="inlineStr">
        <is>
          <t>CÔNG TY CỔ PHẦN TẬP ĐOÀN MASAN</t>
        </is>
      </c>
    </row>
    <row r="32">
      <c r="A32" t="inlineStr">
        <is>
          <t>VPL</t>
        </is>
      </c>
      <c r="B32" t="inlineStr">
        <is>
          <t>HOSE</t>
        </is>
      </c>
      <c r="C32" t="inlineStr">
        <is>
          <t>Dịch vụ Tiêu dùng</t>
        </is>
      </c>
      <c r="D32" t="inlineStr">
        <is>
          <t>Large-Cap (Bluechip)</t>
        </is>
      </c>
      <c r="E32" t="n">
        <v>80.5</v>
      </c>
      <c r="F32" t="n">
        <v>78.5460235</v>
      </c>
      <c r="G32" t="n">
        <v>0.625</v>
      </c>
      <c r="H32" t="n">
        <v>1.89873417721519</v>
      </c>
      <c r="I32" t="n">
        <v>-6.395348837209302</v>
      </c>
      <c r="J32" t="n">
        <v>4.681404421326398</v>
      </c>
      <c r="K32" t="n">
        <v>3.584401645750559</v>
      </c>
      <c r="L32" t="n">
        <v>1.412221916348177</v>
      </c>
      <c r="M32" t="n">
        <v>53.07193349458275</v>
      </c>
      <c r="N32" t="n">
        <v>47.93010421374088</v>
      </c>
      <c r="O32" t="n">
        <v>7.42923587463774</v>
      </c>
      <c r="P32" t="n">
        <v>89.44</v>
      </c>
      <c r="Q32" t="n">
        <v>76.43000000000001</v>
      </c>
      <c r="R32" t="inlineStr">
        <is>
          <t>🟢 VÙNG MUA CHUẨN</t>
        </is>
      </c>
      <c r="S32" t="b">
        <v>0</v>
      </c>
      <c r="T32" t="n">
        <v>0</v>
      </c>
      <c r="U32" t="n">
        <v>4</v>
      </c>
      <c r="V32" t="inlineStr">
        <is>
          <t>Vinpearl Joint Stock Company</t>
        </is>
      </c>
    </row>
    <row r="33">
      <c r="A33" t="inlineStr">
        <is>
          <t>VGC</t>
        </is>
      </c>
      <c r="B33" t="inlineStr">
        <is>
          <t>HOSE</t>
        </is>
      </c>
      <c r="C33" t="inlineStr">
        <is>
          <t>BĐS Khu Công Nghiệp</t>
        </is>
      </c>
      <c r="D33" t="inlineStr">
        <is>
          <t>Large-Cap (Bluechip)</t>
        </is>
      </c>
      <c r="E33" t="n">
        <v>44.9</v>
      </c>
      <c r="F33" t="n">
        <v>22.2944215</v>
      </c>
      <c r="G33" t="n">
        <v>1.468926553672316</v>
      </c>
      <c r="H33" t="n">
        <v>3.456221198156682</v>
      </c>
      <c r="I33" t="n">
        <v>12.25</v>
      </c>
      <c r="J33" t="n">
        <v>15.12820512820513</v>
      </c>
      <c r="K33" t="n">
        <v>5.141888666692051</v>
      </c>
      <c r="L33" t="n">
        <v>0.8770995470493201</v>
      </c>
      <c r="M33" t="n">
        <v>61.95134626115255</v>
      </c>
      <c r="N33" t="n">
        <v>14.14968864224661</v>
      </c>
      <c r="O33" t="n">
        <v>16.3310529861993</v>
      </c>
      <c r="P33" t="n">
        <v>50.12</v>
      </c>
      <c r="Q33" t="n">
        <v>42.53</v>
      </c>
      <c r="R33" t="inlineStr">
        <is>
          <t>🟢 VÙNG MUA CHUẨN</t>
        </is>
      </c>
      <c r="S33" t="b">
        <v>0</v>
      </c>
      <c r="T33" t="n">
        <v>0</v>
      </c>
      <c r="U33" t="n">
        <v>4</v>
      </c>
      <c r="V33" t="inlineStr">
        <is>
          <t>Viglacera Corp.</t>
        </is>
      </c>
    </row>
    <row r="34">
      <c r="A34" t="inlineStr">
        <is>
          <t>FRT</t>
        </is>
      </c>
      <c r="B34" t="inlineStr">
        <is>
          <t>HOSE</t>
        </is>
      </c>
      <c r="C34" t="inlineStr">
        <is>
          <t>Bán lẻ &amp; Phân phối</t>
        </is>
      </c>
      <c r="D34" t="inlineStr">
        <is>
          <t>Large-Cap (Bluechip)</t>
        </is>
      </c>
      <c r="E34" t="n">
        <v>149.4</v>
      </c>
      <c r="F34" t="n">
        <v>144.7197462</v>
      </c>
      <c r="G34" t="n">
        <v>2.328767123287671</v>
      </c>
      <c r="H34" t="n">
        <v>0.1340482573726542</v>
      </c>
      <c r="I34" t="n">
        <v>13.61216730038023</v>
      </c>
      <c r="J34" t="n">
        <v>34.71596032461677</v>
      </c>
      <c r="K34" t="n">
        <v>1.819715725908023</v>
      </c>
      <c r="L34" t="n">
        <v>0.8933907165567705</v>
      </c>
      <c r="M34" t="n">
        <v>59.84967807307557</v>
      </c>
      <c r="N34" t="n">
        <v>23.49441417157901</v>
      </c>
      <c r="O34" t="n">
        <v>29.6619920770225</v>
      </c>
      <c r="P34" t="n">
        <v>169.35</v>
      </c>
      <c r="Q34" t="n">
        <v>140.33</v>
      </c>
      <c r="R34" t="inlineStr">
        <is>
          <t>🟢 VÙNG MUA CHUẨN</t>
        </is>
      </c>
      <c r="S34" t="b">
        <v>0</v>
      </c>
      <c r="T34" t="n">
        <v>0</v>
      </c>
      <c r="U34" t="n">
        <v>4</v>
      </c>
      <c r="V34" t="inlineStr">
        <is>
          <t>CÔNG TY CỔ PHẦN BÁN LẺ KỸ THUẬT SỐ FPT</t>
        </is>
      </c>
    </row>
    <row r="35">
      <c r="A35" t="inlineStr">
        <is>
          <t>PVP</t>
        </is>
      </c>
      <c r="B35" t="inlineStr">
        <is>
          <t>HOSE</t>
        </is>
      </c>
      <c r="C35" t="inlineStr">
        <is>
          <t>Dầu khí &amp; Năng lượng</t>
        </is>
      </c>
      <c r="D35" t="inlineStr">
        <is>
          <t>Mid-Cap (Dòng tiền)</t>
        </is>
      </c>
      <c r="E35" t="n">
        <v>22.9</v>
      </c>
      <c r="F35" t="n">
        <v>16.3589127</v>
      </c>
      <c r="G35" t="n">
        <v>0.881057268722467</v>
      </c>
      <c r="H35" t="n">
        <v>-4.781704781704781</v>
      </c>
      <c r="I35" t="n">
        <v>25.82417582417582</v>
      </c>
      <c r="J35" t="n">
        <v>32.7536231884058</v>
      </c>
      <c r="K35" t="n">
        <v>-3.096037313169412</v>
      </c>
      <c r="L35" t="n">
        <v>0.4582867527611216</v>
      </c>
      <c r="M35" t="n">
        <v>58.40153100073005</v>
      </c>
      <c r="N35" t="n">
        <v>7.349484955154984</v>
      </c>
      <c r="O35" t="n">
        <v>16.78418957193</v>
      </c>
      <c r="P35" t="n">
        <v>26.17</v>
      </c>
      <c r="Q35" t="n">
        <v>21.41</v>
      </c>
      <c r="R35" t="inlineStr">
        <is>
          <t>🟢 VÙNG MUA CHUẨN</t>
        </is>
      </c>
      <c r="S35" t="b">
        <v>0</v>
      </c>
      <c r="T35" t="n">
        <v>0</v>
      </c>
      <c r="U35" t="n">
        <v>4</v>
      </c>
      <c r="V35" t="inlineStr">
        <is>
          <t>Pacific Petroleum Transportation JSC</t>
        </is>
      </c>
    </row>
    <row r="36">
      <c r="A36" t="inlineStr">
        <is>
          <t>DBD</t>
        </is>
      </c>
      <c r="B36" t="inlineStr">
        <is>
          <t>HOSE</t>
        </is>
      </c>
      <c r="C36" t="inlineStr">
        <is>
          <t>Y tế &amp; Dược phẩm</t>
        </is>
      </c>
      <c r="D36" t="inlineStr">
        <is>
          <t>Mid-Cap (Dòng tiền)</t>
        </is>
      </c>
      <c r="E36" t="n">
        <v>46.45</v>
      </c>
      <c r="F36" t="n">
        <v>74.74989475</v>
      </c>
      <c r="G36" t="n">
        <v>0.9782608695652175</v>
      </c>
      <c r="H36" t="n">
        <v>1.752464403066813</v>
      </c>
      <c r="I36" t="n">
        <v>-0.9594882729211087</v>
      </c>
      <c r="J36" t="n">
        <v>-5.780933062880324</v>
      </c>
      <c r="K36" t="n">
        <v>3.438131871602182</v>
      </c>
      <c r="L36" t="n">
        <v>83.11022625743044</v>
      </c>
      <c r="M36" t="n">
        <v>48.28532589801057</v>
      </c>
      <c r="N36" t="n">
        <v>15.19366956820507</v>
      </c>
      <c r="O36" t="n">
        <v>17.1135531647671</v>
      </c>
      <c r="P36" t="n">
        <v>50.86</v>
      </c>
      <c r="Q36" t="n">
        <v>44.44</v>
      </c>
      <c r="R36" t="inlineStr">
        <is>
          <t>🟢 VÙNG MUA CHUẨN</t>
        </is>
      </c>
      <c r="S36" t="b">
        <v>0</v>
      </c>
      <c r="T36" t="n">
        <v>0</v>
      </c>
      <c r="U36" t="n">
        <v>4</v>
      </c>
      <c r="V36" t="inlineStr">
        <is>
          <t>Binh Dinh Pharmaceutical &amp; Medical Equipment JSC</t>
        </is>
      </c>
    </row>
    <row r="37">
      <c r="A37" t="inlineStr">
        <is>
          <t>MWG</t>
        </is>
      </c>
      <c r="B37" t="inlineStr">
        <is>
          <t>HOSE</t>
        </is>
      </c>
      <c r="C37" t="inlineStr">
        <is>
          <t>Bán lẻ &amp; Tiêu dùng</t>
        </is>
      </c>
      <c r="D37" t="inlineStr">
        <is>
          <t>Large-Cap (Bluechip)</t>
        </is>
      </c>
      <c r="E37" t="n">
        <v>74.90000000000001</v>
      </c>
      <c r="F37" t="n">
        <v>222.3242469</v>
      </c>
      <c r="G37" t="n">
        <v>0.9433962264150944</v>
      </c>
      <c r="H37" t="n">
        <v>-0.5312084993359893</v>
      </c>
      <c r="I37" t="n">
        <v>2.462380300957592</v>
      </c>
      <c r="J37" t="n">
        <v>-1.317523056653491</v>
      </c>
      <c r="K37" t="n">
        <v>1.15445896919938</v>
      </c>
      <c r="L37" t="n">
        <v>0.5439637314629783</v>
      </c>
      <c r="M37" t="n">
        <v>54.92575083660699</v>
      </c>
      <c r="N37" t="n">
        <v>11.16886396295361</v>
      </c>
      <c r="O37" t="n">
        <v>30.1876943220912</v>
      </c>
      <c r="P37" t="n">
        <v>80.93000000000001</v>
      </c>
      <c r="Q37" t="n">
        <v>72.16</v>
      </c>
      <c r="R37" t="inlineStr">
        <is>
          <t>🟢 VÙNG MUA CHUẨN</t>
        </is>
      </c>
      <c r="S37" t="b">
        <v>0</v>
      </c>
      <c r="T37" t="n">
        <v>0</v>
      </c>
      <c r="U37" t="n">
        <v>4</v>
      </c>
      <c r="V37" t="inlineStr">
        <is>
          <t>CÔNG TY CỔ PHẦN ĐẦU TƯ THẾ GIỚI DI ĐỘNG</t>
        </is>
      </c>
    </row>
    <row r="38">
      <c r="A38" t="inlineStr">
        <is>
          <t>FTS</t>
        </is>
      </c>
      <c r="B38" t="inlineStr">
        <is>
          <t>HOSE</t>
        </is>
      </c>
      <c r="C38" t="inlineStr">
        <is>
          <t>Chứng khoán</t>
        </is>
      </c>
      <c r="D38" t="inlineStr">
        <is>
          <t>Mid-Cap (Dòng tiền)</t>
        </is>
      </c>
      <c r="E38" t="n">
        <v>19.2</v>
      </c>
      <c r="F38" t="n">
        <v>17.5974912</v>
      </c>
      <c r="G38" t="n">
        <v>4.347826086956522</v>
      </c>
      <c r="H38" t="n">
        <v>9.401709401709402</v>
      </c>
      <c r="I38" t="n">
        <v>-7.692307692307693</v>
      </c>
      <c r="J38" t="n">
        <v>-14.28571428571429</v>
      </c>
      <c r="K38" t="n">
        <v>11.08737687024477</v>
      </c>
      <c r="L38" t="n">
        <v>1.213530793673576</v>
      </c>
      <c r="M38" t="n">
        <v>49.95353386539427</v>
      </c>
      <c r="N38" t="n">
        <v>17.37698879410486</v>
      </c>
      <c r="O38" t="n">
        <v>9.71345072129715</v>
      </c>
      <c r="P38" t="n">
        <v>21.95</v>
      </c>
      <c r="Q38" t="n">
        <v>17.95</v>
      </c>
      <c r="R38" t="inlineStr">
        <is>
          <t>🟢 VÙNG MUA CHUẨN</t>
        </is>
      </c>
      <c r="S38" t="b">
        <v>0</v>
      </c>
      <c r="T38" t="n">
        <v>0</v>
      </c>
      <c r="U38" t="n">
        <v>4</v>
      </c>
      <c r="V38" t="inlineStr">
        <is>
          <t>CÔNG TY CỔ PHẦN CHỨNG KHOÁN FPT</t>
        </is>
      </c>
    </row>
    <row r="39">
      <c r="A39" t="inlineStr">
        <is>
          <t>DXP</t>
        </is>
      </c>
      <c r="B39" t="inlineStr">
        <is>
          <t>HNX</t>
        </is>
      </c>
      <c r="C39" t="inlineStr">
        <is>
          <t>Cảng biển &amp; Vận tải</t>
        </is>
      </c>
      <c r="D39" t="inlineStr">
        <is>
          <t>Small-Cap (Penny)</t>
        </is>
      </c>
      <c r="E39" t="n">
        <v>15.5</v>
      </c>
      <c r="F39" t="n">
        <v>5.529129</v>
      </c>
      <c r="G39" t="n">
        <v>3.333333333333333</v>
      </c>
      <c r="H39" t="n">
        <v>-5.487804878048781</v>
      </c>
      <c r="I39" t="n">
        <v>17.42424242424243</v>
      </c>
      <c r="J39" t="n">
        <v>16.54135338345865</v>
      </c>
      <c r="K39" t="n">
        <v>-3.802137409513412</v>
      </c>
      <c r="L39" t="n">
        <v>0.4920448487214307</v>
      </c>
      <c r="M39" t="n">
        <v>60.69408721057333</v>
      </c>
      <c r="N39" t="n">
        <v>5.046808990587408</v>
      </c>
      <c r="O39" t="n">
        <v>19.0066592732122</v>
      </c>
      <c r="P39" t="n">
        <v>17.72</v>
      </c>
      <c r="Q39" t="n">
        <v>14.49</v>
      </c>
      <c r="R39" t="inlineStr">
        <is>
          <t>🟢 VÙNG MUA CHUẨN</t>
        </is>
      </c>
      <c r="S39" t="b">
        <v>0</v>
      </c>
      <c r="T39" t="n">
        <v>0</v>
      </c>
      <c r="U39" t="n">
        <v>3</v>
      </c>
      <c r="V39" t="inlineStr">
        <is>
          <t>Doan Xa Port Joint Stock Company</t>
        </is>
      </c>
    </row>
    <row r="40">
      <c r="A40" t="inlineStr">
        <is>
          <t>CSV</t>
        </is>
      </c>
      <c r="B40" t="inlineStr">
        <is>
          <t>HOSE</t>
        </is>
      </c>
      <c r="C40" t="inlineStr">
        <is>
          <t>Hóa chất &amp; Phân bón</t>
        </is>
      </c>
      <c r="D40" t="inlineStr">
        <is>
          <t>Mid-Cap (Dòng tiền)</t>
        </is>
      </c>
      <c r="E40" t="n">
        <v>23.75</v>
      </c>
      <c r="F40" t="n">
        <v>19.94869375</v>
      </c>
      <c r="G40" t="n">
        <v>1.495726495726496</v>
      </c>
      <c r="H40" t="n">
        <v>5.79064587973274</v>
      </c>
      <c r="I40" t="n">
        <v>13.36515513126492</v>
      </c>
      <c r="J40" t="n">
        <v>6.026785714285714</v>
      </c>
      <c r="K40" t="n">
        <v>7.476313348268109</v>
      </c>
      <c r="L40" t="n">
        <v>1.028573059001467</v>
      </c>
      <c r="M40" t="n">
        <v>68.74272858670372</v>
      </c>
      <c r="N40" t="n">
        <v>10.69979256368472</v>
      </c>
      <c r="O40" t="n">
        <v>15.2063992143692</v>
      </c>
      <c r="P40" t="n">
        <v>26.96</v>
      </c>
      <c r="Q40" t="n">
        <v>22.29</v>
      </c>
      <c r="R40" t="inlineStr">
        <is>
          <t>🟢 VÙNG MUA CHUẨN</t>
        </is>
      </c>
      <c r="S40" t="b">
        <v>0</v>
      </c>
      <c r="T40" t="n">
        <v>0</v>
      </c>
      <c r="U40" t="n">
        <v>3</v>
      </c>
      <c r="V40" t="inlineStr">
        <is>
          <t>CÔNG TY CỔ PHẦN HÓA CHẤT CƠ BẢN MIỀN NAM</t>
        </is>
      </c>
    </row>
    <row r="41">
      <c r="A41" t="inlineStr">
        <is>
          <t>HT1</t>
        </is>
      </c>
      <c r="B41" t="inlineStr">
        <is>
          <t>HOSE</t>
        </is>
      </c>
      <c r="C41" t="inlineStr">
        <is>
          <t>Thép &amp; VLXD</t>
        </is>
      </c>
      <c r="D41" t="inlineStr">
        <is>
          <t>Mid-Cap (Dòng tiền)</t>
        </is>
      </c>
      <c r="E41" t="n">
        <v>13.35</v>
      </c>
      <c r="F41" t="n">
        <v>11.7737388</v>
      </c>
      <c r="G41" t="n">
        <v>1.136363636363636</v>
      </c>
      <c r="H41" t="n">
        <v>7.661290322580645</v>
      </c>
      <c r="I41" t="n">
        <v>11.71548117154812</v>
      </c>
      <c r="J41" t="n">
        <v>10.78838174273859</v>
      </c>
      <c r="K41" t="n">
        <v>9.346957791116013</v>
      </c>
      <c r="L41" t="n">
        <v>1.635258002478675</v>
      </c>
      <c r="M41" t="n">
        <v>69.80273058510679</v>
      </c>
      <c r="N41" t="n">
        <v>13.17541260753752</v>
      </c>
      <c r="O41" t="n">
        <v>7.66415556632923</v>
      </c>
      <c r="P41" t="n">
        <v>14.87</v>
      </c>
      <c r="Q41" t="n">
        <v>12.66</v>
      </c>
      <c r="R41" t="inlineStr">
        <is>
          <t>🟢 VÙNG MUA CHUẨN</t>
        </is>
      </c>
      <c r="S41" t="b">
        <v>0</v>
      </c>
      <c r="T41" t="n">
        <v>0</v>
      </c>
      <c r="U41" t="n">
        <v>3</v>
      </c>
      <c r="V41" t="inlineStr">
        <is>
          <t>CÔNG TY CỔ PHẦN XI MĂNG HÀ TIÊN 1</t>
        </is>
      </c>
    </row>
    <row r="42">
      <c r="A42" t="inlineStr">
        <is>
          <t>VHC</t>
        </is>
      </c>
      <c r="B42" t="inlineStr">
        <is>
          <t>HOSE</t>
        </is>
      </c>
      <c r="C42" t="inlineStr">
        <is>
          <t>Thủy sản &amp; Xuất khẩu</t>
        </is>
      </c>
      <c r="D42" t="inlineStr">
        <is>
          <t>Large-Cap (Bluechip)</t>
        </is>
      </c>
      <c r="E42" t="n">
        <v>51.8</v>
      </c>
      <c r="F42" t="n">
        <v>10.6786736</v>
      </c>
      <c r="G42" t="n">
        <v>0.7782101167315175</v>
      </c>
      <c r="H42" t="n">
        <v>0.1934235976789168</v>
      </c>
      <c r="I42" t="n">
        <v>2.574257425742574</v>
      </c>
      <c r="J42" t="n">
        <v>-2.814258911819887</v>
      </c>
      <c r="K42" t="n">
        <v>1.879091066214286</v>
      </c>
      <c r="L42" t="n">
        <v>0.5337158065334558</v>
      </c>
      <c r="M42" t="n">
        <v>55.14939933694411</v>
      </c>
      <c r="N42" t="n">
        <v>8.301062285979222</v>
      </c>
      <c r="O42" t="n">
        <v>14.8344050204871</v>
      </c>
      <c r="P42" t="n">
        <v>56.37</v>
      </c>
      <c r="Q42" t="n">
        <v>49.72</v>
      </c>
      <c r="R42" t="inlineStr">
        <is>
          <t>🟢 VÙNG MUA CHUẨN</t>
        </is>
      </c>
      <c r="S42" t="b">
        <v>0</v>
      </c>
      <c r="T42" t="n">
        <v>0</v>
      </c>
      <c r="U42" t="n">
        <v>3</v>
      </c>
      <c r="V42" t="inlineStr">
        <is>
          <t>CÔNG TY CỔ PHẦN VĨNH HOÀN</t>
        </is>
      </c>
    </row>
    <row r="43">
      <c r="A43" t="inlineStr">
        <is>
          <t>TDP</t>
        </is>
      </c>
      <c r="B43" t="inlineStr">
        <is>
          <t>HOSE</t>
        </is>
      </c>
      <c r="C43" t="inlineStr">
        <is>
          <t>Hóa chất &amp; Chế biến</t>
        </is>
      </c>
      <c r="D43" t="inlineStr">
        <is>
          <t>Mid-Cap (Dòng tiền)</t>
        </is>
      </c>
      <c r="E43" t="n">
        <v>29</v>
      </c>
      <c r="F43" t="n">
        <v>8.180899999999999</v>
      </c>
      <c r="G43" t="n">
        <v>1.221640488656195</v>
      </c>
      <c r="H43" t="n">
        <v>-3.333333333333333</v>
      </c>
      <c r="I43" t="n">
        <v>4.316546762589928</v>
      </c>
      <c r="J43" t="n">
        <v>11.92982444947368</v>
      </c>
      <c r="K43" t="n">
        <v>-1.647665864797965</v>
      </c>
      <c r="L43" t="n">
        <v>1.064377280808459</v>
      </c>
      <c r="M43" t="n">
        <v>51.05736515831312</v>
      </c>
      <c r="N43" t="n">
        <v>0</v>
      </c>
      <c r="O43" t="n">
        <v>11.6990657045687</v>
      </c>
      <c r="P43" t="n">
        <v>33.15</v>
      </c>
      <c r="Q43" t="n">
        <v>27.12</v>
      </c>
      <c r="R43" t="inlineStr">
        <is>
          <t>🟢 VÙNG MUA CHUẨN</t>
        </is>
      </c>
      <c r="S43" t="b">
        <v>0</v>
      </c>
      <c r="T43" t="n">
        <v>0</v>
      </c>
      <c r="U43" t="n">
        <v>3</v>
      </c>
      <c r="V43" t="inlineStr">
        <is>
          <t>Thuan Duc Joint Stock Co</t>
        </is>
      </c>
    </row>
    <row r="44">
      <c r="A44" t="inlineStr">
        <is>
          <t>KSV</t>
        </is>
      </c>
      <c r="B44" t="inlineStr">
        <is>
          <t>HNX</t>
        </is>
      </c>
      <c r="C44" t="inlineStr">
        <is>
          <t>Khai khoáng &amp; VLXD</t>
        </is>
      </c>
      <c r="D44" t="inlineStr">
        <is>
          <t>Large-Cap (Bluechip)</t>
        </is>
      </c>
      <c r="E44" t="n">
        <v>118.7</v>
      </c>
      <c r="F44" t="n">
        <v>5.7626476</v>
      </c>
      <c r="G44" t="n">
        <v>0.6785411365564037</v>
      </c>
      <c r="H44" t="n">
        <v>-3.964401294498382</v>
      </c>
      <c r="I44" t="n">
        <v>17.52475247524752</v>
      </c>
      <c r="J44" t="n">
        <v>21.86858316221766</v>
      </c>
      <c r="K44" t="n">
        <v>-2.278733825963013</v>
      </c>
      <c r="L44" t="n">
        <v>0.469883168004429</v>
      </c>
      <c r="M44" t="n">
        <v>55.2630990372901</v>
      </c>
      <c r="N44" t="n">
        <v>9.964799325395678</v>
      </c>
      <c r="O44" t="n">
        <v>67.52298497116369</v>
      </c>
      <c r="P44" t="n">
        <v>135.67</v>
      </c>
      <c r="Q44" t="n">
        <v>110.98</v>
      </c>
      <c r="R44" t="inlineStr">
        <is>
          <t>🟢 VÙNG MUA CHUẨN</t>
        </is>
      </c>
      <c r="S44" t="b">
        <v>0</v>
      </c>
      <c r="T44" t="n">
        <v>0</v>
      </c>
      <c r="U44" t="n">
        <v>3</v>
      </c>
      <c r="V44" t="inlineStr">
        <is>
          <t>Vinacomin - Minerals Holding Corporation</t>
        </is>
      </c>
    </row>
    <row r="45">
      <c r="A45" t="inlineStr">
        <is>
          <t>DRI</t>
        </is>
      </c>
      <c r="B45" t="inlineStr">
        <is>
          <t>UPCOM</t>
        </is>
      </c>
      <c r="C45" t="inlineStr">
        <is>
          <t>Khai khoáng &amp; VLXD</t>
        </is>
      </c>
      <c r="D45" t="inlineStr">
        <is>
          <t>Small-Cap (Penny)</t>
        </is>
      </c>
      <c r="E45" t="n">
        <v>16.2</v>
      </c>
      <c r="F45" t="n">
        <v>8.324953199999999</v>
      </c>
      <c r="G45" t="n">
        <v>1.886792452830189</v>
      </c>
      <c r="H45" t="n">
        <v>-3.571428571428572</v>
      </c>
      <c r="I45" t="n">
        <v>9.45945945945946</v>
      </c>
      <c r="J45" t="n">
        <v>26.5625</v>
      </c>
      <c r="K45" t="n">
        <v>-1.885761102893203</v>
      </c>
      <c r="L45" t="n">
        <v>0.2864661274817358</v>
      </c>
      <c r="M45" t="n">
        <v>57.36588952353424</v>
      </c>
      <c r="N45" t="n">
        <v>0</v>
      </c>
      <c r="O45" t="n">
        <v>0</v>
      </c>
      <c r="P45" t="n">
        <v>18.52</v>
      </c>
      <c r="Q45" t="n">
        <v>15.15</v>
      </c>
      <c r="R45" t="inlineStr">
        <is>
          <t>🟢 VÙNG MUA CHUẨN</t>
        </is>
      </c>
      <c r="S45" t="b">
        <v>0</v>
      </c>
      <c r="T45" t="n">
        <v>0</v>
      </c>
      <c r="U45" t="n">
        <v>3</v>
      </c>
      <c r="V45" t="inlineStr">
        <is>
          <t>DakLak Rubber Investment Joint Stock Co</t>
        </is>
      </c>
    </row>
    <row r="46">
      <c r="A46" t="inlineStr">
        <is>
          <t>KBC</t>
        </is>
      </c>
      <c r="B46" t="inlineStr">
        <is>
          <t>HOSE</t>
        </is>
      </c>
      <c r="C46" t="inlineStr">
        <is>
          <t>BĐS Khu Công Nghiệp</t>
        </is>
      </c>
      <c r="D46" t="inlineStr">
        <is>
          <t>Large-Cap (Bluechip)</t>
        </is>
      </c>
      <c r="E46" t="n">
        <v>26.8</v>
      </c>
      <c r="F46" t="n">
        <v>56.7144012</v>
      </c>
      <c r="G46" t="n">
        <v>3.076923076923077</v>
      </c>
      <c r="H46" t="n">
        <v>4.483430799220273</v>
      </c>
      <c r="I46" t="n">
        <v>3.275529865125241</v>
      </c>
      <c r="J46" t="n">
        <v>0.7518796992481203</v>
      </c>
      <c r="K46" t="n">
        <v>6.169098267755643</v>
      </c>
      <c r="L46" t="n">
        <v>0.8301833810092415</v>
      </c>
      <c r="M46" t="n">
        <v>68.16379422676764</v>
      </c>
      <c r="N46" t="n">
        <v>14.00278634548594</v>
      </c>
      <c r="O46" t="n">
        <v>7.18705653330578</v>
      </c>
      <c r="P46" t="n">
        <v>28.87</v>
      </c>
      <c r="Q46" t="n">
        <v>25.86</v>
      </c>
      <c r="R46" t="inlineStr">
        <is>
          <t>🟢 VÙNG MUA CHUẨN</t>
        </is>
      </c>
      <c r="S46" t="b">
        <v>0</v>
      </c>
      <c r="T46" t="n">
        <v>0</v>
      </c>
      <c r="U46" t="n">
        <v>2</v>
      </c>
      <c r="V46" t="inlineStr">
        <is>
          <t>TỔNG CÔNG TY PHÁT TRIỂN ĐÔ THỊ KINH BẮC – CÔNG TY CỔ PHẦN</t>
        </is>
      </c>
    </row>
    <row r="47">
      <c r="A47" t="inlineStr">
        <is>
          <t>ACV</t>
        </is>
      </c>
      <c r="B47" t="inlineStr">
        <is>
          <t>UPCOM</t>
        </is>
      </c>
      <c r="C47" t="inlineStr">
        <is>
          <t>Cảng biển &amp; Vận tải</t>
        </is>
      </c>
      <c r="D47" t="inlineStr">
        <is>
          <t>Large-Cap (Bluechip)</t>
        </is>
      </c>
      <c r="E47" t="n">
        <v>41.2</v>
      </c>
      <c r="F47" t="n">
        <v>21.6117072</v>
      </c>
      <c r="G47" t="n">
        <v>-0.2421307506053269</v>
      </c>
      <c r="H47" t="n">
        <v>-0.2421307506053269</v>
      </c>
      <c r="I47" t="n">
        <v>4.040404040404041</v>
      </c>
      <c r="J47" t="n">
        <v>4.040404040404041</v>
      </c>
      <c r="K47" t="n">
        <v>1.443536717930042</v>
      </c>
      <c r="L47" t="n">
        <v>0.6543303939633897</v>
      </c>
      <c r="M47" t="n">
        <v>59.6130431396109</v>
      </c>
      <c r="N47" t="n">
        <v>12.79445212680904</v>
      </c>
      <c r="O47" t="n">
        <v>15.8409989967495</v>
      </c>
      <c r="P47" t="n">
        <v>44.7</v>
      </c>
      <c r="Q47" t="n">
        <v>39.61</v>
      </c>
      <c r="R47" t="inlineStr">
        <is>
          <t>🟢 VÙNG MUA CHUẨN</t>
        </is>
      </c>
      <c r="S47" t="b">
        <v>0</v>
      </c>
      <c r="T47" t="n">
        <v>0</v>
      </c>
      <c r="U47" t="n">
        <v>2</v>
      </c>
      <c r="V47" t="inlineStr">
        <is>
          <t>Airports Corporation of Vietnam</t>
        </is>
      </c>
    </row>
    <row r="48">
      <c r="A48" t="inlineStr">
        <is>
          <t>IDC</t>
        </is>
      </c>
      <c r="B48" t="inlineStr">
        <is>
          <t>HNX</t>
        </is>
      </c>
      <c r="C48" t="inlineStr">
        <is>
          <t>BĐS Khu Công Nghiệp</t>
        </is>
      </c>
      <c r="D48" t="inlineStr">
        <is>
          <t>Large-Cap (Bluechip)</t>
        </is>
      </c>
      <c r="E48" t="n">
        <v>35.2</v>
      </c>
      <c r="F48" t="n">
        <v>39.4779968</v>
      </c>
      <c r="G48" t="n">
        <v>3.834808259587021</v>
      </c>
      <c r="H48" t="n">
        <v>-0.28328611898017</v>
      </c>
      <c r="I48" t="n">
        <v>10</v>
      </c>
      <c r="J48" t="n">
        <v>2.433852190477223</v>
      </c>
      <c r="K48" t="n">
        <v>1.402381349555199</v>
      </c>
      <c r="L48" t="n">
        <v>0.6844660694853282</v>
      </c>
      <c r="M48" t="n">
        <v>62.52773250725166</v>
      </c>
      <c r="N48" t="n">
        <v>6.767320562861121</v>
      </c>
      <c r="O48" t="n">
        <v>34.7303641422179</v>
      </c>
      <c r="P48" t="n">
        <v>39.67</v>
      </c>
      <c r="Q48" t="n">
        <v>33.17</v>
      </c>
      <c r="R48" t="inlineStr">
        <is>
          <t>🟢 VÙNG MUA CHUẨN</t>
        </is>
      </c>
      <c r="S48" t="b">
        <v>0</v>
      </c>
      <c r="T48" t="n">
        <v>0</v>
      </c>
      <c r="U48" t="n">
        <v>2</v>
      </c>
      <c r="V48" t="inlineStr">
        <is>
          <t>IDICO Corp. JSC</t>
        </is>
      </c>
    </row>
    <row r="49">
      <c r="A49" t="inlineStr">
        <is>
          <t>DGW</t>
        </is>
      </c>
      <c r="B49" t="inlineStr">
        <is>
          <t>HOSE</t>
        </is>
      </c>
      <c r="C49" t="inlineStr">
        <is>
          <t>Bán lẻ &amp; Phân phối</t>
        </is>
      </c>
      <c r="D49" t="inlineStr">
        <is>
          <t>Large-Cap (Bluechip)</t>
        </is>
      </c>
      <c r="E49" t="n">
        <v>46</v>
      </c>
      <c r="F49" t="n">
        <v>49.952596</v>
      </c>
      <c r="G49" t="n">
        <v>1.21012101210121</v>
      </c>
      <c r="H49" t="n">
        <v>-0.4329004329004329</v>
      </c>
      <c r="I49" t="n">
        <v>0.8771929824561403</v>
      </c>
      <c r="J49" t="n">
        <v>29.94350282485876</v>
      </c>
      <c r="K49" t="n">
        <v>1.252767035634936</v>
      </c>
      <c r="L49" t="n">
        <v>0.7867678367387501</v>
      </c>
      <c r="M49" t="n">
        <v>53.7993502553825</v>
      </c>
      <c r="N49" t="n">
        <v>12.13645544529117</v>
      </c>
      <c r="O49" t="n">
        <v>24.5661861897584</v>
      </c>
      <c r="P49" t="n">
        <v>52.02</v>
      </c>
      <c r="Q49" t="n">
        <v>43.27</v>
      </c>
      <c r="R49" t="inlineStr">
        <is>
          <t>🟢 VÙNG MUA CHUẨN</t>
        </is>
      </c>
      <c r="S49" t="b">
        <v>0</v>
      </c>
      <c r="T49" t="n">
        <v>0</v>
      </c>
      <c r="U49" t="n">
        <v>2</v>
      </c>
      <c r="V49" t="inlineStr">
        <is>
          <t>CÔNG TY CỔ PHẦN THẾ GIỚI SỐ</t>
        </is>
      </c>
    </row>
    <row r="50">
      <c r="A50" t="inlineStr">
        <is>
          <t>VPB</t>
        </is>
      </c>
      <c r="B50" t="inlineStr">
        <is>
          <t>HOSE</t>
        </is>
      </c>
      <c r="C50" t="inlineStr">
        <is>
          <t>Ngân hàng</t>
        </is>
      </c>
      <c r="D50" t="inlineStr">
        <is>
          <t>Large-Cap (Bluechip)</t>
        </is>
      </c>
      <c r="E50" t="n">
        <v>24</v>
      </c>
      <c r="F50" t="n">
        <v>446.733384</v>
      </c>
      <c r="G50" t="n">
        <v>0</v>
      </c>
      <c r="H50" t="n">
        <v>-1.437371663244353</v>
      </c>
      <c r="I50" t="n">
        <v>6.855124166445233</v>
      </c>
      <c r="J50" t="n">
        <v>19.28994137713611</v>
      </c>
      <c r="K50" t="n">
        <v>0.2482958052910158</v>
      </c>
      <c r="L50" t="n">
        <v>0.8523524302409398</v>
      </c>
      <c r="M50" t="n">
        <v>62.91297586285068</v>
      </c>
      <c r="N50" t="n">
        <v>7.696242396232766</v>
      </c>
      <c r="O50" t="n">
        <v>18.2933022474494</v>
      </c>
      <c r="P50" t="n">
        <v>26.52</v>
      </c>
      <c r="Q50" t="n">
        <v>22.86</v>
      </c>
      <c r="R50" t="inlineStr">
        <is>
          <t>🟢 VÙNG MUA CHUẨN</t>
        </is>
      </c>
      <c r="S50" t="b">
        <v>0</v>
      </c>
      <c r="T50" t="n">
        <v>0</v>
      </c>
      <c r="U50" t="n">
        <v>2</v>
      </c>
      <c r="V50" t="inlineStr">
        <is>
          <t>NGÂN HÀNG TMCP VIỆT NAM THỊNH VƯỢNG</t>
        </is>
      </c>
    </row>
    <row r="51">
      <c r="A51" t="inlineStr">
        <is>
          <t>HAG</t>
        </is>
      </c>
      <c r="B51" t="inlineStr">
        <is>
          <t>HOSE</t>
        </is>
      </c>
      <c r="C51" t="inlineStr">
        <is>
          <t>Bất động sản Dân dụng</t>
        </is>
      </c>
      <c r="D51" t="inlineStr">
        <is>
          <t>Large-Cap (Bluechip)</t>
        </is>
      </c>
      <c r="E51" t="n">
        <v>14.4</v>
      </c>
      <c r="F51" t="n">
        <v>33.7446432</v>
      </c>
      <c r="G51" t="n">
        <v>0</v>
      </c>
      <c r="H51" t="n">
        <v>0</v>
      </c>
      <c r="I51" t="n">
        <v>3.225806451612903</v>
      </c>
      <c r="J51" t="n">
        <v>2.127659574468085</v>
      </c>
      <c r="K51" t="n">
        <v>1.685667468535369</v>
      </c>
      <c r="L51" t="n">
        <v>0.4459157311066743</v>
      </c>
      <c r="M51" t="n">
        <v>53.65032356781767</v>
      </c>
      <c r="N51" t="n">
        <v>5.224564479942135</v>
      </c>
      <c r="O51" t="n">
        <v>26.7138778796223</v>
      </c>
      <c r="P51" t="n">
        <v>15.45</v>
      </c>
      <c r="Q51" t="n">
        <v>13.92</v>
      </c>
      <c r="R51" t="inlineStr">
        <is>
          <t>🟢 VÙNG MUA CHUẨN</t>
        </is>
      </c>
      <c r="S51" t="b">
        <v>0</v>
      </c>
      <c r="T51" t="n">
        <v>0</v>
      </c>
      <c r="U51" t="n">
        <v>2</v>
      </c>
      <c r="V51" t="inlineStr">
        <is>
          <t>CÔNG TY CỔ PHẦN HOÀNG ANH GIA LAI</t>
        </is>
      </c>
    </row>
    <row r="52">
      <c r="A52" t="inlineStr">
        <is>
          <t>HPA</t>
        </is>
      </c>
      <c r="B52" t="inlineStr">
        <is>
          <t>HOSE</t>
        </is>
      </c>
      <c r="C52" t="inlineStr">
        <is>
          <t>Hóa chất &amp; Chế biến</t>
        </is>
      </c>
      <c r="D52" t="inlineStr">
        <is>
          <t>Mid-Cap (Dòng tiền)</t>
        </is>
      </c>
      <c r="E52" t="n">
        <v>27.35</v>
      </c>
      <c r="F52" t="n">
        <v>5.72115505</v>
      </c>
      <c r="G52" t="n">
        <v>1.484230055658627</v>
      </c>
      <c r="H52" t="n">
        <v>3.598484848484849</v>
      </c>
      <c r="I52" t="n">
        <v>-1.441441441441441</v>
      </c>
      <c r="J52" t="n">
        <v>-14.53125</v>
      </c>
      <c r="K52" t="n">
        <v>5.284152317020218</v>
      </c>
      <c r="L52" t="n">
        <v>4.168470094973915</v>
      </c>
      <c r="M52" t="n">
        <v>55.44432298984377</v>
      </c>
      <c r="N52" t="n">
        <v>0</v>
      </c>
      <c r="O52" t="n">
        <v>0</v>
      </c>
      <c r="P52" t="n">
        <v>29.75</v>
      </c>
      <c r="Q52" t="n">
        <v>26.26</v>
      </c>
      <c r="R52" t="inlineStr">
        <is>
          <t>🟢 VÙNG MUA CHUẨN</t>
        </is>
      </c>
      <c r="S52" t="b">
        <v>0</v>
      </c>
      <c r="T52" t="n">
        <v>0</v>
      </c>
      <c r="U52" t="n">
        <v>2</v>
      </c>
      <c r="V52" t="inlineStr">
        <is>
          <t>Hoa Phat Agriculture Development Joint Stock Company</t>
        </is>
      </c>
    </row>
    <row r="53">
      <c r="A53" t="inlineStr">
        <is>
          <t>VIB</t>
        </is>
      </c>
      <c r="B53" t="inlineStr">
        <is>
          <t>HOSE</t>
        </is>
      </c>
      <c r="C53" t="inlineStr">
        <is>
          <t>Ngân hàng</t>
        </is>
      </c>
      <c r="D53" t="inlineStr">
        <is>
          <t>Large-Cap (Bluechip)</t>
        </is>
      </c>
      <c r="E53" t="n">
        <v>13.75</v>
      </c>
      <c r="F53" t="n">
        <v>66.1384075</v>
      </c>
      <c r="G53" t="n">
        <v>0</v>
      </c>
      <c r="H53" t="n">
        <v>0.364963503649635</v>
      </c>
      <c r="I53" t="n">
        <v>0.7326007326007326</v>
      </c>
      <c r="J53" t="n">
        <v>0.04152814416320177</v>
      </c>
      <c r="K53" t="n">
        <v>2.050630972185004</v>
      </c>
      <c r="L53" t="n">
        <v>0.4554241890987698</v>
      </c>
      <c r="M53" t="n">
        <v>54.0665686950292</v>
      </c>
      <c r="N53" t="n">
        <v>6.908045325619634</v>
      </c>
      <c r="O53" t="n">
        <v>16.2227417255071</v>
      </c>
      <c r="P53" t="n">
        <v>14.77</v>
      </c>
      <c r="Q53" t="n">
        <v>13.28</v>
      </c>
      <c r="R53" t="inlineStr">
        <is>
          <t>🟢 VÙNG MUA CHUẨN</t>
        </is>
      </c>
      <c r="S53" t="b">
        <v>0</v>
      </c>
      <c r="T53" t="n">
        <v>0</v>
      </c>
      <c r="U53" t="n">
        <v>2</v>
      </c>
      <c r="V53" t="inlineStr">
        <is>
          <t>Viet Nam International Commercial Joint Stock Bank</t>
        </is>
      </c>
    </row>
    <row r="54">
      <c r="A54" t="inlineStr">
        <is>
          <t>APH</t>
        </is>
      </c>
      <c r="B54" t="inlineStr">
        <is>
          <t>HOSE</t>
        </is>
      </c>
      <c r="C54" t="inlineStr">
        <is>
          <t>Hóa chất &amp; Chế biến</t>
        </is>
      </c>
      <c r="D54" t="inlineStr">
        <is>
          <t>Mid-Cap (Dòng tiền)</t>
        </is>
      </c>
      <c r="E54" t="n">
        <v>7.03</v>
      </c>
      <c r="F54" t="n">
        <v>10.27963156</v>
      </c>
      <c r="G54" t="n">
        <v>0.5722460658082975</v>
      </c>
      <c r="H54" t="n">
        <v>-3.698630136986301</v>
      </c>
      <c r="I54" t="n">
        <v>2.777777777777778</v>
      </c>
      <c r="J54" t="n">
        <v>31.64794007490637</v>
      </c>
      <c r="K54" t="n">
        <v>-2.012962668450933</v>
      </c>
      <c r="L54" t="n">
        <v>2.753731868896789</v>
      </c>
      <c r="M54" t="n">
        <v>54.04802520743167</v>
      </c>
      <c r="N54" t="n">
        <v>7.12486327965058</v>
      </c>
      <c r="O54" t="n">
        <v>9.386502657971279</v>
      </c>
      <c r="P54" t="n">
        <v>7.92</v>
      </c>
      <c r="Q54" t="n">
        <v>6.62</v>
      </c>
      <c r="R54" t="inlineStr">
        <is>
          <t>🟢 VÙNG MUA CHUẨN</t>
        </is>
      </c>
      <c r="S54" t="b">
        <v>0</v>
      </c>
      <c r="T54" t="n">
        <v>0</v>
      </c>
      <c r="U54" t="n">
        <v>2</v>
      </c>
      <c r="V54" t="inlineStr">
        <is>
          <t>An Phat Holdings JSC</t>
        </is>
      </c>
    </row>
    <row r="55">
      <c r="A55" t="inlineStr">
        <is>
          <t>PVT</t>
        </is>
      </c>
      <c r="B55" t="inlineStr">
        <is>
          <t>HOSE</t>
        </is>
      </c>
      <c r="C55" t="inlineStr">
        <is>
          <t>Cảng biển &amp; Vận tải</t>
        </is>
      </c>
      <c r="D55" t="inlineStr">
        <is>
          <t>Large-Cap (Bluechip)</t>
        </is>
      </c>
      <c r="E55" t="n">
        <v>24.2</v>
      </c>
      <c r="F55" t="n">
        <v>75.3714324</v>
      </c>
      <c r="G55" t="n">
        <v>0.4149377593360996</v>
      </c>
      <c r="H55" t="n">
        <v>-5.098039215686274</v>
      </c>
      <c r="I55" t="n">
        <v>6.140350877192983</v>
      </c>
      <c r="J55" t="n">
        <v>46.22356495468278</v>
      </c>
      <c r="K55" t="n">
        <v>-3.412371747150905</v>
      </c>
      <c r="L55" t="n">
        <v>0.3990607576570785</v>
      </c>
      <c r="M55" t="n">
        <v>55.33367555471645</v>
      </c>
      <c r="N55" t="n">
        <v>8.925502957623999</v>
      </c>
      <c r="O55" t="n">
        <v>16.1385278739981</v>
      </c>
      <c r="P55" t="n">
        <v>27.66</v>
      </c>
      <c r="Q55" t="n">
        <v>22.63</v>
      </c>
      <c r="R55" t="inlineStr">
        <is>
          <t>🟢 VÙNG MUA CHUẨN</t>
        </is>
      </c>
      <c r="S55" t="b">
        <v>0</v>
      </c>
      <c r="T55" t="n">
        <v>0</v>
      </c>
      <c r="U55" t="n">
        <v>2</v>
      </c>
      <c r="V55" t="inlineStr">
        <is>
          <t>TỔNG CÔNG TY CỔ PHẦN VẬN TẢI DẦU KHÍ</t>
        </is>
      </c>
    </row>
    <row r="56">
      <c r="A56" t="inlineStr">
        <is>
          <t>VSC</t>
        </is>
      </c>
      <c r="B56" t="inlineStr">
        <is>
          <t>HOSE</t>
        </is>
      </c>
      <c r="C56" t="inlineStr">
        <is>
          <t>Cảng biển &amp; Vận tải</t>
        </is>
      </c>
      <c r="D56" t="inlineStr">
        <is>
          <t>Large-Cap (Bluechip)</t>
        </is>
      </c>
      <c r="E56" t="n">
        <v>13.4</v>
      </c>
      <c r="F56" t="n">
        <v>92.0290158</v>
      </c>
      <c r="G56" t="n">
        <v>2.290076335877862</v>
      </c>
      <c r="H56" t="n">
        <v>3.076923076923077</v>
      </c>
      <c r="I56" t="n">
        <v>0</v>
      </c>
      <c r="J56" t="n">
        <v>-4.285714285714286</v>
      </c>
      <c r="K56" t="n">
        <v>4.762590545458446</v>
      </c>
      <c r="L56" t="n">
        <v>1.049329704880629</v>
      </c>
      <c r="M56" t="n">
        <v>52.2175097130665</v>
      </c>
      <c r="N56" t="n">
        <v>14.61515037026502</v>
      </c>
      <c r="O56" t="n">
        <v>6.6975579733151</v>
      </c>
      <c r="P56" t="n">
        <v>15.15</v>
      </c>
      <c r="Q56" t="n">
        <v>12.61</v>
      </c>
      <c r="R56" t="inlineStr">
        <is>
          <t>🟢 VÙNG MUA CHUẨN</t>
        </is>
      </c>
      <c r="S56" t="b">
        <v>0</v>
      </c>
      <c r="T56" t="n">
        <v>0</v>
      </c>
      <c r="U56" t="n">
        <v>2</v>
      </c>
      <c r="V56" t="inlineStr">
        <is>
          <t>CÔNG TY CỔ PHẦN CONTAINER VIỆT NAM</t>
        </is>
      </c>
    </row>
    <row r="57">
      <c r="A57" t="inlineStr">
        <is>
          <t>CII</t>
        </is>
      </c>
      <c r="B57" t="inlineStr">
        <is>
          <t>HOSE</t>
        </is>
      </c>
      <c r="C57" t="inlineStr">
        <is>
          <t>Đầu tư công &amp; Xây dựng</t>
        </is>
      </c>
      <c r="D57" t="inlineStr">
        <is>
          <t>Large-Cap (Bluechip)</t>
        </is>
      </c>
      <c r="E57" t="n">
        <v>13.2</v>
      </c>
      <c r="F57" t="n">
        <v>144.657612</v>
      </c>
      <c r="G57" t="n">
        <v>1.93050193050193</v>
      </c>
      <c r="H57" t="n">
        <v>8.196721311475409</v>
      </c>
      <c r="I57" t="n">
        <v>1.538461538461539</v>
      </c>
      <c r="J57" t="n">
        <v>-4.693140794223827</v>
      </c>
      <c r="K57" t="n">
        <v>9.882388780010778</v>
      </c>
      <c r="L57" t="n">
        <v>1.337322922084961</v>
      </c>
      <c r="M57" t="n">
        <v>57.08593012897494</v>
      </c>
      <c r="N57" t="n">
        <v>78.49624972273578</v>
      </c>
      <c r="O57" t="n">
        <v>1.18353851438503</v>
      </c>
      <c r="P57" t="n">
        <v>15.09</v>
      </c>
      <c r="Q57" t="n">
        <v>12.34</v>
      </c>
      <c r="R57" t="inlineStr">
        <is>
          <t>🟢 VÙNG MUA CHUẨN</t>
        </is>
      </c>
      <c r="S57" t="b">
        <v>0</v>
      </c>
      <c r="T57" t="n">
        <v>0</v>
      </c>
      <c r="U57" t="n">
        <v>2</v>
      </c>
      <c r="V57" t="inlineStr">
        <is>
          <t>CÔNG TY CỔ PHẦN ĐẦU TƯ HẠ TẦNG KỸ THUẬT TP.HCM</t>
        </is>
      </c>
    </row>
    <row r="58">
      <c r="A58" t="inlineStr">
        <is>
          <t>NVB</t>
        </is>
      </c>
      <c r="B58" t="inlineStr">
        <is>
          <t>HNX</t>
        </is>
      </c>
      <c r="C58" t="inlineStr">
        <is>
          <t>Ngân hàng</t>
        </is>
      </c>
      <c r="D58" t="inlineStr">
        <is>
          <t>Large-Cap (Bluechip)</t>
        </is>
      </c>
      <c r="E58" t="n">
        <v>13.5</v>
      </c>
      <c r="F58" t="n">
        <v>12.0811095</v>
      </c>
      <c r="G58" t="n">
        <v>1.503759398496241</v>
      </c>
      <c r="H58" t="n">
        <v>-18.18181818181818</v>
      </c>
      <c r="I58" t="n">
        <v>15.38461538461539</v>
      </c>
      <c r="J58" t="n">
        <v>15.38461538461539</v>
      </c>
      <c r="K58" t="n">
        <v>-16.49615071328282</v>
      </c>
      <c r="L58" t="n">
        <v>0.3638782254198403</v>
      </c>
      <c r="M58" t="n">
        <v>45.42038165016676</v>
      </c>
      <c r="N58" t="n">
        <v>67.35488390263178</v>
      </c>
      <c r="O58" t="n">
        <v>2.53469389514872</v>
      </c>
      <c r="P58" t="n">
        <v>15.43</v>
      </c>
      <c r="Q58" t="n">
        <v>12.62</v>
      </c>
      <c r="R58" t="inlineStr">
        <is>
          <t>🟢 VÙNG MUA CHUẨN</t>
        </is>
      </c>
      <c r="S58" t="b">
        <v>0</v>
      </c>
      <c r="T58" t="n">
        <v>0</v>
      </c>
      <c r="U58" t="n">
        <v>1</v>
      </c>
      <c r="V58" t="inlineStr">
        <is>
          <t>National Citizen Commercial Joint Stock Bank</t>
        </is>
      </c>
    </row>
    <row r="59">
      <c r="A59" t="inlineStr">
        <is>
          <t>BSI</t>
        </is>
      </c>
      <c r="B59" t="inlineStr">
        <is>
          <t>HOSE</t>
        </is>
      </c>
      <c r="C59" t="inlineStr">
        <is>
          <t>Chứng khoán</t>
        </is>
      </c>
      <c r="D59" t="inlineStr">
        <is>
          <t>Mid-Cap (Dòng tiền)</t>
        </is>
      </c>
      <c r="E59" t="n">
        <v>26.6</v>
      </c>
      <c r="F59" t="n">
        <v>11.8223168</v>
      </c>
      <c r="G59" t="n">
        <v>2.307692307692308</v>
      </c>
      <c r="H59" t="n">
        <v>9.240246406570842</v>
      </c>
      <c r="I59" t="n">
        <v>-3.971119133574007</v>
      </c>
      <c r="J59" t="n">
        <v>-7.79896013864818</v>
      </c>
      <c r="K59" t="n">
        <v>10.92591387510621</v>
      </c>
      <c r="L59" t="n">
        <v>1.031056886201151</v>
      </c>
      <c r="M59" t="n">
        <v>56.2009482177647</v>
      </c>
      <c r="N59" t="n">
        <v>13.73558563889786</v>
      </c>
      <c r="O59" t="n">
        <v>9.57992488632949</v>
      </c>
      <c r="P59" t="n">
        <v>29.97</v>
      </c>
      <c r="Q59" t="n">
        <v>25.07</v>
      </c>
      <c r="R59" t="inlineStr">
        <is>
          <t>🟢 VÙNG MUA CHUẨN</t>
        </is>
      </c>
      <c r="S59" t="b">
        <v>0</v>
      </c>
      <c r="T59" t="n">
        <v>0</v>
      </c>
      <c r="U59" t="n">
        <v>1</v>
      </c>
      <c r="V59" t="inlineStr">
        <is>
          <t>CÔNG TY CỔ PHẦN CHỨNG KHOÁN NGÂN HÀNG ĐẦU TƯ VÀ PHÁT TRIỂN VIỆT NAM</t>
        </is>
      </c>
    </row>
    <row r="60">
      <c r="A60" t="inlineStr">
        <is>
          <t>BVS</t>
        </is>
      </c>
      <c r="B60" t="inlineStr">
        <is>
          <t>HNX</t>
        </is>
      </c>
      <c r="C60" t="inlineStr">
        <is>
          <t>Chứng khoán</t>
        </is>
      </c>
      <c r="D60" t="inlineStr">
        <is>
          <t>Mid-Cap (Dòng tiền)</t>
        </is>
      </c>
      <c r="E60" t="n">
        <v>26.7</v>
      </c>
      <c r="F60" t="n">
        <v>11.6723856</v>
      </c>
      <c r="G60" t="n">
        <v>1.520912547528517</v>
      </c>
      <c r="H60" t="n">
        <v>2.692307692307693</v>
      </c>
      <c r="I60" t="n">
        <v>-7.931034482758621</v>
      </c>
      <c r="J60" t="n">
        <v>-7.612456747404845</v>
      </c>
      <c r="K60" t="n">
        <v>4.377975160843062</v>
      </c>
      <c r="L60" t="n">
        <v>0.8392596466250922</v>
      </c>
      <c r="M60" t="n">
        <v>50.4616362308306</v>
      </c>
      <c r="N60" t="n">
        <v>10.95859915118877</v>
      </c>
      <c r="O60" t="n">
        <v>6.659875187275251</v>
      </c>
      <c r="P60" t="n">
        <v>30.52</v>
      </c>
      <c r="Q60" t="n">
        <v>24.96</v>
      </c>
      <c r="R60" t="inlineStr">
        <is>
          <t>🟢 VÙNG MUA CHUẨN</t>
        </is>
      </c>
      <c r="S60" t="b">
        <v>0</v>
      </c>
      <c r="T60" t="n">
        <v>0</v>
      </c>
      <c r="U60" t="n">
        <v>1</v>
      </c>
      <c r="V60" t="inlineStr">
        <is>
          <t>Bao Viet Securities JSC</t>
        </is>
      </c>
    </row>
    <row r="61">
      <c r="A61" t="inlineStr">
        <is>
          <t>PCB</t>
        </is>
      </c>
      <c r="B61" t="inlineStr">
        <is>
          <t>UPCOM</t>
        </is>
      </c>
      <c r="C61" t="inlineStr">
        <is>
          <t>Ngân hàng</t>
        </is>
      </c>
      <c r="D61" t="inlineStr">
        <is>
          <t>Small-Cap (Penny)</t>
        </is>
      </c>
      <c r="E61" t="n">
        <v>9.1</v>
      </c>
      <c r="F61" t="n">
        <v>5.362357</v>
      </c>
      <c r="G61" t="n">
        <v>-4.210526315789473</v>
      </c>
      <c r="H61" t="n">
        <v>9.638554216867471</v>
      </c>
      <c r="I61" t="n">
        <v>7.058823529411764</v>
      </c>
      <c r="J61" t="n">
        <v>-30</v>
      </c>
      <c r="K61" t="n">
        <v>11.32422168540284</v>
      </c>
      <c r="L61" t="n">
        <v>1.213916938556978</v>
      </c>
      <c r="M61" t="n">
        <v>54.30782605055274</v>
      </c>
      <c r="N61" t="n">
        <v>0</v>
      </c>
      <c r="O61" t="n">
        <v>0</v>
      </c>
      <c r="P61" t="n">
        <v>10.4</v>
      </c>
      <c r="Q61" t="n">
        <v>8.51</v>
      </c>
      <c r="R61" t="inlineStr">
        <is>
          <t>🟢 VÙNG MUA CHUẨN</t>
        </is>
      </c>
      <c r="S61" t="b">
        <v>0</v>
      </c>
      <c r="T61" t="n">
        <v>0</v>
      </c>
      <c r="U61" t="n">
        <v>1</v>
      </c>
      <c r="V61" t="inlineStr">
        <is>
          <t>VietNam Public Commercial Joint Stock Bank</t>
        </is>
      </c>
    </row>
    <row r="62">
      <c r="A62" t="inlineStr">
        <is>
          <t>HAH</t>
        </is>
      </c>
      <c r="B62" t="inlineStr">
        <is>
          <t>HOSE</t>
        </is>
      </c>
      <c r="C62" t="inlineStr">
        <is>
          <t>Cảng biển &amp; Vận tải</t>
        </is>
      </c>
      <c r="D62" t="inlineStr">
        <is>
          <t>Mid-Cap (Dòng tiền)</t>
        </is>
      </c>
      <c r="E62" t="n">
        <v>49.55</v>
      </c>
      <c r="F62" t="n">
        <v>18.72816575</v>
      </c>
      <c r="G62" t="n">
        <v>0.9164969450101833</v>
      </c>
      <c r="H62" t="n">
        <v>1.536885245901639</v>
      </c>
      <c r="I62" t="n">
        <v>4.315789473684211</v>
      </c>
      <c r="J62" t="n">
        <v>11.9774011299435</v>
      </c>
      <c r="K62" t="n">
        <v>3.222552714437009</v>
      </c>
      <c r="L62" t="n">
        <v>0.3281769186734421</v>
      </c>
      <c r="M62" t="n">
        <v>51.12393848427484</v>
      </c>
      <c r="N62" t="n">
        <v>7.231908446928906</v>
      </c>
      <c r="O62" t="n">
        <v>26.5885705269174</v>
      </c>
      <c r="P62" t="n">
        <v>54.7</v>
      </c>
      <c r="Q62" t="n">
        <v>47.21</v>
      </c>
      <c r="R62" t="inlineStr">
        <is>
          <t>🟢 VÙNG MUA CHUẨN</t>
        </is>
      </c>
      <c r="S62" t="b">
        <v>0</v>
      </c>
      <c r="T62" t="n">
        <v>0</v>
      </c>
      <c r="U62" t="n">
        <v>1</v>
      </c>
      <c r="V62" t="inlineStr">
        <is>
          <t>CÔNG TY CỔ PHẦN VẬN TẢI VÀ XẾP DỠ HẢI AN</t>
        </is>
      </c>
    </row>
    <row r="63">
      <c r="A63" t="inlineStr">
        <is>
          <t>CLI</t>
        </is>
      </c>
      <c r="B63" t="inlineStr">
        <is>
          <t>UPCOM</t>
        </is>
      </c>
      <c r="C63" t="inlineStr">
        <is>
          <t>Sản xuất &amp; Khác</t>
        </is>
      </c>
      <c r="D63" t="inlineStr">
        <is>
          <t>Mid-Cap (Dòng tiền)</t>
        </is>
      </c>
      <c r="E63" t="n">
        <v>30.3</v>
      </c>
      <c r="F63" t="n">
        <v>11.4306447</v>
      </c>
      <c r="G63" t="n">
        <v>0.3311258278145696</v>
      </c>
      <c r="H63" t="n">
        <v>10.18181818181818</v>
      </c>
      <c r="I63" t="n">
        <v>24.18032786885246</v>
      </c>
      <c r="J63" t="n">
        <v>13.05970149253731</v>
      </c>
      <c r="K63" t="n">
        <v>11.86748565035355</v>
      </c>
      <c r="L63" t="n">
        <v>1.879139035736363</v>
      </c>
      <c r="M63" t="n">
        <v>77.49961101405975</v>
      </c>
      <c r="N63" t="n">
        <v>0</v>
      </c>
      <c r="O63" t="n">
        <v>0</v>
      </c>
      <c r="P63" t="n">
        <v>33.87</v>
      </c>
      <c r="Q63" t="n">
        <v>28.68</v>
      </c>
      <c r="R63" t="inlineStr">
        <is>
          <t>🟢 VÙNG MUA CHUẨN</t>
        </is>
      </c>
      <c r="S63" t="b">
        <v>0</v>
      </c>
      <c r="T63" t="n">
        <v>0</v>
      </c>
      <c r="U63" t="n">
        <v>1</v>
      </c>
      <c r="V63" t="inlineStr">
        <is>
          <t>CNCTech Group Joint Stock Company</t>
        </is>
      </c>
    </row>
    <row r="64">
      <c r="A64" t="inlineStr">
        <is>
          <t>DHA</t>
        </is>
      </c>
      <c r="B64" t="inlineStr">
        <is>
          <t>HOSE</t>
        </is>
      </c>
      <c r="C64" t="inlineStr">
        <is>
          <t>Thép &amp; VLXD</t>
        </is>
      </c>
      <c r="D64" t="inlineStr">
        <is>
          <t>Small-Cap (Penny)</t>
        </is>
      </c>
      <c r="E64" t="n">
        <v>56.6</v>
      </c>
      <c r="F64" t="n">
        <v>2.9322196</v>
      </c>
      <c r="G64" t="n">
        <v>3.284671532846716</v>
      </c>
      <c r="H64" t="n">
        <v>5.597014925373134</v>
      </c>
      <c r="I64" t="n">
        <v>4.814814814814815</v>
      </c>
      <c r="J64" t="n">
        <v>18.03962460896767</v>
      </c>
      <c r="K64" t="n">
        <v>7.282682393908503</v>
      </c>
      <c r="L64" t="n">
        <v>1.867327003900026</v>
      </c>
      <c r="M64" t="n">
        <v>62.32031400495684</v>
      </c>
      <c r="N64" t="n">
        <v>7.844721635388843</v>
      </c>
      <c r="O64" t="n">
        <v>21.5005160866917</v>
      </c>
      <c r="P64" t="n">
        <v>63.47</v>
      </c>
      <c r="Q64" t="n">
        <v>53.48</v>
      </c>
      <c r="R64" t="inlineStr">
        <is>
          <t>🟢 VÙNG MUA CHUẨN</t>
        </is>
      </c>
      <c r="S64" t="b">
        <v>0</v>
      </c>
      <c r="T64" t="n">
        <v>0</v>
      </c>
      <c r="U64" t="n">
        <v>1</v>
      </c>
      <c r="V64" t="inlineStr">
        <is>
          <t>CÔNG TY CỔ PHẦN HÓA AN</t>
        </is>
      </c>
    </row>
    <row r="65">
      <c r="A65" t="inlineStr">
        <is>
          <t>DHC</t>
        </is>
      </c>
      <c r="B65" t="inlineStr">
        <is>
          <t>HOSE</t>
        </is>
      </c>
      <c r="C65" t="inlineStr">
        <is>
          <t>Hóa chất &amp; Chế biến</t>
        </is>
      </c>
      <c r="D65" t="inlineStr">
        <is>
          <t>Mid-Cap (Dòng tiền)</t>
        </is>
      </c>
      <c r="E65" t="n">
        <v>38.15</v>
      </c>
      <c r="F65" t="n">
        <v>7.49079065</v>
      </c>
      <c r="G65" t="n">
        <v>0.9259259259259258</v>
      </c>
      <c r="H65" t="n">
        <v>3.247631935047361</v>
      </c>
      <c r="I65" t="n">
        <v>5.241379310344827</v>
      </c>
      <c r="J65" t="n">
        <v>25.90759075907591</v>
      </c>
      <c r="K65" t="n">
        <v>4.933299403582731</v>
      </c>
      <c r="L65" t="n">
        <v>0.3240287685253243</v>
      </c>
      <c r="M65" t="n">
        <v>54.65382347858267</v>
      </c>
      <c r="N65" t="n">
        <v>9.35333058249797</v>
      </c>
      <c r="O65" t="n">
        <v>20.1497900172737</v>
      </c>
      <c r="P65" t="n">
        <v>42.45</v>
      </c>
      <c r="Q65" t="n">
        <v>36.2</v>
      </c>
      <c r="R65" t="inlineStr">
        <is>
          <t>🟢 VÙNG MUA CHUẨN</t>
        </is>
      </c>
      <c r="S65" t="b">
        <v>0</v>
      </c>
      <c r="T65" t="n">
        <v>0</v>
      </c>
      <c r="U65" t="n">
        <v>1</v>
      </c>
      <c r="V65" t="inlineStr">
        <is>
          <t>CÔNG TY CỔ PHẦN ĐÔNG HẢI BẾN TRE</t>
        </is>
      </c>
    </row>
    <row r="66">
      <c r="A66" t="inlineStr">
        <is>
          <t>HHV</t>
        </is>
      </c>
      <c r="B66" t="inlineStr">
        <is>
          <t>HOSE</t>
        </is>
      </c>
      <c r="C66" t="inlineStr">
        <is>
          <t>Đầu tư công &amp; Xây dựng</t>
        </is>
      </c>
      <c r="D66" t="inlineStr">
        <is>
          <t>Mid-Cap (Dòng tiền)</t>
        </is>
      </c>
      <c r="E66" t="n">
        <v>9.48</v>
      </c>
      <c r="F66" t="n">
        <v>29.4355896</v>
      </c>
      <c r="G66" t="n">
        <v>1.607717041800643</v>
      </c>
      <c r="H66" t="n">
        <v>5.216426193118757</v>
      </c>
      <c r="I66" t="n">
        <v>-0.3154574132492113</v>
      </c>
      <c r="J66" t="n">
        <v>-3.85395537525355</v>
      </c>
      <c r="K66" t="n">
        <v>6.902093661654126</v>
      </c>
      <c r="L66" t="n">
        <v>0.9158286888140048</v>
      </c>
      <c r="M66" t="n">
        <v>57.01307596045488</v>
      </c>
      <c r="N66" t="n">
        <v>8.385499454677172</v>
      </c>
      <c r="O66" t="n">
        <v>5.84932003221879</v>
      </c>
      <c r="P66" t="n">
        <v>10.36</v>
      </c>
      <c r="Q66" t="n">
        <v>9.08</v>
      </c>
      <c r="R66" t="inlineStr">
        <is>
          <t>🟢 VÙNG MUA CHUẨN</t>
        </is>
      </c>
      <c r="S66" t="b">
        <v>0</v>
      </c>
      <c r="T66" t="n">
        <v>0</v>
      </c>
      <c r="U66" t="n">
        <v>1</v>
      </c>
      <c r="V66" t="inlineStr">
        <is>
          <t>Deo Ca Traffic Infrastructure Investment JSC</t>
        </is>
      </c>
    </row>
    <row r="67">
      <c r="A67" t="inlineStr">
        <is>
          <t>VEF</t>
        </is>
      </c>
      <c r="B67" t="inlineStr">
        <is>
          <t>UPCOM</t>
        </is>
      </c>
      <c r="C67" t="inlineStr">
        <is>
          <t>Dịch vụ Tiêu dùng</t>
        </is>
      </c>
      <c r="D67" t="inlineStr">
        <is>
          <t>Large-Cap (Bluechip)</t>
        </is>
      </c>
      <c r="E67" t="n">
        <v>78.8</v>
      </c>
      <c r="F67" t="n">
        <v>0.4965976</v>
      </c>
      <c r="G67" t="n">
        <v>2.872062663185379</v>
      </c>
      <c r="H67" t="n">
        <v>3.684210526315789</v>
      </c>
      <c r="I67" t="n">
        <v>0.7672634271099744</v>
      </c>
      <c r="J67" t="n">
        <v>17.61194029850746</v>
      </c>
      <c r="K67" t="n">
        <v>5.369877994851159</v>
      </c>
      <c r="L67" t="n">
        <v>1.5559725445657</v>
      </c>
      <c r="M67" t="n">
        <v>54.54565457354877</v>
      </c>
      <c r="N67" t="n">
        <v>0</v>
      </c>
      <c r="O67" t="n">
        <v>0</v>
      </c>
      <c r="P67" t="n">
        <v>86.45</v>
      </c>
      <c r="Q67" t="n">
        <v>75.31999999999999</v>
      </c>
      <c r="R67" t="inlineStr">
        <is>
          <t>🟢 VÙNG MUA CHUẨN</t>
        </is>
      </c>
      <c r="S67" t="b">
        <v>0</v>
      </c>
      <c r="T67" t="n">
        <v>0</v>
      </c>
      <c r="U67" t="n">
        <v>1</v>
      </c>
      <c r="V67" t="inlineStr">
        <is>
          <t>Vietnam Exhibition Fair Center Joint Stock Co</t>
        </is>
      </c>
    </row>
    <row r="68">
      <c r="A68" t="inlineStr">
        <is>
          <t>VGT</t>
        </is>
      </c>
      <c r="B68" t="inlineStr">
        <is>
          <t>UPCOM</t>
        </is>
      </c>
      <c r="C68" t="inlineStr">
        <is>
          <t>Thủy sản &amp; Xuất khẩu</t>
        </is>
      </c>
      <c r="D68" t="inlineStr">
        <is>
          <t>Mid-Cap (Dòng tiền)</t>
        </is>
      </c>
      <c r="E68" t="n">
        <v>11.8</v>
      </c>
      <c r="F68" t="n">
        <v>5.566296</v>
      </c>
      <c r="G68" t="n">
        <v>0.8547008547008548</v>
      </c>
      <c r="H68" t="n">
        <v>-1.666666666666667</v>
      </c>
      <c r="I68" t="n">
        <v>8.256880733944953</v>
      </c>
      <c r="J68" t="n">
        <v>10.2803738317757</v>
      </c>
      <c r="K68" t="n">
        <v>0.01900080186870223</v>
      </c>
      <c r="L68" t="n">
        <v>0.5673253912749607</v>
      </c>
      <c r="M68" t="n">
        <v>57.72525396592039</v>
      </c>
      <c r="N68" t="n">
        <v>0</v>
      </c>
      <c r="O68" t="n">
        <v>0</v>
      </c>
      <c r="P68" t="n">
        <v>13.43</v>
      </c>
      <c r="Q68" t="n">
        <v>11.06</v>
      </c>
      <c r="R68" t="inlineStr">
        <is>
          <t>🟢 VÙNG MUA CHUẨN</t>
        </is>
      </c>
      <c r="S68" t="b">
        <v>0</v>
      </c>
      <c r="T68" t="n">
        <v>0</v>
      </c>
      <c r="U68" t="n">
        <v>1</v>
      </c>
      <c r="V68" t="inlineStr">
        <is>
          <t>Vietnam National Textile &amp; Garment Group</t>
        </is>
      </c>
    </row>
    <row r="69">
      <c r="A69" t="inlineStr">
        <is>
          <t>DPR</t>
        </is>
      </c>
      <c r="B69" t="inlineStr">
        <is>
          <t>HOSE</t>
        </is>
      </c>
      <c r="C69" t="inlineStr">
        <is>
          <t>BĐS Khu Công Nghiệp</t>
        </is>
      </c>
      <c r="D69" t="inlineStr">
        <is>
          <t>Mid-Cap (Dòng tiền)</t>
        </is>
      </c>
      <c r="E69" t="n">
        <v>37.65</v>
      </c>
      <c r="F69" t="n">
        <v>8.32332315</v>
      </c>
      <c r="G69" t="n">
        <v>1.894451962110961</v>
      </c>
      <c r="H69" t="n">
        <v>0.1329787234042553</v>
      </c>
      <c r="I69" t="n">
        <v>-0.7905138339920948</v>
      </c>
      <c r="J69" t="n">
        <v>3.150684931506849</v>
      </c>
      <c r="K69" t="n">
        <v>1.818646191939624</v>
      </c>
      <c r="L69" t="n">
        <v>0.4629641845724957</v>
      </c>
      <c r="M69" t="n">
        <v>51.14606327167837</v>
      </c>
      <c r="N69" t="n">
        <v>7.859408561657675</v>
      </c>
      <c r="O69" t="n">
        <v>15.7065032962458</v>
      </c>
      <c r="P69" t="n">
        <v>40.67</v>
      </c>
      <c r="Q69" t="n">
        <v>36.28</v>
      </c>
      <c r="R69" t="inlineStr">
        <is>
          <t>🟢 VÙNG MUA CHUẨN</t>
        </is>
      </c>
      <c r="S69" t="b">
        <v>0</v>
      </c>
      <c r="T69" t="n">
        <v>0</v>
      </c>
      <c r="U69" t="n">
        <v>1</v>
      </c>
      <c r="V69" t="inlineStr">
        <is>
          <t>CÔNG TY CỔ PHẦN CAO SU ĐỒNG PHÚ</t>
        </is>
      </c>
    </row>
    <row r="70">
      <c r="A70" t="inlineStr">
        <is>
          <t>KSB</t>
        </is>
      </c>
      <c r="B70" t="inlineStr">
        <is>
          <t>HOSE</t>
        </is>
      </c>
      <c r="C70" t="inlineStr">
        <is>
          <t>Thép &amp; VLXD</t>
        </is>
      </c>
      <c r="D70" t="inlineStr">
        <is>
          <t>Mid-Cap (Dòng tiền)</t>
        </is>
      </c>
      <c r="E70" t="n">
        <v>13.8</v>
      </c>
      <c r="F70" t="n">
        <v>9.9381804</v>
      </c>
      <c r="G70" t="n">
        <v>1.470588235294118</v>
      </c>
      <c r="H70" t="n">
        <v>5.343511450381679</v>
      </c>
      <c r="I70" t="n">
        <v>5.747126436781609</v>
      </c>
      <c r="J70" t="n">
        <v>4.942965779467681</v>
      </c>
      <c r="K70" t="n">
        <v>7.029178918917048</v>
      </c>
      <c r="L70" t="n">
        <v>0.89534039030016</v>
      </c>
      <c r="M70" t="n">
        <v>66.48400722975462</v>
      </c>
      <c r="N70" t="n">
        <v>8.966714775040721</v>
      </c>
      <c r="O70" t="n">
        <v>6.292546084847431</v>
      </c>
      <c r="P70" t="n">
        <v>15.29</v>
      </c>
      <c r="Q70" t="n">
        <v>13.12</v>
      </c>
      <c r="R70" t="inlineStr">
        <is>
          <t>🟢 VÙNG MUA CHUẨN</t>
        </is>
      </c>
      <c r="S70" t="b">
        <v>0</v>
      </c>
      <c r="T70" t="n">
        <v>0</v>
      </c>
      <c r="U70" t="n">
        <v>1</v>
      </c>
      <c r="V70" t="inlineStr">
        <is>
          <t>CÔNG TY CỔ PHẦN KHOÁNG SẢN VÀ XÂY DỰNG BÌNH DƯƠNG</t>
        </is>
      </c>
    </row>
    <row r="71">
      <c r="A71" t="inlineStr">
        <is>
          <t>VOS</t>
        </is>
      </c>
      <c r="B71" t="inlineStr">
        <is>
          <t>HOSE</t>
        </is>
      </c>
      <c r="C71" t="inlineStr">
        <is>
          <t>Cảng biển &amp; Vận tải</t>
        </is>
      </c>
      <c r="D71" t="inlineStr">
        <is>
          <t>Mid-Cap (Dòng tiền)</t>
        </is>
      </c>
      <c r="E71" t="n">
        <v>11.8</v>
      </c>
      <c r="F71" t="n">
        <v>9.0804068</v>
      </c>
      <c r="G71" t="n">
        <v>2.608695652173913</v>
      </c>
      <c r="H71" t="n">
        <v>-2.880658436213992</v>
      </c>
      <c r="I71" t="n">
        <v>-3.278688524590164</v>
      </c>
      <c r="J71" t="n">
        <v>10.2803738317757</v>
      </c>
      <c r="K71" t="n">
        <v>-1.194990967678623</v>
      </c>
      <c r="L71" t="n">
        <v>0.5225581654814832</v>
      </c>
      <c r="M71" t="n">
        <v>50.20135356948541</v>
      </c>
      <c r="N71" t="n">
        <v>4.17857220383316</v>
      </c>
      <c r="O71" t="n">
        <v>20.9615842761735</v>
      </c>
      <c r="P71" t="n">
        <v>13.49</v>
      </c>
      <c r="Q71" t="n">
        <v>11.03</v>
      </c>
      <c r="R71" t="inlineStr">
        <is>
          <t>🟢 VÙNG MUA CHUẨN</t>
        </is>
      </c>
      <c r="S71" t="b">
        <v>0</v>
      </c>
      <c r="T71" t="n">
        <v>0</v>
      </c>
      <c r="U71" t="n">
        <v>1</v>
      </c>
      <c r="V71" t="inlineStr">
        <is>
          <t>CÔNG TY CỔ PHẦN VẬN TẢI BIỂN VIỆT NAM</t>
        </is>
      </c>
    </row>
    <row r="72">
      <c r="A72" t="inlineStr">
        <is>
          <t>HVN</t>
        </is>
      </c>
      <c r="B72" t="inlineStr">
        <is>
          <t>HOSE</t>
        </is>
      </c>
      <c r="C72" t="inlineStr">
        <is>
          <t>Cảng biển &amp; Vận tải</t>
        </is>
      </c>
      <c r="D72" t="inlineStr">
        <is>
          <t>Large-Cap (Bluechip)</t>
        </is>
      </c>
      <c r="E72" t="n">
        <v>20.85</v>
      </c>
      <c r="F72" t="n">
        <v>21.99818865</v>
      </c>
      <c r="G72" t="n">
        <v>-1.418439716312057</v>
      </c>
      <c r="H72" t="n">
        <v>1.213592233009709</v>
      </c>
      <c r="I72" t="n">
        <v>2.70935960591133</v>
      </c>
      <c r="J72" t="n">
        <v>-7.333333333333333</v>
      </c>
      <c r="K72" t="n">
        <v>2.899259701545078</v>
      </c>
      <c r="L72" t="n">
        <v>1.57397152536062</v>
      </c>
      <c r="M72" t="n">
        <v>49.91038334339439</v>
      </c>
      <c r="N72" t="n">
        <v>12.9575160646787</v>
      </c>
      <c r="O72" t="n">
        <v>162.785448610663</v>
      </c>
      <c r="P72" t="n">
        <v>22.85</v>
      </c>
      <c r="Q72" t="n">
        <v>19.94</v>
      </c>
      <c r="R72" t="inlineStr">
        <is>
          <t>🟢 VÙNG MUA CHUẨN</t>
        </is>
      </c>
      <c r="S72" t="b">
        <v>0</v>
      </c>
      <c r="T72" t="n">
        <v>0</v>
      </c>
      <c r="U72" t="n">
        <v>1</v>
      </c>
      <c r="V72" t="inlineStr">
        <is>
          <t>Vietnam Airlines JSC</t>
        </is>
      </c>
    </row>
    <row r="73">
      <c r="A73" t="inlineStr">
        <is>
          <t>HUT</t>
        </is>
      </c>
      <c r="B73" t="inlineStr">
        <is>
          <t>HNX</t>
        </is>
      </c>
      <c r="C73" t="inlineStr">
        <is>
          <t>Đầu tư công &amp; Xây dựng</t>
        </is>
      </c>
      <c r="D73" t="inlineStr">
        <is>
          <t>Large-Cap (Bluechip)</t>
        </is>
      </c>
      <c r="E73" t="n">
        <v>12.4</v>
      </c>
      <c r="F73" t="n">
        <v>8.893627199999999</v>
      </c>
      <c r="G73" t="n">
        <v>0.8130081300813009</v>
      </c>
      <c r="H73" t="n">
        <v>1.639344262295082</v>
      </c>
      <c r="I73" t="n">
        <v>-3.125</v>
      </c>
      <c r="J73" t="n">
        <v>-17.33333333333333</v>
      </c>
      <c r="K73" t="n">
        <v>3.325011730830451</v>
      </c>
      <c r="L73" t="n">
        <v>0.1034744369761187</v>
      </c>
      <c r="M73" t="n">
        <v>45.32484489495238</v>
      </c>
      <c r="N73" t="n">
        <v>29.64314435350693</v>
      </c>
      <c r="O73" t="n">
        <v>4.59160893049435</v>
      </c>
      <c r="P73" t="n">
        <v>13.74</v>
      </c>
      <c r="Q73" t="n">
        <v>11.79</v>
      </c>
      <c r="R73" t="inlineStr">
        <is>
          <t>🟢 VÙNG MUA CHUẨN</t>
        </is>
      </c>
      <c r="S73" t="b">
        <v>0</v>
      </c>
      <c r="T73" t="n">
        <v>0</v>
      </c>
      <c r="U73" t="n">
        <v>1</v>
      </c>
      <c r="V73" t="inlineStr">
        <is>
          <t>Tasco Joint Stock Company</t>
        </is>
      </c>
    </row>
    <row r="74">
      <c r="A74" t="inlineStr">
        <is>
          <t>NNC</t>
        </is>
      </c>
      <c r="B74" t="inlineStr">
        <is>
          <t>HOSE</t>
        </is>
      </c>
      <c r="C74" t="inlineStr">
        <is>
          <t>Thép &amp; VLXD</t>
        </is>
      </c>
      <c r="D74" t="inlineStr">
        <is>
          <t>Small-Cap (Penny)</t>
        </is>
      </c>
      <c r="E74" t="n">
        <v>48</v>
      </c>
      <c r="F74" t="n">
        <v>2.697744</v>
      </c>
      <c r="G74" t="n">
        <v>4.347826086956522</v>
      </c>
      <c r="H74" t="n">
        <v>6.548279689234184</v>
      </c>
      <c r="I74" t="n">
        <v>27.82956058588548</v>
      </c>
      <c r="J74" t="n">
        <v>10.09174311926606</v>
      </c>
      <c r="K74" t="n">
        <v>8.233947157769553</v>
      </c>
      <c r="L74" t="n">
        <v>2.456092050465191</v>
      </c>
      <c r="M74" t="n">
        <v>83.08431996667858</v>
      </c>
      <c r="N74" t="n">
        <v>6.095296687486888</v>
      </c>
      <c r="O74" t="n">
        <v>32.0062205783308</v>
      </c>
      <c r="P74" t="n">
        <v>53.63</v>
      </c>
      <c r="Q74" t="n">
        <v>45.44</v>
      </c>
      <c r="R74" t="inlineStr">
        <is>
          <t>🟢 VÙNG MUA CHUẨN</t>
        </is>
      </c>
      <c r="S74" t="b">
        <v>0</v>
      </c>
      <c r="T74" t="n">
        <v>0</v>
      </c>
      <c r="U74" t="n">
        <v>1</v>
      </c>
      <c r="V74" t="inlineStr">
        <is>
          <t>CÔNG TY CỔ PHẦN ĐÁ NÚI NHỎ</t>
        </is>
      </c>
    </row>
    <row r="75">
      <c r="A75" t="inlineStr">
        <is>
          <t>VRE</t>
        </is>
      </c>
      <c r="B75" t="inlineStr">
        <is>
          <t>HOSE</t>
        </is>
      </c>
      <c r="C75" t="inlineStr">
        <is>
          <t>Bất động sản Dân dụng</t>
        </is>
      </c>
      <c r="D75" t="inlineStr">
        <is>
          <t>Large-Cap (Bluechip)</t>
        </is>
      </c>
      <c r="E75" t="n">
        <v>23.35</v>
      </c>
      <c r="F75" t="n">
        <v>84.56849295000001</v>
      </c>
      <c r="G75" t="n">
        <v>1.301518438177874</v>
      </c>
      <c r="H75" t="n">
        <v>3.31858407079646</v>
      </c>
      <c r="I75" t="n">
        <v>-9.496124031007753</v>
      </c>
      <c r="J75" t="n">
        <v>0</v>
      </c>
      <c r="K75" t="n">
        <v>5.004251539331829</v>
      </c>
      <c r="L75" t="n">
        <v>1.307473062122224</v>
      </c>
      <c r="M75" t="n">
        <v>43.58033917219649</v>
      </c>
      <c r="N75" t="n">
        <v>7.318378912938966</v>
      </c>
      <c r="O75" t="n">
        <v>15.4843517886592</v>
      </c>
      <c r="P75" t="n">
        <v>25.83</v>
      </c>
      <c r="Q75" t="n">
        <v>22.22</v>
      </c>
      <c r="R75" t="inlineStr">
        <is>
          <t>🟢 VÙNG MUA CHUẨN</t>
        </is>
      </c>
      <c r="S75" t="b">
        <v>0</v>
      </c>
      <c r="T75" t="n">
        <v>0</v>
      </c>
      <c r="U75" t="n">
        <v>1</v>
      </c>
      <c r="V75" t="inlineStr">
        <is>
          <t>CÔNG TY CỔ PHẦN VINCOM RETAIL</t>
        </is>
      </c>
    </row>
    <row r="76">
      <c r="A76" t="inlineStr">
        <is>
          <t>VPI</t>
        </is>
      </c>
      <c r="B76" t="inlineStr">
        <is>
          <t>HOSE</t>
        </is>
      </c>
      <c r="C76" t="inlineStr">
        <is>
          <t>Bất động sản Dân dụng</t>
        </is>
      </c>
      <c r="D76" t="inlineStr">
        <is>
          <t>Large-Cap (Bluechip)</t>
        </is>
      </c>
      <c r="E76" t="n">
        <v>51.3</v>
      </c>
      <c r="F76" t="n">
        <v>120.7143891</v>
      </c>
      <c r="G76" t="n">
        <v>2.191235059760956</v>
      </c>
      <c r="H76" t="n">
        <v>-5.698529411764706</v>
      </c>
      <c r="I76" t="n">
        <v>-18.70047543581617</v>
      </c>
      <c r="J76" t="n">
        <v>-8.983871058758067</v>
      </c>
      <c r="K76" t="n">
        <v>-4.012861943229336</v>
      </c>
      <c r="L76" t="n">
        <v>1.080519816144574</v>
      </c>
      <c r="M76" t="n">
        <v>35.59060474833673</v>
      </c>
      <c r="N76" t="n">
        <v>44.94123342397796</v>
      </c>
      <c r="O76" t="n">
        <v>7.72892314441605</v>
      </c>
      <c r="P76" t="n">
        <v>58.64</v>
      </c>
      <c r="Q76" t="n">
        <v>47.97</v>
      </c>
      <c r="R76" t="inlineStr">
        <is>
          <t>🟢 VÙNG MUA CHUẨN</t>
        </is>
      </c>
      <c r="S76" t="b">
        <v>0</v>
      </c>
      <c r="T76" t="n">
        <v>0</v>
      </c>
      <c r="U76" t="n">
        <v>1</v>
      </c>
      <c r="V76" t="inlineStr">
        <is>
          <t>Van Phu - Invest Investment JSC</t>
        </is>
      </c>
    </row>
    <row r="77">
      <c r="A77" t="inlineStr">
        <is>
          <t>CEO</t>
        </is>
      </c>
      <c r="B77" t="inlineStr">
        <is>
          <t>HNX</t>
        </is>
      </c>
      <c r="C77" t="inlineStr">
        <is>
          <t>Bất động sản Dân dụng</t>
        </is>
      </c>
      <c r="D77" t="inlineStr">
        <is>
          <t>Mid-Cap (Dòng tiền)</t>
        </is>
      </c>
      <c r="E77" t="n">
        <v>11</v>
      </c>
      <c r="F77" t="n">
        <v>68.395437</v>
      </c>
      <c r="G77" t="n">
        <v>0.9174311926605505</v>
      </c>
      <c r="H77" t="n">
        <v>6.796116504854369</v>
      </c>
      <c r="I77" t="n">
        <v>-5.172413793103448</v>
      </c>
      <c r="J77" t="n">
        <v>-8.333333333333334</v>
      </c>
      <c r="K77" t="n">
        <v>8.481783973389737</v>
      </c>
      <c r="L77" t="n">
        <v>0.876281064732384</v>
      </c>
      <c r="M77" t="n">
        <v>48.78627870670837</v>
      </c>
      <c r="N77" t="n">
        <v>34.70272384834279</v>
      </c>
      <c r="O77" t="n">
        <v>3.00217457933112</v>
      </c>
      <c r="P77" t="n">
        <v>12.57</v>
      </c>
      <c r="Q77" t="n">
        <v>10.29</v>
      </c>
      <c r="R77" t="inlineStr">
        <is>
          <t>🟢 VÙNG MUA CHUẨN</t>
        </is>
      </c>
      <c r="S77" t="b">
        <v>0</v>
      </c>
      <c r="T77" t="n">
        <v>0</v>
      </c>
      <c r="U77" t="n">
        <v>1</v>
      </c>
      <c r="V77" t="inlineStr">
        <is>
          <t>CEO Group JSC</t>
        </is>
      </c>
    </row>
    <row r="78">
      <c r="A78" t="inlineStr">
        <is>
          <t>POM</t>
        </is>
      </c>
      <c r="B78" t="inlineStr">
        <is>
          <t>UPCOM</t>
        </is>
      </c>
      <c r="C78" t="inlineStr">
        <is>
          <t>Thép &amp; VLXD</t>
        </is>
      </c>
      <c r="D78" t="inlineStr">
        <is>
          <t>Mid-Cap (Dòng tiền)</t>
        </is>
      </c>
      <c r="E78" t="n">
        <v>3.3</v>
      </c>
      <c r="F78" t="n">
        <v>17.6957748</v>
      </c>
      <c r="G78" t="n">
        <v>3.125</v>
      </c>
      <c r="H78" t="n">
        <v>3.125</v>
      </c>
      <c r="I78" t="n">
        <v>-13.1578947368421</v>
      </c>
      <c r="J78" t="n">
        <v>-5.714285714285714</v>
      </c>
      <c r="K78" t="n">
        <v>4.810667468535369</v>
      </c>
      <c r="L78" t="n">
        <v>2.113581916949077</v>
      </c>
      <c r="M78" t="n">
        <v>44.35581194244011</v>
      </c>
      <c r="N78" t="n">
        <v>0</v>
      </c>
      <c r="O78" t="n">
        <v>0</v>
      </c>
      <c r="P78" t="n">
        <v>3.77</v>
      </c>
      <c r="Q78" t="n">
        <v>3.09</v>
      </c>
      <c r="R78" t="inlineStr">
        <is>
          <t>🟢 VÙNG MUA CHUẨN</t>
        </is>
      </c>
      <c r="S78" t="b">
        <v>0</v>
      </c>
      <c r="T78" t="n">
        <v>0</v>
      </c>
      <c r="U78" t="n">
        <v>1</v>
      </c>
      <c r="V78" t="inlineStr">
        <is>
          <t>Pomina Steel Corp.</t>
        </is>
      </c>
    </row>
    <row r="79">
      <c r="A79" t="inlineStr">
        <is>
          <t>TCH</t>
        </is>
      </c>
      <c r="B79" t="inlineStr">
        <is>
          <t>HOSE</t>
        </is>
      </c>
      <c r="C79" t="inlineStr">
        <is>
          <t>Bất động sản Dân dụng</t>
        </is>
      </c>
      <c r="D79" t="inlineStr">
        <is>
          <t>Large-Cap (Bluechip)</t>
        </is>
      </c>
      <c r="E79" t="n">
        <v>11.3</v>
      </c>
      <c r="F79" t="n">
        <v>57.4183058</v>
      </c>
      <c r="G79" t="n">
        <v>0.4444444444444444</v>
      </c>
      <c r="H79" t="n">
        <v>6.103286384976526</v>
      </c>
      <c r="I79" t="n">
        <v>-4.237288135593221</v>
      </c>
      <c r="J79" t="n">
        <v>-0.1606426701204763</v>
      </c>
      <c r="K79" t="n">
        <v>7.788953853511895</v>
      </c>
      <c r="L79" t="n">
        <v>1.059278309627915</v>
      </c>
      <c r="M79" t="n">
        <v>52.08717604282981</v>
      </c>
      <c r="N79" t="n">
        <v>40.21615650277456</v>
      </c>
      <c r="O79" t="n">
        <v>2.70256889955285</v>
      </c>
      <c r="P79" t="n">
        <v>12.88</v>
      </c>
      <c r="Q79" t="n">
        <v>10.58</v>
      </c>
      <c r="R79" t="inlineStr">
        <is>
          <t>🟢 VÙNG MUA CHUẨN</t>
        </is>
      </c>
      <c r="S79" t="b">
        <v>0</v>
      </c>
      <c r="T79" t="n">
        <v>0</v>
      </c>
      <c r="U79" t="n">
        <v>1</v>
      </c>
      <c r="V79" t="inlineStr">
        <is>
          <t>CÔNG TY CỔ PHẦN ĐẦU TƯ DỊCH VỤ TÀI CHÍNH HOÀNG HUY</t>
        </is>
      </c>
    </row>
    <row r="80">
      <c r="A80" t="inlineStr">
        <is>
          <t>ELC</t>
        </is>
      </c>
      <c r="B80" t="inlineStr">
        <is>
          <t>HOSE</t>
        </is>
      </c>
      <c r="C80" t="inlineStr">
        <is>
          <t>Dầu khí &amp; Năng lượng</t>
        </is>
      </c>
      <c r="D80" t="inlineStr">
        <is>
          <t>Small-Cap (Penny)</t>
        </is>
      </c>
      <c r="E80" t="n">
        <v>11.45</v>
      </c>
      <c r="F80" t="n">
        <v>6.6519691</v>
      </c>
      <c r="G80" t="n">
        <v>0.881057268722467</v>
      </c>
      <c r="H80" t="n">
        <v>1.327433628318584</v>
      </c>
      <c r="I80" t="n">
        <v>-14.23220973782771</v>
      </c>
      <c r="J80" t="n">
        <v>-14.92013895695277</v>
      </c>
      <c r="K80" t="n">
        <v>3.013101096853953</v>
      </c>
      <c r="L80" t="n">
        <v>1.017789478239191</v>
      </c>
      <c r="M80" t="n">
        <v>33.11561668821577</v>
      </c>
      <c r="N80" t="n">
        <v>8.995937843019234</v>
      </c>
      <c r="O80" t="n">
        <v>10.8996679804797</v>
      </c>
      <c r="P80" t="n">
        <v>13.09</v>
      </c>
      <c r="Q80" t="n">
        <v>10.71</v>
      </c>
      <c r="R80" t="inlineStr">
        <is>
          <t>🟢 VÙNG MUA CHUẨN</t>
        </is>
      </c>
      <c r="S80" t="b">
        <v>0</v>
      </c>
      <c r="T80" t="n">
        <v>0</v>
      </c>
      <c r="U80" t="n">
        <v>1</v>
      </c>
      <c r="V80" t="inlineStr">
        <is>
          <t>CÔNG TY CỔ PHẦN ĐẦU TƯ PHÁT TRIỂN CÔNG NGHỆ ĐIỆN TỬ - VIỄN THÔNG</t>
        </is>
      </c>
    </row>
    <row r="81">
      <c r="A81" t="inlineStr">
        <is>
          <t>MSR</t>
        </is>
      </c>
      <c r="B81" t="inlineStr">
        <is>
          <t>UPCOM</t>
        </is>
      </c>
      <c r="C81" t="inlineStr">
        <is>
          <t>Bán lẻ &amp; Phân phối</t>
        </is>
      </c>
      <c r="D81" t="inlineStr">
        <is>
          <t>Large-Cap (Bluechip)</t>
        </is>
      </c>
      <c r="E81" t="n">
        <v>65.09999999999999</v>
      </c>
      <c r="F81" t="n">
        <v>48.1719819</v>
      </c>
      <c r="G81" t="n">
        <v>-0.6106870229007634</v>
      </c>
      <c r="H81" t="n">
        <v>13.41463414634146</v>
      </c>
      <c r="I81" t="n">
        <v>37.34177215189873</v>
      </c>
      <c r="J81" t="n">
        <v>92.03539823008849</v>
      </c>
      <c r="K81" t="n">
        <v>15.10030161487683</v>
      </c>
      <c r="L81" t="n">
        <v>0.3402667425953131</v>
      </c>
      <c r="M81" t="n">
        <v>66.70286002200737</v>
      </c>
      <c r="N81" t="n">
        <v>92.9876592092278</v>
      </c>
      <c r="O81" t="n">
        <v>6.24475311082388</v>
      </c>
      <c r="P81" t="n">
        <v>74.41</v>
      </c>
      <c r="Q81" t="n">
        <v>60.87</v>
      </c>
      <c r="R81" t="inlineStr">
        <is>
          <t>🟢 VÙNG MUA CHUẨN</t>
        </is>
      </c>
      <c r="S81" t="b">
        <v>0</v>
      </c>
      <c r="T81" t="n">
        <v>0</v>
      </c>
      <c r="U81" t="n">
        <v>1</v>
      </c>
      <c r="V81" t="inlineStr">
        <is>
          <t>Masan High-Tech Materials Corp.</t>
        </is>
      </c>
    </row>
    <row r="82">
      <c r="A82" t="inlineStr">
        <is>
          <t>PNJ</t>
        </is>
      </c>
      <c r="B82" t="inlineStr">
        <is>
          <t>HOSE</t>
        </is>
      </c>
      <c r="C82" t="inlineStr">
        <is>
          <t>Thép &amp; VLXD</t>
        </is>
      </c>
      <c r="D82" t="inlineStr">
        <is>
          <t>Large-Cap (Bluechip)</t>
        </is>
      </c>
      <c r="E82" t="n">
        <v>19.75</v>
      </c>
      <c r="F82" t="n">
        <v>323.3534385</v>
      </c>
      <c r="G82" t="n">
        <v>6.756756756756757</v>
      </c>
      <c r="H82" t="n">
        <v>10.33519553072626</v>
      </c>
      <c r="I82" t="n">
        <v>-46.03825136612022</v>
      </c>
      <c r="J82" t="n">
        <v>-44.36619718309859</v>
      </c>
      <c r="K82" t="n">
        <v>12.02086299926163</v>
      </c>
      <c r="L82" t="n">
        <v>1.03721108185392</v>
      </c>
      <c r="M82" t="n">
        <v>29.76852147489492</v>
      </c>
      <c r="N82" t="n">
        <v>3.480398834321913</v>
      </c>
      <c r="O82" t="n">
        <v>22.4137948312251</v>
      </c>
      <c r="P82" t="n">
        <v>22.57</v>
      </c>
      <c r="Q82" t="n">
        <v>18.47</v>
      </c>
      <c r="R82" t="inlineStr">
        <is>
          <t>🟣 ĐÓNG TRẦN (Không đua)</t>
        </is>
      </c>
      <c r="S82" t="b">
        <v>0</v>
      </c>
      <c r="T82" t="n">
        <v>0</v>
      </c>
      <c r="U82" t="n">
        <v>1</v>
      </c>
      <c r="V82" t="inlineStr">
        <is>
          <t>CÔNG TY CỔ PHẦN VÀNG BẠC ĐÁ QUÝ PHÚ NHUẬN</t>
        </is>
      </c>
    </row>
    <row r="83">
      <c r="A83" t="inlineStr">
        <is>
          <t>CDC</t>
        </is>
      </c>
      <c r="B83" t="inlineStr">
        <is>
          <t>HOSE</t>
        </is>
      </c>
      <c r="C83" t="inlineStr">
        <is>
          <t>Bất động sản Dân dụng</t>
        </is>
      </c>
      <c r="D83" t="inlineStr">
        <is>
          <t>Mid-Cap (Dòng tiền)</t>
        </is>
      </c>
      <c r="E83" t="n">
        <v>22.6</v>
      </c>
      <c r="F83" t="n">
        <v>43.52195</v>
      </c>
      <c r="G83" t="n">
        <v>-5.439330543933055</v>
      </c>
      <c r="H83" t="n">
        <v>4.147465437788019</v>
      </c>
      <c r="I83" t="n">
        <v>13</v>
      </c>
      <c r="J83" t="n">
        <v>21.50537634408602</v>
      </c>
      <c r="K83" t="n">
        <v>5.833132906323388</v>
      </c>
      <c r="L83" t="n">
        <v>1.428501170506776</v>
      </c>
      <c r="M83" t="n">
        <v>62.22418519502635</v>
      </c>
      <c r="N83" t="n">
        <v>66.43141324013339</v>
      </c>
      <c r="O83" t="n">
        <v>4.177122442318</v>
      </c>
      <c r="P83" t="n">
        <v>25.79</v>
      </c>
      <c r="Q83" t="n">
        <v>21.15</v>
      </c>
      <c r="R83" t="inlineStr">
        <is>
          <t>🟢 VÙNG MUA CHUẨN</t>
        </is>
      </c>
      <c r="S83" t="b">
        <v>0</v>
      </c>
      <c r="T83" t="n">
        <v>0</v>
      </c>
      <c r="U83" t="n">
        <v>1</v>
      </c>
      <c r="V83" t="inlineStr">
        <is>
          <t>CÔNG TY CỔ PHẦN CHƯƠNG DƯƠNG</t>
        </is>
      </c>
    </row>
    <row r="84">
      <c r="A84" t="inlineStr">
        <is>
          <t>VEA</t>
        </is>
      </c>
      <c r="B84" t="inlineStr">
        <is>
          <t>UPCOM</t>
        </is>
      </c>
      <c r="C84" t="inlineStr">
        <is>
          <t>Sản xuất Công nghiệp</t>
        </is>
      </c>
      <c r="D84" t="inlineStr">
        <is>
          <t>Large-Cap (Bluechip)</t>
        </is>
      </c>
      <c r="E84" t="n">
        <v>39</v>
      </c>
      <c r="F84" t="n">
        <v>43.356807</v>
      </c>
      <c r="G84" t="n">
        <v>0</v>
      </c>
      <c r="H84" t="n">
        <v>2.094240837696335</v>
      </c>
      <c r="I84" t="n">
        <v>5.405405405405405</v>
      </c>
      <c r="J84" t="n">
        <v>13.37209302325581</v>
      </c>
      <c r="K84" t="n">
        <v>3.779908306231704</v>
      </c>
      <c r="L84" t="n">
        <v>1.598023516559338</v>
      </c>
      <c r="M84" t="n">
        <v>72.50970512421195</v>
      </c>
      <c r="N84" t="n">
        <v>0</v>
      </c>
      <c r="O84" t="n">
        <v>0</v>
      </c>
      <c r="P84" t="n">
        <v>41.78</v>
      </c>
      <c r="Q84" t="n">
        <v>37.74</v>
      </c>
      <c r="R84" t="inlineStr">
        <is>
          <t>🟢 VÙNG MUA CHUẨN</t>
        </is>
      </c>
      <c r="S84" t="b">
        <v>0</v>
      </c>
      <c r="T84" t="n">
        <v>0</v>
      </c>
      <c r="U84" t="n">
        <v>1</v>
      </c>
      <c r="V84" t="inlineStr">
        <is>
          <t>Vietnam Engine &amp; Agricultural Machinery Corp.</t>
        </is>
      </c>
    </row>
    <row r="85">
      <c r="A85" t="inlineStr">
        <is>
          <t>VIX</t>
        </is>
      </c>
      <c r="B85" t="inlineStr">
        <is>
          <t>HOSE</t>
        </is>
      </c>
      <c r="C85" t="inlineStr">
        <is>
          <t>Chứng khoán</t>
        </is>
      </c>
      <c r="D85" t="inlineStr">
        <is>
          <t>Large-Cap (Bluechip)</t>
        </is>
      </c>
      <c r="E85" t="n">
        <v>12.15</v>
      </c>
      <c r="F85" t="n">
        <v>318.7290303</v>
      </c>
      <c r="G85" t="n">
        <v>0.8298755186721992</v>
      </c>
      <c r="H85" t="n">
        <v>3.846153846153846</v>
      </c>
      <c r="I85" t="n">
        <v>-7.604562737642586</v>
      </c>
      <c r="J85" t="n">
        <v>0.4527561566437052</v>
      </c>
      <c r="K85" t="n">
        <v>5.531821314689215</v>
      </c>
      <c r="L85" t="n">
        <v>0.8332675150842</v>
      </c>
      <c r="M85" t="n">
        <v>48.49959577743126</v>
      </c>
      <c r="N85" t="n">
        <v>5.847703000603205</v>
      </c>
      <c r="O85" t="n">
        <v>15.6718031482236</v>
      </c>
      <c r="P85" t="n">
        <v>13.89</v>
      </c>
      <c r="Q85" t="n">
        <v>11.36</v>
      </c>
      <c r="R85" t="inlineStr">
        <is>
          <t>🟢 VÙNG MUA CHUẨN</t>
        </is>
      </c>
      <c r="S85" t="b">
        <v>0</v>
      </c>
      <c r="T85" t="n">
        <v>0</v>
      </c>
      <c r="U85" t="n">
        <v>1</v>
      </c>
      <c r="V85" t="inlineStr">
        <is>
          <t>VIX Securities Joint Stock Company</t>
        </is>
      </c>
    </row>
    <row r="86">
      <c r="A86" t="inlineStr">
        <is>
          <t>SSI</t>
        </is>
      </c>
      <c r="B86" t="inlineStr">
        <is>
          <t>HOSE</t>
        </is>
      </c>
      <c r="C86" t="inlineStr">
        <is>
          <t>Chứng khoán</t>
        </is>
      </c>
      <c r="D86" t="inlineStr">
        <is>
          <t>Large-Cap (Bluechip)</t>
        </is>
      </c>
      <c r="E86" t="n">
        <v>19.95</v>
      </c>
      <c r="F86" t="n">
        <v>261.9009666</v>
      </c>
      <c r="G86" t="n">
        <v>0.7575757575757576</v>
      </c>
      <c r="H86" t="n">
        <v>5</v>
      </c>
      <c r="I86" t="n">
        <v>-7.209302325581396</v>
      </c>
      <c r="J86" t="n">
        <v>2.967742347354844</v>
      </c>
      <c r="K86" t="n">
        <v>6.685667468535369</v>
      </c>
      <c r="L86" t="n">
        <v>0.5922708232309307</v>
      </c>
      <c r="M86" t="n">
        <v>51.49880562005329</v>
      </c>
      <c r="N86" t="n">
        <v>11.69943672050304</v>
      </c>
      <c r="O86" t="n">
        <v>13.904467180069</v>
      </c>
      <c r="P86" t="n">
        <v>22.03</v>
      </c>
      <c r="Q86" t="n">
        <v>19.01</v>
      </c>
      <c r="R86" t="inlineStr">
        <is>
          <t>🟢 VÙNG MUA CHUẨN</t>
        </is>
      </c>
      <c r="S86" t="b">
        <v>0</v>
      </c>
      <c r="T86" t="n">
        <v>0</v>
      </c>
      <c r="U86" t="n">
        <v>1</v>
      </c>
      <c r="V86" t="inlineStr">
        <is>
          <t>CÔNG TY CỔ PHẦN CHỨNG KHOÁN SÀI GÒN</t>
        </is>
      </c>
    </row>
    <row r="87">
      <c r="A87" t="inlineStr">
        <is>
          <t>HOM</t>
        </is>
      </c>
      <c r="B87" t="inlineStr">
        <is>
          <t>HNX</t>
        </is>
      </c>
      <c r="C87" t="inlineStr">
        <is>
          <t>Khai khoáng &amp; VLXD</t>
        </is>
      </c>
      <c r="D87" t="inlineStr">
        <is>
          <t>Micro / Kém TK</t>
        </is>
      </c>
      <c r="E87" t="n">
        <v>3.9</v>
      </c>
      <c r="F87" t="n">
        <v>0.009757800000000001</v>
      </c>
      <c r="G87" t="n">
        <v>0</v>
      </c>
      <c r="H87" t="n">
        <v>0</v>
      </c>
      <c r="I87" t="n">
        <v>0</v>
      </c>
      <c r="J87" t="n">
        <v>0</v>
      </c>
      <c r="K87" t="n">
        <v>1.685667468535369</v>
      </c>
      <c r="L87" t="n">
        <v>0.7349960341940601</v>
      </c>
      <c r="M87" t="n">
        <v>51.22755347672382</v>
      </c>
      <c r="N87" t="n">
        <v>11.97630901825282</v>
      </c>
      <c r="O87" t="n">
        <v>2.66784963286391</v>
      </c>
      <c r="P87" t="n">
        <v>4.25</v>
      </c>
      <c r="Q87" t="n">
        <v>3.74</v>
      </c>
      <c r="R87" t="inlineStr">
        <is>
          <t>🟢 VÙNG MUA CHUẨN</t>
        </is>
      </c>
      <c r="S87" t="b">
        <v>0</v>
      </c>
      <c r="T87" t="n">
        <v>0</v>
      </c>
      <c r="U87" t="n">
        <v>0</v>
      </c>
      <c r="V87" t="inlineStr">
        <is>
          <t>VICEM Hoang Mai Cement JSC</t>
        </is>
      </c>
    </row>
    <row r="88">
      <c r="A88" t="inlineStr">
        <is>
          <t>LBM</t>
        </is>
      </c>
      <c r="B88" t="inlineStr">
        <is>
          <t>HOSE</t>
        </is>
      </c>
      <c r="C88" t="inlineStr">
        <is>
          <t>Đầu tư công &amp; Xây dựng</t>
        </is>
      </c>
      <c r="D88" t="inlineStr">
        <is>
          <t>Micro / Kém TK</t>
        </is>
      </c>
      <c r="E88" t="n">
        <v>26.4</v>
      </c>
      <c r="F88" t="n">
        <v>0.0099264</v>
      </c>
      <c r="G88" t="n">
        <v>0.3802281368821293</v>
      </c>
      <c r="H88" t="n">
        <v>-2.762430939226519</v>
      </c>
      <c r="I88" t="n">
        <v>-5.376344086021505</v>
      </c>
      <c r="J88" t="n">
        <v>-5.714285714285714</v>
      </c>
      <c r="K88" t="n">
        <v>-1.07676347069115</v>
      </c>
      <c r="L88" t="n">
        <v>0.01924681480571466</v>
      </c>
      <c r="M88" t="n">
        <v>33.14455342483279</v>
      </c>
      <c r="N88" t="n">
        <v>8.483854806537581</v>
      </c>
      <c r="O88" t="n">
        <v>16.5456074614498</v>
      </c>
      <c r="P88" t="n">
        <v>29.19</v>
      </c>
      <c r="Q88" t="n">
        <v>25.13</v>
      </c>
      <c r="R88" t="inlineStr">
        <is>
          <t>🟢 VÙNG MUA CHUẨN</t>
        </is>
      </c>
      <c r="S88" t="b">
        <v>0</v>
      </c>
      <c r="T88" t="n">
        <v>0</v>
      </c>
      <c r="U88" t="n">
        <v>0</v>
      </c>
      <c r="V88" t="inlineStr">
        <is>
          <t>CÔNG TY CỔ PHẦN KHOÁNG SẢN VÀ VẬT LIỆU XÂY DỰNG LÂM ĐỒNG</t>
        </is>
      </c>
    </row>
    <row r="89">
      <c r="A89" t="inlineStr">
        <is>
          <t>DNW</t>
        </is>
      </c>
      <c r="B89" t="inlineStr">
        <is>
          <t>UPCOM</t>
        </is>
      </c>
      <c r="C89" t="inlineStr">
        <is>
          <t>Điện &amp; Năng lượng</t>
        </is>
      </c>
      <c r="D89" t="inlineStr">
        <is>
          <t>Mid-Cap (Dòng tiền)</t>
        </is>
      </c>
      <c r="E89" t="n">
        <v>30.2</v>
      </c>
      <c r="F89" t="n">
        <v>0.0090902</v>
      </c>
      <c r="G89" t="n">
        <v>0</v>
      </c>
      <c r="H89" t="n">
        <v>0</v>
      </c>
      <c r="I89" t="n">
        <v>-1.948051948051948</v>
      </c>
      <c r="J89" t="n">
        <v>-8.484848484848484</v>
      </c>
      <c r="K89" t="n">
        <v>1.685667468535369</v>
      </c>
      <c r="L89" t="n">
        <v>0.4340302811824081</v>
      </c>
      <c r="M89" t="n">
        <v>44.97006612697631</v>
      </c>
      <c r="N89" t="n">
        <v>0</v>
      </c>
      <c r="O89" t="n">
        <v>0</v>
      </c>
      <c r="P89" t="n">
        <v>32.55</v>
      </c>
      <c r="Q89" t="n">
        <v>29.13</v>
      </c>
      <c r="R89" t="inlineStr">
        <is>
          <t>🟢 VÙNG MUA CHUẨN</t>
        </is>
      </c>
      <c r="S89" t="b">
        <v>0</v>
      </c>
      <c r="T89" t="n">
        <v>0</v>
      </c>
      <c r="U89" t="n">
        <v>0</v>
      </c>
      <c r="V89" t="inlineStr">
        <is>
          <t>Dong Nai Water Joint Stock Co</t>
        </is>
      </c>
    </row>
    <row r="90">
      <c r="A90" t="inlineStr">
        <is>
          <t>EIN</t>
        </is>
      </c>
      <c r="B90" t="inlineStr">
        <is>
          <t>UPCOM</t>
        </is>
      </c>
      <c r="C90" t="inlineStr">
        <is>
          <t>Dịch vụ Tiêu dùng</t>
        </is>
      </c>
      <c r="D90" t="inlineStr">
        <is>
          <t>Micro / Kém TK</t>
        </is>
      </c>
      <c r="E90" t="n">
        <v>1.6</v>
      </c>
      <c r="F90" t="n">
        <v>0.0089616</v>
      </c>
      <c r="G90" t="n">
        <v>0</v>
      </c>
      <c r="H90" t="n">
        <v>0</v>
      </c>
      <c r="I90" t="n">
        <v>0</v>
      </c>
      <c r="J90" t="n">
        <v>-11.11111111111111</v>
      </c>
      <c r="K90" t="n">
        <v>1.685667468535369</v>
      </c>
      <c r="L90" t="n">
        <v>1.526698830648459</v>
      </c>
      <c r="M90" t="n">
        <v>48.66272223982869</v>
      </c>
      <c r="N90" t="n">
        <v>0</v>
      </c>
      <c r="O90" t="n">
        <v>0</v>
      </c>
      <c r="P90" t="n">
        <v>1.83</v>
      </c>
      <c r="Q90" t="n">
        <v>1.5</v>
      </c>
      <c r="R90" t="inlineStr">
        <is>
          <t>🟢 VÙNG MUA CHUẨN</t>
        </is>
      </c>
      <c r="S90" t="b">
        <v>1</v>
      </c>
      <c r="T90" t="n">
        <v>0</v>
      </c>
      <c r="U90" t="n">
        <v>0</v>
      </c>
      <c r="V90" t="inlineStr">
        <is>
          <t>Electricity Investment- Service-Trade Joint Stock Co</t>
        </is>
      </c>
    </row>
    <row r="91">
      <c r="A91" t="inlineStr">
        <is>
          <t>LEC</t>
        </is>
      </c>
      <c r="B91" t="inlineStr">
        <is>
          <t>UPCOM</t>
        </is>
      </c>
      <c r="C91" t="inlineStr">
        <is>
          <t>Hàng tiêu dùng</t>
        </is>
      </c>
      <c r="D91" t="inlineStr">
        <is>
          <t>Micro / Kém TK</t>
        </is>
      </c>
      <c r="E91" t="n">
        <v>5</v>
      </c>
      <c r="F91" t="n">
        <v>0.009990000000000001</v>
      </c>
      <c r="G91" t="n">
        <v>8.695652173913043</v>
      </c>
      <c r="H91" t="n">
        <v>11.11111111111111</v>
      </c>
      <c r="I91" t="n">
        <v>11.11111111111111</v>
      </c>
      <c r="J91" t="n">
        <v>11.11111111111111</v>
      </c>
      <c r="K91" t="n">
        <v>12.79677857964648</v>
      </c>
      <c r="L91" t="n">
        <v>3.41947629642307</v>
      </c>
      <c r="M91" t="n">
        <v>54.61931756220576</v>
      </c>
      <c r="N91" t="n">
        <v>0</v>
      </c>
      <c r="O91" t="n">
        <v>0</v>
      </c>
      <c r="P91" t="n">
        <v>5.71</v>
      </c>
      <c r="Q91" t="n">
        <v>4.68</v>
      </c>
      <c r="R91" t="inlineStr">
        <is>
          <t>⚠️ KÉO CAO (&gt;5%)</t>
        </is>
      </c>
      <c r="S91" t="b">
        <v>0</v>
      </c>
      <c r="T91" t="n">
        <v>0</v>
      </c>
      <c r="U91" t="n">
        <v>0</v>
      </c>
      <c r="V91" t="inlineStr">
        <is>
          <t>Central Power Real Estate JSC</t>
        </is>
      </c>
    </row>
    <row r="92">
      <c r="A92" t="inlineStr">
        <is>
          <t>TOW</t>
        </is>
      </c>
      <c r="B92" t="inlineStr">
        <is>
          <t>UPCOM</t>
        </is>
      </c>
      <c r="C92" t="inlineStr">
        <is>
          <t>Điện &amp; Năng lượng</t>
        </is>
      </c>
      <c r="D92" t="inlineStr">
        <is>
          <t>Micro / Kém TK</t>
        </is>
      </c>
      <c r="E92" t="n">
        <v>33</v>
      </c>
      <c r="F92" t="n">
        <v>0.009900000000000001</v>
      </c>
      <c r="G92" t="n">
        <v>0</v>
      </c>
      <c r="H92" t="n">
        <v>0</v>
      </c>
      <c r="I92" t="n">
        <v>0.303951367781155</v>
      </c>
      <c r="J92" t="n">
        <v>1.538461538461539</v>
      </c>
      <c r="K92" t="n">
        <v>1.685667468535369</v>
      </c>
      <c r="L92" t="n">
        <v>0.5343783398646241</v>
      </c>
      <c r="M92" t="n">
        <v>48.75050607018897</v>
      </c>
      <c r="N92" t="n">
        <v>0</v>
      </c>
      <c r="O92" t="n">
        <v>0</v>
      </c>
      <c r="P92" t="n">
        <v>37.72</v>
      </c>
      <c r="Q92" t="n">
        <v>30.86</v>
      </c>
      <c r="R92" t="inlineStr">
        <is>
          <t>🟢 VÙNG MUA CHUẨN</t>
        </is>
      </c>
      <c r="S92" t="b">
        <v>0</v>
      </c>
      <c r="T92" t="n">
        <v>0</v>
      </c>
      <c r="U92" t="n">
        <v>0</v>
      </c>
      <c r="V92" t="inlineStr">
        <is>
          <t>Tra Noc - O Mon Water Supply JSC</t>
        </is>
      </c>
    </row>
    <row r="93">
      <c r="A93" t="inlineStr">
        <is>
          <t>APP</t>
        </is>
      </c>
      <c r="B93" t="inlineStr">
        <is>
          <t>UPCOM</t>
        </is>
      </c>
      <c r="C93" t="inlineStr">
        <is>
          <t>Dầu khí &amp; Năng lượng</t>
        </is>
      </c>
      <c r="D93" t="inlineStr">
        <is>
          <t>Micro / Kém TK</t>
        </is>
      </c>
      <c r="E93" t="n">
        <v>4</v>
      </c>
      <c r="F93" t="n">
        <v>0.008912</v>
      </c>
      <c r="G93" t="n">
        <v>2.564102564102564</v>
      </c>
      <c r="H93" t="n">
        <v>5.263157894736842</v>
      </c>
      <c r="I93" t="n">
        <v>0</v>
      </c>
      <c r="J93" t="n">
        <v>0</v>
      </c>
      <c r="K93" t="n">
        <v>6.948825363272212</v>
      </c>
      <c r="L93" t="n">
        <v>1.093550603710612</v>
      </c>
      <c r="M93" t="n">
        <v>53.01316788707102</v>
      </c>
      <c r="N93" t="n">
        <v>0</v>
      </c>
      <c r="O93" t="n">
        <v>0</v>
      </c>
      <c r="P93" t="n">
        <v>4.57</v>
      </c>
      <c r="Q93" t="n">
        <v>3.74</v>
      </c>
      <c r="R93" t="inlineStr">
        <is>
          <t>🟢 VÙNG MUA CHUẨN</t>
        </is>
      </c>
      <c r="S93" t="b">
        <v>0</v>
      </c>
      <c r="T93" t="n">
        <v>0</v>
      </c>
      <c r="U93" t="n">
        <v>0</v>
      </c>
      <c r="V93" t="inlineStr">
        <is>
          <t>Additives &amp; Petroleum Products JSC</t>
        </is>
      </c>
    </row>
    <row r="94">
      <c r="A94" t="inlineStr">
        <is>
          <t>IFS</t>
        </is>
      </c>
      <c r="B94" t="inlineStr">
        <is>
          <t>UPCOM</t>
        </is>
      </c>
      <c r="C94" t="inlineStr">
        <is>
          <t>Thực phẩm &amp; Tiêu dùng</t>
        </is>
      </c>
      <c r="D94" t="inlineStr">
        <is>
          <t>Micro / Kém TK</t>
        </is>
      </c>
      <c r="E94" t="n">
        <v>18.2</v>
      </c>
      <c r="F94" t="n">
        <v>0.0091</v>
      </c>
      <c r="G94" t="n">
        <v>2.247191011235955</v>
      </c>
      <c r="H94" t="n">
        <v>4</v>
      </c>
      <c r="I94" t="n">
        <v>7.058823529411764</v>
      </c>
      <c r="J94" t="n">
        <v>3.409090909090909</v>
      </c>
      <c r="K94" t="n">
        <v>5.685667468535369</v>
      </c>
      <c r="L94" t="n">
        <v>0.4772814051164567</v>
      </c>
      <c r="M94" t="n">
        <v>62.77119793755354</v>
      </c>
      <c r="N94" t="n">
        <v>0</v>
      </c>
      <c r="O94" t="n">
        <v>0</v>
      </c>
      <c r="P94" t="n">
        <v>19.56</v>
      </c>
      <c r="Q94" t="n">
        <v>17.58</v>
      </c>
      <c r="R94" t="inlineStr">
        <is>
          <t>🟢 VÙNG MUA CHUẨN</t>
        </is>
      </c>
      <c r="S94" t="b">
        <v>0</v>
      </c>
      <c r="T94" t="n">
        <v>0</v>
      </c>
      <c r="U94" t="n">
        <v>0</v>
      </c>
      <c r="V94" t="inlineStr">
        <is>
          <t>Interfood Shareholding Company</t>
        </is>
      </c>
    </row>
    <row r="95">
      <c r="A95" t="inlineStr">
        <is>
          <t>TTC</t>
        </is>
      </c>
      <c r="B95" t="inlineStr">
        <is>
          <t>HNX</t>
        </is>
      </c>
      <c r="C95" t="inlineStr">
        <is>
          <t>Khai khoáng &amp; VLXD</t>
        </is>
      </c>
      <c r="D95" t="inlineStr">
        <is>
          <t>Micro / Kém TK</t>
        </is>
      </c>
      <c r="E95" t="n">
        <v>9.699999999999999</v>
      </c>
      <c r="F95" t="n">
        <v>0.0097</v>
      </c>
      <c r="G95" t="n">
        <v>0</v>
      </c>
      <c r="H95" t="n">
        <v>-3</v>
      </c>
      <c r="I95" t="n">
        <v>6.593406593406593</v>
      </c>
      <c r="J95" t="n">
        <v>6.593406593406593</v>
      </c>
      <c r="K95" t="n">
        <v>-1.314332531464631</v>
      </c>
      <c r="L95" t="n">
        <v>0.4802381981462805</v>
      </c>
      <c r="M95" t="n">
        <v>52.08991068105675</v>
      </c>
      <c r="N95" t="n">
        <v>3.242245618088334</v>
      </c>
      <c r="O95" t="n">
        <v>14.9205517316068</v>
      </c>
      <c r="P95" t="n">
        <v>11.09</v>
      </c>
      <c r="Q95" t="n">
        <v>9.07</v>
      </c>
      <c r="R95" t="inlineStr">
        <is>
          <t>🟢 VÙNG MUA CHUẨN</t>
        </is>
      </c>
      <c r="S95" t="b">
        <v>0</v>
      </c>
      <c r="T95" t="n">
        <v>0</v>
      </c>
      <c r="U95" t="n">
        <v>0</v>
      </c>
      <c r="V95" t="inlineStr">
        <is>
          <t>Thanh Thanh JSC</t>
        </is>
      </c>
    </row>
    <row r="96">
      <c r="A96" t="inlineStr">
        <is>
          <t>VES</t>
        </is>
      </c>
      <c r="B96" t="inlineStr">
        <is>
          <t>UPCOM</t>
        </is>
      </c>
      <c r="C96" t="inlineStr">
        <is>
          <t>Bất động sản Dân dụng</t>
        </is>
      </c>
      <c r="D96" t="inlineStr">
        <is>
          <t>Micro / Kém TK</t>
        </is>
      </c>
      <c r="E96" t="n">
        <v>18.3</v>
      </c>
      <c r="F96" t="n">
        <v>0.00915</v>
      </c>
      <c r="G96" t="n">
        <v>0</v>
      </c>
      <c r="H96" t="n">
        <v>-3.684210526315789</v>
      </c>
      <c r="I96" t="n">
        <v>-20.08733624454149</v>
      </c>
      <c r="J96" t="n">
        <v>-23.10924369747899</v>
      </c>
      <c r="K96" t="n">
        <v>-1.99854305778042</v>
      </c>
      <c r="L96" t="n">
        <v>0.001585302596218356</v>
      </c>
      <c r="M96" t="n">
        <v>41.15819694303626</v>
      </c>
      <c r="N96" t="n">
        <v>0</v>
      </c>
      <c r="O96" t="n">
        <v>0</v>
      </c>
      <c r="P96" t="n">
        <v>20.92</v>
      </c>
      <c r="Q96" t="n">
        <v>17.11</v>
      </c>
      <c r="R96" t="inlineStr">
        <is>
          <t>🟢 VÙNG MUA CHUẨN</t>
        </is>
      </c>
      <c r="S96" t="b">
        <v>0</v>
      </c>
      <c r="T96" t="n">
        <v>0</v>
      </c>
      <c r="U96" t="n">
        <v>0</v>
      </c>
      <c r="V96" t="inlineStr">
        <is>
          <t>VinaLiving Group Joint Stock Company</t>
        </is>
      </c>
    </row>
    <row r="97">
      <c r="A97" t="inlineStr">
        <is>
          <t>CK8</t>
        </is>
      </c>
      <c r="B97" t="inlineStr">
        <is>
          <t>UPCOM</t>
        </is>
      </c>
      <c r="C97" t="inlineStr">
        <is>
          <t>Sản xuất Công nghiệp</t>
        </is>
      </c>
      <c r="D97" t="inlineStr">
        <is>
          <t>Micro / Kém TK</t>
        </is>
      </c>
      <c r="E97" t="n">
        <v>9.300000000000001</v>
      </c>
      <c r="F97" t="n">
        <v>0.009299999999999999</v>
      </c>
      <c r="G97" t="n">
        <v>13.41463414634146</v>
      </c>
      <c r="H97" t="n">
        <v>13.41463414634146</v>
      </c>
      <c r="I97" t="n">
        <v>66.07142857142857</v>
      </c>
      <c r="J97" t="n">
        <v>66.07142857142857</v>
      </c>
      <c r="K97" t="n">
        <v>15.10030161487683</v>
      </c>
      <c r="L97" t="n">
        <v>1</v>
      </c>
      <c r="M97" t="n">
        <v>50</v>
      </c>
      <c r="N97" t="n">
        <v>0</v>
      </c>
      <c r="O97" t="n">
        <v>0</v>
      </c>
      <c r="P97" t="n">
        <v>10.22</v>
      </c>
      <c r="Q97" t="n">
        <v>8.880000000000001</v>
      </c>
      <c r="R97" t="inlineStr">
        <is>
          <t>🟣 ĐÓNG TRẦN (Không đua)</t>
        </is>
      </c>
      <c r="S97" t="b">
        <v>0</v>
      </c>
      <c r="T97" t="n">
        <v>0</v>
      </c>
      <c r="U97" t="n">
        <v>0</v>
      </c>
      <c r="V97" t="inlineStr">
        <is>
          <t>120 Mechanical Joint Stock Company</t>
        </is>
      </c>
    </row>
    <row r="98">
      <c r="A98" t="inlineStr">
        <is>
          <t>DCF</t>
        </is>
      </c>
      <c r="B98" t="inlineStr">
        <is>
          <t>UPCOM</t>
        </is>
      </c>
      <c r="C98" t="inlineStr">
        <is>
          <t>Đầu tư công &amp; Xây dựng</t>
        </is>
      </c>
      <c r="D98" t="inlineStr">
        <is>
          <t>Micro / Kém TK</t>
        </is>
      </c>
      <c r="E98" t="n">
        <v>33</v>
      </c>
      <c r="F98" t="n">
        <v>0.009900000000000001</v>
      </c>
      <c r="G98" t="n">
        <v>9.634551495016613</v>
      </c>
      <c r="H98" t="n">
        <v>-6.779661016949152</v>
      </c>
      <c r="I98" t="n">
        <v>-7.82122905027933</v>
      </c>
      <c r="J98" t="n">
        <v>2.484472049689441</v>
      </c>
      <c r="K98" t="n">
        <v>-5.093993548413783</v>
      </c>
      <c r="L98" t="n">
        <v>0.01707164399931713</v>
      </c>
      <c r="M98" t="n">
        <v>49.64303563063825</v>
      </c>
      <c r="N98" t="n">
        <v>0</v>
      </c>
      <c r="O98" t="n">
        <v>0</v>
      </c>
      <c r="P98" t="n">
        <v>37.72</v>
      </c>
      <c r="Q98" t="n">
        <v>30.86</v>
      </c>
      <c r="R98" t="inlineStr">
        <is>
          <t>⚠️ KÉO CAO (&gt;5%)</t>
        </is>
      </c>
      <c r="S98" t="b">
        <v>0</v>
      </c>
      <c r="T98" t="n">
        <v>0</v>
      </c>
      <c r="U98" t="n">
        <v>0</v>
      </c>
      <c r="V98" t="inlineStr">
        <is>
          <t>Design and Construction Join Stock Co No.1</t>
        </is>
      </c>
    </row>
    <row r="99">
      <c r="A99" t="inlineStr">
        <is>
          <t>POV</t>
        </is>
      </c>
      <c r="B99" t="inlineStr">
        <is>
          <t>UPCOM</t>
        </is>
      </c>
      <c r="C99" t="inlineStr">
        <is>
          <t>Dầu khí &amp; Năng lượng</t>
        </is>
      </c>
      <c r="D99" t="inlineStr">
        <is>
          <t>Micro / Kém TK</t>
        </is>
      </c>
      <c r="E99" t="n">
        <v>7.2</v>
      </c>
      <c r="F99" t="n">
        <v>0.00936</v>
      </c>
      <c r="G99" t="n">
        <v>1.408450704225352</v>
      </c>
      <c r="H99" t="n">
        <v>1.408450704225352</v>
      </c>
      <c r="I99" t="n">
        <v>-6.493506493506493</v>
      </c>
      <c r="J99" t="n">
        <v>9.090909090909092</v>
      </c>
      <c r="K99" t="n">
        <v>3.094118172760721</v>
      </c>
      <c r="L99" t="n">
        <v>0.6283836040216551</v>
      </c>
      <c r="M99" t="n">
        <v>49.49575206954624</v>
      </c>
      <c r="N99" t="n">
        <v>0</v>
      </c>
      <c r="O99" t="n">
        <v>0</v>
      </c>
      <c r="P99" t="n">
        <v>7.97</v>
      </c>
      <c r="Q99" t="n">
        <v>6.85</v>
      </c>
      <c r="R99" t="inlineStr">
        <is>
          <t>🟢 VÙNG MUA CHUẨN</t>
        </is>
      </c>
      <c r="S99" t="b">
        <v>0</v>
      </c>
      <c r="T99" t="n">
        <v>0</v>
      </c>
      <c r="U99" t="n">
        <v>0</v>
      </c>
      <c r="V99" t="inlineStr">
        <is>
          <t>Vung Ang Petroleum Joint Stock Co</t>
        </is>
      </c>
    </row>
    <row r="100">
      <c r="A100" t="inlineStr">
        <is>
          <t>MPY</t>
        </is>
      </c>
      <c r="B100" t="inlineStr">
        <is>
          <t>UPCOM</t>
        </is>
      </c>
      <c r="C100" t="inlineStr">
        <is>
          <t>Cảng biển &amp; Vận tải</t>
        </is>
      </c>
      <c r="D100" t="inlineStr">
        <is>
          <t>Micro / Kém TK</t>
        </is>
      </c>
      <c r="E100" t="n">
        <v>8.800000000000001</v>
      </c>
      <c r="F100" t="n">
        <v>0.009679999999999999</v>
      </c>
      <c r="G100" t="n">
        <v>-39.72602739726027</v>
      </c>
      <c r="H100" t="n">
        <v>-39.72602739726027</v>
      </c>
      <c r="I100" t="n">
        <v>-39.72602739726027</v>
      </c>
      <c r="J100" t="n">
        <v>-56.21890547263681</v>
      </c>
      <c r="K100" t="n">
        <v>-38.0403599287249</v>
      </c>
      <c r="L100" t="n">
        <v>2.748625687156422</v>
      </c>
      <c r="M100" t="n">
        <v>43.16137658998976</v>
      </c>
      <c r="N100" t="n">
        <v>0</v>
      </c>
      <c r="O100" t="n">
        <v>0</v>
      </c>
      <c r="P100" t="n">
        <v>10.06</v>
      </c>
      <c r="Q100" t="n">
        <v>8.23</v>
      </c>
      <c r="R100" t="inlineStr">
        <is>
          <t>🟢 VÙNG MUA CHUẨN</t>
        </is>
      </c>
      <c r="S100" t="b">
        <v>0</v>
      </c>
      <c r="T100" t="n">
        <v>0</v>
      </c>
      <c r="U100" t="n">
        <v>0</v>
      </c>
      <c r="V100" t="inlineStr">
        <is>
          <t>Phu Yen Town Environment Joint Stock Co</t>
        </is>
      </c>
    </row>
    <row r="101">
      <c r="A101" t="inlineStr">
        <is>
          <t>HPI</t>
        </is>
      </c>
      <c r="B101" t="inlineStr">
        <is>
          <t>UPCOM</t>
        </is>
      </c>
      <c r="C101" t="inlineStr">
        <is>
          <t>Bất động sản Dân dụng</t>
        </is>
      </c>
      <c r="D101" t="inlineStr">
        <is>
          <t>Micro / Kém TK</t>
        </is>
      </c>
      <c r="E101" t="n">
        <v>19.1</v>
      </c>
      <c r="F101" t="n">
        <v>0.009549999999999999</v>
      </c>
      <c r="G101" t="n">
        <v>-10.32863849765258</v>
      </c>
      <c r="H101" t="n">
        <v>-12.78538812785388</v>
      </c>
      <c r="I101" t="n">
        <v>0</v>
      </c>
      <c r="J101" t="n">
        <v>6.111111111111111</v>
      </c>
      <c r="K101" t="n">
        <v>-11.09972065931851</v>
      </c>
      <c r="L101" t="n">
        <v>2.083333333333333</v>
      </c>
      <c r="M101" t="n">
        <v>46.95447607458352</v>
      </c>
      <c r="N101" t="n">
        <v>0</v>
      </c>
      <c r="O101" t="n">
        <v>0</v>
      </c>
      <c r="P101" t="n">
        <v>21.83</v>
      </c>
      <c r="Q101" t="n">
        <v>17.86</v>
      </c>
      <c r="R101" t="inlineStr">
        <is>
          <t>🟢 VÙNG MUA CHUẨN</t>
        </is>
      </c>
      <c r="S101" t="b">
        <v>0</v>
      </c>
      <c r="T101" t="n">
        <v>0</v>
      </c>
      <c r="U101" t="n">
        <v>0</v>
      </c>
      <c r="V101" t="inlineStr">
        <is>
          <t>Hiep Phuoc Industrial Park JSC</t>
        </is>
      </c>
    </row>
    <row r="102">
      <c r="A102" t="inlineStr">
        <is>
          <t>L63</t>
        </is>
      </c>
      <c r="B102" t="inlineStr">
        <is>
          <t>UPCOM</t>
        </is>
      </c>
      <c r="C102" t="inlineStr">
        <is>
          <t>Sản xuất Công nghiệp</t>
        </is>
      </c>
      <c r="D102" t="inlineStr">
        <is>
          <t>Micro / Kém TK</t>
        </is>
      </c>
      <c r="E102" t="n">
        <v>9.5</v>
      </c>
      <c r="F102" t="n">
        <v>0.0095</v>
      </c>
      <c r="G102" t="n">
        <v>0</v>
      </c>
      <c r="H102" t="n">
        <v>0</v>
      </c>
      <c r="I102" t="n">
        <v>0</v>
      </c>
      <c r="J102" t="n">
        <v>0</v>
      </c>
      <c r="K102" t="n">
        <v>1.685667468535369</v>
      </c>
      <c r="L102" t="n">
        <v>0.07582823388460459</v>
      </c>
      <c r="M102" t="n">
        <v>55.67529477718475</v>
      </c>
      <c r="N102" t="n">
        <v>0</v>
      </c>
      <c r="O102" t="n">
        <v>0</v>
      </c>
      <c r="P102" t="n">
        <v>10.18</v>
      </c>
      <c r="Q102" t="n">
        <v>9.19</v>
      </c>
      <c r="R102" t="inlineStr">
        <is>
          <t>🟢 VÙNG MUA CHUẨN</t>
        </is>
      </c>
      <c r="S102" t="b">
        <v>0</v>
      </c>
      <c r="T102" t="n">
        <v>0</v>
      </c>
      <c r="U102" t="n">
        <v>0</v>
      </c>
      <c r="V102" t="inlineStr">
        <is>
          <t>Lilama 69-3 Joint Stock Co</t>
        </is>
      </c>
    </row>
    <row r="103">
      <c r="A103" t="inlineStr">
        <is>
          <t>VPH</t>
        </is>
      </c>
      <c r="B103" t="inlineStr">
        <is>
          <t>HOSE</t>
        </is>
      </c>
      <c r="C103" t="inlineStr">
        <is>
          <t>Đầu tư công &amp; Xây dựng</t>
        </is>
      </c>
      <c r="D103" t="inlineStr">
        <is>
          <t>Micro / Kém TK</t>
        </is>
      </c>
      <c r="E103" t="n">
        <v>2.64</v>
      </c>
      <c r="F103" t="n">
        <v>0.009768000000000001</v>
      </c>
      <c r="G103" t="n">
        <v>0</v>
      </c>
      <c r="H103" t="n">
        <v>1.149425287356322</v>
      </c>
      <c r="I103" t="n">
        <v>-11.7056856187291</v>
      </c>
      <c r="J103" t="n">
        <v>-18.76923076923077</v>
      </c>
      <c r="K103" t="n">
        <v>2.835092755891691</v>
      </c>
      <c r="L103" t="n">
        <v>0.3056058015544598</v>
      </c>
      <c r="M103" t="n">
        <v>32.07666645259573</v>
      </c>
      <c r="N103" t="n">
        <v>0</v>
      </c>
      <c r="O103" t="n">
        <v>-3.0645169548875</v>
      </c>
      <c r="P103" t="n">
        <v>3.02</v>
      </c>
      <c r="Q103" t="n">
        <v>2.47</v>
      </c>
      <c r="R103" t="inlineStr">
        <is>
          <t>🟢 VÙNG MUA CHUẨN</t>
        </is>
      </c>
      <c r="S103" t="b">
        <v>0</v>
      </c>
      <c r="T103" t="n">
        <v>0</v>
      </c>
      <c r="U103" t="n">
        <v>0</v>
      </c>
      <c r="V103" t="inlineStr">
        <is>
          <t>CÔNG TY CỔ PHẦN VẠN PHÁT HƯNG</t>
        </is>
      </c>
    </row>
    <row r="104">
      <c r="A104" t="inlineStr">
        <is>
          <t>STD</t>
        </is>
      </c>
      <c r="B104" t="inlineStr">
        <is>
          <t>UPCOM</t>
        </is>
      </c>
      <c r="C104" t="inlineStr">
        <is>
          <t>Thực phẩm &amp; Tiêu dùng</t>
        </is>
      </c>
      <c r="D104" t="inlineStr">
        <is>
          <t>Micro / Kém TK</t>
        </is>
      </c>
      <c r="E104" t="n">
        <v>5.5</v>
      </c>
      <c r="F104" t="n">
        <v>0.0115555</v>
      </c>
      <c r="G104" t="n">
        <v>-5.172413793103448</v>
      </c>
      <c r="H104" t="n">
        <v>-5.172413793103448</v>
      </c>
      <c r="I104" t="n">
        <v>12.24489795918367</v>
      </c>
      <c r="J104" t="n">
        <v>-6.779661016949152</v>
      </c>
      <c r="K104" t="n">
        <v>-3.486746324568079</v>
      </c>
      <c r="L104" t="n">
        <v>1.420746551257777</v>
      </c>
      <c r="M104" t="n">
        <v>47.5960619629987</v>
      </c>
      <c r="N104" t="n">
        <v>0</v>
      </c>
      <c r="O104" t="n">
        <v>0</v>
      </c>
      <c r="P104" t="n">
        <v>6.29</v>
      </c>
      <c r="Q104" t="n">
        <v>5.14</v>
      </c>
      <c r="R104" t="inlineStr">
        <is>
          <t>🟢 VÙNG MUA CHUẨN</t>
        </is>
      </c>
      <c r="S104" t="b">
        <v>0</v>
      </c>
      <c r="T104" t="n">
        <v>0</v>
      </c>
      <c r="U104" t="n">
        <v>0</v>
      </c>
      <c r="V104" t="inlineStr">
        <is>
          <t>Sai Gon-Tay Do Beer-Beverage JSC</t>
        </is>
      </c>
    </row>
    <row r="105">
      <c r="A105" t="inlineStr">
        <is>
          <t>PSC</t>
        </is>
      </c>
      <c r="B105" t="inlineStr">
        <is>
          <t>HNX</t>
        </is>
      </c>
      <c r="C105" t="inlineStr">
        <is>
          <t>Dầu khí &amp; Năng lượng</t>
        </is>
      </c>
      <c r="D105" t="inlineStr">
        <is>
          <t>Micro / Kém TK</t>
        </is>
      </c>
      <c r="E105" t="n">
        <v>9.699999999999999</v>
      </c>
      <c r="F105" t="n">
        <v>0.0116497</v>
      </c>
      <c r="G105" t="n">
        <v>0</v>
      </c>
      <c r="H105" t="n">
        <v>2.105263157894737</v>
      </c>
      <c r="I105" t="n">
        <v>1.041666666666667</v>
      </c>
      <c r="J105" t="n">
        <v>-11.00917431192661</v>
      </c>
      <c r="K105" t="n">
        <v>3.790930626430105</v>
      </c>
      <c r="L105" t="n">
        <v>1.491925465838508</v>
      </c>
      <c r="M105" t="n">
        <v>40.61810804039695</v>
      </c>
      <c r="N105" t="n">
        <v>8.365360302105071</v>
      </c>
      <c r="O105" t="n">
        <v>7.08343682124892</v>
      </c>
      <c r="P105" t="n">
        <v>11.09</v>
      </c>
      <c r="Q105" t="n">
        <v>9.07</v>
      </c>
      <c r="R105" t="inlineStr">
        <is>
          <t>🟢 VÙNG MUA CHUẨN</t>
        </is>
      </c>
      <c r="S105" t="b">
        <v>1</v>
      </c>
      <c r="T105" t="n">
        <v>0</v>
      </c>
      <c r="U105" t="n">
        <v>0</v>
      </c>
      <c r="V105" t="inlineStr">
        <is>
          <t>Petrolimex Saigon Transportation and Service Joint Stock Company</t>
        </is>
      </c>
    </row>
    <row r="106">
      <c r="A106" t="inlineStr">
        <is>
          <t>SMA</t>
        </is>
      </c>
      <c r="B106" t="inlineStr">
        <is>
          <t>HOSE</t>
        </is>
      </c>
      <c r="C106" t="inlineStr">
        <is>
          <t>Bán lẻ &amp; Phân phối</t>
        </is>
      </c>
      <c r="D106" t="inlineStr">
        <is>
          <t>Micro / Kém TK</t>
        </is>
      </c>
      <c r="E106" t="n">
        <v>6.88</v>
      </c>
      <c r="F106" t="n">
        <v>0.011696</v>
      </c>
      <c r="G106" t="n">
        <v>6.998444790046657</v>
      </c>
      <c r="H106" t="n">
        <v>14.47587354409318</v>
      </c>
      <c r="I106" t="n">
        <v>10.96774193548387</v>
      </c>
      <c r="J106" t="n">
        <v>-8.266666666666667</v>
      </c>
      <c r="K106" t="n">
        <v>16.16154101262855</v>
      </c>
      <c r="L106" t="n">
        <v>1.316910682469405</v>
      </c>
      <c r="M106" t="n">
        <v>56.49047981014191</v>
      </c>
      <c r="N106" t="n">
        <v>13.5710636518391</v>
      </c>
      <c r="O106" t="n">
        <v>4.38310383198887</v>
      </c>
      <c r="P106" t="n">
        <v>7.55</v>
      </c>
      <c r="Q106" t="n">
        <v>6.57</v>
      </c>
      <c r="R106" t="inlineStr">
        <is>
          <t>🟣 ĐÓNG TRẦN (Không đua)</t>
        </is>
      </c>
      <c r="S106" t="b">
        <v>0</v>
      </c>
      <c r="T106" t="n">
        <v>0</v>
      </c>
      <c r="U106" t="n">
        <v>0</v>
      </c>
      <c r="V106" t="inlineStr">
        <is>
          <t>CÔNG TY CỔ PHẦN THIẾT BỊ PHỤ TÙNG SÀI GÒN</t>
        </is>
      </c>
    </row>
    <row r="107">
      <c r="A107" t="inlineStr">
        <is>
          <t>GPC</t>
        </is>
      </c>
      <c r="B107" t="inlineStr">
        <is>
          <t>UPCOM</t>
        </is>
      </c>
      <c r="C107" t="inlineStr">
        <is>
          <t>Y tế &amp; Dược phẩm</t>
        </is>
      </c>
      <c r="D107" t="inlineStr">
        <is>
          <t>Micro / Kém TK</t>
        </is>
      </c>
      <c r="E107" t="n">
        <v>1.9</v>
      </c>
      <c r="F107" t="n">
        <v>0.0117857</v>
      </c>
      <c r="G107" t="n">
        <v>0</v>
      </c>
      <c r="H107" t="n">
        <v>5.555555555555555</v>
      </c>
      <c r="I107" t="n">
        <v>0</v>
      </c>
      <c r="J107" t="n">
        <v>5.555555555555555</v>
      </c>
      <c r="K107" t="n">
        <v>7.241223024090925</v>
      </c>
      <c r="L107" t="n">
        <v>0.0716558118258081</v>
      </c>
      <c r="M107" t="n">
        <v>48.50629135380133</v>
      </c>
      <c r="N107" t="n">
        <v>0</v>
      </c>
      <c r="O107" t="n">
        <v>0</v>
      </c>
      <c r="P107" t="n">
        <v>2.17</v>
      </c>
      <c r="Q107" t="n">
        <v>1.78</v>
      </c>
      <c r="R107" t="inlineStr">
        <is>
          <t>🟢 VÙNG MUA CHUẨN</t>
        </is>
      </c>
      <c r="S107" t="b">
        <v>0</v>
      </c>
      <c r="T107" t="n">
        <v>0</v>
      </c>
      <c r="U107" t="n">
        <v>0</v>
      </c>
      <c r="V107" t="inlineStr">
        <is>
          <t>Green Plus Joint Stock Company</t>
        </is>
      </c>
    </row>
    <row r="108">
      <c r="A108" t="inlineStr">
        <is>
          <t>DTP</t>
        </is>
      </c>
      <c r="B108" t="inlineStr">
        <is>
          <t>UPCOM</t>
        </is>
      </c>
      <c r="C108" t="inlineStr">
        <is>
          <t>Y tế &amp; Dược phẩm</t>
        </is>
      </c>
      <c r="D108" t="inlineStr">
        <is>
          <t>Micro / Kém TK</t>
        </is>
      </c>
      <c r="E108" t="n">
        <v>59</v>
      </c>
      <c r="F108" t="n">
        <v>0.0118</v>
      </c>
      <c r="G108" t="n">
        <v>0.3401360544217687</v>
      </c>
      <c r="H108" t="n">
        <v>0.6825938566552902</v>
      </c>
      <c r="I108" t="n">
        <v>-1.666666666666667</v>
      </c>
      <c r="J108" t="n">
        <v>-14.98559077809798</v>
      </c>
      <c r="K108" t="n">
        <v>2.368261325190659</v>
      </c>
      <c r="L108" t="n">
        <v>0.02032437705784318</v>
      </c>
      <c r="M108" t="n">
        <v>48.05954319720624</v>
      </c>
      <c r="N108" t="n">
        <v>0</v>
      </c>
      <c r="O108" t="n">
        <v>0</v>
      </c>
      <c r="P108" t="n">
        <v>67.44</v>
      </c>
      <c r="Q108" t="n">
        <v>55.17</v>
      </c>
      <c r="R108" t="inlineStr">
        <is>
          <t>🟢 VÙNG MUA CHUẨN</t>
        </is>
      </c>
      <c r="S108" t="b">
        <v>0</v>
      </c>
      <c r="T108" t="n">
        <v>0</v>
      </c>
      <c r="U108" t="n">
        <v>0</v>
      </c>
      <c r="V108" t="inlineStr">
        <is>
          <t>Ha Noi CPC1 Pharmaceutical JSC</t>
        </is>
      </c>
    </row>
    <row r="109">
      <c r="A109" t="inlineStr">
        <is>
          <t>XMD</t>
        </is>
      </c>
      <c r="B109" t="inlineStr">
        <is>
          <t>UPCOM</t>
        </is>
      </c>
      <c r="C109" t="inlineStr">
        <is>
          <t>Khai khoáng &amp; VLXD</t>
        </is>
      </c>
      <c r="D109" t="inlineStr">
        <is>
          <t>Micro / Kém TK</t>
        </is>
      </c>
      <c r="E109" t="n">
        <v>5.9</v>
      </c>
      <c r="F109" t="n">
        <v>0.0118</v>
      </c>
      <c r="G109" t="n">
        <v>0</v>
      </c>
      <c r="H109" t="n">
        <v>0</v>
      </c>
      <c r="I109" t="n">
        <v>-4.838709677419355</v>
      </c>
      <c r="J109" t="n">
        <v>-3.278688524590164</v>
      </c>
      <c r="K109" t="n">
        <v>1.685667468535369</v>
      </c>
      <c r="L109" t="n">
        <v>0.1792114695340502</v>
      </c>
      <c r="M109" t="n">
        <v>50.54304187000844</v>
      </c>
      <c r="N109" t="n">
        <v>0</v>
      </c>
      <c r="O109" t="n">
        <v>0</v>
      </c>
      <c r="P109" t="n">
        <v>6.74</v>
      </c>
      <c r="Q109" t="n">
        <v>5.52</v>
      </c>
      <c r="R109" t="inlineStr">
        <is>
          <t>🟢 VÙNG MUA CHUẨN</t>
        </is>
      </c>
      <c r="S109" t="b">
        <v>0</v>
      </c>
      <c r="T109" t="n">
        <v>0</v>
      </c>
      <c r="U109" t="n">
        <v>0</v>
      </c>
      <c r="V109" t="inlineStr">
        <is>
          <t>Xuan Mai - Dao Tu JSC</t>
        </is>
      </c>
    </row>
    <row r="110">
      <c r="A110" t="inlineStr">
        <is>
          <t>VTC</t>
        </is>
      </c>
      <c r="B110" t="inlineStr">
        <is>
          <t>HNX</t>
        </is>
      </c>
      <c r="C110" t="inlineStr">
        <is>
          <t>Bán lẻ &amp; Phân phối</t>
        </is>
      </c>
      <c r="D110" t="inlineStr">
        <is>
          <t>Micro / Kém TK</t>
        </is>
      </c>
      <c r="E110" t="n">
        <v>9.1</v>
      </c>
      <c r="F110" t="n">
        <v>0.0119483</v>
      </c>
      <c r="G110" t="n">
        <v>1.111111111111111</v>
      </c>
      <c r="H110" t="n">
        <v>-1.08695652173913</v>
      </c>
      <c r="I110" t="n">
        <v>-15.74074074074074</v>
      </c>
      <c r="J110" t="n">
        <v>-2.67379679144385</v>
      </c>
      <c r="K110" t="n">
        <v>0.5987109467962386</v>
      </c>
      <c r="L110" t="n">
        <v>0.4407519301779124</v>
      </c>
      <c r="M110" t="n">
        <v>41.98288581105402</v>
      </c>
      <c r="N110" t="n">
        <v>223.2449512295645</v>
      </c>
      <c r="O110" t="n">
        <v>0.403537844820662</v>
      </c>
      <c r="P110" t="n">
        <v>10.4</v>
      </c>
      <c r="Q110" t="n">
        <v>8.51</v>
      </c>
      <c r="R110" t="inlineStr">
        <is>
          <t>🟢 VÙNG MUA CHUẨN</t>
        </is>
      </c>
      <c r="S110" t="b">
        <v>0</v>
      </c>
      <c r="T110" t="n">
        <v>0</v>
      </c>
      <c r="U110" t="n">
        <v>0</v>
      </c>
      <c r="V110" t="inlineStr">
        <is>
          <t>VTC Telecommunications JSC</t>
        </is>
      </c>
    </row>
    <row r="111">
      <c r="A111" t="inlineStr">
        <is>
          <t>CCM</t>
        </is>
      </c>
      <c r="B111" t="inlineStr">
        <is>
          <t>UPCOM</t>
        </is>
      </c>
      <c r="C111" t="inlineStr">
        <is>
          <t>Khai khoáng &amp; VLXD</t>
        </is>
      </c>
      <c r="D111" t="inlineStr">
        <is>
          <t>Micro / Kém TK</t>
        </is>
      </c>
      <c r="E111" t="n">
        <v>30</v>
      </c>
      <c r="F111" t="n">
        <v>0.012</v>
      </c>
      <c r="G111" t="n">
        <v>1.01010101010101</v>
      </c>
      <c r="H111" t="n">
        <v>1.01010101010101</v>
      </c>
      <c r="I111" t="n">
        <v>1.01010101010101</v>
      </c>
      <c r="J111" t="n">
        <v>0.3344481605351171</v>
      </c>
      <c r="K111" t="n">
        <v>2.695768478636379</v>
      </c>
      <c r="L111" t="n">
        <v>0.3883495145631068</v>
      </c>
      <c r="M111" t="n">
        <v>31.94405994668183</v>
      </c>
      <c r="N111" t="n">
        <v>0</v>
      </c>
      <c r="O111" t="n">
        <v>0</v>
      </c>
      <c r="P111" t="n">
        <v>33.53</v>
      </c>
      <c r="Q111" t="n">
        <v>28.4</v>
      </c>
      <c r="R111" t="inlineStr">
        <is>
          <t>🟢 VÙNG MUA CHUẨN</t>
        </is>
      </c>
      <c r="S111" t="b">
        <v>0</v>
      </c>
      <c r="T111" t="n">
        <v>0</v>
      </c>
      <c r="U111" t="n">
        <v>0</v>
      </c>
      <c r="V111" t="inlineStr">
        <is>
          <t>Can Tho Mineral &amp; Cement JSC</t>
        </is>
      </c>
    </row>
    <row r="112">
      <c r="A112" t="inlineStr">
        <is>
          <t>HPH</t>
        </is>
      </c>
      <c r="B112" t="inlineStr">
        <is>
          <t>UPCOM</t>
        </is>
      </c>
      <c r="C112" t="inlineStr">
        <is>
          <t>Hóa chất &amp; Chế biến</t>
        </is>
      </c>
      <c r="D112" t="inlineStr">
        <is>
          <t>Micro / Kém TK</t>
        </is>
      </c>
      <c r="E112" t="n">
        <v>15</v>
      </c>
      <c r="F112" t="n">
        <v>0.012</v>
      </c>
      <c r="G112" t="n">
        <v>0</v>
      </c>
      <c r="H112" t="n">
        <v>0</v>
      </c>
      <c r="I112" t="n">
        <v>6.382978723404255</v>
      </c>
      <c r="J112" t="n">
        <v>2.73972602739726</v>
      </c>
      <c r="K112" t="n">
        <v>1.685667468535369</v>
      </c>
      <c r="L112" t="n">
        <v>1.094091903719912</v>
      </c>
      <c r="M112" t="n">
        <v>53.74466200055069</v>
      </c>
      <c r="N112" t="n">
        <v>0</v>
      </c>
      <c r="O112" t="n">
        <v>0</v>
      </c>
      <c r="P112" t="n">
        <v>16.88</v>
      </c>
      <c r="Q112" t="n">
        <v>14.14</v>
      </c>
      <c r="R112" t="inlineStr">
        <is>
          <t>🟢 VÙNG MUA CHUẨN</t>
        </is>
      </c>
      <c r="S112" t="b">
        <v>0</v>
      </c>
      <c r="T112" t="n">
        <v>0</v>
      </c>
      <c r="U112" t="n">
        <v>0</v>
      </c>
      <c r="V112" t="inlineStr">
        <is>
          <t>Hung Phat Ha Bac Chemical Joint Stock Co</t>
        </is>
      </c>
    </row>
    <row r="113">
      <c r="A113" t="inlineStr">
        <is>
          <t>TRS</t>
        </is>
      </c>
      <c r="B113" t="inlineStr">
        <is>
          <t>UPCOM</t>
        </is>
      </c>
      <c r="C113" t="inlineStr">
        <is>
          <t>Cảng biển &amp; Vận tải</t>
        </is>
      </c>
      <c r="D113" t="inlineStr">
        <is>
          <t>Micro / Kém TK</t>
        </is>
      </c>
      <c r="E113" t="n">
        <v>30.5</v>
      </c>
      <c r="F113" t="n">
        <v>0.0122</v>
      </c>
      <c r="G113" t="n">
        <v>-0.974025974025974</v>
      </c>
      <c r="H113" t="n">
        <v>-0.974025974025974</v>
      </c>
      <c r="I113" t="n">
        <v>-0.918079393290964</v>
      </c>
      <c r="J113" t="n">
        <v>-8.180628547709427</v>
      </c>
      <c r="K113" t="n">
        <v>0.711641494509395</v>
      </c>
      <c r="L113" t="n">
        <v>0.6495351777036021</v>
      </c>
      <c r="M113" t="n">
        <v>49.83382464366169</v>
      </c>
      <c r="N113" t="n">
        <v>0</v>
      </c>
      <c r="O113" t="n">
        <v>0</v>
      </c>
      <c r="P113" t="n">
        <v>34.86</v>
      </c>
      <c r="Q113" t="n">
        <v>28.52</v>
      </c>
      <c r="R113" t="inlineStr">
        <is>
          <t>🟢 VÙNG MUA CHUẨN</t>
        </is>
      </c>
      <c r="S113" t="b">
        <v>0</v>
      </c>
      <c r="T113" t="n">
        <v>0</v>
      </c>
      <c r="U113" t="n">
        <v>0</v>
      </c>
      <c r="V113" t="inlineStr">
        <is>
          <t>Tracimexco - Supply Chains and Agency Services JSC</t>
        </is>
      </c>
    </row>
    <row r="114">
      <c r="A114" t="inlineStr">
        <is>
          <t>SJ1</t>
        </is>
      </c>
      <c r="B114" t="inlineStr">
        <is>
          <t>HNX</t>
        </is>
      </c>
      <c r="C114" t="inlineStr">
        <is>
          <t>Hóa chất &amp; Chế biến</t>
        </is>
      </c>
      <c r="D114" t="inlineStr">
        <is>
          <t>Micro / Kém TK</t>
        </is>
      </c>
      <c r="E114" t="n">
        <v>17.2</v>
      </c>
      <c r="F114" t="n">
        <v>0.01032</v>
      </c>
      <c r="G114" t="n">
        <v>-0.5780346820809248</v>
      </c>
      <c r="H114" t="n">
        <v>7.5</v>
      </c>
      <c r="I114" t="n">
        <v>6.832298136645963</v>
      </c>
      <c r="J114" t="n">
        <v>2.380952380952381</v>
      </c>
      <c r="K114" t="n">
        <v>9.185667468535369</v>
      </c>
      <c r="L114" t="n">
        <v>0.8307947936859545</v>
      </c>
      <c r="M114" t="n">
        <v>56.05245685460191</v>
      </c>
      <c r="N114" t="n">
        <v>31.14784705900036</v>
      </c>
      <c r="O114" t="n">
        <v>4.25414635606666</v>
      </c>
      <c r="P114" t="n">
        <v>19.66</v>
      </c>
      <c r="Q114" t="n">
        <v>16.08</v>
      </c>
      <c r="R114" t="inlineStr">
        <is>
          <t>🟢 VÙNG MUA CHUẨN</t>
        </is>
      </c>
      <c r="S114" t="b">
        <v>0</v>
      </c>
      <c r="T114" t="n">
        <v>0</v>
      </c>
      <c r="U114" t="n">
        <v>0</v>
      </c>
      <c r="V114" t="inlineStr">
        <is>
          <t>Hung Hau Agricultural Corp.</t>
        </is>
      </c>
    </row>
    <row r="115">
      <c r="A115" t="inlineStr">
        <is>
          <t>RTB</t>
        </is>
      </c>
      <c r="B115" t="inlineStr">
        <is>
          <t>UPCOM</t>
        </is>
      </c>
      <c r="C115" t="inlineStr">
        <is>
          <t>Sản xuất Công nghiệp</t>
        </is>
      </c>
      <c r="D115" t="inlineStr">
        <is>
          <t>Micro / Kém TK</t>
        </is>
      </c>
      <c r="E115" t="n">
        <v>24.7</v>
      </c>
      <c r="F115" t="n">
        <v>0.01235</v>
      </c>
      <c r="G115" t="n">
        <v>-1.2</v>
      </c>
      <c r="H115" t="n">
        <v>-1.2</v>
      </c>
      <c r="I115" t="n">
        <v>-0.8032128514056225</v>
      </c>
      <c r="J115" t="n">
        <v>-3.891050583657587</v>
      </c>
      <c r="K115" t="n">
        <v>0.485667468535369</v>
      </c>
      <c r="L115" t="n">
        <v>0.2740326646936315</v>
      </c>
      <c r="M115" t="n">
        <v>48.30567411439738</v>
      </c>
      <c r="N115" t="n">
        <v>0</v>
      </c>
      <c r="O115" t="n">
        <v>0</v>
      </c>
      <c r="P115" t="n">
        <v>28.23</v>
      </c>
      <c r="Q115" t="n">
        <v>23.09</v>
      </c>
      <c r="R115" t="inlineStr">
        <is>
          <t>🟢 VÙNG MUA CHUẨN</t>
        </is>
      </c>
      <c r="S115" t="b">
        <v>0</v>
      </c>
      <c r="T115" t="n">
        <v>0</v>
      </c>
      <c r="U115" t="n">
        <v>0</v>
      </c>
      <c r="V115" t="inlineStr">
        <is>
          <t>Tanbien Rubber Joint Stock Co</t>
        </is>
      </c>
    </row>
    <row r="116">
      <c r="A116" t="inlineStr">
        <is>
          <t>TTT</t>
        </is>
      </c>
      <c r="B116" t="inlineStr">
        <is>
          <t>HNX</t>
        </is>
      </c>
      <c r="C116" t="inlineStr">
        <is>
          <t>Dịch vụ &amp; Thương mại</t>
        </is>
      </c>
      <c r="D116" t="inlineStr">
        <is>
          <t>Micro / Kém TK</t>
        </is>
      </c>
      <c r="E116" t="n">
        <v>31.7</v>
      </c>
      <c r="F116" t="n">
        <v>0.01268</v>
      </c>
      <c r="G116" t="n">
        <v>-0.3144654088050315</v>
      </c>
      <c r="H116" t="n">
        <v>0</v>
      </c>
      <c r="I116" t="n">
        <v>1.929260450160772</v>
      </c>
      <c r="J116" t="n">
        <v>0.3164556962025317</v>
      </c>
      <c r="K116" t="n">
        <v>1.685667468535369</v>
      </c>
      <c r="L116" t="n">
        <v>0.4580327493415779</v>
      </c>
      <c r="M116" t="n">
        <v>50.10707528970207</v>
      </c>
      <c r="N116" t="n">
        <v>4.328658400467593</v>
      </c>
      <c r="O116" t="n">
        <v>10.6429272495614</v>
      </c>
      <c r="P116" t="n">
        <v>33.96</v>
      </c>
      <c r="Q116" t="n">
        <v>30.67</v>
      </c>
      <c r="R116" t="inlineStr">
        <is>
          <t>🟢 VÙNG MUA CHUẨN</t>
        </is>
      </c>
      <c r="S116" t="b">
        <v>0</v>
      </c>
      <c r="T116" t="n">
        <v>0</v>
      </c>
      <c r="U116" t="n">
        <v>0</v>
      </c>
      <c r="V116" t="inlineStr">
        <is>
          <t>Tay Ninh Tourist Trading JSC</t>
        </is>
      </c>
    </row>
    <row r="117">
      <c r="A117" t="inlineStr">
        <is>
          <t>HAD</t>
        </is>
      </c>
      <c r="B117" t="inlineStr">
        <is>
          <t>HNX</t>
        </is>
      </c>
      <c r="C117" t="inlineStr">
        <is>
          <t>Thực phẩm &amp; Tiêu dùng</t>
        </is>
      </c>
      <c r="D117" t="inlineStr">
        <is>
          <t>Micro / Kém TK</t>
        </is>
      </c>
      <c r="E117" t="n">
        <v>12.7</v>
      </c>
      <c r="F117" t="n">
        <v>0.0127127</v>
      </c>
      <c r="G117" t="n">
        <v>-4.511278195488721</v>
      </c>
      <c r="H117" t="n">
        <v>-4.511278195488722</v>
      </c>
      <c r="I117" t="n">
        <v>-3.053435114503817</v>
      </c>
      <c r="J117" t="n">
        <v>-5.223880597014926</v>
      </c>
      <c r="K117" t="n">
        <v>-2.825610726953353</v>
      </c>
      <c r="L117" t="n">
        <v>0.7298578199052133</v>
      </c>
      <c r="M117" t="n">
        <v>38.69878287566253</v>
      </c>
      <c r="N117" t="n">
        <v>5.852603067335442</v>
      </c>
      <c r="O117" t="n">
        <v>11.281969703772</v>
      </c>
      <c r="P117" t="n">
        <v>14.14</v>
      </c>
      <c r="Q117" t="n">
        <v>12.04</v>
      </c>
      <c r="R117" t="inlineStr">
        <is>
          <t>🟢 VÙNG MUA CHUẨN</t>
        </is>
      </c>
      <c r="S117" t="b">
        <v>0</v>
      </c>
      <c r="T117" t="n">
        <v>0</v>
      </c>
      <c r="U117" t="n">
        <v>0</v>
      </c>
      <c r="V117" t="inlineStr">
        <is>
          <t>Ha Noi - Hai Duong Beer Joint Stock Company</t>
        </is>
      </c>
    </row>
    <row r="118">
      <c r="A118" t="inlineStr">
        <is>
          <t>NDT</t>
        </is>
      </c>
      <c r="B118" t="inlineStr">
        <is>
          <t>UPCOM</t>
        </is>
      </c>
      <c r="C118" t="inlineStr">
        <is>
          <t>Hóa chất &amp; Chế biến</t>
        </is>
      </c>
      <c r="D118" t="inlineStr">
        <is>
          <t>Micro / Kém TK</t>
        </is>
      </c>
      <c r="E118" t="n">
        <v>4.6</v>
      </c>
      <c r="F118" t="n">
        <v>0.01288</v>
      </c>
      <c r="G118" t="n">
        <v>-2.127659574468085</v>
      </c>
      <c r="H118" t="n">
        <v>-6.122448979591836</v>
      </c>
      <c r="I118" t="n">
        <v>-2.127659574468085</v>
      </c>
      <c r="J118" t="n">
        <v>-2.127659574468085</v>
      </c>
      <c r="K118" t="n">
        <v>-4.436781511056467</v>
      </c>
      <c r="L118" t="n">
        <v>2.395004704473527</v>
      </c>
      <c r="M118" t="n">
        <v>47.58324484150345</v>
      </c>
      <c r="N118" t="n">
        <v>0</v>
      </c>
      <c r="O118" t="n">
        <v>0</v>
      </c>
      <c r="P118" t="n">
        <v>5.26</v>
      </c>
      <c r="Q118" t="n">
        <v>4.3</v>
      </c>
      <c r="R118" t="inlineStr">
        <is>
          <t>🟢 VÙNG MUA CHUẨN</t>
        </is>
      </c>
      <c r="S118" t="b">
        <v>0</v>
      </c>
      <c r="T118" t="n">
        <v>0</v>
      </c>
      <c r="U118" t="n">
        <v>0</v>
      </c>
      <c r="V118" t="inlineStr">
        <is>
          <t>Nam Dinh Textile Garment Joint Stock Corporation</t>
        </is>
      </c>
    </row>
    <row r="119">
      <c r="A119" t="inlineStr">
        <is>
          <t>SGS</t>
        </is>
      </c>
      <c r="B119" t="inlineStr">
        <is>
          <t>UPCOM</t>
        </is>
      </c>
      <c r="C119" t="inlineStr">
        <is>
          <t>Cảng biển &amp; Vận tải</t>
        </is>
      </c>
      <c r="D119" t="inlineStr">
        <is>
          <t>Micro / Kém TK</t>
        </is>
      </c>
      <c r="E119" t="n">
        <v>13</v>
      </c>
      <c r="F119" t="n">
        <v>0.013</v>
      </c>
      <c r="G119" t="n">
        <v>0</v>
      </c>
      <c r="H119" t="n">
        <v>0</v>
      </c>
      <c r="I119" t="n">
        <v>-5.109489051094891</v>
      </c>
      <c r="J119" t="n">
        <v>-4.411764705882353</v>
      </c>
      <c r="K119" t="n">
        <v>1.685667468535369</v>
      </c>
      <c r="L119" t="n">
        <v>0.6534239414532148</v>
      </c>
      <c r="M119" t="n">
        <v>42.67968665616339</v>
      </c>
      <c r="N119" t="n">
        <v>20.66014240559388</v>
      </c>
      <c r="O119" t="n">
        <v>3.69896337836081</v>
      </c>
      <c r="P119" t="n">
        <v>14.32</v>
      </c>
      <c r="Q119" t="n">
        <v>12.4</v>
      </c>
      <c r="R119" t="inlineStr">
        <is>
          <t>🟢 VÙNG MUA CHUẨN</t>
        </is>
      </c>
      <c r="S119" t="b">
        <v>0</v>
      </c>
      <c r="T119" t="n">
        <v>0</v>
      </c>
      <c r="U119" t="n">
        <v>0</v>
      </c>
      <c r="V119" t="inlineStr">
        <is>
          <t>Saigon Shipping Joint Stock Co</t>
        </is>
      </c>
    </row>
    <row r="120">
      <c r="A120" t="inlineStr">
        <is>
          <t>PPY</t>
        </is>
      </c>
      <c r="B120" t="inlineStr">
        <is>
          <t>HNX</t>
        </is>
      </c>
      <c r="C120" t="inlineStr">
        <is>
          <t>Dầu khí &amp; Năng lượng</t>
        </is>
      </c>
      <c r="D120" t="inlineStr">
        <is>
          <t>Micro / Kém TK</t>
        </is>
      </c>
      <c r="E120" t="n">
        <v>6.9</v>
      </c>
      <c r="F120" t="n">
        <v>0.0131376</v>
      </c>
      <c r="G120" t="n">
        <v>1.470588235294118</v>
      </c>
      <c r="H120" t="n">
        <v>0</v>
      </c>
      <c r="I120" t="n">
        <v>-1.428571428571429</v>
      </c>
      <c r="J120" t="n">
        <v>11.29032258064516</v>
      </c>
      <c r="K120" t="n">
        <v>1.685667468535369</v>
      </c>
      <c r="L120" t="n">
        <v>0.7063624559450925</v>
      </c>
      <c r="M120" t="n">
        <v>50.08355343354983</v>
      </c>
      <c r="N120" t="n">
        <v>5.493910517733388</v>
      </c>
      <c r="O120" t="n">
        <v>11.0646630890169</v>
      </c>
      <c r="P120" t="n">
        <v>7.41</v>
      </c>
      <c r="Q120" t="n">
        <v>6.67</v>
      </c>
      <c r="R120" t="inlineStr">
        <is>
          <t>🟢 VÙNG MUA CHUẨN</t>
        </is>
      </c>
      <c r="S120" t="b">
        <v>0</v>
      </c>
      <c r="T120" t="n">
        <v>0</v>
      </c>
      <c r="U120" t="n">
        <v>0</v>
      </c>
      <c r="V120" t="inlineStr">
        <is>
          <t>Phu Yen Petrovietnam Oil JSC</t>
        </is>
      </c>
    </row>
    <row r="121">
      <c r="A121" t="inlineStr">
        <is>
          <t>PGT</t>
        </is>
      </c>
      <c r="B121" t="inlineStr">
        <is>
          <t>HNX</t>
        </is>
      </c>
      <c r="C121" t="inlineStr">
        <is>
          <t>Bất động sản Dân dụng</t>
        </is>
      </c>
      <c r="D121" t="inlineStr">
        <is>
          <t>Micro / Kém TK</t>
        </is>
      </c>
      <c r="E121" t="n">
        <v>6</v>
      </c>
      <c r="F121" t="n">
        <v>0.013218</v>
      </c>
      <c r="G121" t="n">
        <v>0</v>
      </c>
      <c r="H121" t="n">
        <v>3.448275862068965</v>
      </c>
      <c r="I121" t="n">
        <v>1.694915254237288</v>
      </c>
      <c r="J121" t="n">
        <v>-3.225806451612903</v>
      </c>
      <c r="K121" t="n">
        <v>5.133943330604334</v>
      </c>
      <c r="L121" t="n">
        <v>1.686313533374158</v>
      </c>
      <c r="M121" t="n">
        <v>50.9803563174157</v>
      </c>
      <c r="N121" t="n">
        <v>62.28459909479717</v>
      </c>
      <c r="O121" t="n">
        <v>2.06805062592546</v>
      </c>
      <c r="P121" t="n">
        <v>6.86</v>
      </c>
      <c r="Q121" t="n">
        <v>5.61</v>
      </c>
      <c r="R121" t="inlineStr">
        <is>
          <t>🟢 VÙNG MUA CHUẨN</t>
        </is>
      </c>
      <c r="S121" t="b">
        <v>1</v>
      </c>
      <c r="T121" t="n">
        <v>0</v>
      </c>
      <c r="U121" t="n">
        <v>0</v>
      </c>
      <c r="V121" t="inlineStr">
        <is>
          <t>PGT Holdings Joint Stock Company</t>
        </is>
      </c>
    </row>
    <row r="122">
      <c r="A122" t="inlineStr">
        <is>
          <t>A32</t>
        </is>
      </c>
      <c r="B122" t="inlineStr">
        <is>
          <t>UPCOM</t>
        </is>
      </c>
      <c r="C122" t="inlineStr">
        <is>
          <t>Thực phẩm &amp; Tiêu dùng</t>
        </is>
      </c>
      <c r="D122" t="inlineStr">
        <is>
          <t>Micro / Kém TK</t>
        </is>
      </c>
      <c r="E122" t="n">
        <v>25</v>
      </c>
      <c r="F122" t="n">
        <v>0.013275</v>
      </c>
      <c r="G122" t="n">
        <v>-13.79310344827586</v>
      </c>
      <c r="H122" t="n">
        <v>-13.79310344827586</v>
      </c>
      <c r="I122" t="n">
        <v>-9.090909090909092</v>
      </c>
      <c r="J122" t="n">
        <v>-27.74566473988439</v>
      </c>
      <c r="K122" t="n">
        <v>-12.10743597974049</v>
      </c>
      <c r="L122" t="n">
        <v>0.6987761547572049</v>
      </c>
      <c r="M122" t="n">
        <v>32.96968595602331</v>
      </c>
      <c r="N122" t="n">
        <v>0</v>
      </c>
      <c r="O122" t="n">
        <v>0</v>
      </c>
      <c r="P122" t="n">
        <v>28.57</v>
      </c>
      <c r="Q122" t="n">
        <v>23.38</v>
      </c>
      <c r="R122" t="inlineStr">
        <is>
          <t>🟢 VÙNG MUA CHUẨN</t>
        </is>
      </c>
      <c r="S122" t="b">
        <v>0</v>
      </c>
      <c r="T122" t="n">
        <v>0</v>
      </c>
      <c r="U122" t="n">
        <v>0</v>
      </c>
      <c r="V122" t="inlineStr">
        <is>
          <t>32 JSC</t>
        </is>
      </c>
    </row>
    <row r="123">
      <c r="A123" t="inlineStr">
        <is>
          <t>DLT</t>
        </is>
      </c>
      <c r="B123" t="inlineStr">
        <is>
          <t>UPCOM</t>
        </is>
      </c>
      <c r="C123" t="inlineStr">
        <is>
          <t>Dịch vụ Tiêu dùng</t>
        </is>
      </c>
      <c r="D123" t="inlineStr">
        <is>
          <t>Micro / Kém TK</t>
        </is>
      </c>
      <c r="E123" t="n">
        <v>5.5</v>
      </c>
      <c r="F123" t="n">
        <v>0.0134255</v>
      </c>
      <c r="G123" t="n">
        <v>0</v>
      </c>
      <c r="H123" t="n">
        <v>0</v>
      </c>
      <c r="I123" t="n">
        <v>0</v>
      </c>
      <c r="J123" t="n">
        <v>-36.04651162790697</v>
      </c>
      <c r="K123" t="n">
        <v>1.685667468535369</v>
      </c>
      <c r="L123" t="n">
        <v>2.05126050420168</v>
      </c>
      <c r="M123" t="n">
        <v>35.3599654545514</v>
      </c>
      <c r="N123" t="n">
        <v>0</v>
      </c>
      <c r="O123" t="n">
        <v>0</v>
      </c>
      <c r="P123" t="n">
        <v>6.29</v>
      </c>
      <c r="Q123" t="n">
        <v>5.14</v>
      </c>
      <c r="R123" t="inlineStr">
        <is>
          <t>🟢 VÙNG MUA CHUẨN</t>
        </is>
      </c>
      <c r="S123" t="b">
        <v>0</v>
      </c>
      <c r="T123" t="n">
        <v>0</v>
      </c>
      <c r="U123" t="n">
        <v>0</v>
      </c>
      <c r="V123" t="inlineStr">
        <is>
          <t>Vinacomin - Tourism &amp; Trading Joint Stock Co</t>
        </is>
      </c>
    </row>
    <row r="124">
      <c r="A124" t="inlineStr">
        <is>
          <t>BTU</t>
        </is>
      </c>
      <c r="B124" t="inlineStr">
        <is>
          <t>UPCOM</t>
        </is>
      </c>
      <c r="C124" t="inlineStr">
        <is>
          <t>Đầu tư công &amp; Xây dựng</t>
        </is>
      </c>
      <c r="D124" t="inlineStr">
        <is>
          <t>Micro / Kém TK</t>
        </is>
      </c>
      <c r="E124" t="n">
        <v>13.6</v>
      </c>
      <c r="F124" t="n">
        <v>0.0136136</v>
      </c>
      <c r="G124" t="n">
        <v>0</v>
      </c>
      <c r="H124" t="n">
        <v>0</v>
      </c>
      <c r="I124" t="n">
        <v>-9.333333333333334</v>
      </c>
      <c r="J124" t="n">
        <v>-11.11111111111111</v>
      </c>
      <c r="K124" t="n">
        <v>1.685667468535369</v>
      </c>
      <c r="L124" t="n">
        <v>1.352154531946508</v>
      </c>
      <c r="M124" t="n">
        <v>37.61912132465053</v>
      </c>
      <c r="N124" t="n">
        <v>0</v>
      </c>
      <c r="O124" t="n">
        <v>0</v>
      </c>
      <c r="P124" t="n">
        <v>15.54</v>
      </c>
      <c r="Q124" t="n">
        <v>12.72</v>
      </c>
      <c r="R124" t="inlineStr">
        <is>
          <t>🟢 VÙNG MUA CHUẨN</t>
        </is>
      </c>
      <c r="S124" t="b">
        <v>0</v>
      </c>
      <c r="T124" t="n">
        <v>0</v>
      </c>
      <c r="U124" t="n">
        <v>0</v>
      </c>
      <c r="V124" t="inlineStr">
        <is>
          <t>Bentre urban project joint stock Co</t>
        </is>
      </c>
    </row>
    <row r="125">
      <c r="A125" t="inlineStr">
        <is>
          <t>SKV</t>
        </is>
      </c>
      <c r="B125" t="inlineStr">
        <is>
          <t>UPCOM</t>
        </is>
      </c>
      <c r="C125" t="inlineStr">
        <is>
          <t>Thực phẩm &amp; Tiêu dùng</t>
        </is>
      </c>
      <c r="D125" t="inlineStr">
        <is>
          <t>Micro / Kém TK</t>
        </is>
      </c>
      <c r="E125" t="n">
        <v>22.7</v>
      </c>
      <c r="F125" t="n">
        <v>0.01362</v>
      </c>
      <c r="G125" t="n">
        <v>0.8888888888888888</v>
      </c>
      <c r="H125" t="n">
        <v>20.1058201058201</v>
      </c>
      <c r="I125" t="n">
        <v>-0.4385964912280702</v>
      </c>
      <c r="J125" t="n">
        <v>-3.813559322033898</v>
      </c>
      <c r="K125" t="n">
        <v>21.79148757435547</v>
      </c>
      <c r="L125" t="n">
        <v>0.01900002850004275</v>
      </c>
      <c r="M125" t="n">
        <v>49.72290823628583</v>
      </c>
      <c r="N125" t="n">
        <v>0</v>
      </c>
      <c r="O125" t="n">
        <v>0</v>
      </c>
      <c r="P125" t="n">
        <v>25.64</v>
      </c>
      <c r="Q125" t="n">
        <v>21.36</v>
      </c>
      <c r="R125" t="inlineStr">
        <is>
          <t>🟢 VÙNG MUA CHUẨN</t>
        </is>
      </c>
      <c r="S125" t="b">
        <v>0</v>
      </c>
      <c r="T125" t="n">
        <v>0</v>
      </c>
      <c r="U125" t="n">
        <v>0</v>
      </c>
      <c r="V125" t="inlineStr">
        <is>
          <t>Khanh Hoa Salanganes Nest Soft Drink JSC</t>
        </is>
      </c>
    </row>
    <row r="126">
      <c r="A126" t="inlineStr">
        <is>
          <t>ILS</t>
        </is>
      </c>
      <c r="B126" t="inlineStr">
        <is>
          <t>UPCOM</t>
        </is>
      </c>
      <c r="C126" t="inlineStr">
        <is>
          <t>Dịch vụ &amp; Thương mại</t>
        </is>
      </c>
      <c r="D126" t="inlineStr">
        <is>
          <t>Micro / Kém TK</t>
        </is>
      </c>
      <c r="E126" t="n">
        <v>17.5</v>
      </c>
      <c r="F126" t="n">
        <v>0.01225</v>
      </c>
      <c r="G126" t="n">
        <v>-1.129943502824859</v>
      </c>
      <c r="H126" t="n">
        <v>-4.371584699453552</v>
      </c>
      <c r="I126" t="n">
        <v>-5.913978494623656</v>
      </c>
      <c r="J126" t="n">
        <v>-15.45893719806763</v>
      </c>
      <c r="K126" t="n">
        <v>-2.685917230918183</v>
      </c>
      <c r="L126" t="n">
        <v>0.01946060756016803</v>
      </c>
      <c r="M126" t="n">
        <v>35.4257242350921</v>
      </c>
      <c r="N126" t="n">
        <v>0</v>
      </c>
      <c r="O126" t="n">
        <v>0</v>
      </c>
      <c r="P126" t="n">
        <v>20</v>
      </c>
      <c r="Q126" t="n">
        <v>16.36</v>
      </c>
      <c r="R126" t="inlineStr">
        <is>
          <t>🟢 VÙNG MUA CHUẨN</t>
        </is>
      </c>
      <c r="S126" t="b">
        <v>0</v>
      </c>
      <c r="T126" t="n">
        <v>0</v>
      </c>
      <c r="U126" t="n">
        <v>0</v>
      </c>
      <c r="V126" t="inlineStr">
        <is>
          <t>International Investment Trade and Service JointStock Co</t>
        </is>
      </c>
    </row>
    <row r="127">
      <c r="A127" t="inlineStr">
        <is>
          <t>DTL</t>
        </is>
      </c>
      <c r="B127" t="inlineStr">
        <is>
          <t>HOSE</t>
        </is>
      </c>
      <c r="C127" t="inlineStr">
        <is>
          <t>Khai khoáng &amp; VLXD</t>
        </is>
      </c>
      <c r="D127" t="inlineStr">
        <is>
          <t>Micro / Kém TK</t>
        </is>
      </c>
      <c r="E127" t="n">
        <v>11.2</v>
      </c>
      <c r="F127" t="n">
        <v>0.01008</v>
      </c>
      <c r="G127" t="n">
        <v>1.818181818181818</v>
      </c>
      <c r="H127" t="n">
        <v>1.818181818181818</v>
      </c>
      <c r="I127" t="n">
        <v>2.752293577981651</v>
      </c>
      <c r="J127" t="n">
        <v>12</v>
      </c>
      <c r="K127" t="n">
        <v>3.503849286717187</v>
      </c>
      <c r="L127" t="n">
        <v>1.03365108533364</v>
      </c>
      <c r="M127" t="n">
        <v>73.63051133127034</v>
      </c>
      <c r="N127" t="n">
        <v>0</v>
      </c>
      <c r="O127" t="n">
        <v>-14.0758400148082</v>
      </c>
      <c r="P127" t="n">
        <v>12</v>
      </c>
      <c r="Q127" t="n">
        <v>10.84</v>
      </c>
      <c r="R127" t="inlineStr">
        <is>
          <t>🟢 VÙNG MUA CHUẨN</t>
        </is>
      </c>
      <c r="S127" t="b">
        <v>0</v>
      </c>
      <c r="T127" t="n">
        <v>0</v>
      </c>
      <c r="U127" t="n">
        <v>0</v>
      </c>
      <c r="V127" t="inlineStr">
        <is>
          <t>CÔNG TY CỔ PHẦN ĐẠI THIÊN LỘC</t>
        </is>
      </c>
    </row>
    <row r="128">
      <c r="A128" t="inlineStr">
        <is>
          <t>CFV</t>
        </is>
      </c>
      <c r="B128" t="inlineStr">
        <is>
          <t>UPCOM</t>
        </is>
      </c>
      <c r="C128" t="inlineStr">
        <is>
          <t>Thực phẩm &amp; Tiêu dùng</t>
        </is>
      </c>
      <c r="D128" t="inlineStr">
        <is>
          <t>Micro / Kém TK</t>
        </is>
      </c>
      <c r="E128" t="n">
        <v>24.4</v>
      </c>
      <c r="F128" t="n">
        <v>0.0101016</v>
      </c>
      <c r="G128" t="n">
        <v>-0.8130081300813009</v>
      </c>
      <c r="H128" t="n">
        <v>38.63636363636363</v>
      </c>
      <c r="I128" t="n">
        <v>58.44155844155844</v>
      </c>
      <c r="J128" t="n">
        <v>43.52941176470588</v>
      </c>
      <c r="K128" t="n">
        <v>40.322031104899</v>
      </c>
      <c r="L128" t="n">
        <v>2.044444444444444</v>
      </c>
      <c r="M128" t="n">
        <v>64.12954236570846</v>
      </c>
      <c r="N128" t="n">
        <v>0</v>
      </c>
      <c r="O128" t="n">
        <v>0</v>
      </c>
      <c r="P128" t="n">
        <v>27.89</v>
      </c>
      <c r="Q128" t="n">
        <v>22.81</v>
      </c>
      <c r="R128" t="inlineStr">
        <is>
          <t>🟢 VÙNG MUA CHUẨN</t>
        </is>
      </c>
      <c r="S128" t="b">
        <v>0</v>
      </c>
      <c r="T128" t="n">
        <v>0</v>
      </c>
      <c r="U128" t="n">
        <v>0</v>
      </c>
      <c r="V128" t="inlineStr">
        <is>
          <t>Thang Loi Coffee Joint Stock Co</t>
        </is>
      </c>
    </row>
    <row r="129">
      <c r="A129" t="inlineStr">
        <is>
          <t>VCC</t>
        </is>
      </c>
      <c r="B129" t="inlineStr">
        <is>
          <t>HNX</t>
        </is>
      </c>
      <c r="C129" t="inlineStr">
        <is>
          <t>Đầu tư công &amp; Xây dựng</t>
        </is>
      </c>
      <c r="D129" t="inlineStr">
        <is>
          <t>Micro / Kém TK</t>
        </is>
      </c>
      <c r="E129" t="n">
        <v>9.199999999999999</v>
      </c>
      <c r="F129" t="n">
        <v>0.01012</v>
      </c>
      <c r="G129" t="n">
        <v>2.222222222222222</v>
      </c>
      <c r="H129" t="n">
        <v>-1.075268817204301</v>
      </c>
      <c r="I129" t="n">
        <v>-6.122448979591836</v>
      </c>
      <c r="J129" t="n">
        <v>-3.157894736842105</v>
      </c>
      <c r="K129" t="n">
        <v>0.610398651331068</v>
      </c>
      <c r="L129" t="n">
        <v>0.7122507122507015</v>
      </c>
      <c r="M129" t="n">
        <v>45.58589062812096</v>
      </c>
      <c r="N129" t="n">
        <v>7.765464077638435</v>
      </c>
      <c r="O129" t="n">
        <v>9.705508700911892</v>
      </c>
      <c r="P129" t="n">
        <v>10.22</v>
      </c>
      <c r="Q129" t="n">
        <v>8.74</v>
      </c>
      <c r="R129" t="inlineStr">
        <is>
          <t>🟢 VÙNG MUA CHUẨN</t>
        </is>
      </c>
      <c r="S129" t="b">
        <v>0</v>
      </c>
      <c r="T129" t="n">
        <v>0</v>
      </c>
      <c r="U129" t="n">
        <v>0</v>
      </c>
      <c r="V129" t="inlineStr">
        <is>
          <t>Vinaconex 25 JSC</t>
        </is>
      </c>
    </row>
    <row r="130">
      <c r="A130" t="inlineStr">
        <is>
          <t>HSV</t>
        </is>
      </c>
      <c r="B130" t="inlineStr">
        <is>
          <t>UPCOM</t>
        </is>
      </c>
      <c r="C130" t="inlineStr">
        <is>
          <t>Bán lẻ &amp; Phân phối</t>
        </is>
      </c>
      <c r="D130" t="inlineStr">
        <is>
          <t>Micro / Kém TK</t>
        </is>
      </c>
      <c r="E130" t="n">
        <v>3.9</v>
      </c>
      <c r="F130" t="n">
        <v>0.01014</v>
      </c>
      <c r="G130" t="n">
        <v>-4.878048780487805</v>
      </c>
      <c r="H130" t="n">
        <v>14.70588235294118</v>
      </c>
      <c r="I130" t="n">
        <v>0</v>
      </c>
      <c r="J130" t="n">
        <v>-4.878048780487805</v>
      </c>
      <c r="K130" t="n">
        <v>16.39154982147654</v>
      </c>
      <c r="L130" t="n">
        <v>1.854096840904229</v>
      </c>
      <c r="M130" t="n">
        <v>51.05927070953844</v>
      </c>
      <c r="N130" t="n">
        <v>0</v>
      </c>
      <c r="O130" t="n">
        <v>0</v>
      </c>
      <c r="P130" t="n">
        <v>4.46</v>
      </c>
      <c r="Q130" t="n">
        <v>3.65</v>
      </c>
      <c r="R130" t="inlineStr">
        <is>
          <t>🟢 VÙNG MUA CHUẨN</t>
        </is>
      </c>
      <c r="S130" t="b">
        <v>0</v>
      </c>
      <c r="T130" t="n">
        <v>0</v>
      </c>
      <c r="U130" t="n">
        <v>0</v>
      </c>
      <c r="V130" t="inlineStr">
        <is>
          <t>HSV Viet Nam Group Joint Stock Company</t>
        </is>
      </c>
    </row>
    <row r="131">
      <c r="A131" t="inlineStr">
        <is>
          <t>VMS</t>
        </is>
      </c>
      <c r="B131" t="inlineStr">
        <is>
          <t>HNX</t>
        </is>
      </c>
      <c r="C131" t="inlineStr">
        <is>
          <t>Cảng biển &amp; Vận tải</t>
        </is>
      </c>
      <c r="D131" t="inlineStr">
        <is>
          <t>Micro / Kém TK</t>
        </is>
      </c>
      <c r="E131" t="n">
        <v>34</v>
      </c>
      <c r="F131" t="n">
        <v>0.0102</v>
      </c>
      <c r="G131" t="n">
        <v>-1.449275362318841</v>
      </c>
      <c r="H131" t="n">
        <v>-1.449275362318841</v>
      </c>
      <c r="I131" t="n">
        <v>-5.555555555555555</v>
      </c>
      <c r="J131" t="n">
        <v>-29.16666666666667</v>
      </c>
      <c r="K131" t="n">
        <v>0.2363921062165284</v>
      </c>
      <c r="L131" t="n">
        <v>0.01015314324392927</v>
      </c>
      <c r="M131" t="n">
        <v>23.74302412886203</v>
      </c>
      <c r="N131" t="n">
        <v>18.26356570658862</v>
      </c>
      <c r="O131" t="n">
        <v>11.0173883199834</v>
      </c>
      <c r="P131" t="n">
        <v>38.86</v>
      </c>
      <c r="Q131" t="n">
        <v>31.79</v>
      </c>
      <c r="R131" t="inlineStr">
        <is>
          <t>🟢 VÙNG MUA CHUẨN</t>
        </is>
      </c>
      <c r="S131" t="b">
        <v>0</v>
      </c>
      <c r="T131" t="n">
        <v>0</v>
      </c>
      <c r="U131" t="n">
        <v>0</v>
      </c>
      <c r="V131" t="inlineStr">
        <is>
          <t>Vietnam Maritime Development JSC</t>
        </is>
      </c>
    </row>
    <row r="132">
      <c r="A132" t="inlineStr">
        <is>
          <t>PHC</t>
        </is>
      </c>
      <c r="B132" t="inlineStr">
        <is>
          <t>HOSE</t>
        </is>
      </c>
      <c r="C132" t="inlineStr">
        <is>
          <t>Đầu tư công &amp; Xây dựng</t>
        </is>
      </c>
      <c r="D132" t="inlineStr">
        <is>
          <t>Micro / Kém TK</t>
        </is>
      </c>
      <c r="E132" t="n">
        <v>3.64</v>
      </c>
      <c r="F132" t="n">
        <v>0.01026844</v>
      </c>
      <c r="G132" t="n">
        <v>-1.621621621621622</v>
      </c>
      <c r="H132" t="n">
        <v>-2.933333333333333</v>
      </c>
      <c r="I132" t="n">
        <v>-14.75409836065574</v>
      </c>
      <c r="J132" t="n">
        <v>-14.55399061032864</v>
      </c>
      <c r="K132" t="n">
        <v>-1.247665864797964</v>
      </c>
      <c r="L132" t="n">
        <v>0.1405524443470129</v>
      </c>
      <c r="M132" t="n">
        <v>45.5388942788842</v>
      </c>
      <c r="N132" t="n">
        <v>6.735525697603393</v>
      </c>
      <c r="O132" t="n">
        <v>4.36083094766219</v>
      </c>
      <c r="P132" t="n">
        <v>4.16</v>
      </c>
      <c r="Q132" t="n">
        <v>3.4</v>
      </c>
      <c r="R132" t="inlineStr">
        <is>
          <t>🟢 VÙNG MUA CHUẨN</t>
        </is>
      </c>
      <c r="S132" t="b">
        <v>0</v>
      </c>
      <c r="T132" t="n">
        <v>0</v>
      </c>
      <c r="U132" t="n">
        <v>0</v>
      </c>
      <c r="V132" t="inlineStr">
        <is>
          <t>Phuc Hung Holdings Construction JSC</t>
        </is>
      </c>
    </row>
    <row r="133">
      <c r="A133" t="inlineStr">
        <is>
          <t>MH3</t>
        </is>
      </c>
      <c r="B133" t="inlineStr">
        <is>
          <t>UPCOM</t>
        </is>
      </c>
      <c r="C133" t="inlineStr">
        <is>
          <t>BĐS Khu Công Nghiệp</t>
        </is>
      </c>
      <c r="D133" t="inlineStr">
        <is>
          <t>Micro / Kém TK</t>
        </is>
      </c>
      <c r="E133" t="n">
        <v>26</v>
      </c>
      <c r="F133" t="n">
        <v>0.0104</v>
      </c>
      <c r="G133" t="n">
        <v>1.96078431372549</v>
      </c>
      <c r="H133" t="n">
        <v>4</v>
      </c>
      <c r="I133" t="n">
        <v>-7.142857142857143</v>
      </c>
      <c r="J133" t="n">
        <v>-4.761904761904762</v>
      </c>
      <c r="K133" t="n">
        <v>5.685667468535369</v>
      </c>
      <c r="L133" t="n">
        <v>0.4761904761904762</v>
      </c>
      <c r="M133" t="n">
        <v>48.64102821865497</v>
      </c>
      <c r="N133" t="n">
        <v>0</v>
      </c>
      <c r="O133" t="n">
        <v>0</v>
      </c>
      <c r="P133" t="n">
        <v>29.72</v>
      </c>
      <c r="Q133" t="n">
        <v>24.31</v>
      </c>
      <c r="R133" t="inlineStr">
        <is>
          <t>🟢 VÙNG MUA CHUẨN</t>
        </is>
      </c>
      <c r="S133" t="b">
        <v>0</v>
      </c>
      <c r="T133" t="n">
        <v>0</v>
      </c>
      <c r="U133" t="n">
        <v>0</v>
      </c>
      <c r="V133" t="inlineStr">
        <is>
          <t>Binh Long Rubber Industrial Park Corporation</t>
        </is>
      </c>
    </row>
    <row r="134">
      <c r="A134" t="inlineStr">
        <is>
          <t>VGV</t>
        </is>
      </c>
      <c r="B134" t="inlineStr">
        <is>
          <t>UPCOM</t>
        </is>
      </c>
      <c r="C134" t="inlineStr">
        <is>
          <t>Bất động sản Dân dụng</t>
        </is>
      </c>
      <c r="D134" t="inlineStr">
        <is>
          <t>Mid-Cap (Dòng tiền)</t>
        </is>
      </c>
      <c r="E134" t="n">
        <v>52.4</v>
      </c>
      <c r="F134" t="n">
        <v>0.01048</v>
      </c>
      <c r="G134" t="n">
        <v>0.3831417624521072</v>
      </c>
      <c r="H134" t="n">
        <v>14.16122004357299</v>
      </c>
      <c r="I134" t="n">
        <v>2.946954813359528</v>
      </c>
      <c r="J134" t="n">
        <v>16.44444444444444</v>
      </c>
      <c r="K134" t="n">
        <v>15.84688751210835</v>
      </c>
      <c r="L134" t="n">
        <v>0.150251671549846</v>
      </c>
      <c r="M134" t="n">
        <v>53.46131185228813</v>
      </c>
      <c r="N134" t="n">
        <v>0</v>
      </c>
      <c r="O134" t="n">
        <v>0</v>
      </c>
      <c r="P134" t="n">
        <v>59.89</v>
      </c>
      <c r="Q134" t="n">
        <v>48.99</v>
      </c>
      <c r="R134" t="inlineStr">
        <is>
          <t>🟢 VÙNG MUA CHUẨN</t>
        </is>
      </c>
      <c r="S134" t="b">
        <v>0</v>
      </c>
      <c r="T134" t="n">
        <v>0</v>
      </c>
      <c r="U134" t="n">
        <v>0</v>
      </c>
      <c r="V134" t="inlineStr">
        <is>
          <t>Viet Nam National Construction Consultants Corporation - JSC</t>
        </is>
      </c>
    </row>
    <row r="135">
      <c r="A135" t="inlineStr">
        <is>
          <t>PGI</t>
        </is>
      </c>
      <c r="B135" t="inlineStr">
        <is>
          <t>HOSE</t>
        </is>
      </c>
      <c r="C135" t="inlineStr">
        <is>
          <t>Dầu khí &amp; Năng lượng</t>
        </is>
      </c>
      <c r="D135" t="inlineStr">
        <is>
          <t>Mid-Cap (Dòng tiền)</t>
        </is>
      </c>
      <c r="E135" t="n">
        <v>22</v>
      </c>
      <c r="F135" t="n">
        <v>0.01056</v>
      </c>
      <c r="G135" t="n">
        <v>5.769230769230769</v>
      </c>
      <c r="H135" t="n">
        <v>3.773584905660377</v>
      </c>
      <c r="I135" t="n">
        <v>10.55276381909548</v>
      </c>
      <c r="J135" t="n">
        <v>25</v>
      </c>
      <c r="K135" t="n">
        <v>5.459252374195747</v>
      </c>
      <c r="L135" t="n">
        <v>0.27814799791389</v>
      </c>
      <c r="M135" t="n">
        <v>52.3940850799564</v>
      </c>
      <c r="N135" t="n">
        <v>9.00623411525458</v>
      </c>
      <c r="O135" t="n">
        <v>14.3217350013541</v>
      </c>
      <c r="P135" t="n">
        <v>25.06</v>
      </c>
      <c r="Q135" t="n">
        <v>20.61</v>
      </c>
      <c r="R135" t="inlineStr">
        <is>
          <t>⚠️ KÉO CAO (&gt;5%)</t>
        </is>
      </c>
      <c r="S135" t="b">
        <v>0</v>
      </c>
      <c r="T135" t="n">
        <v>0</v>
      </c>
      <c r="U135" t="n">
        <v>0</v>
      </c>
      <c r="V135" t="inlineStr">
        <is>
          <t>TỔNG CÔNG TY CỔ PHẦN BẢO HIỂM PETROLIMEX</t>
        </is>
      </c>
    </row>
    <row r="136">
      <c r="A136" t="inlineStr">
        <is>
          <t>HVX</t>
        </is>
      </c>
      <c r="B136" t="inlineStr">
        <is>
          <t>UPCOM</t>
        </is>
      </c>
      <c r="C136" t="inlineStr">
        <is>
          <t>Khai khoáng &amp; VLXD</t>
        </is>
      </c>
      <c r="D136" t="inlineStr">
        <is>
          <t>Micro / Kém TK</t>
        </is>
      </c>
      <c r="E136" t="n">
        <v>2.2</v>
      </c>
      <c r="F136" t="n">
        <v>0.010582</v>
      </c>
      <c r="G136" t="n">
        <v>0</v>
      </c>
      <c r="H136" t="n">
        <v>0</v>
      </c>
      <c r="I136" t="n">
        <v>-4.347826086956522</v>
      </c>
      <c r="J136" t="n">
        <v>-4.347826086956522</v>
      </c>
      <c r="K136" t="n">
        <v>1.685667468535369</v>
      </c>
      <c r="L136" t="n">
        <v>1.772095936337177</v>
      </c>
      <c r="M136" t="n">
        <v>47.97490906035592</v>
      </c>
      <c r="N136" t="n">
        <v>0</v>
      </c>
      <c r="O136" t="n">
        <v>0</v>
      </c>
      <c r="P136" t="n">
        <v>2.51</v>
      </c>
      <c r="Q136" t="n">
        <v>2.06</v>
      </c>
      <c r="R136" t="inlineStr">
        <is>
          <t>🟢 VÙNG MUA CHUẨN</t>
        </is>
      </c>
      <c r="S136" t="b">
        <v>0</v>
      </c>
      <c r="T136" t="n">
        <v>0</v>
      </c>
      <c r="U136" t="n">
        <v>0</v>
      </c>
      <c r="V136" t="inlineStr">
        <is>
          <t>Vicem Hai Van Cement JSC</t>
        </is>
      </c>
    </row>
    <row r="137">
      <c r="A137" t="inlineStr">
        <is>
          <t>PTI</t>
        </is>
      </c>
      <c r="B137" t="inlineStr">
        <is>
          <t>HNX</t>
        </is>
      </c>
      <c r="C137" t="inlineStr">
        <is>
          <t>Bất động sản Dân dụng</t>
        </is>
      </c>
      <c r="D137" t="inlineStr">
        <is>
          <t>Mid-Cap (Dòng tiền)</t>
        </is>
      </c>
      <c r="E137" t="n">
        <v>18.5</v>
      </c>
      <c r="F137" t="n">
        <v>0.011396</v>
      </c>
      <c r="G137" t="n">
        <v>0</v>
      </c>
      <c r="H137" t="n">
        <v>0</v>
      </c>
      <c r="I137" t="n">
        <v>-1.06951871657754</v>
      </c>
      <c r="J137" t="n">
        <v>-13.14553990610329</v>
      </c>
      <c r="K137" t="n">
        <v>1.685667468535369</v>
      </c>
      <c r="L137" t="n">
        <v>0.4051032487176115</v>
      </c>
      <c r="M137" t="n">
        <v>45.57792774395994</v>
      </c>
      <c r="N137" t="n">
        <v>8.361326451675421</v>
      </c>
      <c r="O137" t="n">
        <v>10.032948642072</v>
      </c>
      <c r="P137" t="n">
        <v>21.15</v>
      </c>
      <c r="Q137" t="n">
        <v>17.3</v>
      </c>
      <c r="R137" t="inlineStr">
        <is>
          <t>🟢 VÙNG MUA CHUẨN</t>
        </is>
      </c>
      <c r="S137" t="b">
        <v>1</v>
      </c>
      <c r="T137" t="n">
        <v>0</v>
      </c>
      <c r="U137" t="n">
        <v>0</v>
      </c>
      <c r="V137" t="inlineStr">
        <is>
          <t>Post Telecommunication Insurance JSC</t>
        </is>
      </c>
    </row>
    <row r="138">
      <c r="A138" t="inlineStr">
        <is>
          <t>TN1</t>
        </is>
      </c>
      <c r="B138" t="inlineStr">
        <is>
          <t>HOSE</t>
        </is>
      </c>
      <c r="C138" t="inlineStr">
        <is>
          <t>Bất động sản Dân dụng</t>
        </is>
      </c>
      <c r="D138" t="inlineStr">
        <is>
          <t>Micro / Kém TK</t>
        </is>
      </c>
      <c r="E138" t="n">
        <v>11.75</v>
      </c>
      <c r="F138" t="n">
        <v>0.0106925</v>
      </c>
      <c r="G138" t="n">
        <v>0.4273504273504274</v>
      </c>
      <c r="H138" t="n">
        <v>3.982300884955752</v>
      </c>
      <c r="I138" t="n">
        <v>-7.84313725490196</v>
      </c>
      <c r="J138" t="n">
        <v>-7.678571520892859</v>
      </c>
      <c r="K138" t="n">
        <v>5.667968353491121</v>
      </c>
      <c r="L138" t="n">
        <v>0.3322987036698923</v>
      </c>
      <c r="M138" t="n">
        <v>49.05836530879764</v>
      </c>
      <c r="N138" t="n">
        <v>2.588077679863029</v>
      </c>
      <c r="O138" t="n">
        <v>26.6347224140439</v>
      </c>
      <c r="P138" t="n">
        <v>12.99</v>
      </c>
      <c r="Q138" t="n">
        <v>11.18</v>
      </c>
      <c r="R138" t="inlineStr">
        <is>
          <t>🟢 VÙNG MUA CHUẨN</t>
        </is>
      </c>
      <c r="S138" t="b">
        <v>0</v>
      </c>
      <c r="T138" t="n">
        <v>0</v>
      </c>
      <c r="U138" t="n">
        <v>0</v>
      </c>
      <c r="V138" t="inlineStr">
        <is>
          <t>Rox Key Holdings Joint Stock Company</t>
        </is>
      </c>
    </row>
    <row r="139">
      <c r="A139" t="inlineStr">
        <is>
          <t>NHD</t>
        </is>
      </c>
      <c r="B139" t="inlineStr">
        <is>
          <t>UPCOM</t>
        </is>
      </c>
      <c r="C139" t="inlineStr">
        <is>
          <t>Y tế &amp; Dược phẩm</t>
        </is>
      </c>
      <c r="D139" t="inlineStr">
        <is>
          <t>Micro / Kém TK</t>
        </is>
      </c>
      <c r="E139" t="n">
        <v>54</v>
      </c>
      <c r="F139" t="n">
        <v>0.0108</v>
      </c>
      <c r="G139" t="n">
        <v>-1.818181818181818</v>
      </c>
      <c r="H139" t="n">
        <v>0</v>
      </c>
      <c r="I139" t="n">
        <v>-6.896551724137931</v>
      </c>
      <c r="J139" t="n">
        <v>-23.94366197183098</v>
      </c>
      <c r="K139" t="n">
        <v>1.685667468535369</v>
      </c>
      <c r="L139" t="n">
        <v>0.3417634996582365</v>
      </c>
      <c r="M139" t="n">
        <v>49.4627884718003</v>
      </c>
      <c r="N139" t="n">
        <v>0</v>
      </c>
      <c r="O139" t="n">
        <v>0</v>
      </c>
      <c r="P139" t="n">
        <v>61.72</v>
      </c>
      <c r="Q139" t="n">
        <v>50.49</v>
      </c>
      <c r="R139" t="inlineStr">
        <is>
          <t>🟢 VÙNG MUA CHUẨN</t>
        </is>
      </c>
      <c r="S139" t="b">
        <v>0</v>
      </c>
      <c r="T139" t="n">
        <v>0</v>
      </c>
      <c r="U139" t="n">
        <v>0</v>
      </c>
      <c r="V139" t="inlineStr">
        <is>
          <t>Nam Ha Pharmaceutical Joint Stock Company</t>
        </is>
      </c>
    </row>
    <row r="140">
      <c r="A140" t="inlineStr">
        <is>
          <t>GTS</t>
        </is>
      </c>
      <c r="B140" t="inlineStr">
        <is>
          <t>UPCOM</t>
        </is>
      </c>
      <c r="C140" t="inlineStr">
        <is>
          <t>Đầu tư công &amp; Xây dựng</t>
        </is>
      </c>
      <c r="D140" t="inlineStr">
        <is>
          <t>Micro / Kém TK</t>
        </is>
      </c>
      <c r="E140" t="n">
        <v>10.9</v>
      </c>
      <c r="F140" t="n">
        <v>0.0109</v>
      </c>
      <c r="G140" t="n">
        <v>-0.9090909090909091</v>
      </c>
      <c r="H140" t="n">
        <v>-0.9090909090909091</v>
      </c>
      <c r="I140" t="n">
        <v>-7.627118644067797</v>
      </c>
      <c r="J140" t="n">
        <v>0</v>
      </c>
      <c r="K140" t="n">
        <v>0.7765765594444599</v>
      </c>
      <c r="L140" t="n">
        <v>1.082485386447283</v>
      </c>
      <c r="M140" t="n">
        <v>48.63638719076796</v>
      </c>
      <c r="N140" t="n">
        <v>0</v>
      </c>
      <c r="O140" t="n">
        <v>0</v>
      </c>
      <c r="P140" t="n">
        <v>12.46</v>
      </c>
      <c r="Q140" t="n">
        <v>10.19</v>
      </c>
      <c r="R140" t="inlineStr">
        <is>
          <t>🟢 VÙNG MUA CHUẨN</t>
        </is>
      </c>
      <c r="S140" t="b">
        <v>0</v>
      </c>
      <c r="T140" t="n">
        <v>0</v>
      </c>
      <c r="U140" t="n">
        <v>0</v>
      </c>
      <c r="V140" t="inlineStr">
        <is>
          <t>Saigon Traffic Construction Joint Stock Co</t>
        </is>
      </c>
    </row>
    <row r="141">
      <c r="A141" t="inlineStr">
        <is>
          <t>PSW</t>
        </is>
      </c>
      <c r="B141" t="inlineStr">
        <is>
          <t>HNX</t>
        </is>
      </c>
      <c r="C141" t="inlineStr">
        <is>
          <t>Dầu khí &amp; Năng lượng</t>
        </is>
      </c>
      <c r="D141" t="inlineStr">
        <is>
          <t>Micro / Kém TK</t>
        </is>
      </c>
      <c r="E141" t="n">
        <v>7.3</v>
      </c>
      <c r="F141" t="n">
        <v>0.011023</v>
      </c>
      <c r="G141" t="n">
        <v>0</v>
      </c>
      <c r="H141" t="n">
        <v>0</v>
      </c>
      <c r="I141" t="n">
        <v>-1.351351351351351</v>
      </c>
      <c r="J141" t="n">
        <v>-9.876543209876543</v>
      </c>
      <c r="K141" t="n">
        <v>1.685667468535369</v>
      </c>
      <c r="L141" t="n">
        <v>0.1202918870690205</v>
      </c>
      <c r="M141" t="n">
        <v>40.37543138920071</v>
      </c>
      <c r="N141" t="n">
        <v>4.172434724259221</v>
      </c>
      <c r="O141" t="n">
        <v>13.4824097212604</v>
      </c>
      <c r="P141" t="n">
        <v>7.82</v>
      </c>
      <c r="Q141" t="n">
        <v>7.06</v>
      </c>
      <c r="R141" t="inlineStr">
        <is>
          <t>🟢 VÙNG MUA CHUẨN</t>
        </is>
      </c>
      <c r="S141" t="b">
        <v>0</v>
      </c>
      <c r="T141" t="n">
        <v>0</v>
      </c>
      <c r="U141" t="n">
        <v>0</v>
      </c>
      <c r="V141" t="inlineStr">
        <is>
          <t>South - West Petro Vietnam Fertilizer and Chemicals Joint Stock</t>
        </is>
      </c>
    </row>
    <row r="142">
      <c r="A142" t="inlineStr">
        <is>
          <t>PVV</t>
        </is>
      </c>
      <c r="B142" t="inlineStr">
        <is>
          <t>UPCOM</t>
        </is>
      </c>
      <c r="C142" t="inlineStr">
        <is>
          <t>Đầu tư công &amp; Xây dựng</t>
        </is>
      </c>
      <c r="D142" t="inlineStr">
        <is>
          <t>Micro / Kém TK</t>
        </is>
      </c>
      <c r="E142" t="n">
        <v>1.2</v>
      </c>
      <c r="F142" t="n">
        <v>0.01104</v>
      </c>
      <c r="G142" t="n">
        <v>-14.28571428571428</v>
      </c>
      <c r="H142" t="n">
        <v>-14.28571428571429</v>
      </c>
      <c r="I142" t="n">
        <v>0</v>
      </c>
      <c r="J142" t="n">
        <v>-20</v>
      </c>
      <c r="K142" t="n">
        <v>-12.60004681717892</v>
      </c>
      <c r="L142" t="n">
        <v>1.588397790055249</v>
      </c>
      <c r="M142" t="n">
        <v>42.42345966674606</v>
      </c>
      <c r="N142" t="n">
        <v>0.193210760641461</v>
      </c>
      <c r="O142" t="n">
        <v>0</v>
      </c>
      <c r="P142" t="n">
        <v>1.37</v>
      </c>
      <c r="Q142" t="n">
        <v>1.12</v>
      </c>
      <c r="R142" t="inlineStr">
        <is>
          <t>🟢 VÙNG MUA CHUẨN</t>
        </is>
      </c>
      <c r="S142" t="b">
        <v>0</v>
      </c>
      <c r="T142" t="n">
        <v>0</v>
      </c>
      <c r="U142" t="n">
        <v>0</v>
      </c>
      <c r="V142" t="inlineStr">
        <is>
          <t>Vinaconex PVC Construction Investment JSC</t>
        </is>
      </c>
    </row>
    <row r="143">
      <c r="A143" t="inlineStr">
        <is>
          <t>BMK</t>
        </is>
      </c>
      <c r="B143" t="inlineStr">
        <is>
          <t>UPCOM</t>
        </is>
      </c>
      <c r="C143" t="inlineStr">
        <is>
          <t>Đầu tư công &amp; Xây dựng</t>
        </is>
      </c>
      <c r="D143" t="inlineStr">
        <is>
          <t>Micro / Kém TK</t>
        </is>
      </c>
      <c r="E143" t="n">
        <v>9.199999999999999</v>
      </c>
      <c r="F143" t="n">
        <v>0.01104</v>
      </c>
      <c r="G143" t="n">
        <v>15</v>
      </c>
      <c r="H143" t="n">
        <v>-8.910891089108912</v>
      </c>
      <c r="I143" t="n">
        <v>-14.81481481481481</v>
      </c>
      <c r="J143" t="n">
        <v>-31.34328358208955</v>
      </c>
      <c r="K143" t="n">
        <v>-7.225223620573543</v>
      </c>
      <c r="L143" t="n">
        <v>1.233425840271354</v>
      </c>
      <c r="M143" t="n">
        <v>48.03636046175589</v>
      </c>
      <c r="N143" t="n">
        <v>0</v>
      </c>
      <c r="O143" t="n">
        <v>0</v>
      </c>
      <c r="P143" t="n">
        <v>10.52</v>
      </c>
      <c r="Q143" t="n">
        <v>8.6</v>
      </c>
      <c r="R143" t="inlineStr">
        <is>
          <t>🟣 ĐÓNG TRẦN (Không đua)</t>
        </is>
      </c>
      <c r="S143" t="b">
        <v>0</v>
      </c>
      <c r="T143" t="n">
        <v>0</v>
      </c>
      <c r="U143" t="n">
        <v>0</v>
      </c>
      <c r="V143" t="inlineStr">
        <is>
          <t>Black Cat Insulation Technical Joint Stock Company</t>
        </is>
      </c>
    </row>
    <row r="144">
      <c r="A144" t="inlineStr">
        <is>
          <t>PMS</t>
        </is>
      </c>
      <c r="B144" t="inlineStr">
        <is>
          <t>HNX</t>
        </is>
      </c>
      <c r="C144" t="inlineStr">
        <is>
          <t>Dầu khí &amp; Năng lượng</t>
        </is>
      </c>
      <c r="D144" t="inlineStr">
        <is>
          <t>Micro / Kém TK</t>
        </is>
      </c>
      <c r="E144" t="n">
        <v>34.5</v>
      </c>
      <c r="F144" t="n">
        <v>0.0110745</v>
      </c>
      <c r="G144" t="n">
        <v>-3.899721448467967</v>
      </c>
      <c r="H144" t="n">
        <v>-5.21978021978022</v>
      </c>
      <c r="I144" t="n">
        <v>0</v>
      </c>
      <c r="J144" t="n">
        <v>-1.709401709401709</v>
      </c>
      <c r="K144" t="n">
        <v>-3.534112751244851</v>
      </c>
      <c r="L144" t="n">
        <v>0.855771794188243</v>
      </c>
      <c r="M144" t="n">
        <v>49.05268139051591</v>
      </c>
      <c r="N144" t="n">
        <v>8.23588019214953</v>
      </c>
      <c r="O144" t="n">
        <v>17.853419400386</v>
      </c>
      <c r="P144" t="n">
        <v>39.43</v>
      </c>
      <c r="Q144" t="n">
        <v>32.26</v>
      </c>
      <c r="R144" t="inlineStr">
        <is>
          <t>🟢 VÙNG MUA CHUẨN</t>
        </is>
      </c>
      <c r="S144" t="b">
        <v>0</v>
      </c>
      <c r="T144" t="n">
        <v>0</v>
      </c>
      <c r="U144" t="n">
        <v>0</v>
      </c>
      <c r="V144" t="inlineStr">
        <is>
          <t>Petroleum Mechanical JSC</t>
        </is>
      </c>
    </row>
    <row r="145">
      <c r="A145" t="inlineStr">
        <is>
          <t>NNT</t>
        </is>
      </c>
      <c r="B145" t="inlineStr">
        <is>
          <t>UPCOM</t>
        </is>
      </c>
      <c r="C145" t="inlineStr">
        <is>
          <t>Điện &amp; Năng lượng</t>
        </is>
      </c>
      <c r="D145" t="inlineStr">
        <is>
          <t>Micro / Kém TK</t>
        </is>
      </c>
      <c r="E145" t="n">
        <v>26.7</v>
      </c>
      <c r="F145" t="n">
        <v>0.0111606</v>
      </c>
      <c r="G145" t="n">
        <v>2.692307692307693</v>
      </c>
      <c r="H145" t="n">
        <v>1.537391564283542</v>
      </c>
      <c r="I145" t="n">
        <v>14.85377078582893</v>
      </c>
      <c r="J145" t="n">
        <v>20.79448306785457</v>
      </c>
      <c r="K145" t="n">
        <v>3.22305903281891</v>
      </c>
      <c r="L145" t="n">
        <v>0.003324100320762259</v>
      </c>
      <c r="M145" t="n">
        <v>57.48271820542927</v>
      </c>
      <c r="N145" t="n">
        <v>0</v>
      </c>
      <c r="O145" t="n">
        <v>0</v>
      </c>
      <c r="P145" t="n">
        <v>30.52</v>
      </c>
      <c r="Q145" t="n">
        <v>24.96</v>
      </c>
      <c r="R145" t="inlineStr">
        <is>
          <t>🟢 VÙNG MUA CHUẨN</t>
        </is>
      </c>
      <c r="S145" t="b">
        <v>0</v>
      </c>
      <c r="T145" t="n">
        <v>0</v>
      </c>
      <c r="U145" t="n">
        <v>0</v>
      </c>
      <c r="V145" t="inlineStr">
        <is>
          <t>Ninh Thuan Water Supply Joint Stock Co</t>
        </is>
      </c>
    </row>
    <row r="146">
      <c r="A146" t="inlineStr">
        <is>
          <t>HTE</t>
        </is>
      </c>
      <c r="B146" t="inlineStr">
        <is>
          <t>UPCOM</t>
        </is>
      </c>
      <c r="C146" t="inlineStr">
        <is>
          <t>Bất động sản Dân dụng</t>
        </is>
      </c>
      <c r="D146" t="inlineStr">
        <is>
          <t>Micro / Kém TK</t>
        </is>
      </c>
      <c r="E146" t="n">
        <v>2.6</v>
      </c>
      <c r="F146" t="n">
        <v>0.01118</v>
      </c>
      <c r="G146" t="n">
        <v>0</v>
      </c>
      <c r="H146" t="n">
        <v>-3.703703703703704</v>
      </c>
      <c r="I146" t="n">
        <v>-3.703703703703704</v>
      </c>
      <c r="J146" t="n">
        <v>-7.142857142857143</v>
      </c>
      <c r="K146" t="n">
        <v>-2.018036235168335</v>
      </c>
      <c r="L146" t="n">
        <v>1.552907186710004</v>
      </c>
      <c r="M146" t="n">
        <v>46.36945974660185</v>
      </c>
      <c r="N146" t="n">
        <v>0</v>
      </c>
      <c r="O146" t="n">
        <v>0</v>
      </c>
      <c r="P146" t="n">
        <v>2.94</v>
      </c>
      <c r="Q146" t="n">
        <v>2.44</v>
      </c>
      <c r="R146" t="inlineStr">
        <is>
          <t>🟢 VÙNG MUA CHUẨN</t>
        </is>
      </c>
      <c r="S146" t="b">
        <v>0</v>
      </c>
      <c r="T146" t="n">
        <v>0</v>
      </c>
      <c r="U146" t="n">
        <v>0</v>
      </c>
      <c r="V146" t="inlineStr">
        <is>
          <t>Ho Chi Minh City Electric Power Trading Investment Corporation</t>
        </is>
      </c>
    </row>
    <row r="147">
      <c r="A147" t="inlineStr">
        <is>
          <t>TPS</t>
        </is>
      </c>
      <c r="B147" t="inlineStr">
        <is>
          <t>UPCOM</t>
        </is>
      </c>
      <c r="C147" t="inlineStr">
        <is>
          <t>Dịch vụ Tiêu dùng</t>
        </is>
      </c>
      <c r="D147" t="inlineStr">
        <is>
          <t>Micro / Kém TK</t>
        </is>
      </c>
      <c r="E147" t="n">
        <v>56</v>
      </c>
      <c r="F147" t="n">
        <v>0.0112</v>
      </c>
      <c r="G147" t="n">
        <v>0</v>
      </c>
      <c r="H147" t="n">
        <v>-1.754385964912281</v>
      </c>
      <c r="I147" t="n">
        <v>-3.448275862068965</v>
      </c>
      <c r="J147" t="n">
        <v>18.14345991561181</v>
      </c>
      <c r="K147" t="n">
        <v>-0.06871849637691163</v>
      </c>
      <c r="L147" t="n">
        <v>0.4614674665436087</v>
      </c>
      <c r="M147" t="n">
        <v>54.66726712950508</v>
      </c>
      <c r="N147" t="n">
        <v>0</v>
      </c>
      <c r="O147" t="n">
        <v>0</v>
      </c>
      <c r="P147" t="n">
        <v>64.01000000000001</v>
      </c>
      <c r="Q147" t="n">
        <v>52.36</v>
      </c>
      <c r="R147" t="inlineStr">
        <is>
          <t>🟢 VÙNG MUA CHUẨN</t>
        </is>
      </c>
      <c r="S147" t="b">
        <v>0</v>
      </c>
      <c r="T147" t="n">
        <v>0</v>
      </c>
      <c r="U147" t="n">
        <v>0</v>
      </c>
      <c r="V147" t="inlineStr">
        <is>
          <t>Sai Gon Transportation Packing Joint Stock Company</t>
        </is>
      </c>
    </row>
    <row r="148">
      <c r="A148" t="inlineStr">
        <is>
          <t>NAP</t>
        </is>
      </c>
      <c r="B148" t="inlineStr">
        <is>
          <t>HNX</t>
        </is>
      </c>
      <c r="C148" t="inlineStr">
        <is>
          <t>Cảng biển &amp; Vận tải</t>
        </is>
      </c>
      <c r="D148" t="inlineStr">
        <is>
          <t>Micro / Kém TK</t>
        </is>
      </c>
      <c r="E148" t="n">
        <v>11.2</v>
      </c>
      <c r="F148" t="n">
        <v>0.0112</v>
      </c>
      <c r="G148" t="n">
        <v>0</v>
      </c>
      <c r="H148" t="n">
        <v>0</v>
      </c>
      <c r="I148" t="n">
        <v>6.666666666666667</v>
      </c>
      <c r="J148" t="n">
        <v>8.737864077669903</v>
      </c>
      <c r="K148" t="n">
        <v>1.685667468535369</v>
      </c>
      <c r="L148" t="n">
        <v>0.001435985833712553</v>
      </c>
      <c r="M148" t="n">
        <v>52.45376793876054</v>
      </c>
      <c r="N148" t="n">
        <v>10.91222073240098</v>
      </c>
      <c r="O148" t="n">
        <v>9.050021009852429</v>
      </c>
      <c r="P148" t="n">
        <v>12.8</v>
      </c>
      <c r="Q148" t="n">
        <v>10.47</v>
      </c>
      <c r="R148" t="inlineStr">
        <is>
          <t>🟢 VÙNG MUA CHUẨN</t>
        </is>
      </c>
      <c r="S148" t="b">
        <v>0</v>
      </c>
      <c r="T148" t="n">
        <v>0</v>
      </c>
      <c r="U148" t="n">
        <v>0</v>
      </c>
      <c r="V148" t="inlineStr">
        <is>
          <t>Nghe Tinh Port Holding JSC</t>
        </is>
      </c>
    </row>
    <row r="149">
      <c r="A149" t="inlineStr">
        <is>
          <t>PTS</t>
        </is>
      </c>
      <c r="B149" t="inlineStr">
        <is>
          <t>HNX</t>
        </is>
      </c>
      <c r="C149" t="inlineStr">
        <is>
          <t>Dầu khí &amp; Năng lượng</t>
        </is>
      </c>
      <c r="D149" t="inlineStr">
        <is>
          <t>Micro / Kém TK</t>
        </is>
      </c>
      <c r="E149" t="n">
        <v>9.699999999999999</v>
      </c>
      <c r="F149" t="n">
        <v>0.01067</v>
      </c>
      <c r="G149" t="n">
        <v>0</v>
      </c>
      <c r="H149" t="n">
        <v>0</v>
      </c>
      <c r="I149" t="n">
        <v>1.041666666666667</v>
      </c>
      <c r="J149" t="n">
        <v>14.11764705882353</v>
      </c>
      <c r="K149" t="n">
        <v>1.685667468535369</v>
      </c>
      <c r="L149" t="n">
        <v>0.1746724890829698</v>
      </c>
      <c r="M149" t="n">
        <v>54.68459612810227</v>
      </c>
      <c r="N149" t="n">
        <v>3.284431978651869</v>
      </c>
      <c r="O149" t="n">
        <v>15.655052343962</v>
      </c>
      <c r="P149" t="n">
        <v>10.39</v>
      </c>
      <c r="Q149" t="n">
        <v>9.390000000000001</v>
      </c>
      <c r="R149" t="inlineStr">
        <is>
          <t>🟢 VÙNG MUA CHUẨN</t>
        </is>
      </c>
      <c r="S149" t="b">
        <v>0</v>
      </c>
      <c r="T149" t="n">
        <v>0</v>
      </c>
      <c r="U149" t="n">
        <v>0</v>
      </c>
      <c r="V149" t="inlineStr">
        <is>
          <t>Hai Phong Petrolimex Transportation &amp; Services JSC</t>
        </is>
      </c>
    </row>
    <row r="150">
      <c r="A150" t="inlineStr">
        <is>
          <t>DFC</t>
        </is>
      </c>
      <c r="B150" t="inlineStr">
        <is>
          <t>UPCOM</t>
        </is>
      </c>
      <c r="C150" t="inlineStr">
        <is>
          <t>Sản xuất Công nghiệp</t>
        </is>
      </c>
      <c r="D150" t="inlineStr">
        <is>
          <t>Micro / Kém TK</t>
        </is>
      </c>
      <c r="E150" t="n">
        <v>28.4</v>
      </c>
      <c r="F150" t="n">
        <v>0.00568</v>
      </c>
      <c r="G150" t="n">
        <v>0</v>
      </c>
      <c r="H150" t="n">
        <v>0</v>
      </c>
      <c r="I150" t="n">
        <v>-1.388888888888889</v>
      </c>
      <c r="J150" t="n">
        <v>-0.6993006993006993</v>
      </c>
      <c r="K150" t="n">
        <v>1.685667468535369</v>
      </c>
      <c r="L150" t="n">
        <v>0.1135460429204042</v>
      </c>
      <c r="M150" t="n">
        <v>48.3770881662075</v>
      </c>
      <c r="N150" t="n">
        <v>0</v>
      </c>
      <c r="O150" t="n">
        <v>0</v>
      </c>
      <c r="P150" t="n">
        <v>30.42</v>
      </c>
      <c r="Q150" t="n">
        <v>27.48</v>
      </c>
      <c r="R150" t="inlineStr">
        <is>
          <t>🟢 VÙNG MUA CHUẨN</t>
        </is>
      </c>
      <c r="S150" t="b">
        <v>0</v>
      </c>
      <c r="T150" t="n">
        <v>0</v>
      </c>
      <c r="U150" t="n">
        <v>0</v>
      </c>
      <c r="V150" t="inlineStr">
        <is>
          <t>Dong Anh C&amp;F Joint Stock Co</t>
        </is>
      </c>
    </row>
    <row r="151">
      <c r="A151" t="inlineStr">
        <is>
          <t>SHC</t>
        </is>
      </c>
      <c r="B151" t="inlineStr">
        <is>
          <t>UPCOM</t>
        </is>
      </c>
      <c r="C151" t="inlineStr">
        <is>
          <t>Cảng biển &amp; Vận tải</t>
        </is>
      </c>
      <c r="D151" t="inlineStr">
        <is>
          <t>Micro / Kém TK</t>
        </is>
      </c>
      <c r="E151" t="n">
        <v>14.4</v>
      </c>
      <c r="F151" t="n">
        <v>0.0057744</v>
      </c>
      <c r="G151" t="n">
        <v>10.76923076923077</v>
      </c>
      <c r="H151" t="n">
        <v>10.76923076923077</v>
      </c>
      <c r="I151" t="n">
        <v>44</v>
      </c>
      <c r="J151" t="n">
        <v>16.12903225806452</v>
      </c>
      <c r="K151" t="n">
        <v>12.45489823776614</v>
      </c>
      <c r="L151" t="n">
        <v>1.054708048395581</v>
      </c>
      <c r="M151" t="n">
        <v>63.06497509713267</v>
      </c>
      <c r="N151" t="n">
        <v>0</v>
      </c>
      <c r="O151" t="n">
        <v>0</v>
      </c>
      <c r="P151" t="n">
        <v>16.46</v>
      </c>
      <c r="Q151" t="n">
        <v>13.46</v>
      </c>
      <c r="R151" t="inlineStr">
        <is>
          <t>⚠️ KÉO CAO (&gt;5%)</t>
        </is>
      </c>
      <c r="S151" t="b">
        <v>0</v>
      </c>
      <c r="T151" t="n">
        <v>0</v>
      </c>
      <c r="U151" t="n">
        <v>0</v>
      </c>
      <c r="V151" t="inlineStr">
        <is>
          <t>Sai Gon Maritime Joint Stock Co. Ltd</t>
        </is>
      </c>
    </row>
    <row r="152">
      <c r="A152" t="inlineStr">
        <is>
          <t>VNG</t>
        </is>
      </c>
      <c r="B152" t="inlineStr">
        <is>
          <t>HOSE</t>
        </is>
      </c>
      <c r="C152" t="inlineStr">
        <is>
          <t>Dịch vụ Tiêu dùng</t>
        </is>
      </c>
      <c r="D152" t="inlineStr">
        <is>
          <t>Micro / Kém TK</t>
        </is>
      </c>
      <c r="E152" t="n">
        <v>5.35</v>
      </c>
      <c r="F152" t="n">
        <v>0.0057994</v>
      </c>
      <c r="G152" t="n">
        <v>3.082851637764933</v>
      </c>
      <c r="H152" t="n">
        <v>0.5639097744360902</v>
      </c>
      <c r="I152" t="n">
        <v>-10.83333333333333</v>
      </c>
      <c r="J152" t="n">
        <v>-10.83333333333333</v>
      </c>
      <c r="K152" t="n">
        <v>2.249577242971459</v>
      </c>
      <c r="L152" t="n">
        <v>0.7222814498933902</v>
      </c>
      <c r="M152" t="n">
        <v>44.71283822840623</v>
      </c>
      <c r="N152" t="n">
        <v>0</v>
      </c>
      <c r="O152" t="n">
        <v>0</v>
      </c>
      <c r="P152" t="n">
        <v>6.12</v>
      </c>
      <c r="Q152" t="n">
        <v>5</v>
      </c>
      <c r="R152" t="inlineStr">
        <is>
          <t>🟢 VÙNG MUA CHUẨN</t>
        </is>
      </c>
      <c r="S152" t="b">
        <v>0</v>
      </c>
      <c r="T152" t="n">
        <v>0</v>
      </c>
      <c r="U152" t="n">
        <v>0</v>
      </c>
      <c r="V152" t="inlineStr">
        <is>
          <t>CÔNG TY CỔ PHẦN DU LỊCH THÀNH THÀNH CÔNG</t>
        </is>
      </c>
    </row>
    <row r="153">
      <c r="A153" t="inlineStr">
        <is>
          <t>S72</t>
        </is>
      </c>
      <c r="B153" t="inlineStr">
        <is>
          <t>UPCOM</t>
        </is>
      </c>
      <c r="C153" t="inlineStr">
        <is>
          <t>Điện &amp; Năng lượng</t>
        </is>
      </c>
      <c r="D153" t="inlineStr">
        <is>
          <t>Micro / Kém TK</t>
        </is>
      </c>
      <c r="E153" t="n">
        <v>5.8</v>
      </c>
      <c r="F153" t="n">
        <v>0.0058</v>
      </c>
      <c r="G153" t="n">
        <v>13.72549019607843</v>
      </c>
      <c r="H153" t="n">
        <v>13.72549019607843</v>
      </c>
      <c r="I153" t="n">
        <v>3.571428571428572</v>
      </c>
      <c r="J153" t="n">
        <v>-17.14285714285714</v>
      </c>
      <c r="K153" t="n">
        <v>15.4111576646138</v>
      </c>
      <c r="L153" t="n">
        <v>0.2985074626865671</v>
      </c>
      <c r="M153" t="n">
        <v>41.48982521794865</v>
      </c>
      <c r="N153" t="n">
        <v>0</v>
      </c>
      <c r="O153" t="n">
        <v>0</v>
      </c>
      <c r="P153" t="n">
        <v>6.63</v>
      </c>
      <c r="Q153" t="n">
        <v>5.42</v>
      </c>
      <c r="R153" t="inlineStr">
        <is>
          <t>🟣 ĐÓNG TRẦN (Không đua)</t>
        </is>
      </c>
      <c r="S153" t="b">
        <v>0</v>
      </c>
      <c r="T153" t="n">
        <v>0</v>
      </c>
      <c r="U153" t="n">
        <v>0</v>
      </c>
      <c r="V153" t="inlineStr">
        <is>
          <t>Song Da 7.02 Hydroelectric Joint Stock Co</t>
        </is>
      </c>
    </row>
    <row r="154">
      <c r="A154" t="inlineStr">
        <is>
          <t>TT6</t>
        </is>
      </c>
      <c r="B154" t="inlineStr">
        <is>
          <t>UPCOM</t>
        </is>
      </c>
      <c r="C154" t="inlineStr">
        <is>
          <t>Thực phẩm &amp; Tiêu dùng</t>
        </is>
      </c>
      <c r="D154" t="inlineStr">
        <is>
          <t>Micro / Kém TK</t>
        </is>
      </c>
      <c r="E154" t="n">
        <v>9.699999999999999</v>
      </c>
      <c r="F154" t="n">
        <v>0.00582</v>
      </c>
      <c r="G154" t="n">
        <v>-3</v>
      </c>
      <c r="H154" t="n">
        <v>-4.901960784313726</v>
      </c>
      <c r="I154" t="n">
        <v>-27.61194029850746</v>
      </c>
      <c r="J154" t="n">
        <v>-13.39285714285714</v>
      </c>
      <c r="K154" t="n">
        <v>-3.216293315778357</v>
      </c>
      <c r="L154" t="n">
        <v>0.01514012182751364</v>
      </c>
      <c r="M154" t="n">
        <v>41.06477635846572</v>
      </c>
      <c r="N154" t="n">
        <v>0</v>
      </c>
      <c r="O154" t="n">
        <v>0</v>
      </c>
      <c r="P154" t="n">
        <v>11.09</v>
      </c>
      <c r="Q154" t="n">
        <v>9.07</v>
      </c>
      <c r="R154" t="inlineStr">
        <is>
          <t>🟢 VÙNG MUA CHUẨN</t>
        </is>
      </c>
      <c r="S154" t="b">
        <v>0</v>
      </c>
      <c r="T154" t="n">
        <v>0</v>
      </c>
      <c r="U154" t="n">
        <v>0</v>
      </c>
      <c r="V154" t="inlineStr">
        <is>
          <t>Tien Thinh Group Joint Stock Company</t>
        </is>
      </c>
    </row>
    <row r="155">
      <c r="A155" t="inlineStr">
        <is>
          <t>TNC</t>
        </is>
      </c>
      <c r="B155" t="inlineStr">
        <is>
          <t>HOSE</t>
        </is>
      </c>
      <c r="C155" t="inlineStr">
        <is>
          <t>BĐS Khu Công Nghiệp</t>
        </is>
      </c>
      <c r="D155" t="inlineStr">
        <is>
          <t>Micro / Kém TK</t>
        </is>
      </c>
      <c r="E155" t="n">
        <v>29.3</v>
      </c>
      <c r="F155" t="n">
        <v>0.00586</v>
      </c>
      <c r="G155" t="n">
        <v>6.934306569343065</v>
      </c>
      <c r="H155" t="n">
        <v>14.67710371819961</v>
      </c>
      <c r="I155" t="n">
        <v>8.317929759704251</v>
      </c>
      <c r="J155" t="n">
        <v>-1.677852348993289</v>
      </c>
      <c r="K155" t="n">
        <v>16.36277118673498</v>
      </c>
      <c r="L155" t="n">
        <v>0.101993982355041</v>
      </c>
      <c r="M155" t="n">
        <v>52.72490972048478</v>
      </c>
      <c r="N155" t="n">
        <v>10.86042394424725</v>
      </c>
      <c r="O155" t="n">
        <v>14.2384761772087</v>
      </c>
      <c r="P155" t="n">
        <v>33.49</v>
      </c>
      <c r="Q155" t="n">
        <v>27.4</v>
      </c>
      <c r="R155" t="inlineStr">
        <is>
          <t>🟣 ĐÓNG TRẦN (Không đua)</t>
        </is>
      </c>
      <c r="S155" t="b">
        <v>0</v>
      </c>
      <c r="T155" t="n">
        <v>0</v>
      </c>
      <c r="U155" t="n">
        <v>0</v>
      </c>
      <c r="V155" t="inlineStr">
        <is>
          <t>CÔNG TY CỔ PHẦN CAO SU THỐNG NHẤT</t>
        </is>
      </c>
    </row>
    <row r="156">
      <c r="A156" t="inlineStr">
        <is>
          <t>BBH</t>
        </is>
      </c>
      <c r="B156" t="inlineStr">
        <is>
          <t>UPCOM</t>
        </is>
      </c>
      <c r="C156" t="inlineStr">
        <is>
          <t>Khai khoáng &amp; VLXD</t>
        </is>
      </c>
      <c r="D156" t="inlineStr">
        <is>
          <t>Micro / Kém TK</t>
        </is>
      </c>
      <c r="E156" t="n">
        <v>9.800000000000001</v>
      </c>
      <c r="F156" t="n">
        <v>0.0058898</v>
      </c>
      <c r="G156" t="n">
        <v>2.083333333333333</v>
      </c>
      <c r="H156" t="n">
        <v>2.083333333333333</v>
      </c>
      <c r="I156" t="n">
        <v>1.030927835051546</v>
      </c>
      <c r="J156" t="n">
        <v>28.94736842105263</v>
      </c>
      <c r="K156" t="n">
        <v>3.769000801868702</v>
      </c>
      <c r="L156" t="n">
        <v>0.8174646354733406</v>
      </c>
      <c r="M156" t="n">
        <v>53.77717541139869</v>
      </c>
      <c r="N156" t="n">
        <v>0</v>
      </c>
      <c r="O156" t="n">
        <v>0</v>
      </c>
      <c r="P156" t="n">
        <v>11.2</v>
      </c>
      <c r="Q156" t="n">
        <v>9.16</v>
      </c>
      <c r="R156" t="inlineStr">
        <is>
          <t>🟢 VÙNG MUA CHUẨN</t>
        </is>
      </c>
      <c r="S156" t="b">
        <v>0</v>
      </c>
      <c r="T156" t="n">
        <v>0</v>
      </c>
      <c r="U156" t="n">
        <v>0</v>
      </c>
      <c r="V156" t="inlineStr">
        <is>
          <t>Hoang Thach Joint Stock Bagging Co</t>
        </is>
      </c>
    </row>
    <row r="157">
      <c r="A157" t="inlineStr">
        <is>
          <t>BT1</t>
        </is>
      </c>
      <c r="B157" t="inlineStr">
        <is>
          <t>UPCOM</t>
        </is>
      </c>
      <c r="C157" t="inlineStr">
        <is>
          <t>Hóa chất &amp; Chế biến</t>
        </is>
      </c>
      <c r="D157" t="inlineStr">
        <is>
          <t>Micro / Kém TK</t>
        </is>
      </c>
      <c r="E157" t="n">
        <v>11.9</v>
      </c>
      <c r="F157" t="n">
        <v>0.00595</v>
      </c>
      <c r="G157" t="n">
        <v>13.33333333333333</v>
      </c>
      <c r="H157" t="n">
        <v>19</v>
      </c>
      <c r="I157" t="n">
        <v>-0.8333333333333334</v>
      </c>
      <c r="J157" t="n">
        <v>3.478260869565217</v>
      </c>
      <c r="K157" t="n">
        <v>20.68566746853537</v>
      </c>
      <c r="L157" t="n">
        <v>0.1724256845299676</v>
      </c>
      <c r="M157" t="n">
        <v>52.43803699538147</v>
      </c>
      <c r="N157" t="n">
        <v>0</v>
      </c>
      <c r="O157" t="n">
        <v>0</v>
      </c>
      <c r="P157" t="n">
        <v>13.6</v>
      </c>
      <c r="Q157" t="n">
        <v>11.13</v>
      </c>
      <c r="R157" t="inlineStr">
        <is>
          <t>🟣 ĐÓNG TRẦN (Không đua)</t>
        </is>
      </c>
      <c r="S157" t="b">
        <v>0</v>
      </c>
      <c r="T157" t="n">
        <v>0</v>
      </c>
      <c r="U157" t="n">
        <v>0</v>
      </c>
      <c r="V157" t="inlineStr">
        <is>
          <t>Central Plant Protection JSC No 1</t>
        </is>
      </c>
    </row>
    <row r="158">
      <c r="A158" t="inlineStr">
        <is>
          <t>CPI</t>
        </is>
      </c>
      <c r="B158" t="inlineStr">
        <is>
          <t>UPCOM</t>
        </is>
      </c>
      <c r="C158" t="inlineStr">
        <is>
          <t>Cảng biển &amp; Vận tải</t>
        </is>
      </c>
      <c r="D158" t="inlineStr">
        <is>
          <t>Micro / Kém TK</t>
        </is>
      </c>
      <c r="E158" t="n">
        <v>2.6</v>
      </c>
      <c r="F158" t="n">
        <v>0.00598</v>
      </c>
      <c r="G158" t="n">
        <v>-7.142857142857142</v>
      </c>
      <c r="H158" t="n">
        <v>-10.3448275862069</v>
      </c>
      <c r="I158" t="n">
        <v>-39.53488372093023</v>
      </c>
      <c r="J158" t="n">
        <v>-55.93220338983051</v>
      </c>
      <c r="K158" t="n">
        <v>-8.659160117671528</v>
      </c>
      <c r="L158" t="n">
        <v>10.13662406346408</v>
      </c>
      <c r="M158" t="n">
        <v>33.06188418934808</v>
      </c>
      <c r="N158" t="n">
        <v>0</v>
      </c>
      <c r="O158" t="n">
        <v>0</v>
      </c>
      <c r="P158" t="n">
        <v>2.97</v>
      </c>
      <c r="Q158" t="n">
        <v>2.43</v>
      </c>
      <c r="R158" t="inlineStr">
        <is>
          <t>🟢 VÙNG MUA CHUẨN</t>
        </is>
      </c>
      <c r="S158" t="b">
        <v>0</v>
      </c>
      <c r="T158" t="n">
        <v>0</v>
      </c>
      <c r="U158" t="n">
        <v>0</v>
      </c>
      <c r="V158" t="inlineStr">
        <is>
          <t>Cai Lan Port Investment Joint Stock Co</t>
        </is>
      </c>
    </row>
    <row r="159">
      <c r="A159" t="inlineStr">
        <is>
          <t>TED</t>
        </is>
      </c>
      <c r="B159" t="inlineStr">
        <is>
          <t>UPCOM</t>
        </is>
      </c>
      <c r="C159" t="inlineStr">
        <is>
          <t>Dịch vụ &amp; Thương mại</t>
        </is>
      </c>
      <c r="D159" t="inlineStr">
        <is>
          <t>Micro / Kém TK</t>
        </is>
      </c>
      <c r="E159" t="n">
        <v>75</v>
      </c>
      <c r="F159" t="n">
        <v>0.0075</v>
      </c>
      <c r="G159" t="n">
        <v>-0.2659574468085106</v>
      </c>
      <c r="H159" t="n">
        <v>-6.25</v>
      </c>
      <c r="I159" t="n">
        <v>12.27544910179641</v>
      </c>
      <c r="J159" t="n">
        <v>17.1875</v>
      </c>
      <c r="K159" t="n">
        <v>-4.564332531464631</v>
      </c>
      <c r="L159" t="n">
        <v>0.384172109104879</v>
      </c>
      <c r="M159" t="n">
        <v>57.82151609183472</v>
      </c>
      <c r="N159" t="n">
        <v>0</v>
      </c>
      <c r="O159" t="n">
        <v>0</v>
      </c>
      <c r="P159" t="n">
        <v>85.72</v>
      </c>
      <c r="Q159" t="n">
        <v>70.12</v>
      </c>
      <c r="R159" t="inlineStr">
        <is>
          <t>🟢 VÙNG MUA CHUẨN</t>
        </is>
      </c>
      <c r="S159" t="b">
        <v>0</v>
      </c>
      <c r="T159" t="n">
        <v>0</v>
      </c>
      <c r="U159" t="n">
        <v>0</v>
      </c>
      <c r="V159" t="inlineStr">
        <is>
          <t>Transport Engineering Design Incorporated</t>
        </is>
      </c>
    </row>
    <row r="160">
      <c r="A160" t="inlineStr">
        <is>
          <t>HD8</t>
        </is>
      </c>
      <c r="B160" t="inlineStr">
        <is>
          <t>UPCOM</t>
        </is>
      </c>
      <c r="C160" t="inlineStr">
        <is>
          <t>Bất động sản Dân dụng</t>
        </is>
      </c>
      <c r="D160" t="inlineStr">
        <is>
          <t>Micro / Kém TK</t>
        </is>
      </c>
      <c r="E160" t="n">
        <v>6</v>
      </c>
      <c r="F160" t="n">
        <v>0.006</v>
      </c>
      <c r="G160" t="n">
        <v>-13.04347826086956</v>
      </c>
      <c r="H160" t="n">
        <v>-14.28571428571429</v>
      </c>
      <c r="I160" t="n">
        <v>-14.28571428571429</v>
      </c>
      <c r="J160" t="n">
        <v>-16.66666666666667</v>
      </c>
      <c r="K160" t="n">
        <v>-12.60004681717892</v>
      </c>
      <c r="L160" t="n">
        <v>1.576044129235619</v>
      </c>
      <c r="M160" t="n">
        <v>44.66114788902147</v>
      </c>
      <c r="N160" t="n">
        <v>0</v>
      </c>
      <c r="O160" t="n">
        <v>0</v>
      </c>
      <c r="P160" t="n">
        <v>6.86</v>
      </c>
      <c r="Q160" t="n">
        <v>5.61</v>
      </c>
      <c r="R160" t="inlineStr">
        <is>
          <t>🟢 VÙNG MUA CHUẨN</t>
        </is>
      </c>
      <c r="S160" t="b">
        <v>0</v>
      </c>
      <c r="T160" t="n">
        <v>0</v>
      </c>
      <c r="U160" t="n">
        <v>0</v>
      </c>
      <c r="V160" t="inlineStr">
        <is>
          <t>Housing and Urban Development Investment Joint Stock Co HUD8</t>
        </is>
      </c>
    </row>
    <row r="161">
      <c r="A161" t="inlineStr">
        <is>
          <t>TUG</t>
        </is>
      </c>
      <c r="B161" t="inlineStr">
        <is>
          <t>UPCOM</t>
        </is>
      </c>
      <c r="C161" t="inlineStr">
        <is>
          <t>Cảng biển &amp; Vận tải</t>
        </is>
      </c>
      <c r="D161" t="inlineStr">
        <is>
          <t>Micro / Kém TK</t>
        </is>
      </c>
      <c r="E161" t="n">
        <v>20</v>
      </c>
      <c r="F161" t="n">
        <v>0.006</v>
      </c>
      <c r="G161" t="n">
        <v>0</v>
      </c>
      <c r="H161" t="n">
        <v>12.99435028248588</v>
      </c>
      <c r="I161" t="n">
        <v>0</v>
      </c>
      <c r="J161" t="n">
        <v>-2.439024390243902</v>
      </c>
      <c r="K161" t="n">
        <v>14.68001775102124</v>
      </c>
      <c r="L161" t="n">
        <v>0.3657198585883213</v>
      </c>
      <c r="M161" t="n">
        <v>52.83084816454539</v>
      </c>
      <c r="N161" t="n">
        <v>0</v>
      </c>
      <c r="O161" t="n">
        <v>0</v>
      </c>
      <c r="P161" t="n">
        <v>22.86</v>
      </c>
      <c r="Q161" t="n">
        <v>18.7</v>
      </c>
      <c r="R161" t="inlineStr">
        <is>
          <t>🟢 VÙNG MUA CHUẨN</t>
        </is>
      </c>
      <c r="S161" t="b">
        <v>1</v>
      </c>
      <c r="T161" t="n">
        <v>0</v>
      </c>
      <c r="U161" t="n">
        <v>0</v>
      </c>
      <c r="V161" t="inlineStr">
        <is>
          <t>Haiphong Port Tugboat and Transport Joint Stock Co</t>
        </is>
      </c>
    </row>
    <row r="162">
      <c r="A162" t="inlineStr">
        <is>
          <t>PMP</t>
        </is>
      </c>
      <c r="B162" t="inlineStr">
        <is>
          <t>HNX</t>
        </is>
      </c>
      <c r="C162" t="inlineStr">
        <is>
          <t>Hóa chất &amp; Chế biến</t>
        </is>
      </c>
      <c r="D162" t="inlineStr">
        <is>
          <t>Micro / Kém TK</t>
        </is>
      </c>
      <c r="E162" t="n">
        <v>12</v>
      </c>
      <c r="F162" t="n">
        <v>0.006</v>
      </c>
      <c r="G162" t="n">
        <v>0</v>
      </c>
      <c r="H162" t="n">
        <v>0</v>
      </c>
      <c r="I162" t="n">
        <v>-7.692307692307693</v>
      </c>
      <c r="J162" t="n">
        <v>0</v>
      </c>
      <c r="K162" t="n">
        <v>1.685667468535369</v>
      </c>
      <c r="L162" t="n">
        <v>0.03696857670979668</v>
      </c>
      <c r="M162" t="n">
        <v>44.2388262824321</v>
      </c>
      <c r="N162" t="n">
        <v>5.534392652983065</v>
      </c>
      <c r="O162" t="n">
        <v>12.1708494681304</v>
      </c>
      <c r="P162" t="n">
        <v>13.37</v>
      </c>
      <c r="Q162" t="n">
        <v>11.38</v>
      </c>
      <c r="R162" t="inlineStr">
        <is>
          <t>🟢 VÙNG MUA CHUẨN</t>
        </is>
      </c>
      <c r="S162" t="b">
        <v>0</v>
      </c>
      <c r="T162" t="n">
        <v>0</v>
      </c>
      <c r="U162" t="n">
        <v>0</v>
      </c>
      <c r="V162" t="inlineStr">
        <is>
          <t>Dam Phu My Packaging JSC</t>
        </is>
      </c>
    </row>
    <row r="163">
      <c r="A163" t="inlineStr">
        <is>
          <t>ECO</t>
        </is>
      </c>
      <c r="B163" t="inlineStr">
        <is>
          <t>HOSE</t>
        </is>
      </c>
      <c r="C163" t="inlineStr">
        <is>
          <t>Hóa chất &amp; Chế biến</t>
        </is>
      </c>
      <c r="D163" t="inlineStr">
        <is>
          <t>Micro / Kém TK</t>
        </is>
      </c>
      <c r="E163" t="n">
        <v>20.4</v>
      </c>
      <c r="F163" t="n">
        <v>0.00612</v>
      </c>
      <c r="G163" t="n">
        <v>-2.857142857142857</v>
      </c>
      <c r="H163" t="n">
        <v>-0.4878048780487805</v>
      </c>
      <c r="I163" t="n">
        <v>22.52252252252252</v>
      </c>
      <c r="J163" t="n">
        <v>22.52252252252252</v>
      </c>
      <c r="K163" t="n">
        <v>1.197862590486588</v>
      </c>
      <c r="L163" t="n">
        <v>1</v>
      </c>
      <c r="M163" t="n">
        <v>50</v>
      </c>
      <c r="N163" t="n">
        <v>0</v>
      </c>
      <c r="O163" t="n">
        <v>0</v>
      </c>
      <c r="P163" t="n">
        <v>22.42</v>
      </c>
      <c r="Q163" t="n">
        <v>19.48</v>
      </c>
      <c r="R163" t="inlineStr">
        <is>
          <t>🟢 VÙNG MUA CHUẨN</t>
        </is>
      </c>
      <c r="S163" t="b">
        <v>0</v>
      </c>
      <c r="T163" t="n">
        <v>0</v>
      </c>
      <c r="U163" t="n">
        <v>0</v>
      </c>
      <c r="V163" t="inlineStr">
        <is>
          <t>Viet Nam Eco Plastic Technology Joint Stock Co.</t>
        </is>
      </c>
    </row>
    <row r="164">
      <c r="A164" t="inlineStr">
        <is>
          <t>ACE</t>
        </is>
      </c>
      <c r="B164" t="inlineStr">
        <is>
          <t>UPCOM</t>
        </is>
      </c>
      <c r="C164" t="inlineStr">
        <is>
          <t>Khai khoáng &amp; VLXD</t>
        </is>
      </c>
      <c r="D164" t="inlineStr">
        <is>
          <t>Micro / Kém TK</t>
        </is>
      </c>
      <c r="E164" t="n">
        <v>30.7</v>
      </c>
      <c r="F164" t="n">
        <v>0.0061707</v>
      </c>
      <c r="G164" t="n">
        <v>2.675585284280936</v>
      </c>
      <c r="H164" t="n">
        <v>0.6557377049180327</v>
      </c>
      <c r="I164" t="n">
        <v>-2.848101265822785</v>
      </c>
      <c r="J164" t="n">
        <v>-16.12021857923497</v>
      </c>
      <c r="K164" t="n">
        <v>2.341405173453402</v>
      </c>
      <c r="L164" t="n">
        <v>0.08172060497641893</v>
      </c>
      <c r="M164" t="n">
        <v>44.64451263905143</v>
      </c>
      <c r="N164" t="n">
        <v>0</v>
      </c>
      <c r="O164" t="n">
        <v>0</v>
      </c>
      <c r="P164" t="n">
        <v>34.51</v>
      </c>
      <c r="Q164" t="n">
        <v>28.97</v>
      </c>
      <c r="R164" t="inlineStr">
        <is>
          <t>🟢 VÙNG MUA CHUẨN</t>
        </is>
      </c>
      <c r="S164" t="b">
        <v>0</v>
      </c>
      <c r="T164" t="n">
        <v>0</v>
      </c>
      <c r="U164" t="n">
        <v>0</v>
      </c>
      <c r="V164" t="inlineStr">
        <is>
          <t>An Giang Centrifugal Concrete Joint Stock Company</t>
        </is>
      </c>
    </row>
    <row r="165">
      <c r="A165" t="inlineStr">
        <is>
          <t>NCS</t>
        </is>
      </c>
      <c r="B165" t="inlineStr">
        <is>
          <t>UPCOM</t>
        </is>
      </c>
      <c r="C165" t="inlineStr">
        <is>
          <t>Dịch vụ Tiêu dùng</t>
        </is>
      </c>
      <c r="D165" t="inlineStr">
        <is>
          <t>Micro / Kém TK</t>
        </is>
      </c>
      <c r="E165" t="n">
        <v>31.1</v>
      </c>
      <c r="F165" t="n">
        <v>0.00622</v>
      </c>
      <c r="G165" t="n">
        <v>0.3225806451612903</v>
      </c>
      <c r="H165" t="n">
        <v>0.3225806451612903</v>
      </c>
      <c r="I165" t="n">
        <v>-8.529411764705882</v>
      </c>
      <c r="J165" t="n">
        <v>-11.14285714285714</v>
      </c>
      <c r="K165" t="n">
        <v>2.008248113696659</v>
      </c>
      <c r="L165" t="n">
        <v>0.06490556240669826</v>
      </c>
      <c r="M165" t="n">
        <v>33.73362422964922</v>
      </c>
      <c r="N165" t="n">
        <v>0</v>
      </c>
      <c r="O165" t="n">
        <v>0</v>
      </c>
      <c r="P165" t="n">
        <v>34.62</v>
      </c>
      <c r="Q165" t="n">
        <v>29.5</v>
      </c>
      <c r="R165" t="inlineStr">
        <is>
          <t>🟢 VÙNG MUA CHUẨN</t>
        </is>
      </c>
      <c r="S165" t="b">
        <v>0</v>
      </c>
      <c r="T165" t="n">
        <v>0</v>
      </c>
      <c r="U165" t="n">
        <v>0</v>
      </c>
      <c r="V165" t="inlineStr">
        <is>
          <t>Noi Bai Catering Services JSC</t>
        </is>
      </c>
    </row>
    <row r="166">
      <c r="A166" t="inlineStr">
        <is>
          <t>CLH</t>
        </is>
      </c>
      <c r="B166" t="inlineStr">
        <is>
          <t>HNX</t>
        </is>
      </c>
      <c r="C166" t="inlineStr">
        <is>
          <t>Khai khoáng &amp; VLXD</t>
        </is>
      </c>
      <c r="D166" t="inlineStr">
        <is>
          <t>Micro / Kém TK</t>
        </is>
      </c>
      <c r="E166" t="n">
        <v>20.8</v>
      </c>
      <c r="F166" t="n">
        <v>0.00624</v>
      </c>
      <c r="G166" t="n">
        <v>0.9708737864077669</v>
      </c>
      <c r="H166" t="n">
        <v>0.4830917874396135</v>
      </c>
      <c r="I166" t="n">
        <v>3.482587064676617</v>
      </c>
      <c r="J166" t="n">
        <v>4</v>
      </c>
      <c r="K166" t="n">
        <v>2.168759255974983</v>
      </c>
      <c r="L166" t="n">
        <v>0.1910098051699987</v>
      </c>
      <c r="M166" t="n">
        <v>57.59462843147544</v>
      </c>
      <c r="N166" t="n">
        <v>5.177649768684763</v>
      </c>
      <c r="O166" t="n">
        <v>26.667795092861</v>
      </c>
      <c r="P166" t="n">
        <v>22.28</v>
      </c>
      <c r="Q166" t="n">
        <v>20.13</v>
      </c>
      <c r="R166" t="inlineStr">
        <is>
          <t>🟢 VÙNG MUA CHUẨN</t>
        </is>
      </c>
      <c r="S166" t="b">
        <v>0</v>
      </c>
      <c r="T166" t="n">
        <v>0</v>
      </c>
      <c r="U166" t="n">
        <v>0</v>
      </c>
      <c r="V166" t="inlineStr">
        <is>
          <t>VVMI La Hien Cement Joint Stock Company</t>
        </is>
      </c>
    </row>
    <row r="167">
      <c r="A167" t="inlineStr">
        <is>
          <t>SB1</t>
        </is>
      </c>
      <c r="B167" t="inlineStr">
        <is>
          <t>UPCOM</t>
        </is>
      </c>
      <c r="C167" t="inlineStr">
        <is>
          <t>Thực phẩm &amp; Tiêu dùng</t>
        </is>
      </c>
      <c r="D167" t="inlineStr">
        <is>
          <t>Micro / Kém TK</t>
        </is>
      </c>
      <c r="E167" t="n">
        <v>7</v>
      </c>
      <c r="F167" t="n">
        <v>0.0063</v>
      </c>
      <c r="G167" t="n">
        <v>4.477611940298507</v>
      </c>
      <c r="H167" t="n">
        <v>4.477611940298507</v>
      </c>
      <c r="I167" t="n">
        <v>4.477611940298507</v>
      </c>
      <c r="J167" t="n">
        <v>-4.109589041095891</v>
      </c>
      <c r="K167" t="n">
        <v>6.163279408833876</v>
      </c>
      <c r="L167" t="n">
        <v>0.4986149584487535</v>
      </c>
      <c r="M167" t="n">
        <v>49.74318485541394</v>
      </c>
      <c r="N167" t="n">
        <v>0</v>
      </c>
      <c r="O167" t="n">
        <v>0</v>
      </c>
      <c r="P167" t="n">
        <v>7.6</v>
      </c>
      <c r="Q167" t="n">
        <v>6.73</v>
      </c>
      <c r="R167" t="inlineStr">
        <is>
          <t>🟢 VÙNG MUA CHUẨN</t>
        </is>
      </c>
      <c r="S167" t="b">
        <v>0</v>
      </c>
      <c r="T167" t="n">
        <v>0</v>
      </c>
      <c r="U167" t="n">
        <v>0</v>
      </c>
      <c r="V167" t="inlineStr">
        <is>
          <t>SaiGon - NgheTinh beer Joint Stock Co</t>
        </is>
      </c>
    </row>
    <row r="168">
      <c r="A168" t="inlineStr">
        <is>
          <t>CMS</t>
        </is>
      </c>
      <c r="B168" t="inlineStr">
        <is>
          <t>HNX</t>
        </is>
      </c>
      <c r="C168" t="inlineStr">
        <is>
          <t>Đầu tư công &amp; Xây dựng</t>
        </is>
      </c>
      <c r="D168" t="inlineStr">
        <is>
          <t>Micro / Kém TK</t>
        </is>
      </c>
      <c r="E168" t="n">
        <v>5.1</v>
      </c>
      <c r="F168" t="n">
        <v>0.0063138</v>
      </c>
      <c r="G168" t="n">
        <v>2</v>
      </c>
      <c r="H168" t="n">
        <v>-3.773584905660377</v>
      </c>
      <c r="I168" t="n">
        <v>-10.52631578947368</v>
      </c>
      <c r="J168" t="n">
        <v>-17.74193548387097</v>
      </c>
      <c r="K168" t="n">
        <v>-2.087917437125008</v>
      </c>
      <c r="L168" t="n">
        <v>0.1195719363313244</v>
      </c>
      <c r="M168" t="n">
        <v>43.45245940472441</v>
      </c>
      <c r="N168" t="n">
        <v>4.59227322116721</v>
      </c>
      <c r="O168" t="n">
        <v>10.3655311361253</v>
      </c>
      <c r="P168" t="n">
        <v>5.83</v>
      </c>
      <c r="Q168" t="n">
        <v>4.77</v>
      </c>
      <c r="R168" t="inlineStr">
        <is>
          <t>🟢 VÙNG MUA CHUẨN</t>
        </is>
      </c>
      <c r="S168" t="b">
        <v>0</v>
      </c>
      <c r="T168" t="n">
        <v>0</v>
      </c>
      <c r="U168" t="n">
        <v>0</v>
      </c>
      <c r="V168" t="inlineStr">
        <is>
          <t>CMH Vietnam Group Joint Stock Company</t>
        </is>
      </c>
    </row>
    <row r="169">
      <c r="A169" t="inlineStr">
        <is>
          <t>EFI</t>
        </is>
      </c>
      <c r="B169" t="inlineStr">
        <is>
          <t>UPCOM</t>
        </is>
      </c>
      <c r="C169" t="inlineStr">
        <is>
          <t>Dịch vụ &amp; Thương mại</t>
        </is>
      </c>
      <c r="D169" t="inlineStr">
        <is>
          <t>Micro / Kém TK</t>
        </is>
      </c>
      <c r="E169" t="n">
        <v>2.6</v>
      </c>
      <c r="F169" t="n">
        <v>0.0059982</v>
      </c>
      <c r="G169" t="n">
        <v>13.04347826086956</v>
      </c>
      <c r="H169" t="n">
        <v>62.5</v>
      </c>
      <c r="I169" t="n">
        <v>30</v>
      </c>
      <c r="J169" t="n">
        <v>-33.33333333333334</v>
      </c>
      <c r="K169" t="n">
        <v>64.18566746853537</v>
      </c>
      <c r="L169" t="n">
        <v>0.9337434735095318</v>
      </c>
      <c r="M169" t="n">
        <v>62.26747633935879</v>
      </c>
      <c r="N169" t="n">
        <v>0</v>
      </c>
      <c r="O169" t="n">
        <v>0</v>
      </c>
      <c r="P169" t="n">
        <v>2.97</v>
      </c>
      <c r="Q169" t="n">
        <v>2.43</v>
      </c>
      <c r="R169" t="inlineStr">
        <is>
          <t>🟣 ĐÓNG TRẦN (Không đua)</t>
        </is>
      </c>
      <c r="S169" t="b">
        <v>0</v>
      </c>
      <c r="T169" t="n">
        <v>0</v>
      </c>
      <c r="U169" t="n">
        <v>0</v>
      </c>
      <c r="V169" t="inlineStr">
        <is>
          <t>Education Financial Investment JSC</t>
        </is>
      </c>
    </row>
    <row r="170">
      <c r="A170" t="inlineStr">
        <is>
          <t>TMP</t>
        </is>
      </c>
      <c r="B170" t="inlineStr">
        <is>
          <t>HOSE</t>
        </is>
      </c>
      <c r="C170" t="inlineStr">
        <is>
          <t>Dầu khí &amp; Năng lượng</t>
        </is>
      </c>
      <c r="D170" t="inlineStr">
        <is>
          <t>Mid-Cap (Dòng tiền)</t>
        </is>
      </c>
      <c r="E170" t="n">
        <v>50.2</v>
      </c>
      <c r="F170" t="n">
        <v>0.00502</v>
      </c>
      <c r="G170" t="n">
        <v>0</v>
      </c>
      <c r="H170" t="n">
        <v>-0.594059405940594</v>
      </c>
      <c r="I170" t="n">
        <v>-6.343283582089552</v>
      </c>
      <c r="J170" t="n">
        <v>11.55555555555556</v>
      </c>
      <c r="K170" t="n">
        <v>1.091608062594775</v>
      </c>
      <c r="L170" t="n">
        <v>0.3029385034837928</v>
      </c>
      <c r="M170" t="n">
        <v>44.4142904427714</v>
      </c>
      <c r="N170" t="n">
        <v>10.02500379731966</v>
      </c>
      <c r="O170" t="n">
        <v>20.3674645339227</v>
      </c>
      <c r="P170" t="n">
        <v>53.78</v>
      </c>
      <c r="Q170" t="n">
        <v>48.57</v>
      </c>
      <c r="R170" t="inlineStr">
        <is>
          <t>🟢 VÙNG MUA CHUẨN</t>
        </is>
      </c>
      <c r="S170" t="b">
        <v>0</v>
      </c>
      <c r="T170" t="n">
        <v>0</v>
      </c>
      <c r="U170" t="n">
        <v>0</v>
      </c>
      <c r="V170" t="inlineStr">
        <is>
          <t>CÔNG TY CỔ PHẦN THỦY ĐIỆN THÁC MƠ</t>
        </is>
      </c>
    </row>
    <row r="171">
      <c r="A171" t="inlineStr">
        <is>
          <t>VQC</t>
        </is>
      </c>
      <c r="B171" t="inlineStr">
        <is>
          <t>UPCOM</t>
        </is>
      </c>
      <c r="C171" t="inlineStr">
        <is>
          <t>Khai khoáng &amp; VLXD</t>
        </is>
      </c>
      <c r="D171" t="inlineStr">
        <is>
          <t>Micro / Kém TK</t>
        </is>
      </c>
      <c r="E171" t="n">
        <v>12.6</v>
      </c>
      <c r="F171" t="n">
        <v>0.00504</v>
      </c>
      <c r="G171" t="n">
        <v>0</v>
      </c>
      <c r="H171" t="n">
        <v>-3.076923076923077</v>
      </c>
      <c r="I171" t="n">
        <v>0.8</v>
      </c>
      <c r="J171" t="n">
        <v>7.692307692307693</v>
      </c>
      <c r="K171" t="n">
        <v>-1.391255608387708</v>
      </c>
      <c r="L171" t="n">
        <v>0.2375296912114014</v>
      </c>
      <c r="M171" t="n">
        <v>45.28625547436643</v>
      </c>
      <c r="N171" t="n">
        <v>0</v>
      </c>
      <c r="O171" t="n">
        <v>0</v>
      </c>
      <c r="P171" t="n">
        <v>14.4</v>
      </c>
      <c r="Q171" t="n">
        <v>11.78</v>
      </c>
      <c r="R171" t="inlineStr">
        <is>
          <t>🟢 VÙNG MUA CHUẨN</t>
        </is>
      </c>
      <c r="S171" t="b">
        <v>0</v>
      </c>
      <c r="T171" t="n">
        <v>0</v>
      </c>
      <c r="U171" t="n">
        <v>0</v>
      </c>
      <c r="V171" t="inlineStr">
        <is>
          <t>Vinacomin Quacontrol Joint Stock Company</t>
        </is>
      </c>
    </row>
    <row r="172">
      <c r="A172" t="inlineStr">
        <is>
          <t>CTT</t>
        </is>
      </c>
      <c r="B172" t="inlineStr">
        <is>
          <t>HNX</t>
        </is>
      </c>
      <c r="C172" t="inlineStr">
        <is>
          <t>Sản xuất Công nghiệp</t>
        </is>
      </c>
      <c r="D172" t="inlineStr">
        <is>
          <t>Micro / Kém TK</t>
        </is>
      </c>
      <c r="E172" t="n">
        <v>17.1</v>
      </c>
      <c r="F172" t="n">
        <v>0.00513</v>
      </c>
      <c r="G172" t="n">
        <v>-9.523809523809524</v>
      </c>
      <c r="H172" t="n">
        <v>-9.523809523809524</v>
      </c>
      <c r="I172" t="n">
        <v>-9.523809523809524</v>
      </c>
      <c r="J172" t="n">
        <v>9.615384615384615</v>
      </c>
      <c r="K172" t="n">
        <v>-7.838142055274155</v>
      </c>
      <c r="L172" t="n">
        <v>0.7481296758104956</v>
      </c>
      <c r="M172" t="n">
        <v>52.68353894730544</v>
      </c>
      <c r="N172" t="n">
        <v>4.241428036732255</v>
      </c>
      <c r="O172" t="n">
        <v>28.3121858784928</v>
      </c>
      <c r="P172" t="n">
        <v>19.55</v>
      </c>
      <c r="Q172" t="n">
        <v>15.99</v>
      </c>
      <c r="R172" t="inlineStr">
        <is>
          <t>🟢 VÙNG MUA CHUẨN</t>
        </is>
      </c>
      <c r="S172" t="b">
        <v>0</v>
      </c>
      <c r="T172" t="n">
        <v>0</v>
      </c>
      <c r="U172" t="n">
        <v>0</v>
      </c>
      <c r="V172" t="inlineStr">
        <is>
          <t>Vinacomin - Machinery JSC</t>
        </is>
      </c>
    </row>
    <row r="173">
      <c r="A173" t="inlineStr">
        <is>
          <t>VIM</t>
        </is>
      </c>
      <c r="B173" t="inlineStr">
        <is>
          <t>UPCOM</t>
        </is>
      </c>
      <c r="C173" t="inlineStr">
        <is>
          <t>Khai khoáng &amp; VLXD</t>
        </is>
      </c>
      <c r="D173" t="inlineStr">
        <is>
          <t>Micro / Kém TK</t>
        </is>
      </c>
      <c r="E173" t="n">
        <v>10.3</v>
      </c>
      <c r="F173" t="n">
        <v>0.00515</v>
      </c>
      <c r="G173" t="n">
        <v>-1.904761904761905</v>
      </c>
      <c r="H173" t="n">
        <v>-1.904761904761905</v>
      </c>
      <c r="I173" t="n">
        <v>5.102040816326531</v>
      </c>
      <c r="J173" t="n">
        <v>0</v>
      </c>
      <c r="K173" t="n">
        <v>-0.2190944362265357</v>
      </c>
      <c r="L173" t="n">
        <v>0.4776005349125991</v>
      </c>
      <c r="M173" t="n">
        <v>48.03769118713487</v>
      </c>
      <c r="N173" t="n">
        <v>0</v>
      </c>
      <c r="O173" t="n">
        <v>0</v>
      </c>
      <c r="P173" t="n">
        <v>11.77</v>
      </c>
      <c r="Q173" t="n">
        <v>9.630000000000001</v>
      </c>
      <c r="R173" t="inlineStr">
        <is>
          <t>🟢 VÙNG MUA CHUẨN</t>
        </is>
      </c>
      <c r="S173" t="b">
        <v>0</v>
      </c>
      <c r="T173" t="n">
        <v>0</v>
      </c>
      <c r="U173" t="n">
        <v>0</v>
      </c>
      <c r="V173" t="inlineStr">
        <is>
          <t>Viglacera Mineral JSC</t>
        </is>
      </c>
    </row>
    <row r="174">
      <c r="A174" t="inlineStr">
        <is>
          <t>PHN</t>
        </is>
      </c>
      <c r="B174" t="inlineStr">
        <is>
          <t>HNX</t>
        </is>
      </c>
      <c r="C174" t="inlineStr">
        <is>
          <t>Sản xuất Công nghiệp</t>
        </is>
      </c>
      <c r="D174" t="inlineStr">
        <is>
          <t>Micro / Kém TK</t>
        </is>
      </c>
      <c r="E174" t="n">
        <v>52</v>
      </c>
      <c r="F174" t="n">
        <v>0.0052</v>
      </c>
      <c r="G174" t="n">
        <v>-1.701323251417769</v>
      </c>
      <c r="H174" t="n">
        <v>4</v>
      </c>
      <c r="I174" t="n">
        <v>-3.703703703703704</v>
      </c>
      <c r="J174" t="n">
        <v>-7.308377896613191</v>
      </c>
      <c r="K174" t="n">
        <v>5.685667468535369</v>
      </c>
      <c r="L174" t="n">
        <v>0.5387931034482759</v>
      </c>
      <c r="M174" t="n">
        <v>46.79307234775573</v>
      </c>
      <c r="N174" t="n">
        <v>11.03497848380796</v>
      </c>
      <c r="O174" t="n">
        <v>21.5171226942993</v>
      </c>
      <c r="P174" t="n">
        <v>59.44</v>
      </c>
      <c r="Q174" t="n">
        <v>48.62</v>
      </c>
      <c r="R174" t="inlineStr">
        <is>
          <t>🟢 VÙNG MUA CHUẨN</t>
        </is>
      </c>
      <c r="S174" t="b">
        <v>0</v>
      </c>
      <c r="T174" t="n">
        <v>0</v>
      </c>
      <c r="U174" t="n">
        <v>0</v>
      </c>
      <c r="V174" t="inlineStr">
        <is>
          <t>Hanoi Battery JSC</t>
        </is>
      </c>
    </row>
    <row r="175">
      <c r="A175" t="inlineStr">
        <is>
          <t>DAE</t>
        </is>
      </c>
      <c r="B175" t="inlineStr">
        <is>
          <t>HNX</t>
        </is>
      </c>
      <c r="C175" t="inlineStr">
        <is>
          <t>Dịch vụ Tiêu dùng</t>
        </is>
      </c>
      <c r="D175" t="inlineStr">
        <is>
          <t>Micro / Kém TK</t>
        </is>
      </c>
      <c r="E175" t="n">
        <v>13</v>
      </c>
      <c r="F175" t="n">
        <v>0.0052</v>
      </c>
      <c r="G175" t="n">
        <v>0</v>
      </c>
      <c r="H175" t="n">
        <v>0</v>
      </c>
      <c r="I175" t="n">
        <v>-8.450704225352112</v>
      </c>
      <c r="J175" t="n">
        <v>-10.3448275862069</v>
      </c>
      <c r="K175" t="n">
        <v>1.685667468535369</v>
      </c>
      <c r="L175" t="n">
        <v>0.2418087292951276</v>
      </c>
      <c r="M175" t="n">
        <v>39.34902724172251</v>
      </c>
      <c r="N175" t="n">
        <v>11.42878041198468</v>
      </c>
      <c r="O175" t="n">
        <v>5.30346338933049</v>
      </c>
      <c r="P175" t="n">
        <v>14.65</v>
      </c>
      <c r="Q175" t="n">
        <v>12.25</v>
      </c>
      <c r="R175" t="inlineStr">
        <is>
          <t>🟢 VÙNG MUA CHUẨN</t>
        </is>
      </c>
      <c r="S175" t="b">
        <v>0</v>
      </c>
      <c r="T175" t="n">
        <v>0</v>
      </c>
      <c r="U175" t="n">
        <v>0</v>
      </c>
      <c r="V175" t="inlineStr">
        <is>
          <t>Educational Book JSC in Da Nang City</t>
        </is>
      </c>
    </row>
    <row r="176">
      <c r="A176" t="inlineStr">
        <is>
          <t>CLW</t>
        </is>
      </c>
      <c r="B176" t="inlineStr">
        <is>
          <t>HOSE</t>
        </is>
      </c>
      <c r="C176" t="inlineStr">
        <is>
          <t>Điện &amp; Năng lượng</t>
        </is>
      </c>
      <c r="D176" t="inlineStr">
        <is>
          <t>Micro / Kém TK</t>
        </is>
      </c>
      <c r="E176" t="n">
        <v>51</v>
      </c>
      <c r="F176" t="n">
        <v>0.005202</v>
      </c>
      <c r="G176" t="n">
        <v>0.1964636542239686</v>
      </c>
      <c r="H176" t="n">
        <v>0.1964636542239686</v>
      </c>
      <c r="I176" t="n">
        <v>22.00956937799043</v>
      </c>
      <c r="J176" t="n">
        <v>32.29571984435798</v>
      </c>
      <c r="K176" t="n">
        <v>1.882131122759338</v>
      </c>
      <c r="L176" t="n">
        <v>0.005172912197422673</v>
      </c>
      <c r="M176" t="n">
        <v>54.20205264208608</v>
      </c>
      <c r="N176" t="n">
        <v>10.71629186716026</v>
      </c>
      <c r="O176" t="n">
        <v>25.3755592032341</v>
      </c>
      <c r="P176" t="n">
        <v>58.29</v>
      </c>
      <c r="Q176" t="n">
        <v>47.69</v>
      </c>
      <c r="R176" t="inlineStr">
        <is>
          <t>🟢 VÙNG MUA CHUẨN</t>
        </is>
      </c>
      <c r="S176" t="b">
        <v>0</v>
      </c>
      <c r="T176" t="n">
        <v>0</v>
      </c>
      <c r="U176" t="n">
        <v>0</v>
      </c>
      <c r="V176" t="inlineStr">
        <is>
          <t>CÔNG TY CỔ PHẦN CẤP NƯỚC CHỢ LỚN</t>
        </is>
      </c>
    </row>
    <row r="177">
      <c r="A177" t="inlineStr">
        <is>
          <t>VMC</t>
        </is>
      </c>
      <c r="B177" t="inlineStr">
        <is>
          <t>HNX</t>
        </is>
      </c>
      <c r="C177" t="inlineStr">
        <is>
          <t>Khai khoáng &amp; VLXD</t>
        </is>
      </c>
      <c r="D177" t="inlineStr">
        <is>
          <t>Micro / Kém TK</t>
        </is>
      </c>
      <c r="E177" t="n">
        <v>3.3</v>
      </c>
      <c r="F177" t="n">
        <v>0.00528</v>
      </c>
      <c r="G177" t="n">
        <v>0</v>
      </c>
      <c r="H177" t="n">
        <v>-2.941176470588236</v>
      </c>
      <c r="I177" t="n">
        <v>-8.333333333333334</v>
      </c>
      <c r="J177" t="n">
        <v>-10.81081081081081</v>
      </c>
      <c r="K177" t="n">
        <v>-1.255509002052867</v>
      </c>
      <c r="L177" t="n">
        <v>0.1925344757045557</v>
      </c>
      <c r="M177" t="n">
        <v>35.65881449556201</v>
      </c>
      <c r="N177" t="n">
        <v>0</v>
      </c>
      <c r="O177" t="n">
        <v>-6.18101518348364</v>
      </c>
      <c r="P177" t="n">
        <v>3.75</v>
      </c>
      <c r="Q177" t="n">
        <v>3.1</v>
      </c>
      <c r="R177" t="inlineStr">
        <is>
          <t>🟢 VÙNG MUA CHUẨN</t>
        </is>
      </c>
      <c r="S177" t="b">
        <v>0</v>
      </c>
      <c r="T177" t="n">
        <v>0</v>
      </c>
      <c r="U177" t="n">
        <v>0</v>
      </c>
      <c r="V177" t="inlineStr">
        <is>
          <t>Vimeco JSC</t>
        </is>
      </c>
    </row>
    <row r="178">
      <c r="A178" t="inlineStr">
        <is>
          <t>WSB</t>
        </is>
      </c>
      <c r="B178" t="inlineStr">
        <is>
          <t>UPCOM</t>
        </is>
      </c>
      <c r="C178" t="inlineStr">
        <is>
          <t>Thực phẩm &amp; Tiêu dùng</t>
        </is>
      </c>
      <c r="D178" t="inlineStr">
        <is>
          <t>Micro / Kém TK</t>
        </is>
      </c>
      <c r="E178" t="n">
        <v>53.5</v>
      </c>
      <c r="F178" t="n">
        <v>0.00535</v>
      </c>
      <c r="G178" t="n">
        <v>4.4921875</v>
      </c>
      <c r="H178" t="n">
        <v>3.481624758220503</v>
      </c>
      <c r="I178" t="n">
        <v>5.731225296442688</v>
      </c>
      <c r="J178" t="n">
        <v>-4.121863799283154</v>
      </c>
      <c r="K178" t="n">
        <v>5.167292226755872</v>
      </c>
      <c r="L178" t="n">
        <v>0.4151100041511001</v>
      </c>
      <c r="M178" t="n">
        <v>51.66067987617988</v>
      </c>
      <c r="N178" t="n">
        <v>0</v>
      </c>
      <c r="O178" t="n">
        <v>0</v>
      </c>
      <c r="P178" t="n">
        <v>61.15</v>
      </c>
      <c r="Q178" t="n">
        <v>50.02</v>
      </c>
      <c r="R178" t="inlineStr">
        <is>
          <t>🟢 VÙNG MUA CHUẨN</t>
        </is>
      </c>
      <c r="S178" t="b">
        <v>0</v>
      </c>
      <c r="T178" t="n">
        <v>0</v>
      </c>
      <c r="U178" t="n">
        <v>0</v>
      </c>
      <c r="V178" t="inlineStr">
        <is>
          <t>Saigon Beer Western Joint Stock Company</t>
        </is>
      </c>
    </row>
    <row r="179">
      <c r="A179" t="inlineStr">
        <is>
          <t>PNP</t>
        </is>
      </c>
      <c r="B179" t="inlineStr">
        <is>
          <t>UPCOM</t>
        </is>
      </c>
      <c r="C179" t="inlineStr">
        <is>
          <t>Cảng biển &amp; Vận tải</t>
        </is>
      </c>
      <c r="D179" t="inlineStr">
        <is>
          <t>Micro / Kém TK</t>
        </is>
      </c>
      <c r="E179" t="n">
        <v>18.9</v>
      </c>
      <c r="F179" t="n">
        <v>0.00567</v>
      </c>
      <c r="G179" t="n">
        <v>0</v>
      </c>
      <c r="H179" t="n">
        <v>5.58659217877095</v>
      </c>
      <c r="I179" t="n">
        <v>2.162162162162162</v>
      </c>
      <c r="J179" t="n">
        <v>-3.076923076923077</v>
      </c>
      <c r="K179" t="n">
        <v>7.272259647306319</v>
      </c>
      <c r="L179" t="n">
        <v>0.4509243950097701</v>
      </c>
      <c r="M179" t="n">
        <v>46.90405385620691</v>
      </c>
      <c r="N179" t="n">
        <v>0</v>
      </c>
      <c r="O179" t="n">
        <v>0</v>
      </c>
      <c r="P179" t="n">
        <v>21.6</v>
      </c>
      <c r="Q179" t="n">
        <v>17.67</v>
      </c>
      <c r="R179" t="inlineStr">
        <is>
          <t>🟢 VÙNG MUA CHUẨN</t>
        </is>
      </c>
      <c r="S179" t="b">
        <v>0</v>
      </c>
      <c r="T179" t="n">
        <v>0</v>
      </c>
      <c r="U179" t="n">
        <v>0</v>
      </c>
      <c r="V179" t="inlineStr">
        <is>
          <t>Phu Huu - Newport Corporation</t>
        </is>
      </c>
    </row>
    <row r="180">
      <c r="A180" t="inlineStr">
        <is>
          <t>PSL</t>
        </is>
      </c>
      <c r="B180" t="inlineStr">
        <is>
          <t>UPCOM</t>
        </is>
      </c>
      <c r="C180" t="inlineStr">
        <is>
          <t>Hóa chất &amp; Chế biến</t>
        </is>
      </c>
      <c r="D180" t="inlineStr">
        <is>
          <t>Micro / Kém TK</t>
        </is>
      </c>
      <c r="E180" t="n">
        <v>4.9</v>
      </c>
      <c r="F180" t="n">
        <v>0.00539</v>
      </c>
      <c r="G180" t="n">
        <v>11.36363636363636</v>
      </c>
      <c r="H180" t="n">
        <v>-5.769230769230769</v>
      </c>
      <c r="I180" t="n">
        <v>-18.33333333333333</v>
      </c>
      <c r="J180" t="n">
        <v>-26.86567164179105</v>
      </c>
      <c r="K180" t="n">
        <v>-4.0835633006954</v>
      </c>
      <c r="L180" t="n">
        <v>0.08111974749634961</v>
      </c>
      <c r="M180" t="n">
        <v>37.98969078561737</v>
      </c>
      <c r="N180" t="n">
        <v>0</v>
      </c>
      <c r="O180" t="n">
        <v>0</v>
      </c>
      <c r="P180" t="n">
        <v>5.6</v>
      </c>
      <c r="Q180" t="n">
        <v>4.58</v>
      </c>
      <c r="R180" t="inlineStr">
        <is>
          <t>⚠️ KÉO CAO (&gt;5%)</t>
        </is>
      </c>
      <c r="S180" t="b">
        <v>0</v>
      </c>
      <c r="T180" t="n">
        <v>0</v>
      </c>
      <c r="U180" t="n">
        <v>0</v>
      </c>
      <c r="V180" t="inlineStr">
        <is>
          <t>Phu Son Livestock Joint Stock Co</t>
        </is>
      </c>
    </row>
    <row r="181">
      <c r="A181" t="inlineStr">
        <is>
          <t>DBT</t>
        </is>
      </c>
      <c r="B181" t="inlineStr">
        <is>
          <t>HOSE</t>
        </is>
      </c>
      <c r="C181" t="inlineStr">
        <is>
          <t>Y tế &amp; Dược phẩm</t>
        </is>
      </c>
      <c r="D181" t="inlineStr">
        <is>
          <t>Micro / Kém TK</t>
        </is>
      </c>
      <c r="E181" t="n">
        <v>13.15</v>
      </c>
      <c r="F181" t="n">
        <v>0.00543095</v>
      </c>
      <c r="G181" t="n">
        <v>0</v>
      </c>
      <c r="H181" t="n">
        <v>6.910569105691057</v>
      </c>
      <c r="I181" t="n">
        <v>1.153846153846154</v>
      </c>
      <c r="J181" t="n">
        <v>5.2</v>
      </c>
      <c r="K181" t="n">
        <v>8.596236574226426</v>
      </c>
      <c r="L181" t="n">
        <v>0.08744812399424048</v>
      </c>
      <c r="M181" t="n">
        <v>51.68244094585644</v>
      </c>
      <c r="N181" t="n">
        <v>10.26102086311338</v>
      </c>
      <c r="O181" t="n">
        <v>10.0267144513597</v>
      </c>
      <c r="P181" t="n">
        <v>14.2</v>
      </c>
      <c r="Q181" t="n">
        <v>12.67</v>
      </c>
      <c r="R181" t="inlineStr">
        <is>
          <t>🟢 VÙNG MUA CHUẨN</t>
        </is>
      </c>
      <c r="S181" t="b">
        <v>1</v>
      </c>
      <c r="T181" t="n">
        <v>0</v>
      </c>
      <c r="U181" t="n">
        <v>0</v>
      </c>
      <c r="V181" t="inlineStr">
        <is>
          <t>Ben Tre Pharmaceutical JSC</t>
        </is>
      </c>
    </row>
    <row r="182">
      <c r="A182" t="inlineStr">
        <is>
          <t>S55</t>
        </is>
      </c>
      <c r="B182" t="inlineStr">
        <is>
          <t>HNX</t>
        </is>
      </c>
      <c r="C182" t="inlineStr">
        <is>
          <t>Đầu tư công &amp; Xây dựng</t>
        </is>
      </c>
      <c r="D182" t="inlineStr">
        <is>
          <t>Micro / Kém TK</t>
        </is>
      </c>
      <c r="E182" t="n">
        <v>55</v>
      </c>
      <c r="F182" t="n">
        <v>0.0055</v>
      </c>
      <c r="G182" t="n">
        <v>1.851851851851852</v>
      </c>
      <c r="H182" t="n">
        <v>1.851851851851852</v>
      </c>
      <c r="I182" t="n">
        <v>-3.508771929824561</v>
      </c>
      <c r="J182" t="n">
        <v>-8.333333333333334</v>
      </c>
      <c r="K182" t="n">
        <v>3.537519320387221</v>
      </c>
      <c r="L182" t="n">
        <v>0.151034586920426</v>
      </c>
      <c r="M182" t="n">
        <v>42.84797976703906</v>
      </c>
      <c r="N182" t="n">
        <v>4.810726345330556</v>
      </c>
      <c r="O182" t="n">
        <v>14.1408596938733</v>
      </c>
      <c r="P182" t="n">
        <v>62.87</v>
      </c>
      <c r="Q182" t="n">
        <v>51.43</v>
      </c>
      <c r="R182" t="inlineStr">
        <is>
          <t>🟢 VÙNG MUA CHUẨN</t>
        </is>
      </c>
      <c r="S182" t="b">
        <v>0</v>
      </c>
      <c r="T182" t="n">
        <v>0</v>
      </c>
      <c r="U182" t="n">
        <v>0</v>
      </c>
      <c r="V182" t="inlineStr">
        <is>
          <t>Song Da 505 JSC</t>
        </is>
      </c>
    </row>
    <row r="183">
      <c r="A183" t="inlineStr">
        <is>
          <t>VLW</t>
        </is>
      </c>
      <c r="B183" t="inlineStr">
        <is>
          <t>UPCOM</t>
        </is>
      </c>
      <c r="C183" t="inlineStr">
        <is>
          <t>Điện &amp; Năng lượng</t>
        </is>
      </c>
      <c r="D183" t="inlineStr">
        <is>
          <t>Micro / Kém TK</t>
        </is>
      </c>
      <c r="E183" t="n">
        <v>27.5</v>
      </c>
      <c r="F183" t="n">
        <v>0.0055</v>
      </c>
      <c r="G183" t="n">
        <v>-1.079136690647482</v>
      </c>
      <c r="H183" t="n">
        <v>-1.079136690647482</v>
      </c>
      <c r="I183" t="n">
        <v>-8.026755852842809</v>
      </c>
      <c r="J183" t="n">
        <v>-27.24867724867725</v>
      </c>
      <c r="K183" t="n">
        <v>0.606530777887887</v>
      </c>
      <c r="L183" t="n">
        <v>0.5256241787122208</v>
      </c>
      <c r="M183" t="n">
        <v>40.25540064459997</v>
      </c>
      <c r="N183" t="n">
        <v>0</v>
      </c>
      <c r="O183" t="n">
        <v>0</v>
      </c>
      <c r="P183" t="n">
        <v>31.43</v>
      </c>
      <c r="Q183" t="n">
        <v>25.71</v>
      </c>
      <c r="R183" t="inlineStr">
        <is>
          <t>🟢 VÙNG MUA CHUẨN</t>
        </is>
      </c>
      <c r="S183" t="b">
        <v>0</v>
      </c>
      <c r="T183" t="n">
        <v>0</v>
      </c>
      <c r="U183" t="n">
        <v>0</v>
      </c>
      <c r="V183" t="inlineStr">
        <is>
          <t>Vinh Long Water Supply Joint Stock Co</t>
        </is>
      </c>
    </row>
    <row r="184">
      <c r="A184" t="inlineStr">
        <is>
          <t>AAM</t>
        </is>
      </c>
      <c r="B184" t="inlineStr">
        <is>
          <t>HOSE</t>
        </is>
      </c>
      <c r="C184" t="inlineStr">
        <is>
          <t>Thủy sản &amp; Xuất khẩu</t>
        </is>
      </c>
      <c r="D184" t="inlineStr">
        <is>
          <t>Micro / Kém TK</t>
        </is>
      </c>
      <c r="E184" t="n">
        <v>7.41</v>
      </c>
      <c r="F184" t="n">
        <v>0.00553527</v>
      </c>
      <c r="G184" t="n">
        <v>0.1351351351351351</v>
      </c>
      <c r="H184" t="n">
        <v>0.5427408412483039</v>
      </c>
      <c r="I184" t="n">
        <v>-4.755784061696658</v>
      </c>
      <c r="J184" t="n">
        <v>13.12977099236641</v>
      </c>
      <c r="K184" t="n">
        <v>2.228408309783673</v>
      </c>
      <c r="L184" t="n">
        <v>0.2218592218592219</v>
      </c>
      <c r="M184" t="n">
        <v>43.23818517788134</v>
      </c>
      <c r="N184" t="n">
        <v>14.63755748352534</v>
      </c>
      <c r="O184" t="n">
        <v>2.62874283829959</v>
      </c>
      <c r="P184" t="n">
        <v>7.96</v>
      </c>
      <c r="Q184" t="n">
        <v>7.16</v>
      </c>
      <c r="R184" t="inlineStr">
        <is>
          <t>🟢 VÙNG MUA CHUẨN</t>
        </is>
      </c>
      <c r="S184" t="b">
        <v>0</v>
      </c>
      <c r="T184" t="n">
        <v>0</v>
      </c>
      <c r="U184" t="n">
        <v>0</v>
      </c>
      <c r="V184" t="inlineStr">
        <is>
          <t>CÔNG TY CỔ PHẦN THỦY SẢN MEKONG</t>
        </is>
      </c>
    </row>
    <row r="185">
      <c r="A185" t="inlineStr">
        <is>
          <t>GSM</t>
        </is>
      </c>
      <c r="B185" t="inlineStr">
        <is>
          <t>UPCOM</t>
        </is>
      </c>
      <c r="C185" t="inlineStr">
        <is>
          <t>Điện &amp; Năng lượng</t>
        </is>
      </c>
      <c r="D185" t="inlineStr">
        <is>
          <t>Micro / Kém TK</t>
        </is>
      </c>
      <c r="E185" t="n">
        <v>23.7</v>
      </c>
      <c r="F185" t="n">
        <v>0.0055458</v>
      </c>
      <c r="G185" t="n">
        <v>-0.8368200836820083</v>
      </c>
      <c r="H185" t="n">
        <v>6.278026905829597</v>
      </c>
      <c r="I185" t="n">
        <v>-5.2</v>
      </c>
      <c r="J185" t="n">
        <v>-6.692913385826771</v>
      </c>
      <c r="K185" t="n">
        <v>7.963694374364966</v>
      </c>
      <c r="L185" t="n">
        <v>0.1233136593591906</v>
      </c>
      <c r="M185" t="n">
        <v>47.66467428472325</v>
      </c>
      <c r="N185" t="n">
        <v>0</v>
      </c>
      <c r="O185" t="n">
        <v>0</v>
      </c>
      <c r="P185" t="n">
        <v>26.14</v>
      </c>
      <c r="Q185" t="n">
        <v>22.59</v>
      </c>
      <c r="R185" t="inlineStr">
        <is>
          <t>🟢 VÙNG MUA CHUẨN</t>
        </is>
      </c>
      <c r="S185" t="b">
        <v>0</v>
      </c>
      <c r="T185" t="n">
        <v>0</v>
      </c>
      <c r="U185" t="n">
        <v>0</v>
      </c>
      <c r="V185" t="inlineStr">
        <is>
          <t>Huong Son Hydro Power Joint Stocks Co</t>
        </is>
      </c>
    </row>
    <row r="186">
      <c r="A186" t="inlineStr">
        <is>
          <t>PEQ</t>
        </is>
      </c>
      <c r="B186" t="inlineStr">
        <is>
          <t>UPCOM</t>
        </is>
      </c>
      <c r="C186" t="inlineStr">
        <is>
          <t>Dầu khí &amp; Năng lượng</t>
        </is>
      </c>
      <c r="D186" t="inlineStr">
        <is>
          <t>Micro / Kém TK</t>
        </is>
      </c>
      <c r="E186" t="n">
        <v>47.5</v>
      </c>
      <c r="F186" t="n">
        <v>0.0055575</v>
      </c>
      <c r="G186" t="n">
        <v>15.29126213592233</v>
      </c>
      <c r="H186" t="n">
        <v>14.45783132530121</v>
      </c>
      <c r="I186" t="n">
        <v>12.82660332541568</v>
      </c>
      <c r="J186" t="n">
        <v>12.82660332541568</v>
      </c>
      <c r="K186" t="n">
        <v>16.14349879383657</v>
      </c>
      <c r="L186" t="n">
        <v>0.2016546018614271</v>
      </c>
      <c r="M186" t="n">
        <v>60.7269370523601</v>
      </c>
      <c r="N186" t="n">
        <v>0</v>
      </c>
      <c r="O186" t="n">
        <v>0</v>
      </c>
      <c r="P186" t="n">
        <v>54.22</v>
      </c>
      <c r="Q186" t="n">
        <v>44.44</v>
      </c>
      <c r="R186" t="inlineStr">
        <is>
          <t>🟣 ĐÓNG TRẦN (Không đua)</t>
        </is>
      </c>
      <c r="S186" t="b">
        <v>0</v>
      </c>
      <c r="T186" t="n">
        <v>0</v>
      </c>
      <c r="U186" t="n">
        <v>0</v>
      </c>
      <c r="V186" t="inlineStr">
        <is>
          <t>Petrolimex Equipment JSC</t>
        </is>
      </c>
    </row>
    <row r="187">
      <c r="A187" t="inlineStr">
        <is>
          <t>DMC</t>
        </is>
      </c>
      <c r="B187" t="inlineStr">
        <is>
          <t>HOSE</t>
        </is>
      </c>
      <c r="C187" t="inlineStr">
        <is>
          <t>Y tế &amp; Dược phẩm</t>
        </is>
      </c>
      <c r="D187" t="inlineStr">
        <is>
          <t>Mid-Cap (Dòng tiền)</t>
        </is>
      </c>
      <c r="E187" t="n">
        <v>55.9</v>
      </c>
      <c r="F187" t="n">
        <v>0.00559</v>
      </c>
      <c r="G187" t="n">
        <v>1.821493624772313</v>
      </c>
      <c r="H187" t="n">
        <v>5.273069679849341</v>
      </c>
      <c r="I187" t="n">
        <v>-3.620689655172414</v>
      </c>
      <c r="J187" t="n">
        <v>-0.5338078291814946</v>
      </c>
      <c r="K187" t="n">
        <v>6.95873714838471</v>
      </c>
      <c r="L187" t="n">
        <v>0.06692096633875394</v>
      </c>
      <c r="M187" t="n">
        <v>50.8178650938131</v>
      </c>
      <c r="N187" t="n">
        <v>9.326533672965981</v>
      </c>
      <c r="O187" t="n">
        <v>12.8317495789496</v>
      </c>
      <c r="P187" t="n">
        <v>61.99</v>
      </c>
      <c r="Q187" t="n">
        <v>53.13</v>
      </c>
      <c r="R187" t="inlineStr">
        <is>
          <t>🟢 VÙNG MUA CHUẨN</t>
        </is>
      </c>
      <c r="S187" t="b">
        <v>0</v>
      </c>
      <c r="T187" t="n">
        <v>0</v>
      </c>
      <c r="U187" t="n">
        <v>0</v>
      </c>
      <c r="V187" t="inlineStr">
        <is>
          <t>CÔNG TY CỔ PHẦN XUẤT NHẬP KHẨU Y TẾ DOMESCO</t>
        </is>
      </c>
    </row>
    <row r="188">
      <c r="A188" t="inlineStr">
        <is>
          <t>GH3</t>
        </is>
      </c>
      <c r="B188" t="inlineStr">
        <is>
          <t>UPCOM</t>
        </is>
      </c>
      <c r="C188" t="inlineStr">
        <is>
          <t>Đầu tư công &amp; Xây dựng</t>
        </is>
      </c>
      <c r="D188" t="inlineStr">
        <is>
          <t>Micro / Kém TK</t>
        </is>
      </c>
      <c r="E188" t="n">
        <v>2.8</v>
      </c>
      <c r="F188" t="n">
        <v>0.0056</v>
      </c>
      <c r="G188" t="n">
        <v>-12.5</v>
      </c>
      <c r="H188" t="n">
        <v>-12.5</v>
      </c>
      <c r="I188" t="n">
        <v>-30</v>
      </c>
      <c r="J188" t="n">
        <v>-30</v>
      </c>
      <c r="K188" t="n">
        <v>-10.81433253146463</v>
      </c>
      <c r="L188" t="n">
        <v>0.02668089647812167</v>
      </c>
      <c r="M188" t="n">
        <v>35.10004811701688</v>
      </c>
      <c r="N188" t="n">
        <v>0</v>
      </c>
      <c r="O188" t="n">
        <v>0</v>
      </c>
      <c r="P188" t="n">
        <v>3.2</v>
      </c>
      <c r="Q188" t="n">
        <v>2.62</v>
      </c>
      <c r="R188" t="inlineStr">
        <is>
          <t>🟢 VÙNG MUA CHUẨN</t>
        </is>
      </c>
      <c r="S188" t="b">
        <v>0</v>
      </c>
      <c r="T188" t="n">
        <v>0</v>
      </c>
      <c r="U188" t="n">
        <v>0</v>
      </c>
      <c r="V188" t="inlineStr">
        <is>
          <t>Hanoi Transport Project Joint Stock Co</t>
        </is>
      </c>
    </row>
    <row r="189">
      <c r="A189" t="inlineStr">
        <is>
          <t>QHD</t>
        </is>
      </c>
      <c r="B189" t="inlineStr">
        <is>
          <t>HNX</t>
        </is>
      </c>
      <c r="C189" t="inlineStr">
        <is>
          <t>Sản xuất Công nghiệp</t>
        </is>
      </c>
      <c r="D189" t="inlineStr">
        <is>
          <t>Micro / Kém TK</t>
        </is>
      </c>
      <c r="E189" t="n">
        <v>53.8</v>
      </c>
      <c r="F189" t="n">
        <v>0.00538</v>
      </c>
      <c r="G189" t="n">
        <v>9.795918367346939</v>
      </c>
      <c r="H189" t="n">
        <v>9.795918367346939</v>
      </c>
      <c r="I189" t="n">
        <v>9.795918367346939</v>
      </c>
      <c r="J189" t="n">
        <v>9.795918367346939</v>
      </c>
      <c r="K189" t="n">
        <v>11.48158583588231</v>
      </c>
      <c r="L189" t="n">
        <v>0.04352367688022284</v>
      </c>
      <c r="M189" t="n">
        <v>64.31875009032333</v>
      </c>
      <c r="N189" t="n">
        <v>10.65402399713949</v>
      </c>
      <c r="O189" t="n">
        <v>24.7409848656255</v>
      </c>
      <c r="P189" t="n">
        <v>61.49</v>
      </c>
      <c r="Q189" t="n">
        <v>50.3</v>
      </c>
      <c r="R189" t="inlineStr">
        <is>
          <t>🟣 ĐÓNG TRẦN (Không đua)</t>
        </is>
      </c>
      <c r="S189" t="b">
        <v>0</v>
      </c>
      <c r="T189" t="n">
        <v>0</v>
      </c>
      <c r="U189" t="n">
        <v>0</v>
      </c>
      <c r="V189" t="inlineStr">
        <is>
          <t>Viet Duc Welding Electrode JSC</t>
        </is>
      </c>
    </row>
    <row r="190">
      <c r="A190" t="inlineStr">
        <is>
          <t>VCA</t>
        </is>
      </c>
      <c r="B190" t="inlineStr">
        <is>
          <t>HOSE</t>
        </is>
      </c>
      <c r="C190" t="inlineStr">
        <is>
          <t>Khai khoáng &amp; VLXD</t>
        </is>
      </c>
      <c r="D190" t="inlineStr">
        <is>
          <t>Micro / Kém TK</t>
        </is>
      </c>
      <c r="E190" t="n">
        <v>6.36</v>
      </c>
      <c r="F190" t="n">
        <v>0.007632</v>
      </c>
      <c r="G190" t="n">
        <v>0.1574803149606299</v>
      </c>
      <c r="H190" t="n">
        <v>0</v>
      </c>
      <c r="I190" t="n">
        <v>-1.395348837209302</v>
      </c>
      <c r="J190" t="n">
        <v>-0.9345794392523364</v>
      </c>
      <c r="K190" t="n">
        <v>1.685667468535369</v>
      </c>
      <c r="L190" t="n">
        <v>2.640845070422535</v>
      </c>
      <c r="M190" t="n">
        <v>49.21596344110094</v>
      </c>
      <c r="N190" t="n">
        <v>22.61885836647031</v>
      </c>
      <c r="O190" t="n">
        <v>2.21693085016848</v>
      </c>
      <c r="P190" t="n">
        <v>7.26</v>
      </c>
      <c r="Q190" t="n">
        <v>5.95</v>
      </c>
      <c r="R190" t="inlineStr">
        <is>
          <t>🟢 VÙNG MUA CHUẨN</t>
        </is>
      </c>
      <c r="S190" t="b">
        <v>0</v>
      </c>
      <c r="T190" t="n">
        <v>0</v>
      </c>
      <c r="U190" t="n">
        <v>0</v>
      </c>
      <c r="V190" t="inlineStr">
        <is>
          <t>VICASA Steel JSC</t>
        </is>
      </c>
    </row>
    <row r="191">
      <c r="A191" t="inlineStr">
        <is>
          <t>GVT</t>
        </is>
      </c>
      <c r="B191" t="inlineStr">
        <is>
          <t>UPCOM</t>
        </is>
      </c>
      <c r="C191" t="inlineStr">
        <is>
          <t>Bán lẻ &amp; Phân phối</t>
        </is>
      </c>
      <c r="D191" t="inlineStr">
        <is>
          <t>Micro / Kém TK</t>
        </is>
      </c>
      <c r="E191" t="n">
        <v>76.5</v>
      </c>
      <c r="F191" t="n">
        <v>0.00765</v>
      </c>
      <c r="G191" t="n">
        <v>0</v>
      </c>
      <c r="H191" t="n">
        <v>-9.787735849056604</v>
      </c>
      <c r="I191" t="n">
        <v>4.081632653061225</v>
      </c>
      <c r="J191" t="n">
        <v>7.746478873239437</v>
      </c>
      <c r="K191" t="n">
        <v>-8.102068380521235</v>
      </c>
      <c r="L191" t="n">
        <v>0.1395089285714286</v>
      </c>
      <c r="M191" t="n">
        <v>47.67145927175169</v>
      </c>
      <c r="N191" t="n">
        <v>0</v>
      </c>
      <c r="O191" t="n">
        <v>0</v>
      </c>
      <c r="P191" t="n">
        <v>87.44</v>
      </c>
      <c r="Q191" t="n">
        <v>71.53</v>
      </c>
      <c r="R191" t="inlineStr">
        <is>
          <t>🟢 VÙNG MUA CHUẨN</t>
        </is>
      </c>
      <c r="S191" t="b">
        <v>0</v>
      </c>
      <c r="T191" t="n">
        <v>0</v>
      </c>
      <c r="U191" t="n">
        <v>0</v>
      </c>
      <c r="V191" t="inlineStr">
        <is>
          <t>Viettri Paper Joint Stock Co</t>
        </is>
      </c>
    </row>
    <row r="192">
      <c r="A192" t="inlineStr">
        <is>
          <t>LAW</t>
        </is>
      </c>
      <c r="B192" t="inlineStr">
        <is>
          <t>UPCOM</t>
        </is>
      </c>
      <c r="C192" t="inlineStr">
        <is>
          <t>Đầu tư công &amp; Xây dựng</t>
        </is>
      </c>
      <c r="D192" t="inlineStr">
        <is>
          <t>Micro / Kém TK</t>
        </is>
      </c>
      <c r="E192" t="n">
        <v>19.4</v>
      </c>
      <c r="F192" t="n">
        <v>0.00776</v>
      </c>
      <c r="G192" t="n">
        <v>0</v>
      </c>
      <c r="H192" t="n">
        <v>0</v>
      </c>
      <c r="I192" t="n">
        <v>-25.0965250965251</v>
      </c>
      <c r="J192" t="n">
        <v>-21.7741935483871</v>
      </c>
      <c r="K192" t="n">
        <v>1.685667468535369</v>
      </c>
      <c r="L192" t="n">
        <v>0.3961180431768667</v>
      </c>
      <c r="M192" t="n">
        <v>43.87848060912847</v>
      </c>
      <c r="N192" t="n">
        <v>0</v>
      </c>
      <c r="O192" t="n">
        <v>0</v>
      </c>
      <c r="P192" t="n">
        <v>22.17</v>
      </c>
      <c r="Q192" t="n">
        <v>18.14</v>
      </c>
      <c r="R192" t="inlineStr">
        <is>
          <t>🟢 VÙNG MUA CHUẨN</t>
        </is>
      </c>
      <c r="S192" t="b">
        <v>0</v>
      </c>
      <c r="T192" t="n">
        <v>0</v>
      </c>
      <c r="U192" t="n">
        <v>0</v>
      </c>
      <c r="V192" t="inlineStr">
        <is>
          <t>Long An Water Supply Sewerage Joint Stock Co</t>
        </is>
      </c>
    </row>
    <row r="193">
      <c r="A193" t="inlineStr">
        <is>
          <t>TDB</t>
        </is>
      </c>
      <c r="B193" t="inlineStr">
        <is>
          <t>UPCOM</t>
        </is>
      </c>
      <c r="C193" t="inlineStr">
        <is>
          <t>Điện &amp; Năng lượng</t>
        </is>
      </c>
      <c r="D193" t="inlineStr">
        <is>
          <t>Micro / Kém TK</t>
        </is>
      </c>
      <c r="E193" t="n">
        <v>39</v>
      </c>
      <c r="F193" t="n">
        <v>0.0078</v>
      </c>
      <c r="G193" t="n">
        <v>-0.7633587786259541</v>
      </c>
      <c r="H193" t="n">
        <v>-1.265822784810127</v>
      </c>
      <c r="I193" t="n">
        <v>-1.265822784810127</v>
      </c>
      <c r="J193" t="n">
        <v>0</v>
      </c>
      <c r="K193" t="n">
        <v>0.4198446837252423</v>
      </c>
      <c r="L193" t="n">
        <v>0.1388888888888889</v>
      </c>
      <c r="M193" t="n">
        <v>42.95941909184127</v>
      </c>
      <c r="N193" t="n">
        <v>0</v>
      </c>
      <c r="O193" t="n">
        <v>0</v>
      </c>
      <c r="P193" t="n">
        <v>41.78</v>
      </c>
      <c r="Q193" t="n">
        <v>37.74</v>
      </c>
      <c r="R193" t="inlineStr">
        <is>
          <t>🟢 VÙNG MUA CHUẨN</t>
        </is>
      </c>
      <c r="S193" t="b">
        <v>0</v>
      </c>
      <c r="T193" t="n">
        <v>0</v>
      </c>
      <c r="U193" t="n">
        <v>0</v>
      </c>
      <c r="V193" t="inlineStr">
        <is>
          <t>Dinh Binh Hydro Power Joint Stock Co</t>
        </is>
      </c>
    </row>
    <row r="194">
      <c r="A194" t="inlineStr">
        <is>
          <t>MAS</t>
        </is>
      </c>
      <c r="B194" t="inlineStr">
        <is>
          <t>HNX</t>
        </is>
      </c>
      <c r="C194" t="inlineStr">
        <is>
          <t>Cảng biển &amp; Vận tải</t>
        </is>
      </c>
      <c r="D194" t="inlineStr">
        <is>
          <t>Micro / Kém TK</t>
        </is>
      </c>
      <c r="E194" t="n">
        <v>38.9</v>
      </c>
      <c r="F194" t="n">
        <v>0.0078189</v>
      </c>
      <c r="G194" t="n">
        <v>0</v>
      </c>
      <c r="H194" t="n">
        <v>-4.187192118226601</v>
      </c>
      <c r="I194" t="n">
        <v>27.12418300653595</v>
      </c>
      <c r="J194" t="n">
        <v>11.7816091954023</v>
      </c>
      <c r="K194" t="n">
        <v>-2.501524649691232</v>
      </c>
      <c r="L194" t="n">
        <v>0.2862432355454286</v>
      </c>
      <c r="M194" t="n">
        <v>61.0649482526847</v>
      </c>
      <c r="N194" t="n">
        <v>22.47697150486271</v>
      </c>
      <c r="O194" t="n">
        <v>17.422957618832</v>
      </c>
      <c r="P194" t="n">
        <v>44.46</v>
      </c>
      <c r="Q194" t="n">
        <v>36.37</v>
      </c>
      <c r="R194" t="inlineStr">
        <is>
          <t>🟢 VÙNG MUA CHUẨN</t>
        </is>
      </c>
      <c r="S194" t="b">
        <v>1</v>
      </c>
      <c r="T194" t="n">
        <v>0</v>
      </c>
      <c r="U194" t="n">
        <v>0</v>
      </c>
      <c r="V194" t="inlineStr">
        <is>
          <t>Danang Airport Service JSC</t>
        </is>
      </c>
    </row>
    <row r="195">
      <c r="A195" t="inlineStr">
        <is>
          <t>PLE</t>
        </is>
      </c>
      <c r="B195" t="inlineStr">
        <is>
          <t>UPCOM</t>
        </is>
      </c>
      <c r="C195" t="inlineStr">
        <is>
          <t>Dầu khí &amp; Năng lượng</t>
        </is>
      </c>
      <c r="D195" t="inlineStr">
        <is>
          <t>Micro / Kém TK</t>
        </is>
      </c>
      <c r="E195" t="n">
        <v>40</v>
      </c>
      <c r="F195" t="n">
        <v>0.008</v>
      </c>
      <c r="G195" t="n">
        <v>0</v>
      </c>
      <c r="H195" t="n">
        <v>-36</v>
      </c>
      <c r="I195" t="n">
        <v>-36</v>
      </c>
      <c r="J195" t="n">
        <v>-36</v>
      </c>
      <c r="K195" t="n">
        <v>-34.31433253146463</v>
      </c>
      <c r="L195" t="n">
        <v>0.2405291641611546</v>
      </c>
      <c r="M195" t="n">
        <v>49.37234062425741</v>
      </c>
      <c r="N195" t="n">
        <v>0</v>
      </c>
      <c r="O195" t="n">
        <v>0</v>
      </c>
      <c r="P195" t="n">
        <v>45.72</v>
      </c>
      <c r="Q195" t="n">
        <v>37.4</v>
      </c>
      <c r="R195" t="inlineStr">
        <is>
          <t>🟢 VÙNG MUA CHUẨN</t>
        </is>
      </c>
      <c r="S195" t="b">
        <v>0</v>
      </c>
      <c r="T195" t="n">
        <v>0</v>
      </c>
      <c r="U195" t="n">
        <v>0</v>
      </c>
      <c r="V195" t="inlineStr">
        <is>
          <t>Petrolimex Engineering Joint Stock Co</t>
        </is>
      </c>
    </row>
    <row r="196">
      <c r="A196" t="inlineStr">
        <is>
          <t>SD2</t>
        </is>
      </c>
      <c r="B196" t="inlineStr">
        <is>
          <t>UPCOM</t>
        </is>
      </c>
      <c r="C196" t="inlineStr">
        <is>
          <t>Đầu tư công &amp; Xây dựng</t>
        </is>
      </c>
      <c r="D196" t="inlineStr">
        <is>
          <t>Micro / Kém TK</t>
        </is>
      </c>
      <c r="E196" t="n">
        <v>4</v>
      </c>
      <c r="F196" t="n">
        <v>0.008</v>
      </c>
      <c r="G196" t="n">
        <v>0</v>
      </c>
      <c r="H196" t="n">
        <v>0</v>
      </c>
      <c r="I196" t="n">
        <v>-2.439024390243902</v>
      </c>
      <c r="J196" t="n">
        <v>-4.761904761904762</v>
      </c>
      <c r="K196" t="n">
        <v>1.685667468535369</v>
      </c>
      <c r="L196" t="n">
        <v>1.834862385321101</v>
      </c>
      <c r="M196" t="n">
        <v>41.24669319401517</v>
      </c>
      <c r="N196" t="n">
        <v>0</v>
      </c>
      <c r="O196" t="n">
        <v>0</v>
      </c>
      <c r="P196" t="n">
        <v>4.57</v>
      </c>
      <c r="Q196" t="n">
        <v>3.74</v>
      </c>
      <c r="R196" t="inlineStr">
        <is>
          <t>🟢 VÙNG MUA CHUẨN</t>
        </is>
      </c>
      <c r="S196" t="b">
        <v>0</v>
      </c>
      <c r="T196" t="n">
        <v>0</v>
      </c>
      <c r="U196" t="n">
        <v>0</v>
      </c>
      <c r="V196" t="inlineStr">
        <is>
          <t>Song Da 2 JSC</t>
        </is>
      </c>
    </row>
    <row r="197">
      <c r="A197" t="inlineStr">
        <is>
          <t>NBP</t>
        </is>
      </c>
      <c r="B197" t="inlineStr">
        <is>
          <t>HNX</t>
        </is>
      </c>
      <c r="C197" t="inlineStr">
        <is>
          <t>Điện &amp; Năng lượng</t>
        </is>
      </c>
      <c r="D197" t="inlineStr">
        <is>
          <t>Micro / Kém TK</t>
        </is>
      </c>
      <c r="E197" t="n">
        <v>7.3</v>
      </c>
      <c r="F197" t="n">
        <v>0.008030000000000001</v>
      </c>
      <c r="G197" t="n">
        <v>5.797101449275362</v>
      </c>
      <c r="H197" t="n">
        <v>4.285714285714286</v>
      </c>
      <c r="I197" t="n">
        <v>1.388888888888889</v>
      </c>
      <c r="J197" t="n">
        <v>-2.666666666666667</v>
      </c>
      <c r="K197" t="n">
        <v>5.971381754249655</v>
      </c>
      <c r="L197" t="n">
        <v>0.4740357681534152</v>
      </c>
      <c r="M197" t="n">
        <v>50.81371398215435</v>
      </c>
      <c r="N197" t="n">
        <v>5.458683857482887</v>
      </c>
      <c r="O197" t="n">
        <v>7.669144255141471</v>
      </c>
      <c r="P197" t="n">
        <v>8.34</v>
      </c>
      <c r="Q197" t="n">
        <v>6.83</v>
      </c>
      <c r="R197" t="inlineStr">
        <is>
          <t>⚠️ KÉO CAO (&gt;5%)</t>
        </is>
      </c>
      <c r="S197" t="b">
        <v>0</v>
      </c>
      <c r="T197" t="n">
        <v>0</v>
      </c>
      <c r="U197" t="n">
        <v>0</v>
      </c>
      <c r="V197" t="inlineStr">
        <is>
          <t>Ninh Binh Thermal Power JSC</t>
        </is>
      </c>
    </row>
    <row r="198">
      <c r="A198" t="inlineStr">
        <is>
          <t>VNA</t>
        </is>
      </c>
      <c r="B198" t="inlineStr">
        <is>
          <t>UPCOM</t>
        </is>
      </c>
      <c r="C198" t="inlineStr">
        <is>
          <t>Cảng biển &amp; Vận tải</t>
        </is>
      </c>
      <c r="D198" t="inlineStr">
        <is>
          <t>Micro / Kém TK</t>
        </is>
      </c>
      <c r="E198" t="n">
        <v>13.5</v>
      </c>
      <c r="F198" t="n">
        <v>0.008113499999999999</v>
      </c>
      <c r="G198" t="n">
        <v>1.503759398496241</v>
      </c>
      <c r="H198" t="n">
        <v>1.503759398496241</v>
      </c>
      <c r="I198" t="n">
        <v>-0.7352941176470589</v>
      </c>
      <c r="J198" t="n">
        <v>-5.594405594405594</v>
      </c>
      <c r="K198" t="n">
        <v>3.189426867031609</v>
      </c>
      <c r="L198" t="n">
        <v>0.5445813700616166</v>
      </c>
      <c r="M198" t="n">
        <v>48.02046713480608</v>
      </c>
      <c r="N198" t="n">
        <v>0</v>
      </c>
      <c r="O198" t="n">
        <v>0</v>
      </c>
      <c r="P198" t="n">
        <v>14.69</v>
      </c>
      <c r="Q198" t="n">
        <v>12.96</v>
      </c>
      <c r="R198" t="inlineStr">
        <is>
          <t>🟢 VÙNG MUA CHUẨN</t>
        </is>
      </c>
      <c r="S198" t="b">
        <v>0</v>
      </c>
      <c r="T198" t="n">
        <v>0</v>
      </c>
      <c r="U198" t="n">
        <v>0</v>
      </c>
      <c r="V198" t="inlineStr">
        <is>
          <t>Vinaship Joint Stock Company</t>
        </is>
      </c>
    </row>
    <row r="199">
      <c r="A199" t="inlineStr">
        <is>
          <t>CPC</t>
        </is>
      </c>
      <c r="B199" t="inlineStr">
        <is>
          <t>HNX</t>
        </is>
      </c>
      <c r="C199" t="inlineStr">
        <is>
          <t>Hóa chất &amp; Chế biến</t>
        </is>
      </c>
      <c r="D199" t="inlineStr">
        <is>
          <t>Micro / Kém TK</t>
        </is>
      </c>
      <c r="E199" t="n">
        <v>15.8</v>
      </c>
      <c r="F199" t="n">
        <v>0.0063358</v>
      </c>
      <c r="G199" t="n">
        <v>-1.25</v>
      </c>
      <c r="H199" t="n">
        <v>-0.6289308176100629</v>
      </c>
      <c r="I199" t="n">
        <v>-5.952380952380953</v>
      </c>
      <c r="J199" t="n">
        <v>-0.6289308176100629</v>
      </c>
      <c r="K199" t="n">
        <v>1.056736650925306</v>
      </c>
      <c r="L199" t="n">
        <v>0.8909131304154575</v>
      </c>
      <c r="M199" t="n">
        <v>45.87987049113908</v>
      </c>
      <c r="N199" t="n">
        <v>7.982473721115507</v>
      </c>
      <c r="O199" t="n">
        <v>8.97654993848654</v>
      </c>
      <c r="P199" t="n">
        <v>18.06</v>
      </c>
      <c r="Q199" t="n">
        <v>14.77</v>
      </c>
      <c r="R199" t="inlineStr">
        <is>
          <t>🟢 VÙNG MUA CHUẨN</t>
        </is>
      </c>
      <c r="S199" t="b">
        <v>0</v>
      </c>
      <c r="T199" t="n">
        <v>0</v>
      </c>
      <c r="U199" t="n">
        <v>0</v>
      </c>
      <c r="V199" t="inlineStr">
        <is>
          <t>Can Tho Pesticides JSC</t>
        </is>
      </c>
    </row>
    <row r="200">
      <c r="A200" t="inlineStr">
        <is>
          <t>BHA</t>
        </is>
      </c>
      <c r="B200" t="inlineStr">
        <is>
          <t>UPCOM</t>
        </is>
      </c>
      <c r="C200" t="inlineStr">
        <is>
          <t>Đầu tư công &amp; Xây dựng</t>
        </is>
      </c>
      <c r="D200" t="inlineStr">
        <is>
          <t>Micro / Kém TK</t>
        </is>
      </c>
      <c r="E200" t="n">
        <v>20.6</v>
      </c>
      <c r="F200" t="n">
        <v>0.008240000000000001</v>
      </c>
      <c r="G200" t="n">
        <v>0</v>
      </c>
      <c r="H200" t="n">
        <v>0</v>
      </c>
      <c r="I200" t="n">
        <v>-0.4830917874396135</v>
      </c>
      <c r="J200" t="n">
        <v>-4.186046511627907</v>
      </c>
      <c r="K200" t="n">
        <v>1.685667468535369</v>
      </c>
      <c r="L200" t="n">
        <v>0.303030303030303</v>
      </c>
      <c r="M200" t="n">
        <v>41.88134189707313</v>
      </c>
      <c r="N200" t="n">
        <v>0</v>
      </c>
      <c r="O200" t="n">
        <v>0</v>
      </c>
      <c r="P200" t="n">
        <v>22.07</v>
      </c>
      <c r="Q200" t="n">
        <v>19.93</v>
      </c>
      <c r="R200" t="inlineStr">
        <is>
          <t>🟢 VÙNG MUA CHUẨN</t>
        </is>
      </c>
      <c r="S200" t="b">
        <v>0</v>
      </c>
      <c r="T200" t="n">
        <v>0</v>
      </c>
      <c r="U200" t="n">
        <v>0</v>
      </c>
      <c r="V200" t="inlineStr">
        <is>
          <t>Bac Ha Hydropower JSC</t>
        </is>
      </c>
    </row>
    <row r="201">
      <c r="A201" t="inlineStr">
        <is>
          <t>NVP</t>
        </is>
      </c>
      <c r="B201" t="inlineStr">
        <is>
          <t>UPCOM</t>
        </is>
      </c>
      <c r="C201" t="inlineStr">
        <is>
          <t>Điện &amp; Năng lượng</t>
        </is>
      </c>
      <c r="D201" t="inlineStr">
        <is>
          <t>Micro / Kém TK</t>
        </is>
      </c>
      <c r="E201" t="n">
        <v>10.5</v>
      </c>
      <c r="F201" t="n">
        <v>0.008399999999999999</v>
      </c>
      <c r="G201" t="n">
        <v>0</v>
      </c>
      <c r="H201" t="n">
        <v>-3.669724770642202</v>
      </c>
      <c r="I201" t="n">
        <v>-12.5</v>
      </c>
      <c r="J201" t="n">
        <v>-79.41176470588235</v>
      </c>
      <c r="K201" t="n">
        <v>-1.984057302106833</v>
      </c>
      <c r="L201" t="n">
        <v>1.499812523434571</v>
      </c>
      <c r="M201" t="n">
        <v>37.5813291340946</v>
      </c>
      <c r="N201" t="n">
        <v>0</v>
      </c>
      <c r="O201" t="n">
        <v>0</v>
      </c>
      <c r="P201" t="n">
        <v>12</v>
      </c>
      <c r="Q201" t="n">
        <v>9.82</v>
      </c>
      <c r="R201" t="inlineStr">
        <is>
          <t>🟢 VÙNG MUA CHUẨN</t>
        </is>
      </c>
      <c r="S201" t="b">
        <v>0</v>
      </c>
      <c r="T201" t="n">
        <v>0</v>
      </c>
      <c r="U201" t="n">
        <v>0</v>
      </c>
      <c r="V201" t="inlineStr">
        <is>
          <t>Vinh Phuc Water Supply Joint Stock Co</t>
        </is>
      </c>
    </row>
    <row r="202">
      <c r="A202" t="inlineStr">
        <is>
          <t>BSD</t>
        </is>
      </c>
      <c r="B202" t="inlineStr">
        <is>
          <t>UPCOM</t>
        </is>
      </c>
      <c r="C202" t="inlineStr">
        <is>
          <t>Thực phẩm &amp; Tiêu dùng</t>
        </is>
      </c>
      <c r="D202" t="inlineStr">
        <is>
          <t>Micro / Kém TK</t>
        </is>
      </c>
      <c r="E202" t="n">
        <v>17</v>
      </c>
      <c r="F202" t="n">
        <v>0.008500000000000001</v>
      </c>
      <c r="G202" t="n">
        <v>0</v>
      </c>
      <c r="H202" t="n">
        <v>0</v>
      </c>
      <c r="I202" t="n">
        <v>3.03030303030303</v>
      </c>
      <c r="J202" t="n">
        <v>12.58278145695364</v>
      </c>
      <c r="K202" t="n">
        <v>1.685667468535369</v>
      </c>
      <c r="L202" t="n">
        <v>2.081598667776853</v>
      </c>
      <c r="M202" t="n">
        <v>53.19852068933433</v>
      </c>
      <c r="N202" t="n">
        <v>0</v>
      </c>
      <c r="O202" t="n">
        <v>0</v>
      </c>
      <c r="P202" t="n">
        <v>19.43</v>
      </c>
      <c r="Q202" t="n">
        <v>15.9</v>
      </c>
      <c r="R202" t="inlineStr">
        <is>
          <t>🟢 VÙNG MUA CHUẨN</t>
        </is>
      </c>
      <c r="S202" t="b">
        <v>0</v>
      </c>
      <c r="T202" t="n">
        <v>0</v>
      </c>
      <c r="U202" t="n">
        <v>0</v>
      </c>
      <c r="V202" t="inlineStr">
        <is>
          <t>Sai Gon Dong Xuan Beer Alcohol JSC</t>
        </is>
      </c>
    </row>
    <row r="203">
      <c r="A203" t="inlineStr">
        <is>
          <t>SD4</t>
        </is>
      </c>
      <c r="B203" t="inlineStr">
        <is>
          <t>UPCOM</t>
        </is>
      </c>
      <c r="C203" t="inlineStr">
        <is>
          <t>Đầu tư công &amp; Xây dựng</t>
        </is>
      </c>
      <c r="D203" t="inlineStr">
        <is>
          <t>Micro / Kém TK</t>
        </is>
      </c>
      <c r="E203" t="n">
        <v>2.5</v>
      </c>
      <c r="F203" t="n">
        <v>0.008500000000000001</v>
      </c>
      <c r="G203" t="n">
        <v>-3.846153846153846</v>
      </c>
      <c r="H203" t="n">
        <v>-7.407407407407407</v>
      </c>
      <c r="I203" t="n">
        <v>8.695652173913043</v>
      </c>
      <c r="J203" t="n">
        <v>31.57894736842105</v>
      </c>
      <c r="K203" t="n">
        <v>-5.721739938872038</v>
      </c>
      <c r="L203" t="n">
        <v>1.946639184701706</v>
      </c>
      <c r="M203" t="n">
        <v>57.74098825376</v>
      </c>
      <c r="N203" t="n">
        <v>0</v>
      </c>
      <c r="O203" t="n">
        <v>0</v>
      </c>
      <c r="P203" t="n">
        <v>2.86</v>
      </c>
      <c r="Q203" t="n">
        <v>2.34</v>
      </c>
      <c r="R203" t="inlineStr">
        <is>
          <t>🟢 VÙNG MUA CHUẨN</t>
        </is>
      </c>
      <c r="S203" t="b">
        <v>0</v>
      </c>
      <c r="T203" t="n">
        <v>0</v>
      </c>
      <c r="U203" t="n">
        <v>0</v>
      </c>
      <c r="V203" t="inlineStr">
        <is>
          <t>Song Da No 4 Joint Stock Company</t>
        </is>
      </c>
    </row>
    <row r="204">
      <c r="A204" t="inlineStr">
        <is>
          <t>DP1</t>
        </is>
      </c>
      <c r="B204" t="inlineStr">
        <is>
          <t>UPCOM</t>
        </is>
      </c>
      <c r="C204" t="inlineStr">
        <is>
          <t>Y tế &amp; Dược phẩm</t>
        </is>
      </c>
      <c r="D204" t="inlineStr">
        <is>
          <t>Micro / Kém TK</t>
        </is>
      </c>
      <c r="E204" t="n">
        <v>28.4</v>
      </c>
      <c r="F204" t="n">
        <v>0.00852</v>
      </c>
      <c r="G204" t="n">
        <v>0</v>
      </c>
      <c r="H204" t="n">
        <v>-2.73972602739726</v>
      </c>
      <c r="I204" t="n">
        <v>3.64963503649635</v>
      </c>
      <c r="J204" t="n">
        <v>-3.401360544217687</v>
      </c>
      <c r="K204" t="n">
        <v>-1.054058558861891</v>
      </c>
      <c r="L204" t="n">
        <v>0.1509130237939534</v>
      </c>
      <c r="M204" t="n">
        <v>46.02152866811107</v>
      </c>
      <c r="N204" t="n">
        <v>0</v>
      </c>
      <c r="O204" t="n">
        <v>0</v>
      </c>
      <c r="P204" t="n">
        <v>30.72</v>
      </c>
      <c r="Q204" t="n">
        <v>27.35</v>
      </c>
      <c r="R204" t="inlineStr">
        <is>
          <t>🟢 VÙNG MUA CHUẨN</t>
        </is>
      </c>
      <c r="S204" t="b">
        <v>0</v>
      </c>
      <c r="T204" t="n">
        <v>0</v>
      </c>
      <c r="U204" t="n">
        <v>0</v>
      </c>
      <c r="V204" t="inlineStr">
        <is>
          <t>Central Pharmaceutical CPC1.JSC</t>
        </is>
      </c>
    </row>
    <row r="205">
      <c r="A205" t="inlineStr">
        <is>
          <t>MLS</t>
        </is>
      </c>
      <c r="B205" t="inlineStr">
        <is>
          <t>UPCOM</t>
        </is>
      </c>
      <c r="C205" t="inlineStr">
        <is>
          <t>Hóa chất &amp; Chế biến</t>
        </is>
      </c>
      <c r="D205" t="inlineStr">
        <is>
          <t>Micro / Kém TK</t>
        </is>
      </c>
      <c r="E205" t="n">
        <v>13.9</v>
      </c>
      <c r="F205" t="n">
        <v>0.008520700000000001</v>
      </c>
      <c r="G205" t="n">
        <v>-9.15032679738562</v>
      </c>
      <c r="H205" t="n">
        <v>-9.15032679738562</v>
      </c>
      <c r="I205" t="n">
        <v>-7.947019867549669</v>
      </c>
      <c r="J205" t="n">
        <v>-12.57861635220126</v>
      </c>
      <c r="K205" t="n">
        <v>-7.464659328850251</v>
      </c>
      <c r="L205" t="n">
        <v>1.570184426229508</v>
      </c>
      <c r="M205" t="n">
        <v>38.42102504801183</v>
      </c>
      <c r="N205" t="n">
        <v>0</v>
      </c>
      <c r="O205" t="n">
        <v>0</v>
      </c>
      <c r="P205" t="n">
        <v>15.89</v>
      </c>
      <c r="Q205" t="n">
        <v>13</v>
      </c>
      <c r="R205" t="inlineStr">
        <is>
          <t>🟢 VÙNG MUA CHUẨN</t>
        </is>
      </c>
      <c r="S205" t="b">
        <v>0</v>
      </c>
      <c r="T205" t="n">
        <v>0</v>
      </c>
      <c r="U205" t="n">
        <v>0</v>
      </c>
      <c r="V205" t="inlineStr">
        <is>
          <t>Mitraco Livestock JSC</t>
        </is>
      </c>
    </row>
    <row r="206">
      <c r="A206" t="inlineStr">
        <is>
          <t>CCA</t>
        </is>
      </c>
      <c r="B206" t="inlineStr">
        <is>
          <t>UPCOM</t>
        </is>
      </c>
      <c r="C206" t="inlineStr">
        <is>
          <t>Thực phẩm &amp; Tiêu dùng</t>
        </is>
      </c>
      <c r="D206" t="inlineStr">
        <is>
          <t>Micro / Kém TK</t>
        </is>
      </c>
      <c r="E206" t="n">
        <v>14.3</v>
      </c>
      <c r="F206" t="n">
        <v>0.0086944</v>
      </c>
      <c r="G206" t="n">
        <v>2.142857142857143</v>
      </c>
      <c r="H206" t="n">
        <v>2.142857142857143</v>
      </c>
      <c r="I206" t="n">
        <v>10</v>
      </c>
      <c r="J206" t="n">
        <v>19.16666666666667</v>
      </c>
      <c r="K206" t="n">
        <v>3.828524611392512</v>
      </c>
      <c r="L206" t="n">
        <v>1.802549659057219</v>
      </c>
      <c r="M206" t="n">
        <v>57.6123481511872</v>
      </c>
      <c r="N206" t="n">
        <v>0</v>
      </c>
      <c r="O206" t="n">
        <v>0</v>
      </c>
      <c r="P206" t="n">
        <v>16.3</v>
      </c>
      <c r="Q206" t="n">
        <v>13.39</v>
      </c>
      <c r="R206" t="inlineStr">
        <is>
          <t>🟢 VÙNG MUA CHUẨN</t>
        </is>
      </c>
      <c r="S206" t="b">
        <v>0</v>
      </c>
      <c r="T206" t="n">
        <v>0</v>
      </c>
      <c r="U206" t="n">
        <v>0</v>
      </c>
      <c r="V206" t="inlineStr">
        <is>
          <t>Can Tho Import Export Seafood Joint Stock Co</t>
        </is>
      </c>
    </row>
    <row r="207">
      <c r="A207" t="inlineStr">
        <is>
          <t>BWS</t>
        </is>
      </c>
      <c r="B207" t="inlineStr">
        <is>
          <t>UPCOM</t>
        </is>
      </c>
      <c r="C207" t="inlineStr">
        <is>
          <t>Điện &amp; Năng lượng</t>
        </is>
      </c>
      <c r="D207" t="inlineStr">
        <is>
          <t>Mid-Cap (Dòng tiền)</t>
        </is>
      </c>
      <c r="E207" t="n">
        <v>29</v>
      </c>
      <c r="F207" t="n">
        <v>0.008699999999999999</v>
      </c>
      <c r="G207" t="n">
        <v>-1.694915254237288</v>
      </c>
      <c r="H207" t="n">
        <v>-1.023890784982935</v>
      </c>
      <c r="I207" t="n">
        <v>-0.3436426116838488</v>
      </c>
      <c r="J207" t="n">
        <v>-12.65060240963855</v>
      </c>
      <c r="K207" t="n">
        <v>0.6617766835524339</v>
      </c>
      <c r="L207" t="n">
        <v>0.09502391435177854</v>
      </c>
      <c r="M207" t="n">
        <v>43.0986651772639</v>
      </c>
      <c r="N207" t="n">
        <v>0</v>
      </c>
      <c r="O207" t="n">
        <v>0</v>
      </c>
      <c r="P207" t="n">
        <v>31.1</v>
      </c>
      <c r="Q207" t="n">
        <v>28.05</v>
      </c>
      <c r="R207" t="inlineStr">
        <is>
          <t>🟢 VÙNG MUA CHUẨN</t>
        </is>
      </c>
      <c r="S207" t="b">
        <v>0</v>
      </c>
      <c r="T207" t="n">
        <v>0</v>
      </c>
      <c r="U207" t="n">
        <v>0</v>
      </c>
      <c r="V207" t="inlineStr">
        <is>
          <t>Ba Ria - Vung Tau Water Supply Joint Stock Co</t>
        </is>
      </c>
    </row>
    <row r="208">
      <c r="A208" t="inlineStr">
        <is>
          <t>SKN</t>
        </is>
      </c>
      <c r="B208" t="inlineStr">
        <is>
          <t>UPCOM</t>
        </is>
      </c>
      <c r="C208" t="inlineStr">
        <is>
          <t>Thực phẩm &amp; Tiêu dùng</t>
        </is>
      </c>
      <c r="D208" t="inlineStr">
        <is>
          <t>Micro / Kém TK</t>
        </is>
      </c>
      <c r="E208" t="n">
        <v>7.4</v>
      </c>
      <c r="F208" t="n">
        <v>0.008880000000000001</v>
      </c>
      <c r="G208" t="n">
        <v>-11.9047619047619</v>
      </c>
      <c r="H208" t="n">
        <v>-8.641975308641975</v>
      </c>
      <c r="I208" t="n">
        <v>2.777777777777778</v>
      </c>
      <c r="J208" t="n">
        <v>5.714285714285714</v>
      </c>
      <c r="K208" t="n">
        <v>-6.956307840106605</v>
      </c>
      <c r="L208" t="n">
        <v>2.142857142857143</v>
      </c>
      <c r="M208" t="n">
        <v>46.8563467335207</v>
      </c>
      <c r="N208" t="n">
        <v>0</v>
      </c>
      <c r="O208" t="n">
        <v>0</v>
      </c>
      <c r="P208" t="n">
        <v>8.460000000000001</v>
      </c>
      <c r="Q208" t="n">
        <v>6.92</v>
      </c>
      <c r="R208" t="inlineStr">
        <is>
          <t>🟢 VÙNG MUA CHUẨN</t>
        </is>
      </c>
      <c r="S208" t="b">
        <v>0</v>
      </c>
      <c r="T208" t="n">
        <v>0</v>
      </c>
      <c r="U208" t="n">
        <v>0</v>
      </c>
      <c r="V208" t="inlineStr">
        <is>
          <t>Sanna Khanh Hoa Beverage Joint Stock Co</t>
        </is>
      </c>
    </row>
    <row r="209">
      <c r="A209" t="inlineStr">
        <is>
          <t>TPC</t>
        </is>
      </c>
      <c r="B209" t="inlineStr">
        <is>
          <t>HOSE</t>
        </is>
      </c>
      <c r="C209" t="inlineStr">
        <is>
          <t>Hóa chất &amp; Phân bón</t>
        </is>
      </c>
      <c r="D209" t="inlineStr">
        <is>
          <t>Micro / Kém TK</t>
        </is>
      </c>
      <c r="E209" t="n">
        <v>10.8</v>
      </c>
      <c r="F209" t="n">
        <v>0.0081216</v>
      </c>
      <c r="G209" t="n">
        <v>6.403940886699508</v>
      </c>
      <c r="H209" t="n">
        <v>38.996138996139</v>
      </c>
      <c r="I209" t="n">
        <v>-20</v>
      </c>
      <c r="J209" t="n">
        <v>12.5</v>
      </c>
      <c r="K209" t="n">
        <v>40.68180646467437</v>
      </c>
      <c r="L209" t="n">
        <v>0.1961756189184254</v>
      </c>
      <c r="M209" t="n">
        <v>50.52410872393035</v>
      </c>
      <c r="N209" t="n">
        <v>11.19745593801088</v>
      </c>
      <c r="O209" t="n">
        <v>6.34608944594661</v>
      </c>
      <c r="P209" t="n">
        <v>12.34</v>
      </c>
      <c r="Q209" t="n">
        <v>10.1</v>
      </c>
      <c r="R209" t="inlineStr">
        <is>
          <t>⚠️ KÉO CAO (&gt;5%)</t>
        </is>
      </c>
      <c r="S209" t="b">
        <v>0</v>
      </c>
      <c r="T209" t="n">
        <v>0</v>
      </c>
      <c r="U209" t="n">
        <v>0</v>
      </c>
      <c r="V209" t="inlineStr">
        <is>
          <t>CÔNG TY CỔ PHẦN NHỰA TÂN ĐẠI HƯNG</t>
        </is>
      </c>
    </row>
    <row r="210">
      <c r="A210" t="inlineStr">
        <is>
          <t>C22</t>
        </is>
      </c>
      <c r="B210" t="inlineStr">
        <is>
          <t>UPCOM</t>
        </is>
      </c>
      <c r="C210" t="inlineStr">
        <is>
          <t>Thực phẩm &amp; Tiêu dùng</t>
        </is>
      </c>
      <c r="D210" t="inlineStr">
        <is>
          <t>Micro / Kém TK</t>
        </is>
      </c>
      <c r="E210" t="n">
        <v>15.9</v>
      </c>
      <c r="F210" t="n">
        <v>0.00636</v>
      </c>
      <c r="G210" t="n">
        <v>-3.636363636363636</v>
      </c>
      <c r="H210" t="n">
        <v>-3.636363636363636</v>
      </c>
      <c r="I210" t="n">
        <v>-0.625</v>
      </c>
      <c r="J210" t="n">
        <v>-6.470588235294118</v>
      </c>
      <c r="K210" t="n">
        <v>-1.950696167828267</v>
      </c>
      <c r="L210" t="n">
        <v>0.5925048141016146</v>
      </c>
      <c r="M210" t="n">
        <v>46.90310332190306</v>
      </c>
      <c r="N210" t="n">
        <v>0</v>
      </c>
      <c r="O210" t="n">
        <v>0</v>
      </c>
      <c r="P210" t="n">
        <v>18.17</v>
      </c>
      <c r="Q210" t="n">
        <v>14.87</v>
      </c>
      <c r="R210" t="inlineStr">
        <is>
          <t>🟢 VÙNG MUA CHUẨN</t>
        </is>
      </c>
      <c r="S210" t="b">
        <v>0</v>
      </c>
      <c r="T210" t="n">
        <v>0</v>
      </c>
      <c r="U210" t="n">
        <v>0</v>
      </c>
      <c r="V210" t="inlineStr">
        <is>
          <t>22 Joint Stock Co</t>
        </is>
      </c>
    </row>
    <row r="211">
      <c r="A211" t="inlineStr">
        <is>
          <t>IDV</t>
        </is>
      </c>
      <c r="B211" t="inlineStr">
        <is>
          <t>HNX</t>
        </is>
      </c>
      <c r="C211" t="inlineStr">
        <is>
          <t>Bất động sản Dân dụng</t>
        </is>
      </c>
      <c r="D211" t="inlineStr">
        <is>
          <t>Micro / Kém TK</t>
        </is>
      </c>
      <c r="E211" t="n">
        <v>21.3</v>
      </c>
      <c r="F211" t="n">
        <v>0.00639</v>
      </c>
      <c r="G211" t="n">
        <v>0</v>
      </c>
      <c r="H211" t="n">
        <v>0.4716981132075472</v>
      </c>
      <c r="I211" t="n">
        <v>0.4716981132075472</v>
      </c>
      <c r="J211" t="n">
        <v>0</v>
      </c>
      <c r="K211" t="n">
        <v>2.157365581742916</v>
      </c>
      <c r="L211" t="n">
        <v>0.09385852391828059</v>
      </c>
      <c r="M211" t="n">
        <v>51.69453893827541</v>
      </c>
      <c r="N211" t="n">
        <v>6.37253174343553</v>
      </c>
      <c r="O211" t="n">
        <v>16.9983480240073</v>
      </c>
      <c r="P211" t="n">
        <v>22.96</v>
      </c>
      <c r="Q211" t="n">
        <v>20.55</v>
      </c>
      <c r="R211" t="inlineStr">
        <is>
          <t>🟢 VÙNG MUA CHUẨN</t>
        </is>
      </c>
      <c r="S211" t="b">
        <v>0</v>
      </c>
      <c r="T211" t="n">
        <v>0</v>
      </c>
      <c r="U211" t="n">
        <v>0</v>
      </c>
      <c r="V211" t="inlineStr">
        <is>
          <t>Vinh Phuc Infrastructure Development JSC</t>
        </is>
      </c>
    </row>
    <row r="212">
      <c r="A212" t="inlineStr">
        <is>
          <t>PIT</t>
        </is>
      </c>
      <c r="B212" t="inlineStr">
        <is>
          <t>HOSE</t>
        </is>
      </c>
      <c r="C212" t="inlineStr">
        <is>
          <t>Dầu khí &amp; Năng lượng</t>
        </is>
      </c>
      <c r="D212" t="inlineStr">
        <is>
          <t>Micro / Kém TK</t>
        </is>
      </c>
      <c r="E212" t="n">
        <v>6.89</v>
      </c>
      <c r="F212" t="n">
        <v>0.00649727</v>
      </c>
      <c r="G212" t="n">
        <v>0.8784773060029283</v>
      </c>
      <c r="H212" t="n">
        <v>-2.407932011331445</v>
      </c>
      <c r="I212" t="n">
        <v>-37.92792792792793</v>
      </c>
      <c r="J212" t="n">
        <v>-8.133333333333333</v>
      </c>
      <c r="K212" t="n">
        <v>-0.7222645427960759</v>
      </c>
      <c r="L212" t="n">
        <v>0.2785326086956522</v>
      </c>
      <c r="M212" t="n">
        <v>37.48342130311825</v>
      </c>
      <c r="N212" t="n">
        <v>0</v>
      </c>
      <c r="O212" t="n">
        <v>-13.9909202104059</v>
      </c>
      <c r="P212" t="n">
        <v>7.88</v>
      </c>
      <c r="Q212" t="n">
        <v>6.44</v>
      </c>
      <c r="R212" t="inlineStr">
        <is>
          <t>🟢 VÙNG MUA CHUẨN</t>
        </is>
      </c>
      <c r="S212" t="b">
        <v>0</v>
      </c>
      <c r="T212" t="n">
        <v>0</v>
      </c>
      <c r="U212" t="n">
        <v>0</v>
      </c>
      <c r="V212" t="inlineStr">
        <is>
          <t>CÔNG TY CỔ PHẦN XUẤT NHẬP KHẨU PETROLIMEX</t>
        </is>
      </c>
    </row>
    <row r="213">
      <c r="A213" t="inlineStr">
        <is>
          <t>ALT</t>
        </is>
      </c>
      <c r="B213" t="inlineStr">
        <is>
          <t>HNX</t>
        </is>
      </c>
      <c r="C213" t="inlineStr">
        <is>
          <t>Hóa chất &amp; Chế biến</t>
        </is>
      </c>
      <c r="D213" t="inlineStr">
        <is>
          <t>Micro / Kém TK</t>
        </is>
      </c>
      <c r="E213" t="n">
        <v>13</v>
      </c>
      <c r="F213" t="n">
        <v>0.0065</v>
      </c>
      <c r="G213" t="n">
        <v>0</v>
      </c>
      <c r="H213" t="n">
        <v>1.5625</v>
      </c>
      <c r="I213" t="n">
        <v>-1.515151515151515</v>
      </c>
      <c r="J213" t="n">
        <v>4</v>
      </c>
      <c r="K213" t="n">
        <v>3.248167468535369</v>
      </c>
      <c r="L213" t="n">
        <v>0.04672416854342077</v>
      </c>
      <c r="M213" t="n">
        <v>47.81311233406849</v>
      </c>
      <c r="N213" t="n">
        <v>4.921465524603996</v>
      </c>
      <c r="O213" t="n">
        <v>6.74629061250212</v>
      </c>
      <c r="P213" t="n">
        <v>14.86</v>
      </c>
      <c r="Q213" t="n">
        <v>12.16</v>
      </c>
      <c r="R213" t="inlineStr">
        <is>
          <t>🟢 VÙNG MUA CHUẨN</t>
        </is>
      </c>
      <c r="S213" t="b">
        <v>0</v>
      </c>
      <c r="T213" t="n">
        <v>0</v>
      </c>
      <c r="U213" t="n">
        <v>0</v>
      </c>
      <c r="V213" t="inlineStr">
        <is>
          <t>Alta Co.</t>
        </is>
      </c>
    </row>
    <row r="214">
      <c r="A214" t="inlineStr">
        <is>
          <t>CAD</t>
        </is>
      </c>
      <c r="B214" t="inlineStr">
        <is>
          <t>UPCOM</t>
        </is>
      </c>
      <c r="C214" t="inlineStr">
        <is>
          <t>Thực phẩm &amp; Tiêu dùng</t>
        </is>
      </c>
      <c r="D214" t="inlineStr">
        <is>
          <t>Micro / Kém TK</t>
        </is>
      </c>
      <c r="E214" t="n">
        <v>400</v>
      </c>
      <c r="F214" t="n">
        <v>0.00656</v>
      </c>
      <c r="G214" t="n">
        <v>0</v>
      </c>
      <c r="H214" t="n">
        <v>33.33333333333334</v>
      </c>
      <c r="I214" t="n">
        <v>0</v>
      </c>
      <c r="J214" t="n">
        <v>0</v>
      </c>
      <c r="K214" t="n">
        <v>35.01900080186871</v>
      </c>
      <c r="L214" t="n">
        <v>1.131354382963459</v>
      </c>
      <c r="M214" t="n">
        <v>46.03094794160715</v>
      </c>
      <c r="N214" t="n">
        <v>0</v>
      </c>
      <c r="O214" t="n">
        <v>0</v>
      </c>
      <c r="P214" t="n">
        <v>457.2</v>
      </c>
      <c r="Q214" t="n">
        <v>374</v>
      </c>
      <c r="R214" t="inlineStr">
        <is>
          <t>🟢 VÙNG MUA CHUẨN</t>
        </is>
      </c>
      <c r="S214" t="b">
        <v>1</v>
      </c>
      <c r="T214" t="n">
        <v>0</v>
      </c>
      <c r="U214" t="n">
        <v>0</v>
      </c>
      <c r="V214" t="inlineStr">
        <is>
          <t>Cadovimex Seafood Import-Export and Processing Joint Stock Company</t>
        </is>
      </c>
    </row>
    <row r="215">
      <c r="A215" t="inlineStr">
        <is>
          <t>CRV</t>
        </is>
      </c>
      <c r="B215" t="inlineStr">
        <is>
          <t>HOSE</t>
        </is>
      </c>
      <c r="C215" t="inlineStr">
        <is>
          <t>Bất động sản Dân dụng</t>
        </is>
      </c>
      <c r="D215" t="inlineStr">
        <is>
          <t>Large-Cap (Bluechip)</t>
        </is>
      </c>
      <c r="E215" t="n">
        <v>22.2</v>
      </c>
      <c r="F215" t="n">
        <v>0.0067044</v>
      </c>
      <c r="G215" t="n">
        <v>-1.333333333333333</v>
      </c>
      <c r="H215" t="n">
        <v>4.225352112676056</v>
      </c>
      <c r="I215" t="n">
        <v>0.4524886877828054</v>
      </c>
      <c r="J215" t="n">
        <v>-12.77013752455796</v>
      </c>
      <c r="K215" t="n">
        <v>5.911019581211425</v>
      </c>
      <c r="L215" t="n">
        <v>0.1980327868852459</v>
      </c>
      <c r="M215" t="n">
        <v>41.43135838904675</v>
      </c>
      <c r="N215" t="n">
        <v>0</v>
      </c>
      <c r="O215" t="n">
        <v>1.01045893661186</v>
      </c>
      <c r="P215" t="n">
        <v>25.37</v>
      </c>
      <c r="Q215" t="n">
        <v>20.76</v>
      </c>
      <c r="R215" t="inlineStr">
        <is>
          <t>🟢 VÙNG MUA CHUẨN</t>
        </is>
      </c>
      <c r="S215" t="b">
        <v>0</v>
      </c>
      <c r="T215" t="n">
        <v>0</v>
      </c>
      <c r="U215" t="n">
        <v>0</v>
      </c>
      <c r="V215" t="inlineStr">
        <is>
          <t>CRV Real Estate Group Joint Stock Company</t>
        </is>
      </c>
    </row>
    <row r="216">
      <c r="A216" t="inlineStr">
        <is>
          <t>CNT</t>
        </is>
      </c>
      <c r="B216" t="inlineStr">
        <is>
          <t>UPCOM</t>
        </is>
      </c>
      <c r="C216" t="inlineStr">
        <is>
          <t>Bất động sản Dân dụng</t>
        </is>
      </c>
      <c r="D216" t="inlineStr">
        <is>
          <t>Micro / Kém TK</t>
        </is>
      </c>
      <c r="E216" t="n">
        <v>4.9</v>
      </c>
      <c r="F216" t="n">
        <v>0.006762</v>
      </c>
      <c r="G216" t="n">
        <v>0</v>
      </c>
      <c r="H216" t="n">
        <v>0</v>
      </c>
      <c r="I216" t="n">
        <v>-2</v>
      </c>
      <c r="J216" t="n">
        <v>-12.5</v>
      </c>
      <c r="K216" t="n">
        <v>1.685667468535369</v>
      </c>
      <c r="L216" t="n">
        <v>0.7186377128573661</v>
      </c>
      <c r="M216" t="n">
        <v>45.21371908297463</v>
      </c>
      <c r="N216" t="n">
        <v>158.9505371879379</v>
      </c>
      <c r="O216" t="n">
        <v>0.231845641370539</v>
      </c>
      <c r="P216" t="n">
        <v>5.3</v>
      </c>
      <c r="Q216" t="n">
        <v>4.72</v>
      </c>
      <c r="R216" t="inlineStr">
        <is>
          <t>🟢 VÙNG MUA CHUẨN</t>
        </is>
      </c>
      <c r="S216" t="b">
        <v>0</v>
      </c>
      <c r="T216" t="n">
        <v>0</v>
      </c>
      <c r="U216" t="n">
        <v>0</v>
      </c>
      <c r="V216" t="inlineStr">
        <is>
          <t>CNT Group Corp.</t>
        </is>
      </c>
    </row>
    <row r="217">
      <c r="A217" t="inlineStr">
        <is>
          <t>SD5</t>
        </is>
      </c>
      <c r="B217" t="inlineStr">
        <is>
          <t>HNX</t>
        </is>
      </c>
      <c r="C217" t="inlineStr">
        <is>
          <t>Đầu tư công &amp; Xây dựng</t>
        </is>
      </c>
      <c r="D217" t="inlineStr">
        <is>
          <t>Micro / Kém TK</t>
        </is>
      </c>
      <c r="E217" t="n">
        <v>6.8</v>
      </c>
      <c r="F217" t="n">
        <v>0.0068</v>
      </c>
      <c r="G217" t="n">
        <v>-1.449275362318841</v>
      </c>
      <c r="H217" t="n">
        <v>-1.449275362318841</v>
      </c>
      <c r="I217" t="n">
        <v>-2.857142857142857</v>
      </c>
      <c r="J217" t="n">
        <v>-1.449275362318841</v>
      </c>
      <c r="K217" t="n">
        <v>0.2363921062165284</v>
      </c>
      <c r="L217" t="n">
        <v>0.06022028580547643</v>
      </c>
      <c r="M217" t="n">
        <v>41.69661888712867</v>
      </c>
      <c r="N217" t="n">
        <v>8.491917817217464</v>
      </c>
      <c r="O217" t="n">
        <v>4.39581255446926</v>
      </c>
      <c r="P217" t="n">
        <v>7.61</v>
      </c>
      <c r="Q217" t="n">
        <v>6.43</v>
      </c>
      <c r="R217" t="inlineStr">
        <is>
          <t>🟢 VÙNG MUA CHUẨN</t>
        </is>
      </c>
      <c r="S217" t="b">
        <v>0</v>
      </c>
      <c r="T217" t="n">
        <v>0</v>
      </c>
      <c r="U217" t="n">
        <v>0</v>
      </c>
      <c r="V217" t="inlineStr">
        <is>
          <t>Song Da 5 Joint stock company</t>
        </is>
      </c>
    </row>
    <row r="218">
      <c r="A218" t="inlineStr">
        <is>
          <t>DTC</t>
        </is>
      </c>
      <c r="B218" t="inlineStr">
        <is>
          <t>UPCOM</t>
        </is>
      </c>
      <c r="C218" t="inlineStr">
        <is>
          <t>Khai khoáng &amp; VLXD</t>
        </is>
      </c>
      <c r="D218" t="inlineStr">
        <is>
          <t>Micro / Kém TK</t>
        </is>
      </c>
      <c r="E218" t="n">
        <v>3.1</v>
      </c>
      <c r="F218" t="n">
        <v>0.00682</v>
      </c>
      <c r="G218" t="n">
        <v>-22.5</v>
      </c>
      <c r="H218" t="n">
        <v>0</v>
      </c>
      <c r="I218" t="n">
        <v>-42.5925925925926</v>
      </c>
      <c r="J218" t="n">
        <v>-32.60869565217391</v>
      </c>
      <c r="K218" t="n">
        <v>1.685667468535369</v>
      </c>
      <c r="L218" t="n">
        <v>0.9666505558240696</v>
      </c>
      <c r="M218" t="n">
        <v>36.05130583129087</v>
      </c>
      <c r="N218" t="n">
        <v>0</v>
      </c>
      <c r="O218" t="n">
        <v>0</v>
      </c>
      <c r="P218" t="n">
        <v>3.54</v>
      </c>
      <c r="Q218" t="n">
        <v>2.9</v>
      </c>
      <c r="R218" t="inlineStr">
        <is>
          <t>🟢 VÙNG MUA CHUẨN</t>
        </is>
      </c>
      <c r="S218" t="b">
        <v>0</v>
      </c>
      <c r="T218" t="n">
        <v>0</v>
      </c>
      <c r="U218" t="n">
        <v>0</v>
      </c>
      <c r="V218" t="inlineStr">
        <is>
          <t>Viglacera Dong Trieu JSC</t>
        </is>
      </c>
    </row>
    <row r="219">
      <c r="A219" t="inlineStr">
        <is>
          <t>DIH</t>
        </is>
      </c>
      <c r="B219" t="inlineStr">
        <is>
          <t>HNX</t>
        </is>
      </c>
      <c r="C219" t="inlineStr">
        <is>
          <t>Đầu tư công &amp; Xây dựng</t>
        </is>
      </c>
      <c r="D219" t="inlineStr">
        <is>
          <t>Micro / Kém TK</t>
        </is>
      </c>
      <c r="E219" t="n">
        <v>6.2</v>
      </c>
      <c r="F219" t="n">
        <v>0.01364</v>
      </c>
      <c r="G219" t="n">
        <v>-1.587301587301587</v>
      </c>
      <c r="H219" t="n">
        <v>-1.587301587301587</v>
      </c>
      <c r="I219" t="n">
        <v>-13.88888888888889</v>
      </c>
      <c r="J219" t="n">
        <v>-18.42105263157895</v>
      </c>
      <c r="K219" t="n">
        <v>0.09836588123378176</v>
      </c>
      <c r="L219" t="n">
        <v>0.4499069510623939</v>
      </c>
      <c r="M219" t="n">
        <v>35.03853556609836</v>
      </c>
      <c r="N219" t="n">
        <v>4.560406258642705</v>
      </c>
      <c r="O219" t="n">
        <v>8.028907003643891</v>
      </c>
      <c r="P219" t="n">
        <v>7.04</v>
      </c>
      <c r="Q219" t="n">
        <v>5.82</v>
      </c>
      <c r="R219" t="inlineStr">
        <is>
          <t>🟢 VÙNG MUA CHUẨN</t>
        </is>
      </c>
      <c r="S219" t="b">
        <v>0</v>
      </c>
      <c r="T219" t="n">
        <v>0</v>
      </c>
      <c r="U219" t="n">
        <v>0</v>
      </c>
      <c r="V219" t="inlineStr">
        <is>
          <t>Development Investment Construction Hoi An JSC</t>
        </is>
      </c>
    </row>
    <row r="220">
      <c r="A220" t="inlineStr">
        <is>
          <t>TCR</t>
        </is>
      </c>
      <c r="B220" t="inlineStr">
        <is>
          <t>HOSE</t>
        </is>
      </c>
      <c r="C220" t="inlineStr">
        <is>
          <t>Sản xuất Công nghiệp</t>
        </is>
      </c>
      <c r="D220" t="inlineStr">
        <is>
          <t>Micro / Kém TK</t>
        </is>
      </c>
      <c r="E220" t="n">
        <v>2.18</v>
      </c>
      <c r="F220" t="n">
        <v>0.00684738</v>
      </c>
      <c r="G220" t="n">
        <v>3.80952380952381</v>
      </c>
      <c r="H220" t="n">
        <v>12.37113402061856</v>
      </c>
      <c r="I220" t="n">
        <v>9.547738693467336</v>
      </c>
      <c r="J220" t="n">
        <v>-8.786610878661088</v>
      </c>
      <c r="K220" t="n">
        <v>14.05680148915393</v>
      </c>
      <c r="L220" t="n">
        <v>1.991503931016992</v>
      </c>
      <c r="M220" t="n">
        <v>56.75102086666929</v>
      </c>
      <c r="N220" t="n">
        <v>3.482444804048582</v>
      </c>
      <c r="O220" t="n">
        <v>8.66032755407748</v>
      </c>
      <c r="P220" t="n">
        <v>2.49</v>
      </c>
      <c r="Q220" t="n">
        <v>2.04</v>
      </c>
      <c r="R220" t="inlineStr">
        <is>
          <t>🟢 VÙNG MUA CHUẨN</t>
        </is>
      </c>
      <c r="S220" t="b">
        <v>0</v>
      </c>
      <c r="T220" t="n">
        <v>0</v>
      </c>
      <c r="U220" t="n">
        <v>0</v>
      </c>
      <c r="V220" t="inlineStr">
        <is>
          <t>CÔNG TY CỔ PHẦN CÔNG NGHIỆP GỐM SỨ TAICERA</t>
        </is>
      </c>
    </row>
    <row r="221">
      <c r="A221" t="inlineStr">
        <is>
          <t>TSJ</t>
        </is>
      </c>
      <c r="B221" t="inlineStr">
        <is>
          <t>UPCOM</t>
        </is>
      </c>
      <c r="C221" t="inlineStr">
        <is>
          <t>Dịch vụ Tiêu dùng</t>
        </is>
      </c>
      <c r="D221" t="inlineStr">
        <is>
          <t>Mid-Cap (Dòng tiền)</t>
        </is>
      </c>
      <c r="E221" t="n">
        <v>23.1</v>
      </c>
      <c r="F221" t="n">
        <v>0.00693</v>
      </c>
      <c r="G221" t="n">
        <v>14.92537313432836</v>
      </c>
      <c r="H221" t="n">
        <v>14.92537313432836</v>
      </c>
      <c r="I221" t="n">
        <v>-0.4310344827586207</v>
      </c>
      <c r="J221" t="n">
        <v>-2.941176470588236</v>
      </c>
      <c r="K221" t="n">
        <v>16.61104060286373</v>
      </c>
      <c r="L221" t="n">
        <v>0.002138031300778243</v>
      </c>
      <c r="M221" t="n">
        <v>48.06465288271957</v>
      </c>
      <c r="N221" t="n">
        <v>5.917263894062225</v>
      </c>
      <c r="O221" t="n">
        <v>30.91712987118</v>
      </c>
      <c r="P221" t="n">
        <v>26.4</v>
      </c>
      <c r="Q221" t="n">
        <v>21.6</v>
      </c>
      <c r="R221" t="inlineStr">
        <is>
          <t>🟣 ĐÓNG TRẦN (Không đua)</t>
        </is>
      </c>
      <c r="S221" t="b">
        <v>0</v>
      </c>
      <c r="T221" t="n">
        <v>0</v>
      </c>
      <c r="U221" t="n">
        <v>0</v>
      </c>
      <c r="V221" t="inlineStr">
        <is>
          <t>Ha Noi Tourist Service Joint Stock Co</t>
        </is>
      </c>
    </row>
    <row r="222">
      <c r="A222" t="inlineStr">
        <is>
          <t>CQT</t>
        </is>
      </c>
      <c r="B222" t="inlineStr">
        <is>
          <t>UPCOM</t>
        </is>
      </c>
      <c r="C222" t="inlineStr">
        <is>
          <t>Khai khoáng &amp; VLXD</t>
        </is>
      </c>
      <c r="D222" t="inlineStr">
        <is>
          <t>Micro / Kém TK</t>
        </is>
      </c>
      <c r="E222" t="n">
        <v>5.9</v>
      </c>
      <c r="F222" t="n">
        <v>0.00708</v>
      </c>
      <c r="G222" t="n">
        <v>13.46153846153846</v>
      </c>
      <c r="H222" t="n">
        <v>0</v>
      </c>
      <c r="I222" t="n">
        <v>-7.8125</v>
      </c>
      <c r="J222" t="n">
        <v>-9.23076923076923</v>
      </c>
      <c r="K222" t="n">
        <v>1.685667468535369</v>
      </c>
      <c r="L222" t="n">
        <v>1.016949152542373</v>
      </c>
      <c r="M222" t="n">
        <v>44.37495780320504</v>
      </c>
      <c r="N222" t="n">
        <v>0</v>
      </c>
      <c r="O222" t="n">
        <v>0</v>
      </c>
      <c r="P222" t="n">
        <v>6.74</v>
      </c>
      <c r="Q222" t="n">
        <v>5.52</v>
      </c>
      <c r="R222" t="inlineStr">
        <is>
          <t>🟣 ĐÓNG TRẦN (Không đua)</t>
        </is>
      </c>
      <c r="S222" t="b">
        <v>0</v>
      </c>
      <c r="T222" t="n">
        <v>0</v>
      </c>
      <c r="U222" t="n">
        <v>0</v>
      </c>
      <c r="V222" t="inlineStr">
        <is>
          <t>VVMI Quan Trieu Cement Joint Stock Co</t>
        </is>
      </c>
    </row>
    <row r="223">
      <c r="A223" t="inlineStr">
        <is>
          <t>MDF</t>
        </is>
      </c>
      <c r="B223" t="inlineStr">
        <is>
          <t>UPCOM</t>
        </is>
      </c>
      <c r="C223" t="inlineStr">
        <is>
          <t>Khai khoáng &amp; VLXD</t>
        </is>
      </c>
      <c r="D223" t="inlineStr">
        <is>
          <t>Micro / Kém TK</t>
        </is>
      </c>
      <c r="E223" t="n">
        <v>7.1</v>
      </c>
      <c r="F223" t="n">
        <v>0.0071</v>
      </c>
      <c r="G223" t="n">
        <v>9.230769230769232</v>
      </c>
      <c r="H223" t="n">
        <v>9.23076923076923</v>
      </c>
      <c r="I223" t="n">
        <v>29.09090909090909</v>
      </c>
      <c r="J223" t="n">
        <v>42</v>
      </c>
      <c r="K223" t="n">
        <v>10.9164366993046</v>
      </c>
      <c r="L223" t="n">
        <v>0.5367110347788751</v>
      </c>
      <c r="M223" t="n">
        <v>63.50976012223685</v>
      </c>
      <c r="N223" t="n">
        <v>0</v>
      </c>
      <c r="O223" t="n">
        <v>0</v>
      </c>
      <c r="P223" t="n">
        <v>8.119999999999999</v>
      </c>
      <c r="Q223" t="n">
        <v>6.64</v>
      </c>
      <c r="R223" t="inlineStr">
        <is>
          <t>⚠️ KÉO CAO (&gt;5%)</t>
        </is>
      </c>
      <c r="S223" t="b">
        <v>0</v>
      </c>
      <c r="T223" t="n">
        <v>0</v>
      </c>
      <c r="U223" t="n">
        <v>0</v>
      </c>
      <c r="V223" t="inlineStr">
        <is>
          <t>MDF VRG Quang Tri Wood Joint Stock Co</t>
        </is>
      </c>
    </row>
    <row r="224">
      <c r="A224" t="inlineStr">
        <is>
          <t>CMC</t>
        </is>
      </c>
      <c r="B224" t="inlineStr">
        <is>
          <t>HNX</t>
        </is>
      </c>
      <c r="C224" t="inlineStr">
        <is>
          <t>Hàng tiêu dùng</t>
        </is>
      </c>
      <c r="D224" t="inlineStr">
        <is>
          <t>Micro / Kém TK</t>
        </is>
      </c>
      <c r="E224" t="n">
        <v>8.9</v>
      </c>
      <c r="F224" t="n">
        <v>0.00712</v>
      </c>
      <c r="G224" t="n">
        <v>0</v>
      </c>
      <c r="H224" t="n">
        <v>0</v>
      </c>
      <c r="I224" t="n">
        <v>2.298850574712644</v>
      </c>
      <c r="J224" t="n">
        <v>2.298850574712644</v>
      </c>
      <c r="K224" t="n">
        <v>1.685667468535369</v>
      </c>
      <c r="L224" t="n">
        <v>0.8374332670365331</v>
      </c>
      <c r="M224" t="n">
        <v>46.42594997714658</v>
      </c>
      <c r="N224" t="n">
        <v>27.9608234305417</v>
      </c>
      <c r="O224" t="n">
        <v>2.46201112131001</v>
      </c>
      <c r="P224" t="n">
        <v>9.529999999999999</v>
      </c>
      <c r="Q224" t="n">
        <v>8.609999999999999</v>
      </c>
      <c r="R224" t="inlineStr">
        <is>
          <t>🟢 VÙNG MUA CHUẨN</t>
        </is>
      </c>
      <c r="S224" t="b">
        <v>0</v>
      </c>
      <c r="T224" t="n">
        <v>0</v>
      </c>
      <c r="U224" t="n">
        <v>0</v>
      </c>
      <c r="V224" t="inlineStr">
        <is>
          <t>CMC Investment Joint Stock Company</t>
        </is>
      </c>
    </row>
    <row r="225">
      <c r="A225" t="inlineStr">
        <is>
          <t>SDD</t>
        </is>
      </c>
      <c r="B225" t="inlineStr">
        <is>
          <t>UPCOM</t>
        </is>
      </c>
      <c r="C225" t="inlineStr">
        <is>
          <t>Đầu tư công &amp; Xây dựng</t>
        </is>
      </c>
      <c r="D225" t="inlineStr">
        <is>
          <t>Micro / Kém TK</t>
        </is>
      </c>
      <c r="E225" t="n">
        <v>1.3</v>
      </c>
      <c r="F225" t="n">
        <v>0.0071396</v>
      </c>
      <c r="G225" t="n">
        <v>0</v>
      </c>
      <c r="H225" t="n">
        <v>-7.142857142857143</v>
      </c>
      <c r="I225" t="n">
        <v>0</v>
      </c>
      <c r="J225" t="n">
        <v>0</v>
      </c>
      <c r="K225" t="n">
        <v>-5.457189674321774</v>
      </c>
      <c r="L225" t="n">
        <v>0.03961555884482992</v>
      </c>
      <c r="M225" t="n">
        <v>49.46114723388331</v>
      </c>
      <c r="N225" t="n">
        <v>0</v>
      </c>
      <c r="O225" t="n">
        <v>0</v>
      </c>
      <c r="P225" t="n">
        <v>1.49</v>
      </c>
      <c r="Q225" t="n">
        <v>1.22</v>
      </c>
      <c r="R225" t="inlineStr">
        <is>
          <t>🟢 VÙNG MUA CHUẨN</t>
        </is>
      </c>
      <c r="S225" t="b">
        <v>0</v>
      </c>
      <c r="T225" t="n">
        <v>0</v>
      </c>
      <c r="U225" t="n">
        <v>0</v>
      </c>
      <c r="V225" t="inlineStr">
        <is>
          <t>Song Da Investment &amp; Construction JSC</t>
        </is>
      </c>
    </row>
    <row r="226">
      <c r="A226" t="inlineStr">
        <is>
          <t>KVC</t>
        </is>
      </c>
      <c r="B226" t="inlineStr">
        <is>
          <t>UPCOM</t>
        </is>
      </c>
      <c r="C226" t="inlineStr">
        <is>
          <t>Khai khoáng &amp; VLXD</t>
        </is>
      </c>
      <c r="D226" t="inlineStr">
        <is>
          <t>Micro / Kém TK</t>
        </is>
      </c>
      <c r="E226" t="n">
        <v>1.1</v>
      </c>
      <c r="F226" t="n">
        <v>0.007282</v>
      </c>
      <c r="G226" t="n">
        <v>0</v>
      </c>
      <c r="H226" t="n">
        <v>10</v>
      </c>
      <c r="I226" t="n">
        <v>10</v>
      </c>
      <c r="J226" t="n">
        <v>0</v>
      </c>
      <c r="K226" t="n">
        <v>11.68566746853537</v>
      </c>
      <c r="L226" t="n">
        <v>0.0340476481921316</v>
      </c>
      <c r="M226" t="n">
        <v>55.59115595109387</v>
      </c>
      <c r="N226" t="n">
        <v>0</v>
      </c>
      <c r="O226" t="n">
        <v>-6.27395215505735</v>
      </c>
      <c r="P226" t="n">
        <v>1.26</v>
      </c>
      <c r="Q226" t="n">
        <v>1.03</v>
      </c>
      <c r="R226" t="inlineStr">
        <is>
          <t>🟢 VÙNG MUA CHUẨN</t>
        </is>
      </c>
      <c r="S226" t="b">
        <v>1</v>
      </c>
      <c r="T226" t="n">
        <v>0</v>
      </c>
      <c r="U226" t="n">
        <v>0</v>
      </c>
      <c r="V226" t="inlineStr">
        <is>
          <t>Kim Vi Inox Import Export Production JSC</t>
        </is>
      </c>
    </row>
    <row r="227">
      <c r="A227" t="inlineStr">
        <is>
          <t>QST</t>
        </is>
      </c>
      <c r="B227" t="inlineStr">
        <is>
          <t>HNX</t>
        </is>
      </c>
      <c r="C227" t="inlineStr">
        <is>
          <t>Bán lẻ &amp; Phân phối</t>
        </is>
      </c>
      <c r="D227" t="inlineStr">
        <is>
          <t>Micro / Kém TK</t>
        </is>
      </c>
      <c r="E227" t="n">
        <v>24.4</v>
      </c>
      <c r="F227" t="n">
        <v>0.00732</v>
      </c>
      <c r="G227" t="n">
        <v>6.550218340611353</v>
      </c>
      <c r="H227" t="n">
        <v>16.74641148325359</v>
      </c>
      <c r="I227" t="n">
        <v>-2.4</v>
      </c>
      <c r="J227" t="n">
        <v>-14.3859649122807</v>
      </c>
      <c r="K227" t="n">
        <v>18.43207895178896</v>
      </c>
      <c r="L227" t="n">
        <v>0.1140641040264629</v>
      </c>
      <c r="M227" t="n">
        <v>52.79378444421869</v>
      </c>
      <c r="N227" t="n">
        <v>4.767988320460872</v>
      </c>
      <c r="O227" t="n">
        <v>30.7649772247834</v>
      </c>
      <c r="P227" t="n">
        <v>27.89</v>
      </c>
      <c r="Q227" t="n">
        <v>22.81</v>
      </c>
      <c r="R227" t="inlineStr">
        <is>
          <t>⚠️ KÉO CAO (&gt;5%)</t>
        </is>
      </c>
      <c r="S227" t="b">
        <v>0</v>
      </c>
      <c r="T227" t="n">
        <v>0</v>
      </c>
      <c r="U227" t="n">
        <v>0</v>
      </c>
      <c r="V227" t="inlineStr">
        <is>
          <t>Quang Ninh Book &amp; Educational Equipment JSC</t>
        </is>
      </c>
    </row>
    <row r="228">
      <c r="A228" t="inlineStr">
        <is>
          <t>SDT</t>
        </is>
      </c>
      <c r="B228" t="inlineStr">
        <is>
          <t>UPCOM</t>
        </is>
      </c>
      <c r="C228" t="inlineStr">
        <is>
          <t>Đầu tư công &amp; Xây dựng</t>
        </is>
      </c>
      <c r="D228" t="inlineStr">
        <is>
          <t>Micro / Kém TK</t>
        </is>
      </c>
      <c r="E228" t="n">
        <v>3.7</v>
      </c>
      <c r="F228" t="n">
        <v>0.0074</v>
      </c>
      <c r="G228" t="n">
        <v>-2.631578947368421</v>
      </c>
      <c r="H228" t="n">
        <v>2.777777777777778</v>
      </c>
      <c r="I228" t="n">
        <v>-5.128205128205129</v>
      </c>
      <c r="J228" t="n">
        <v>-9.75609756097561</v>
      </c>
      <c r="K228" t="n">
        <v>4.463445246313147</v>
      </c>
      <c r="L228" t="n">
        <v>0.1993699908289804</v>
      </c>
      <c r="M228" t="n">
        <v>46.51028178838283</v>
      </c>
      <c r="N228" t="n">
        <v>0</v>
      </c>
      <c r="O228" t="n">
        <v>0</v>
      </c>
      <c r="P228" t="n">
        <v>4.08</v>
      </c>
      <c r="Q228" t="n">
        <v>3.53</v>
      </c>
      <c r="R228" t="inlineStr">
        <is>
          <t>🟢 VÙNG MUA CHUẨN</t>
        </is>
      </c>
      <c r="S228" t="b">
        <v>0</v>
      </c>
      <c r="T228" t="n">
        <v>0</v>
      </c>
      <c r="U228" t="n">
        <v>0</v>
      </c>
      <c r="V228" t="inlineStr">
        <is>
          <t>Song Da No. 10 JSC</t>
        </is>
      </c>
    </row>
    <row r="229">
      <c r="A229" t="inlineStr">
        <is>
          <t>DRG</t>
        </is>
      </c>
      <c r="B229" t="inlineStr">
        <is>
          <t>UPCOM</t>
        </is>
      </c>
      <c r="C229" t="inlineStr">
        <is>
          <t>Hóa chất &amp; Chế biến</t>
        </is>
      </c>
      <c r="D229" t="inlineStr">
        <is>
          <t>Micro / Kém TK</t>
        </is>
      </c>
      <c r="E229" t="n">
        <v>7.6</v>
      </c>
      <c r="F229" t="n">
        <v>0.00684</v>
      </c>
      <c r="G229" t="n">
        <v>0</v>
      </c>
      <c r="H229" t="n">
        <v>-9.523809523809524</v>
      </c>
      <c r="I229" t="n">
        <v>-3.79746835443038</v>
      </c>
      <c r="J229" t="n">
        <v>-7.317073170731708</v>
      </c>
      <c r="K229" t="n">
        <v>-7.838142055274155</v>
      </c>
      <c r="L229" t="n">
        <v>0.588119976475201</v>
      </c>
      <c r="M229" t="n">
        <v>46.23070742933257</v>
      </c>
      <c r="N229" t="n">
        <v>0</v>
      </c>
      <c r="O229" t="n">
        <v>0</v>
      </c>
      <c r="P229" t="n">
        <v>8.69</v>
      </c>
      <c r="Q229" t="n">
        <v>7.11</v>
      </c>
      <c r="R229" t="inlineStr">
        <is>
          <t>🟢 VÙNG MUA CHUẨN</t>
        </is>
      </c>
      <c r="S229" t="b">
        <v>0</v>
      </c>
      <c r="T229" t="n">
        <v>0</v>
      </c>
      <c r="U229" t="n">
        <v>0</v>
      </c>
      <c r="V229" t="inlineStr">
        <is>
          <t>DakLak Rubber Joint Stock Co</t>
        </is>
      </c>
    </row>
    <row r="230">
      <c r="A230" t="inlineStr">
        <is>
          <t>DVN</t>
        </is>
      </c>
      <c r="B230" t="inlineStr">
        <is>
          <t>UPCOM</t>
        </is>
      </c>
      <c r="C230" t="inlineStr">
        <is>
          <t>Y tế &amp; Dược phẩm</t>
        </is>
      </c>
      <c r="D230" t="inlineStr">
        <is>
          <t>Micro / Kém TK</t>
        </is>
      </c>
      <c r="E230" t="n">
        <v>17</v>
      </c>
      <c r="F230" t="n">
        <v>0.025959</v>
      </c>
      <c r="G230" t="n">
        <v>0</v>
      </c>
      <c r="H230" t="n">
        <v>-0.5847953216374269</v>
      </c>
      <c r="I230" t="n">
        <v>-0.5847953216374269</v>
      </c>
      <c r="J230" t="n">
        <v>-9.574468085106384</v>
      </c>
      <c r="K230" t="n">
        <v>1.100872146897942</v>
      </c>
      <c r="L230" t="n">
        <v>0.05619135234590616</v>
      </c>
      <c r="M230" t="n">
        <v>42.94570491129446</v>
      </c>
      <c r="N230" t="n">
        <v>0</v>
      </c>
      <c r="O230" t="n">
        <v>0</v>
      </c>
      <c r="P230" t="n">
        <v>18.21</v>
      </c>
      <c r="Q230" t="n">
        <v>16.45</v>
      </c>
      <c r="R230" t="inlineStr">
        <is>
          <t>🟢 VÙNG MUA CHUẨN</t>
        </is>
      </c>
      <c r="S230" t="b">
        <v>0</v>
      </c>
      <c r="T230" t="n">
        <v>0</v>
      </c>
      <c r="U230" t="n">
        <v>0</v>
      </c>
      <c r="V230" t="inlineStr">
        <is>
          <t>Viet Nam Pharmaceutical Corporation - Joint Stock Co</t>
        </is>
      </c>
    </row>
    <row r="231">
      <c r="A231" t="inlineStr">
        <is>
          <t>VFC</t>
        </is>
      </c>
      <c r="B231" t="inlineStr">
        <is>
          <t>UPCOM</t>
        </is>
      </c>
      <c r="C231" t="inlineStr">
        <is>
          <t>Cảng biển &amp; Vận tải</t>
        </is>
      </c>
      <c r="D231" t="inlineStr">
        <is>
          <t>Mid-Cap (Dòng tiền)</t>
        </is>
      </c>
      <c r="E231" t="n">
        <v>52</v>
      </c>
      <c r="F231" t="n">
        <v>0.026052</v>
      </c>
      <c r="G231" t="n">
        <v>-14.75409836065574</v>
      </c>
      <c r="H231" t="n">
        <v>-48.81889763779527</v>
      </c>
      <c r="I231" t="n">
        <v>-48.81889763779527</v>
      </c>
      <c r="J231" t="n">
        <v>-48.81889763779527</v>
      </c>
      <c r="K231" t="n">
        <v>-47.1332301692599</v>
      </c>
      <c r="L231" t="n">
        <v>1.286264441591784</v>
      </c>
      <c r="M231" t="n">
        <v>36.89004977675451</v>
      </c>
      <c r="N231" t="n">
        <v>0</v>
      </c>
      <c r="O231" t="n">
        <v>0</v>
      </c>
      <c r="P231" t="n">
        <v>59.44</v>
      </c>
      <c r="Q231" t="n">
        <v>48.62</v>
      </c>
      <c r="R231" t="inlineStr">
        <is>
          <t>🟢 VÙNG MUA CHUẨN</t>
        </is>
      </c>
      <c r="S231" t="b">
        <v>0</v>
      </c>
      <c r="T231" t="n">
        <v>0</v>
      </c>
      <c r="U231" t="n">
        <v>0</v>
      </c>
      <c r="V231" t="inlineStr">
        <is>
          <t>Vinafco JSC</t>
        </is>
      </c>
    </row>
    <row r="232">
      <c r="A232" t="inlineStr">
        <is>
          <t>SVC</t>
        </is>
      </c>
      <c r="B232" t="inlineStr">
        <is>
          <t>HOSE</t>
        </is>
      </c>
      <c r="C232" t="inlineStr">
        <is>
          <t>Bán lẻ &amp; Tiêu dùng</t>
        </is>
      </c>
      <c r="D232" t="inlineStr">
        <is>
          <t>Mid-Cap (Dòng tiền)</t>
        </is>
      </c>
      <c r="E232" t="n">
        <v>17.25</v>
      </c>
      <c r="F232" t="n">
        <v>0.02609925</v>
      </c>
      <c r="G232" t="n">
        <v>2.373887240356083</v>
      </c>
      <c r="H232" t="n">
        <v>-3.899721448467967</v>
      </c>
      <c r="I232" t="n">
        <v>1.769911504424779</v>
      </c>
      <c r="J232" t="n">
        <v>-10.15625</v>
      </c>
      <c r="K232" t="n">
        <v>-2.214053979932598</v>
      </c>
      <c r="L232" t="n">
        <v>0.3545650543682037</v>
      </c>
      <c r="M232" t="n">
        <v>48.49058615865741</v>
      </c>
      <c r="N232" t="n">
        <v>2.864370416862039</v>
      </c>
      <c r="O232" t="n">
        <v>23.4424326727712</v>
      </c>
      <c r="P232" t="n">
        <v>19.72</v>
      </c>
      <c r="Q232" t="n">
        <v>16.13</v>
      </c>
      <c r="R232" t="inlineStr">
        <is>
          <t>🟢 VÙNG MUA CHUẨN</t>
        </is>
      </c>
      <c r="S232" t="b">
        <v>0</v>
      </c>
      <c r="T232" t="n">
        <v>0</v>
      </c>
      <c r="U232" t="n">
        <v>0</v>
      </c>
      <c r="V232" t="inlineStr">
        <is>
          <t>CÔNG TY CỔ PHẦN DỊCH VỤ TỔNG HỢP SÀI GÒN</t>
        </is>
      </c>
    </row>
    <row r="233">
      <c r="A233" t="inlineStr">
        <is>
          <t>TNS</t>
        </is>
      </c>
      <c r="B233" t="inlineStr">
        <is>
          <t>UPCOM</t>
        </is>
      </c>
      <c r="C233" t="inlineStr">
        <is>
          <t>Khai khoáng &amp; VLXD</t>
        </is>
      </c>
      <c r="D233" t="inlineStr">
        <is>
          <t>Micro / Kém TK</t>
        </is>
      </c>
      <c r="E233" t="n">
        <v>3.4</v>
      </c>
      <c r="F233" t="n">
        <v>0.0261902</v>
      </c>
      <c r="G233" t="n">
        <v>-10.52631578947368</v>
      </c>
      <c r="H233" t="n">
        <v>-12.82051282051282</v>
      </c>
      <c r="I233" t="n">
        <v>-5.555555555555555</v>
      </c>
      <c r="J233" t="n">
        <v>-5.555555555555555</v>
      </c>
      <c r="K233" t="n">
        <v>-11.13484535197745</v>
      </c>
      <c r="L233" t="n">
        <v>0.6612925380309742</v>
      </c>
      <c r="M233" t="n">
        <v>46.34066905807559</v>
      </c>
      <c r="N233" t="n">
        <v>0</v>
      </c>
      <c r="O233" t="n">
        <v>0</v>
      </c>
      <c r="P233" t="n">
        <v>3.89</v>
      </c>
      <c r="Q233" t="n">
        <v>3.18</v>
      </c>
      <c r="R233" t="inlineStr">
        <is>
          <t>🟢 VÙNG MUA CHUẨN</t>
        </is>
      </c>
      <c r="S233" t="b">
        <v>0</v>
      </c>
      <c r="T233" t="n">
        <v>0</v>
      </c>
      <c r="U233" t="n">
        <v>0</v>
      </c>
      <c r="V233" t="inlineStr">
        <is>
          <t>Thong Nhat Flat steel Joint Stock Co</t>
        </is>
      </c>
    </row>
    <row r="234">
      <c r="A234" t="inlineStr">
        <is>
          <t>TRA</t>
        </is>
      </c>
      <c r="B234" t="inlineStr">
        <is>
          <t>HOSE</t>
        </is>
      </c>
      <c r="C234" t="inlineStr">
        <is>
          <t>Y tế &amp; Dược phẩm</t>
        </is>
      </c>
      <c r="D234" t="inlineStr">
        <is>
          <t>Mid-Cap (Dòng tiền)</t>
        </is>
      </c>
      <c r="E234" t="n">
        <v>36</v>
      </c>
      <c r="F234" t="n">
        <v>0.026424</v>
      </c>
      <c r="G234" t="n">
        <v>-0.6896551724137931</v>
      </c>
      <c r="H234" t="n">
        <v>-0.8264462809917356</v>
      </c>
      <c r="I234" t="n">
        <v>-2.571041948579161</v>
      </c>
      <c r="J234" t="n">
        <v>-5.511811023622047</v>
      </c>
      <c r="K234" t="n">
        <v>0.8592211875436334</v>
      </c>
      <c r="L234" t="n">
        <v>0.2311665406903502</v>
      </c>
      <c r="M234" t="n">
        <v>45.82820772596908</v>
      </c>
      <c r="N234" t="n">
        <v>13.87173064983163</v>
      </c>
      <c r="O234" t="n">
        <v>14.6815414711819</v>
      </c>
      <c r="P234" t="n">
        <v>39.26</v>
      </c>
      <c r="Q234" t="n">
        <v>34.52</v>
      </c>
      <c r="R234" t="inlineStr">
        <is>
          <t>🟢 VÙNG MUA CHUẨN</t>
        </is>
      </c>
      <c r="S234" t="b">
        <v>0</v>
      </c>
      <c r="T234" t="n">
        <v>0</v>
      </c>
      <c r="U234" t="n">
        <v>0</v>
      </c>
      <c r="V234" t="inlineStr">
        <is>
          <t>CÔNG TY CỔ PHẦN TRAPHACO</t>
        </is>
      </c>
    </row>
    <row r="235">
      <c r="A235" t="inlineStr">
        <is>
          <t>QPH</t>
        </is>
      </c>
      <c r="B235" t="inlineStr">
        <is>
          <t>UPCOM</t>
        </is>
      </c>
      <c r="C235" t="inlineStr">
        <is>
          <t>Đầu tư công &amp; Xây dựng</t>
        </is>
      </c>
      <c r="D235" t="inlineStr">
        <is>
          <t>Micro / Kém TK</t>
        </is>
      </c>
      <c r="E235" t="n">
        <v>33.7</v>
      </c>
      <c r="F235" t="n">
        <v>0.02696</v>
      </c>
      <c r="G235" t="n">
        <v>0.5970149253731344</v>
      </c>
      <c r="H235" t="n">
        <v>-0.8823529411764706</v>
      </c>
      <c r="I235" t="n">
        <v>0.5970149253731343</v>
      </c>
      <c r="J235" t="n">
        <v>0.5970149253731343</v>
      </c>
      <c r="K235" t="n">
        <v>0.8033145273588984</v>
      </c>
      <c r="L235" t="n">
        <v>0.6409742809069786</v>
      </c>
      <c r="M235" t="n">
        <v>47.91753245320421</v>
      </c>
      <c r="N235" t="n">
        <v>0</v>
      </c>
      <c r="O235" t="n">
        <v>0</v>
      </c>
      <c r="P235" t="n">
        <v>36.19</v>
      </c>
      <c r="Q235" t="n">
        <v>32.57</v>
      </c>
      <c r="R235" t="inlineStr">
        <is>
          <t>🟢 VÙNG MUA CHUẨN</t>
        </is>
      </c>
      <c r="S235" t="b">
        <v>0</v>
      </c>
      <c r="T235" t="n">
        <v>0</v>
      </c>
      <c r="U235" t="n">
        <v>0</v>
      </c>
      <c r="V235" t="inlineStr">
        <is>
          <t>Que Phong Hydro power Joint Stock Co</t>
        </is>
      </c>
    </row>
    <row r="236">
      <c r="A236" t="inlineStr">
        <is>
          <t>VC2</t>
        </is>
      </c>
      <c r="B236" t="inlineStr">
        <is>
          <t>HNX</t>
        </is>
      </c>
      <c r="C236" t="inlineStr">
        <is>
          <t>Đầu tư công &amp; Xây dựng</t>
        </is>
      </c>
      <c r="D236" t="inlineStr">
        <is>
          <t>Micro / Kém TK</t>
        </is>
      </c>
      <c r="E236" t="n">
        <v>2.9</v>
      </c>
      <c r="F236" t="n">
        <v>0.02697</v>
      </c>
      <c r="G236" t="n">
        <v>-6.451612903225806</v>
      </c>
      <c r="H236" t="n">
        <v>0</v>
      </c>
      <c r="I236" t="n">
        <v>-6.451612903225806</v>
      </c>
      <c r="J236" t="n">
        <v>-25.64102564102564</v>
      </c>
      <c r="K236" t="n">
        <v>1.685667468535369</v>
      </c>
      <c r="L236" t="n">
        <v>0.3548521258694863</v>
      </c>
      <c r="M236" t="n">
        <v>42.19281375457636</v>
      </c>
      <c r="N236" t="n">
        <v>0</v>
      </c>
      <c r="O236" t="n">
        <v>1.72743038947086</v>
      </c>
      <c r="P236" t="n">
        <v>3.31</v>
      </c>
      <c r="Q236" t="n">
        <v>2.71</v>
      </c>
      <c r="R236" t="inlineStr">
        <is>
          <t>🟢 VÙNG MUA CHUẨN</t>
        </is>
      </c>
      <c r="S236" t="b">
        <v>0</v>
      </c>
      <c r="T236" t="n">
        <v>0</v>
      </c>
      <c r="U236" t="n">
        <v>0</v>
      </c>
      <c r="V236" t="inlineStr">
        <is>
          <t>Vina2 Invest &amp; Construction Joint Stock Company</t>
        </is>
      </c>
    </row>
    <row r="237">
      <c r="A237" t="inlineStr">
        <is>
          <t>CMT</t>
        </is>
      </c>
      <c r="B237" t="inlineStr">
        <is>
          <t>UPCOM</t>
        </is>
      </c>
      <c r="C237" t="inlineStr">
        <is>
          <t>Công nghệ &amp; Phần mềm</t>
        </is>
      </c>
      <c r="D237" t="inlineStr">
        <is>
          <t>Micro / Kém TK</t>
        </is>
      </c>
      <c r="E237" t="n">
        <v>9</v>
      </c>
      <c r="F237" t="n">
        <v>0.027</v>
      </c>
      <c r="G237" t="n">
        <v>-1.098901098901099</v>
      </c>
      <c r="H237" t="n">
        <v>3.448275862068965</v>
      </c>
      <c r="I237" t="n">
        <v>-10.89108910891089</v>
      </c>
      <c r="J237" t="n">
        <v>-21.73913043478261</v>
      </c>
      <c r="K237" t="n">
        <v>5.133943330604334</v>
      </c>
      <c r="L237" t="n">
        <v>0.351271603203597</v>
      </c>
      <c r="M237" t="n">
        <v>43.28057770081129</v>
      </c>
      <c r="N237" t="n">
        <v>0</v>
      </c>
      <c r="O237" t="n">
        <v>0</v>
      </c>
      <c r="P237" t="n">
        <v>10.29</v>
      </c>
      <c r="Q237" t="n">
        <v>8.42</v>
      </c>
      <c r="R237" t="inlineStr">
        <is>
          <t>🟢 VÙNG MUA CHUẨN</t>
        </is>
      </c>
      <c r="S237" t="b">
        <v>0</v>
      </c>
      <c r="T237" t="n">
        <v>0</v>
      </c>
      <c r="U237" t="n">
        <v>0</v>
      </c>
      <c r="V237" t="inlineStr">
        <is>
          <t>Information &amp; Networking Technology JSC</t>
        </is>
      </c>
    </row>
    <row r="238">
      <c r="A238" t="inlineStr">
        <is>
          <t>GMC</t>
        </is>
      </c>
      <c r="B238" t="inlineStr">
        <is>
          <t>UPCOM</t>
        </is>
      </c>
      <c r="C238" t="inlineStr">
        <is>
          <t>Thực phẩm &amp; Tiêu dùng</t>
        </is>
      </c>
      <c r="D238" t="inlineStr">
        <is>
          <t>Micro / Kém TK</t>
        </is>
      </c>
      <c r="E238" t="n">
        <v>4.3</v>
      </c>
      <c r="F238" t="n">
        <v>0.01634</v>
      </c>
      <c r="G238" t="n">
        <v>7.5</v>
      </c>
      <c r="H238" t="n">
        <v>7.5</v>
      </c>
      <c r="I238" t="n">
        <v>16.21621621621622</v>
      </c>
      <c r="J238" t="n">
        <v>-12.24489795918367</v>
      </c>
      <c r="K238" t="n">
        <v>9.185667468535369</v>
      </c>
      <c r="L238" t="n">
        <v>3.241214602524735</v>
      </c>
      <c r="M238" t="n">
        <v>56.81650371257239</v>
      </c>
      <c r="N238" t="n">
        <v>0</v>
      </c>
      <c r="O238" t="n">
        <v>-5.67331051241101</v>
      </c>
      <c r="P238" t="n">
        <v>4.91</v>
      </c>
      <c r="Q238" t="n">
        <v>4.02</v>
      </c>
      <c r="R238" t="inlineStr">
        <is>
          <t>⚠️ KÉO CAO (&gt;5%)</t>
        </is>
      </c>
      <c r="S238" t="b">
        <v>0</v>
      </c>
      <c r="T238" t="n">
        <v>0</v>
      </c>
      <c r="U238" t="n">
        <v>0</v>
      </c>
      <c r="V238" t="inlineStr">
        <is>
          <t>Garmex Saigon Corp.</t>
        </is>
      </c>
    </row>
    <row r="239">
      <c r="A239" t="inlineStr">
        <is>
          <t>PJC</t>
        </is>
      </c>
      <c r="B239" t="inlineStr">
        <is>
          <t>HNX</t>
        </is>
      </c>
      <c r="C239" t="inlineStr">
        <is>
          <t>Dầu khí &amp; Năng lượng</t>
        </is>
      </c>
      <c r="D239" t="inlineStr">
        <is>
          <t>Micro / Kém TK</t>
        </is>
      </c>
      <c r="E239" t="n">
        <v>30</v>
      </c>
      <c r="F239" t="n">
        <v>0.02703</v>
      </c>
      <c r="G239" t="n">
        <v>0</v>
      </c>
      <c r="H239" t="n">
        <v>6.761565836298932</v>
      </c>
      <c r="I239" t="n">
        <v>0</v>
      </c>
      <c r="J239" t="n">
        <v>-22.07792207792208</v>
      </c>
      <c r="K239" t="n">
        <v>8.447233304834301</v>
      </c>
      <c r="L239" t="n">
        <v>1.826474761808263</v>
      </c>
      <c r="M239" t="n">
        <v>47.1205039927441</v>
      </c>
      <c r="N239" t="n">
        <v>4.485346686349962</v>
      </c>
      <c r="O239" t="n">
        <v>32.7430805836245</v>
      </c>
      <c r="P239" t="n">
        <v>34.29</v>
      </c>
      <c r="Q239" t="n">
        <v>28.05</v>
      </c>
      <c r="R239" t="inlineStr">
        <is>
          <t>🟢 VÙNG MUA CHUẨN</t>
        </is>
      </c>
      <c r="S239" t="b">
        <v>0</v>
      </c>
      <c r="T239" t="n">
        <v>0</v>
      </c>
      <c r="U239" t="n">
        <v>0</v>
      </c>
      <c r="V239" t="inlineStr">
        <is>
          <t>Petrolimex Hanoi Transportation &amp; Trading JSC</t>
        </is>
      </c>
    </row>
    <row r="240">
      <c r="A240" t="inlineStr">
        <is>
          <t>CLC</t>
        </is>
      </c>
      <c r="B240" t="inlineStr">
        <is>
          <t>HOSE</t>
        </is>
      </c>
      <c r="C240" t="inlineStr">
        <is>
          <t>Hóa chất &amp; Chế biến</t>
        </is>
      </c>
      <c r="D240" t="inlineStr">
        <is>
          <t>Micro / Kém TK</t>
        </is>
      </c>
      <c r="E240" t="n">
        <v>54.3</v>
      </c>
      <c r="F240" t="n">
        <v>0.02715</v>
      </c>
      <c r="G240" t="n">
        <v>2.452830188679246</v>
      </c>
      <c r="H240" t="n">
        <v>0.5555555555555556</v>
      </c>
      <c r="I240" t="n">
        <v>0.5555555555555556</v>
      </c>
      <c r="J240" t="n">
        <v>4.624277456647399</v>
      </c>
      <c r="K240" t="n">
        <v>2.241223024090925</v>
      </c>
      <c r="L240" t="n">
        <v>0.2438548575887632</v>
      </c>
      <c r="M240" t="n">
        <v>54.27008275271861</v>
      </c>
      <c r="N240" t="n">
        <v>7.094201947942433</v>
      </c>
      <c r="O240" t="n">
        <v>22.4132702277857</v>
      </c>
      <c r="P240" t="n">
        <v>58.17</v>
      </c>
      <c r="Q240" t="n">
        <v>52.54</v>
      </c>
      <c r="R240" t="inlineStr">
        <is>
          <t>🟢 VÙNG MUA CHUẨN</t>
        </is>
      </c>
      <c r="S240" t="b">
        <v>0</v>
      </c>
      <c r="T240" t="n">
        <v>0</v>
      </c>
      <c r="U240" t="n">
        <v>0</v>
      </c>
      <c r="V240" t="inlineStr">
        <is>
          <t>CÔNG TY CỔ PHẦN CÁT LỢI</t>
        </is>
      </c>
    </row>
    <row r="241">
      <c r="A241" t="inlineStr">
        <is>
          <t>HEC</t>
        </is>
      </c>
      <c r="B241" t="inlineStr">
        <is>
          <t>UPCOM</t>
        </is>
      </c>
      <c r="C241" t="inlineStr">
        <is>
          <t>Đầu tư công &amp; Xây dựng</t>
        </is>
      </c>
      <c r="D241" t="inlineStr">
        <is>
          <t>Micro / Kém TK</t>
        </is>
      </c>
      <c r="E241" t="n">
        <v>27.3</v>
      </c>
      <c r="F241" t="n">
        <v>0.0273</v>
      </c>
      <c r="G241" t="n">
        <v>0.3676470588235294</v>
      </c>
      <c r="H241" t="n">
        <v>0.3676470588235294</v>
      </c>
      <c r="I241" t="n">
        <v>-2.5</v>
      </c>
      <c r="J241" t="n">
        <v>-13.8801261829653</v>
      </c>
      <c r="K241" t="n">
        <v>2.053314527358898</v>
      </c>
      <c r="L241" t="n">
        <v>1.050089257586895</v>
      </c>
      <c r="M241" t="n">
        <v>38.6978927340522</v>
      </c>
      <c r="N241" t="n">
        <v>0</v>
      </c>
      <c r="O241" t="n">
        <v>0</v>
      </c>
      <c r="P241" t="n">
        <v>29.25</v>
      </c>
      <c r="Q241" t="n">
        <v>26.42</v>
      </c>
      <c r="R241" t="inlineStr">
        <is>
          <t>🟢 VÙNG MUA CHUẨN</t>
        </is>
      </c>
      <c r="S241" t="b">
        <v>0</v>
      </c>
      <c r="T241" t="n">
        <v>0</v>
      </c>
      <c r="U241" t="n">
        <v>0</v>
      </c>
      <c r="V241" t="inlineStr">
        <is>
          <t>Hydraulic Engineering Consultant Corporation II</t>
        </is>
      </c>
    </row>
    <row r="242">
      <c r="A242" t="inlineStr">
        <is>
          <t>ULG</t>
        </is>
      </c>
      <c r="B242" t="inlineStr">
        <is>
          <t>UPCOM</t>
        </is>
      </c>
      <c r="C242" t="inlineStr">
        <is>
          <t>Cảng biển &amp; Vận tải</t>
        </is>
      </c>
      <c r="D242" t="inlineStr">
        <is>
          <t>Micro / Kém TK</t>
        </is>
      </c>
      <c r="E242" t="n">
        <v>11.5</v>
      </c>
      <c r="F242" t="n">
        <v>0.0276</v>
      </c>
      <c r="G242" t="n">
        <v>0</v>
      </c>
      <c r="H242" t="n">
        <v>0</v>
      </c>
      <c r="I242" t="n">
        <v>-4.166666666666667</v>
      </c>
      <c r="J242" t="n">
        <v>-44.44444444444444</v>
      </c>
      <c r="K242" t="n">
        <v>1.685667468535369</v>
      </c>
      <c r="L242" t="n">
        <v>1.42441687934002</v>
      </c>
      <c r="M242" t="n">
        <v>39.5325169831419</v>
      </c>
      <c r="N242" t="n">
        <v>0</v>
      </c>
      <c r="O242" t="n">
        <v>0</v>
      </c>
      <c r="P242" t="n">
        <v>13.14</v>
      </c>
      <c r="Q242" t="n">
        <v>10.75</v>
      </c>
      <c r="R242" t="inlineStr">
        <is>
          <t>🟢 VÙNG MUA CHUẨN</t>
        </is>
      </c>
      <c r="S242" t="b">
        <v>0</v>
      </c>
      <c r="T242" t="n">
        <v>0</v>
      </c>
      <c r="U242" t="n">
        <v>0</v>
      </c>
      <c r="V242" t="inlineStr">
        <is>
          <t>U&amp;I Logistics Corporation</t>
        </is>
      </c>
    </row>
    <row r="243">
      <c r="A243" t="inlineStr">
        <is>
          <t>PGV</t>
        </is>
      </c>
      <c r="B243" t="inlineStr">
        <is>
          <t>HOSE</t>
        </is>
      </c>
      <c r="C243" t="inlineStr">
        <is>
          <t>Điện &amp; Năng lượng</t>
        </is>
      </c>
      <c r="D243" t="inlineStr">
        <is>
          <t>Large-Cap (Bluechip)</t>
        </is>
      </c>
      <c r="E243" t="n">
        <v>20.45</v>
      </c>
      <c r="F243" t="n">
        <v>0.02791425</v>
      </c>
      <c r="G243" t="n">
        <v>-0.4866180048661801</v>
      </c>
      <c r="H243" t="n">
        <v>-0.2439024390243902</v>
      </c>
      <c r="I243" t="n">
        <v>-5.76036866359447</v>
      </c>
      <c r="J243" t="n">
        <v>-5.816631544470793</v>
      </c>
      <c r="K243" t="n">
        <v>1.441765029510979</v>
      </c>
      <c r="L243" t="n">
        <v>0.1430202952609466</v>
      </c>
      <c r="M243" t="n">
        <v>34.46908609603983</v>
      </c>
      <c r="N243" t="n">
        <v>5.06804212090698</v>
      </c>
      <c r="O243" t="n">
        <v>29.0906588353442</v>
      </c>
      <c r="P243" t="n">
        <v>23.17</v>
      </c>
      <c r="Q243" t="n">
        <v>19.21</v>
      </c>
      <c r="R243" t="inlineStr">
        <is>
          <t>🟢 VÙNG MUA CHUẨN</t>
        </is>
      </c>
      <c r="S243" t="b">
        <v>0</v>
      </c>
      <c r="T243" t="n">
        <v>0</v>
      </c>
      <c r="U243" t="n">
        <v>0</v>
      </c>
      <c r="V243" t="inlineStr">
        <is>
          <t>Power Generation Corp. 3</t>
        </is>
      </c>
    </row>
    <row r="244">
      <c r="A244" t="inlineStr">
        <is>
          <t>C47</t>
        </is>
      </c>
      <c r="B244" t="inlineStr">
        <is>
          <t>HOSE</t>
        </is>
      </c>
      <c r="C244" t="inlineStr">
        <is>
          <t>Đầu tư công &amp; Xây dựng</t>
        </is>
      </c>
      <c r="D244" t="inlineStr">
        <is>
          <t>Micro / Kém TK</t>
        </is>
      </c>
      <c r="E244" t="n">
        <v>8</v>
      </c>
      <c r="F244" t="n">
        <v>0.028008</v>
      </c>
      <c r="G244" t="n">
        <v>1.265822784810127</v>
      </c>
      <c r="H244" t="n">
        <v>0</v>
      </c>
      <c r="I244" t="n">
        <v>-2.439024390243902</v>
      </c>
      <c r="J244" t="n">
        <v>-11.11111111111111</v>
      </c>
      <c r="K244" t="n">
        <v>1.685667468535369</v>
      </c>
      <c r="L244" t="n">
        <v>0.3482750387967021</v>
      </c>
      <c r="M244" t="n">
        <v>38.68850137651883</v>
      </c>
      <c r="N244" t="n">
        <v>4.285433666334742</v>
      </c>
      <c r="O244" t="n">
        <v>14.8456457882945</v>
      </c>
      <c r="P244" t="n">
        <v>8.699999999999999</v>
      </c>
      <c r="Q244" t="n">
        <v>7.68</v>
      </c>
      <c r="R244" t="inlineStr">
        <is>
          <t>🟢 VÙNG MUA CHUẨN</t>
        </is>
      </c>
      <c r="S244" t="b">
        <v>0</v>
      </c>
      <c r="T244" t="n">
        <v>0</v>
      </c>
      <c r="U244" t="n">
        <v>0</v>
      </c>
      <c r="V244" t="inlineStr">
        <is>
          <t>CÔNG TY CỔ PHẦN XÂY DỰNG 47</t>
        </is>
      </c>
    </row>
    <row r="245">
      <c r="A245" t="inlineStr">
        <is>
          <t>STH</t>
        </is>
      </c>
      <c r="B245" t="inlineStr">
        <is>
          <t>UPCOM</t>
        </is>
      </c>
      <c r="C245" t="inlineStr">
        <is>
          <t>Bán lẻ &amp; Phân phối</t>
        </is>
      </c>
      <c r="D245" t="inlineStr">
        <is>
          <t>Micro / Kém TK</t>
        </is>
      </c>
      <c r="E245" t="n">
        <v>18.8</v>
      </c>
      <c r="F245" t="n">
        <v>0.0282</v>
      </c>
      <c r="G245" t="n">
        <v>-14.93212669683258</v>
      </c>
      <c r="H245" t="n">
        <v>-41.25</v>
      </c>
      <c r="I245" t="n">
        <v>-24.49799196787149</v>
      </c>
      <c r="J245" t="n">
        <v>-9.615384615384615</v>
      </c>
      <c r="K245" t="n">
        <v>-39.56433253146463</v>
      </c>
      <c r="L245" t="n">
        <v>0.1175336733974284</v>
      </c>
      <c r="M245" t="n">
        <v>43.69818124822688</v>
      </c>
      <c r="N245" t="n">
        <v>0</v>
      </c>
      <c r="O245" t="n">
        <v>0</v>
      </c>
      <c r="P245" t="n">
        <v>21.49</v>
      </c>
      <c r="Q245" t="n">
        <v>17.58</v>
      </c>
      <c r="R245" t="inlineStr">
        <is>
          <t>🟢 VÙNG MUA CHUẨN</t>
        </is>
      </c>
      <c r="S245" t="b">
        <v>0</v>
      </c>
      <c r="T245" t="n">
        <v>0</v>
      </c>
      <c r="U245" t="n">
        <v>0</v>
      </c>
      <c r="V245" t="inlineStr">
        <is>
          <t>Thai Nguyen Book Publishing Joint Stock Co</t>
        </is>
      </c>
    </row>
    <row r="246">
      <c r="A246" t="inlineStr">
        <is>
          <t>POS</t>
        </is>
      </c>
      <c r="B246" t="inlineStr">
        <is>
          <t>UPCOM</t>
        </is>
      </c>
      <c r="C246" t="inlineStr">
        <is>
          <t>Dầu khí &amp; Năng lượng</t>
        </is>
      </c>
      <c r="D246" t="inlineStr">
        <is>
          <t>Micro / Kém TK</t>
        </is>
      </c>
      <c r="E246" t="n">
        <v>13.4</v>
      </c>
      <c r="F246" t="n">
        <v>0.028207</v>
      </c>
      <c r="G246" t="n">
        <v>3.076923076923077</v>
      </c>
      <c r="H246" t="n">
        <v>-2.18978102189781</v>
      </c>
      <c r="I246" t="n">
        <v>-11.25827814569536</v>
      </c>
      <c r="J246" t="n">
        <v>-1.470588235294118</v>
      </c>
      <c r="K246" t="n">
        <v>-0.5041135533624412</v>
      </c>
      <c r="L246" t="n">
        <v>0.2275306707020483</v>
      </c>
      <c r="M246" t="n">
        <v>38.65062873463926</v>
      </c>
      <c r="N246" t="n">
        <v>0</v>
      </c>
      <c r="O246" t="n">
        <v>0</v>
      </c>
      <c r="P246" t="n">
        <v>15.22</v>
      </c>
      <c r="Q246" t="n">
        <v>12.57</v>
      </c>
      <c r="R246" t="inlineStr">
        <is>
          <t>🟢 VÙNG MUA CHUẨN</t>
        </is>
      </c>
      <c r="S246" t="b">
        <v>0</v>
      </c>
      <c r="T246" t="n">
        <v>0</v>
      </c>
      <c r="U246" t="n">
        <v>0</v>
      </c>
      <c r="V246" t="inlineStr">
        <is>
          <t>PTSC Offshore Services Joint Stock Co</t>
        </is>
      </c>
    </row>
    <row r="247">
      <c r="A247" t="inlineStr">
        <is>
          <t>HUG</t>
        </is>
      </c>
      <c r="B247" t="inlineStr">
        <is>
          <t>UPCOM</t>
        </is>
      </c>
      <c r="C247" t="inlineStr">
        <is>
          <t>Thực phẩm &amp; Tiêu dùng</t>
        </is>
      </c>
      <c r="D247" t="inlineStr">
        <is>
          <t>Micro / Kém TK</t>
        </is>
      </c>
      <c r="E247" t="n">
        <v>27</v>
      </c>
      <c r="F247" t="n">
        <v>0.027027</v>
      </c>
      <c r="G247" t="n">
        <v>12.03319502074689</v>
      </c>
      <c r="H247" t="n">
        <v>12.03319502074689</v>
      </c>
      <c r="I247" t="n">
        <v>-10</v>
      </c>
      <c r="J247" t="n">
        <v>-10</v>
      </c>
      <c r="K247" t="n">
        <v>13.71886248928226</v>
      </c>
      <c r="L247" t="n">
        <v>0.2422028115850856</v>
      </c>
      <c r="M247" t="n">
        <v>49.15428324011779</v>
      </c>
      <c r="N247" t="n">
        <v>0</v>
      </c>
      <c r="O247" t="n">
        <v>0</v>
      </c>
      <c r="P247" t="n">
        <v>30.86</v>
      </c>
      <c r="Q247" t="n">
        <v>25.25</v>
      </c>
      <c r="R247" t="inlineStr">
        <is>
          <t>⚠️ KÉO CAO (&gt;5%)</t>
        </is>
      </c>
      <c r="S247" t="b">
        <v>0</v>
      </c>
      <c r="T247" t="n">
        <v>0</v>
      </c>
      <c r="U247" t="n">
        <v>0</v>
      </c>
      <c r="V247" t="inlineStr">
        <is>
          <t>Hung Yen Garment Corp.</t>
        </is>
      </c>
    </row>
    <row r="248">
      <c r="A248" t="inlineStr">
        <is>
          <t>PGN</t>
        </is>
      </c>
      <c r="B248" t="inlineStr">
        <is>
          <t>HNX</t>
        </is>
      </c>
      <c r="C248" t="inlineStr">
        <is>
          <t>Hóa chất &amp; Chế biến</t>
        </is>
      </c>
      <c r="D248" t="inlineStr">
        <is>
          <t>Micro / Kém TK</t>
        </is>
      </c>
      <c r="E248" t="n">
        <v>5.9</v>
      </c>
      <c r="F248" t="n">
        <v>0.0225852</v>
      </c>
      <c r="G248" t="n">
        <v>-1.666666666666667</v>
      </c>
      <c r="H248" t="n">
        <v>0</v>
      </c>
      <c r="I248" t="n">
        <v>-1.666666666666667</v>
      </c>
      <c r="J248" t="n">
        <v>5.357142857142857</v>
      </c>
      <c r="K248" t="n">
        <v>1.685667468535369</v>
      </c>
      <c r="L248" t="n">
        <v>2.446788111217642</v>
      </c>
      <c r="M248" t="n">
        <v>49.30331517483349</v>
      </c>
      <c r="N248" t="n">
        <v>27.44683919408637</v>
      </c>
      <c r="O248" t="n">
        <v>1.86147527046686</v>
      </c>
      <c r="P248" t="n">
        <v>6.74</v>
      </c>
      <c r="Q248" t="n">
        <v>5.52</v>
      </c>
      <c r="R248" t="inlineStr">
        <is>
          <t>🟢 VÙNG MUA CHUẨN</t>
        </is>
      </c>
      <c r="S248" t="b">
        <v>0</v>
      </c>
      <c r="T248" t="n">
        <v>0</v>
      </c>
      <c r="U248" t="n">
        <v>0</v>
      </c>
      <c r="V248" t="inlineStr">
        <is>
          <t>Plastic Additives JSC</t>
        </is>
      </c>
    </row>
    <row r="249">
      <c r="A249" t="inlineStr">
        <is>
          <t>G20</t>
        </is>
      </c>
      <c r="B249" t="inlineStr">
        <is>
          <t>UPCOM</t>
        </is>
      </c>
      <c r="C249" t="inlineStr">
        <is>
          <t>Hàng tiêu dùng</t>
        </is>
      </c>
      <c r="D249" t="inlineStr">
        <is>
          <t>Micro / Kém TK</t>
        </is>
      </c>
      <c r="E249" t="n">
        <v>500</v>
      </c>
      <c r="F249" t="n">
        <v>0.02285</v>
      </c>
      <c r="G249" t="n">
        <v>-16.66666666666666</v>
      </c>
      <c r="H249" t="n">
        <v>0</v>
      </c>
      <c r="I249" t="n">
        <v>0</v>
      </c>
      <c r="J249" t="n">
        <v>-16.66666666666667</v>
      </c>
      <c r="K249" t="n">
        <v>1.685667468535369</v>
      </c>
      <c r="L249" t="n">
        <v>2.289487395294778</v>
      </c>
      <c r="M249" t="n">
        <v>43.48372555729985</v>
      </c>
      <c r="N249" t="n">
        <v>0</v>
      </c>
      <c r="O249" t="n">
        <v>0</v>
      </c>
      <c r="P249" t="n">
        <v>571.5</v>
      </c>
      <c r="Q249" t="n">
        <v>467.5</v>
      </c>
      <c r="R249" t="inlineStr">
        <is>
          <t>🟢 VÙNG MUA CHUẨN</t>
        </is>
      </c>
      <c r="S249" t="b">
        <v>0</v>
      </c>
      <c r="T249" t="n">
        <v>0</v>
      </c>
      <c r="U249" t="n">
        <v>0</v>
      </c>
      <c r="V249" t="inlineStr">
        <is>
          <t>Vinh Phuc Textile Investmen JSC</t>
        </is>
      </c>
    </row>
    <row r="250">
      <c r="A250" t="inlineStr">
        <is>
          <t>DIC</t>
        </is>
      </c>
      <c r="B250" t="inlineStr">
        <is>
          <t>UPCOM</t>
        </is>
      </c>
      <c r="C250" t="inlineStr">
        <is>
          <t>Khai khoáng &amp; VLXD</t>
        </is>
      </c>
      <c r="D250" t="inlineStr">
        <is>
          <t>Micro / Kém TK</t>
        </is>
      </c>
      <c r="E250" t="n">
        <v>0.7</v>
      </c>
      <c r="F250" t="n">
        <v>0.02296</v>
      </c>
      <c r="G250" t="n">
        <v>0</v>
      </c>
      <c r="H250" t="n">
        <v>0</v>
      </c>
      <c r="I250" t="n">
        <v>0</v>
      </c>
      <c r="J250" t="n">
        <v>-22.22222222222222</v>
      </c>
      <c r="K250" t="n">
        <v>1.685667468535369</v>
      </c>
      <c r="L250" t="n">
        <v>0.8432960534773107</v>
      </c>
      <c r="M250" t="n">
        <v>28.89699737426157</v>
      </c>
      <c r="N250" t="n">
        <v>11.53786562672038</v>
      </c>
      <c r="O250" t="n">
        <v>0</v>
      </c>
      <c r="P250" t="n">
        <v>0.8</v>
      </c>
      <c r="Q250" t="n">
        <v>0.65</v>
      </c>
      <c r="R250" t="inlineStr">
        <is>
          <t>🟢 VÙNG MUA CHUẨN</t>
        </is>
      </c>
      <c r="S250" t="b">
        <v>1</v>
      </c>
      <c r="T250" t="n">
        <v>0</v>
      </c>
      <c r="U250" t="n">
        <v>0</v>
      </c>
      <c r="V250" t="inlineStr">
        <is>
          <t>DIC Investment &amp; Trading JSC</t>
        </is>
      </c>
    </row>
    <row r="251">
      <c r="A251" t="inlineStr">
        <is>
          <t>DTK</t>
        </is>
      </c>
      <c r="B251" t="inlineStr">
        <is>
          <t>HNX</t>
        </is>
      </c>
      <c r="C251" t="inlineStr">
        <is>
          <t>Điện &amp; Năng lượng</t>
        </is>
      </c>
      <c r="D251" t="inlineStr">
        <is>
          <t>Mid-Cap (Dòng tiền)</t>
        </is>
      </c>
      <c r="E251" t="n">
        <v>10.3</v>
      </c>
      <c r="F251" t="n">
        <v>0.02369</v>
      </c>
      <c r="G251" t="n">
        <v>-2.830188679245283</v>
      </c>
      <c r="H251" t="n">
        <v>-5.504587155963303</v>
      </c>
      <c r="I251" t="n">
        <v>-1.904761904761905</v>
      </c>
      <c r="J251" t="n">
        <v>-2.830188679245283</v>
      </c>
      <c r="K251" t="n">
        <v>-3.818919687427933</v>
      </c>
      <c r="L251" t="n">
        <v>0.1806656350397071</v>
      </c>
      <c r="M251" t="n">
        <v>41.30573059354892</v>
      </c>
      <c r="N251" t="n">
        <v>0</v>
      </c>
      <c r="O251" t="n">
        <v>0</v>
      </c>
      <c r="P251" t="n">
        <v>11.77</v>
      </c>
      <c r="Q251" t="n">
        <v>9.630000000000001</v>
      </c>
      <c r="R251" t="inlineStr">
        <is>
          <t>🟢 VÙNG MUA CHUẨN</t>
        </is>
      </c>
      <c r="S251" t="b">
        <v>0</v>
      </c>
      <c r="T251" t="n">
        <v>0</v>
      </c>
      <c r="U251" t="n">
        <v>0</v>
      </c>
      <c r="V251" t="inlineStr">
        <is>
          <t>Vinacomin Power Holding Corp</t>
        </is>
      </c>
    </row>
    <row r="252">
      <c r="A252" t="inlineStr">
        <is>
          <t>CDN</t>
        </is>
      </c>
      <c r="B252" t="inlineStr">
        <is>
          <t>HNX</t>
        </is>
      </c>
      <c r="C252" t="inlineStr">
        <is>
          <t>Cảng biển &amp; Vận tải</t>
        </is>
      </c>
      <c r="D252" t="inlineStr">
        <is>
          <t>Mid-Cap (Dòng tiền)</t>
        </is>
      </c>
      <c r="E252" t="n">
        <v>26.3</v>
      </c>
      <c r="F252" t="n">
        <v>0.0237226</v>
      </c>
      <c r="G252" t="n">
        <v>2.334630350194553</v>
      </c>
      <c r="H252" t="n">
        <v>-0.3787878787878788</v>
      </c>
      <c r="I252" t="n">
        <v>5.622489959839357</v>
      </c>
      <c r="J252" t="n">
        <v>3.137254901960784</v>
      </c>
      <c r="K252" t="n">
        <v>1.30687958974749</v>
      </c>
      <c r="L252" t="n">
        <v>0.2763395729297509</v>
      </c>
      <c r="M252" t="n">
        <v>56.09854646007528</v>
      </c>
      <c r="N252" t="n">
        <v>6.131803798785349</v>
      </c>
      <c r="O252" t="n">
        <v>20.7564273304764</v>
      </c>
      <c r="P252" t="n">
        <v>28.48</v>
      </c>
      <c r="Q252" t="n">
        <v>25.31</v>
      </c>
      <c r="R252" t="inlineStr">
        <is>
          <t>🟢 VÙNG MUA CHUẨN</t>
        </is>
      </c>
      <c r="S252" t="b">
        <v>0</v>
      </c>
      <c r="T252" t="n">
        <v>0</v>
      </c>
      <c r="U252" t="n">
        <v>0</v>
      </c>
      <c r="V252" t="inlineStr">
        <is>
          <t>Da Nang Port JSC</t>
        </is>
      </c>
    </row>
    <row r="253">
      <c r="A253" t="inlineStr">
        <is>
          <t>IST</t>
        </is>
      </c>
      <c r="B253" t="inlineStr">
        <is>
          <t>UPCOM</t>
        </is>
      </c>
      <c r="C253" t="inlineStr">
        <is>
          <t>Cảng biển &amp; Vận tải</t>
        </is>
      </c>
      <c r="D253" t="inlineStr">
        <is>
          <t>Micro / Kém TK</t>
        </is>
      </c>
      <c r="E253" t="n">
        <v>29</v>
      </c>
      <c r="F253" t="n">
        <v>0.023896</v>
      </c>
      <c r="G253" t="n">
        <v>-3.654485049833887</v>
      </c>
      <c r="H253" t="n">
        <v>0.3460207612456747</v>
      </c>
      <c r="I253" t="n">
        <v>-4.29042904290429</v>
      </c>
      <c r="J253" t="n">
        <v>-19.22005571030641</v>
      </c>
      <c r="K253" t="n">
        <v>2.031688229781044</v>
      </c>
      <c r="L253" t="n">
        <v>0.5627646496380275</v>
      </c>
      <c r="M253" t="n">
        <v>39.07786939978301</v>
      </c>
      <c r="N253" t="n">
        <v>0</v>
      </c>
      <c r="O253" t="n">
        <v>0</v>
      </c>
      <c r="P253" t="n">
        <v>31.71</v>
      </c>
      <c r="Q253" t="n">
        <v>27.77</v>
      </c>
      <c r="R253" t="inlineStr">
        <is>
          <t>🟢 VÙNG MUA CHUẨN</t>
        </is>
      </c>
      <c r="S253" t="b">
        <v>0</v>
      </c>
      <c r="T253" t="n">
        <v>0</v>
      </c>
      <c r="U253" t="n">
        <v>0</v>
      </c>
      <c r="V253" t="inlineStr">
        <is>
          <t>Tan Cang Song Than ICD Joint Stock Co</t>
        </is>
      </c>
    </row>
    <row r="254">
      <c r="A254" t="inlineStr">
        <is>
          <t>DHD</t>
        </is>
      </c>
      <c r="B254" t="inlineStr">
        <is>
          <t>UPCOM</t>
        </is>
      </c>
      <c r="C254" t="inlineStr">
        <is>
          <t>Y tế &amp; Dược phẩm</t>
        </is>
      </c>
      <c r="D254" t="inlineStr">
        <is>
          <t>Micro / Kém TK</t>
        </is>
      </c>
      <c r="E254" t="n">
        <v>26.7</v>
      </c>
      <c r="F254" t="n">
        <v>0.02403</v>
      </c>
      <c r="G254" t="n">
        <v>0</v>
      </c>
      <c r="H254" t="n">
        <v>-0.373134328358209</v>
      </c>
      <c r="I254" t="n">
        <v>0.7547169811320755</v>
      </c>
      <c r="J254" t="n">
        <v>-3.260869565217391</v>
      </c>
      <c r="K254" t="n">
        <v>1.31253314017716</v>
      </c>
      <c r="L254" t="n">
        <v>0.4475385380407758</v>
      </c>
      <c r="M254" t="n">
        <v>50.06124511008096</v>
      </c>
      <c r="N254" t="n">
        <v>0</v>
      </c>
      <c r="O254" t="n">
        <v>0</v>
      </c>
      <c r="P254" t="n">
        <v>28.6</v>
      </c>
      <c r="Q254" t="n">
        <v>25.83</v>
      </c>
      <c r="R254" t="inlineStr">
        <is>
          <t>🟢 VÙNG MUA CHUẨN</t>
        </is>
      </c>
      <c r="S254" t="b">
        <v>0</v>
      </c>
      <c r="T254" t="n">
        <v>0</v>
      </c>
      <c r="U254" t="n">
        <v>0</v>
      </c>
      <c r="V254" t="inlineStr">
        <is>
          <t>Hai Duong Pharmaceutical Medical Material Joint Stock Co</t>
        </is>
      </c>
    </row>
    <row r="255">
      <c r="A255" t="inlineStr">
        <is>
          <t>HAS</t>
        </is>
      </c>
      <c r="B255" t="inlineStr">
        <is>
          <t>HOSE</t>
        </is>
      </c>
      <c r="C255" t="inlineStr">
        <is>
          <t>Đầu tư công &amp; Xây dựng</t>
        </is>
      </c>
      <c r="D255" t="inlineStr">
        <is>
          <t>Micro / Kém TK</t>
        </is>
      </c>
      <c r="E255" t="n">
        <v>7.81</v>
      </c>
      <c r="F255" t="n">
        <v>0.024211</v>
      </c>
      <c r="G255" t="n">
        <v>-6.354916067146283</v>
      </c>
      <c r="H255" t="n">
        <v>-0.2554278416347382</v>
      </c>
      <c r="I255" t="n">
        <v>-17.35449735449735</v>
      </c>
      <c r="J255" t="n">
        <v>-11.35073779795687</v>
      </c>
      <c r="K255" t="n">
        <v>1.430239626900631</v>
      </c>
      <c r="L255" t="n">
        <v>0.8429181281779373</v>
      </c>
      <c r="M255" t="n">
        <v>40.44057029879574</v>
      </c>
      <c r="N255" t="n">
        <v>0</v>
      </c>
      <c r="O255" t="n">
        <v>-2.19204267413834</v>
      </c>
      <c r="P255" t="n">
        <v>8.93</v>
      </c>
      <c r="Q255" t="n">
        <v>7.3</v>
      </c>
      <c r="R255" t="inlineStr">
        <is>
          <t>🟢 VÙNG MUA CHUẨN</t>
        </is>
      </c>
      <c r="S255" t="b">
        <v>0</v>
      </c>
      <c r="T255" t="n">
        <v>0</v>
      </c>
      <c r="U255" t="n">
        <v>0</v>
      </c>
      <c r="V255" t="inlineStr">
        <is>
          <t>CÔNG TY CỔ PHẦN HACISCO</t>
        </is>
      </c>
    </row>
    <row r="256">
      <c r="A256" t="inlineStr">
        <is>
          <t>NQB</t>
        </is>
      </c>
      <c r="B256" t="inlineStr">
        <is>
          <t>UPCOM</t>
        </is>
      </c>
      <c r="C256" t="inlineStr">
        <is>
          <t>Điện &amp; Năng lượng</t>
        </is>
      </c>
      <c r="D256" t="inlineStr">
        <is>
          <t>Micro / Kém TK</t>
        </is>
      </c>
      <c r="E256" t="n">
        <v>6.8</v>
      </c>
      <c r="F256" t="n">
        <v>0.02584</v>
      </c>
      <c r="G256" t="n">
        <v>-1.449275362318841</v>
      </c>
      <c r="H256" t="n">
        <v>-15</v>
      </c>
      <c r="I256" t="n">
        <v>-15</v>
      </c>
      <c r="J256" t="n">
        <v>-32.67326732673267</v>
      </c>
      <c r="K256" t="n">
        <v>-13.31433253146463</v>
      </c>
      <c r="L256" t="n">
        <v>0.01348902986897182</v>
      </c>
      <c r="M256" t="n">
        <v>40.34849665210262</v>
      </c>
      <c r="N256" t="n">
        <v>0</v>
      </c>
      <c r="O256" t="n">
        <v>0</v>
      </c>
      <c r="P256" t="n">
        <v>7.77</v>
      </c>
      <c r="Q256" t="n">
        <v>6.36</v>
      </c>
      <c r="R256" t="inlineStr">
        <is>
          <t>🟢 VÙNG MUA CHUẨN</t>
        </is>
      </c>
      <c r="S256" t="b">
        <v>0</v>
      </c>
      <c r="T256" t="n">
        <v>0</v>
      </c>
      <c r="U256" t="n">
        <v>0</v>
      </c>
      <c r="V256" t="inlineStr">
        <is>
          <t>Quang Binh Water Supply Joint Stock Co</t>
        </is>
      </c>
    </row>
    <row r="257">
      <c r="A257" t="inlineStr">
        <is>
          <t>D11</t>
        </is>
      </c>
      <c r="B257" t="inlineStr">
        <is>
          <t>HNX</t>
        </is>
      </c>
      <c r="C257" t="inlineStr">
        <is>
          <t>Bất động sản Dân dụng</t>
        </is>
      </c>
      <c r="D257" t="inlineStr">
        <is>
          <t>Micro / Kém TK</t>
        </is>
      </c>
      <c r="E257" t="n">
        <v>11.6</v>
      </c>
      <c r="F257" t="n">
        <v>0.02436</v>
      </c>
      <c r="G257" t="n">
        <v>-0.8547008547008548</v>
      </c>
      <c r="H257" t="n">
        <v>-0.8547008547008547</v>
      </c>
      <c r="I257" t="n">
        <v>1.754385964912281</v>
      </c>
      <c r="J257" t="n">
        <v>5.454545349090909</v>
      </c>
      <c r="K257" t="n">
        <v>0.8309666138345143</v>
      </c>
      <c r="L257" t="n">
        <v>0.7917656373713382</v>
      </c>
      <c r="M257" t="n">
        <v>52.61004960170248</v>
      </c>
      <c r="N257" t="n">
        <v>14.29612475192834</v>
      </c>
      <c r="O257" t="n">
        <v>3.72624716822053</v>
      </c>
      <c r="P257" t="n">
        <v>12.43</v>
      </c>
      <c r="Q257" t="n">
        <v>11.22</v>
      </c>
      <c r="R257" t="inlineStr">
        <is>
          <t>🟢 VÙNG MUA CHUẨN</t>
        </is>
      </c>
      <c r="S257" t="b">
        <v>0</v>
      </c>
      <c r="T257" t="n">
        <v>0</v>
      </c>
      <c r="U257" t="n">
        <v>0</v>
      </c>
      <c r="V257" t="inlineStr">
        <is>
          <t>Real Estate 11 JSC</t>
        </is>
      </c>
    </row>
    <row r="258">
      <c r="A258" t="inlineStr">
        <is>
          <t>NAU</t>
        </is>
      </c>
      <c r="B258" t="inlineStr">
        <is>
          <t>UPCOM</t>
        </is>
      </c>
      <c r="C258" t="inlineStr">
        <is>
          <t>Dịch vụ &amp; Thương mại</t>
        </is>
      </c>
      <c r="D258" t="inlineStr">
        <is>
          <t>Micro / Kém TK</t>
        </is>
      </c>
      <c r="E258" t="n">
        <v>6</v>
      </c>
      <c r="F258" t="n">
        <v>0.0246</v>
      </c>
      <c r="G258" t="n">
        <v>-14.28571428571428</v>
      </c>
      <c r="H258" t="n">
        <v>20</v>
      </c>
      <c r="I258" t="n">
        <v>20</v>
      </c>
      <c r="J258" t="n">
        <v>-14.28571428571429</v>
      </c>
      <c r="K258" t="n">
        <v>21.68566746853537</v>
      </c>
      <c r="L258" t="n">
        <v>1.872146118721461</v>
      </c>
      <c r="M258" t="n">
        <v>35.8948842163196</v>
      </c>
      <c r="N258" t="n">
        <v>0</v>
      </c>
      <c r="O258" t="n">
        <v>0</v>
      </c>
      <c r="P258" t="n">
        <v>6.86</v>
      </c>
      <c r="Q258" t="n">
        <v>5.61</v>
      </c>
      <c r="R258" t="inlineStr">
        <is>
          <t>🟢 VÙNG MUA CHUẨN</t>
        </is>
      </c>
      <c r="S258" t="b">
        <v>0</v>
      </c>
      <c r="T258" t="n">
        <v>0</v>
      </c>
      <c r="U258" t="n">
        <v>0</v>
      </c>
      <c r="V258" t="inlineStr">
        <is>
          <t>Nghe An Urban Works &amp; Environment Joint Stock Co</t>
        </is>
      </c>
    </row>
    <row r="259">
      <c r="A259" t="inlineStr">
        <is>
          <t>HC3</t>
        </is>
      </c>
      <c r="B259" t="inlineStr">
        <is>
          <t>UPCOM</t>
        </is>
      </c>
      <c r="C259" t="inlineStr">
        <is>
          <t>Đầu tư công &amp; Xây dựng</t>
        </is>
      </c>
      <c r="D259" t="inlineStr">
        <is>
          <t>Micro / Kém TK</t>
        </is>
      </c>
      <c r="E259" t="n">
        <v>25</v>
      </c>
      <c r="F259" t="n">
        <v>0.025</v>
      </c>
      <c r="G259" t="n">
        <v>0</v>
      </c>
      <c r="H259" t="n">
        <v>0</v>
      </c>
      <c r="I259" t="n">
        <v>0</v>
      </c>
      <c r="J259" t="n">
        <v>-7.407407407407407</v>
      </c>
      <c r="K259" t="n">
        <v>1.685667468535369</v>
      </c>
      <c r="L259" t="n">
        <v>0.5285691632750145</v>
      </c>
      <c r="M259" t="n">
        <v>43.38940947408754</v>
      </c>
      <c r="N259" t="n">
        <v>0</v>
      </c>
      <c r="O259" t="n">
        <v>0</v>
      </c>
      <c r="P259" t="n">
        <v>26.78</v>
      </c>
      <c r="Q259" t="n">
        <v>24.19</v>
      </c>
      <c r="R259" t="inlineStr">
        <is>
          <t>🟢 VÙNG MUA CHUẨN</t>
        </is>
      </c>
      <c r="S259" t="b">
        <v>0</v>
      </c>
      <c r="T259" t="n">
        <v>0</v>
      </c>
      <c r="U259" t="n">
        <v>0</v>
      </c>
      <c r="V259" t="inlineStr">
        <is>
          <t>HaiPhong Construction Joint Stock Corporation No3</t>
        </is>
      </c>
    </row>
    <row r="260">
      <c r="A260" t="inlineStr">
        <is>
          <t>PCM</t>
        </is>
      </c>
      <c r="B260" t="inlineStr">
        <is>
          <t>UPCOM</t>
        </is>
      </c>
      <c r="C260" t="inlineStr">
        <is>
          <t>Hàng tiêu dùng</t>
        </is>
      </c>
      <c r="D260" t="inlineStr">
        <is>
          <t>Micro / Kém TK</t>
        </is>
      </c>
      <c r="E260" t="n">
        <v>12.5</v>
      </c>
      <c r="F260" t="n">
        <v>0.025</v>
      </c>
      <c r="G260" t="n">
        <v>0</v>
      </c>
      <c r="H260" t="n">
        <v>0</v>
      </c>
      <c r="I260" t="n">
        <v>4.166666666666667</v>
      </c>
      <c r="J260" t="n">
        <v>-21.875</v>
      </c>
      <c r="K260" t="n">
        <v>1.685667468535369</v>
      </c>
      <c r="L260" t="n">
        <v>0.5985515053570359</v>
      </c>
      <c r="M260" t="n">
        <v>43.10573457700728</v>
      </c>
      <c r="N260" t="n">
        <v>0</v>
      </c>
      <c r="O260" t="n">
        <v>0</v>
      </c>
      <c r="P260" t="n">
        <v>14.29</v>
      </c>
      <c r="Q260" t="n">
        <v>11.69</v>
      </c>
      <c r="R260" t="inlineStr">
        <is>
          <t>🟢 VÙNG MUA CHUẨN</t>
        </is>
      </c>
      <c r="S260" t="b">
        <v>0</v>
      </c>
      <c r="T260" t="n">
        <v>0</v>
      </c>
      <c r="U260" t="n">
        <v>0</v>
      </c>
      <c r="V260" t="inlineStr">
        <is>
          <t>Post and Telecommunication Construction MaterialJoint Stock Co</t>
        </is>
      </c>
    </row>
    <row r="261">
      <c r="A261" t="inlineStr">
        <is>
          <t>BLT</t>
        </is>
      </c>
      <c r="B261" t="inlineStr">
        <is>
          <t>UPCOM</t>
        </is>
      </c>
      <c r="C261" t="inlineStr">
        <is>
          <t>Hóa chất &amp; Chế biến</t>
        </is>
      </c>
      <c r="D261" t="inlineStr">
        <is>
          <t>Micro / Kém TK</t>
        </is>
      </c>
      <c r="E261" t="n">
        <v>18</v>
      </c>
      <c r="F261" t="n">
        <v>0.0252</v>
      </c>
      <c r="G261" t="n">
        <v>5.88235294117647</v>
      </c>
      <c r="H261" t="n">
        <v>2.857142857142857</v>
      </c>
      <c r="I261" t="n">
        <v>0</v>
      </c>
      <c r="J261" t="n">
        <v>-14.28571428571429</v>
      </c>
      <c r="K261" t="n">
        <v>4.542810325678226</v>
      </c>
      <c r="L261" t="n">
        <v>4.318322023442319</v>
      </c>
      <c r="M261" t="n">
        <v>44.98380943554898</v>
      </c>
      <c r="N261" t="n">
        <v>0</v>
      </c>
      <c r="O261" t="n">
        <v>0</v>
      </c>
      <c r="P261" t="n">
        <v>20.57</v>
      </c>
      <c r="Q261" t="n">
        <v>16.83</v>
      </c>
      <c r="R261" t="inlineStr">
        <is>
          <t>⚠️ KÉO CAO (&gt;5%)</t>
        </is>
      </c>
      <c r="S261" t="b">
        <v>0</v>
      </c>
      <c r="T261" t="n">
        <v>0</v>
      </c>
      <c r="U261" t="n">
        <v>0</v>
      </c>
      <c r="V261" t="inlineStr">
        <is>
          <t>Binh Dinh Food Joint Stock Co</t>
        </is>
      </c>
    </row>
    <row r="262">
      <c r="A262" t="inlineStr">
        <is>
          <t>VBB</t>
        </is>
      </c>
      <c r="B262" t="inlineStr">
        <is>
          <t>HOSE</t>
        </is>
      </c>
      <c r="C262" t="inlineStr">
        <is>
          <t>Ngân hàng</t>
        </is>
      </c>
      <c r="D262" t="inlineStr">
        <is>
          <t>Large-Cap (Bluechip)</t>
        </is>
      </c>
      <c r="E262" t="n">
        <v>12.05</v>
      </c>
      <c r="F262" t="n">
        <v>0.0253773</v>
      </c>
      <c r="G262" t="n">
        <v>-0.823045267489712</v>
      </c>
      <c r="H262" t="n">
        <v>-2.42914979757085</v>
      </c>
      <c r="I262" t="n">
        <v>10.55045871559633</v>
      </c>
      <c r="J262" t="n">
        <v>-14.53900709219858</v>
      </c>
      <c r="K262" t="n">
        <v>-0.7434823290354811</v>
      </c>
      <c r="L262" t="n">
        <v>0.01057936862368241</v>
      </c>
      <c r="M262" t="n">
        <v>47.86346859225859</v>
      </c>
      <c r="N262" t="n">
        <v>8.296011036930468</v>
      </c>
      <c r="O262" t="n">
        <v>13.9515113544192</v>
      </c>
      <c r="P262" t="n">
        <v>13.77</v>
      </c>
      <c r="Q262" t="n">
        <v>11.27</v>
      </c>
      <c r="R262" t="inlineStr">
        <is>
          <t>🟢 VÙNG MUA CHUẨN</t>
        </is>
      </c>
      <c r="S262" t="b">
        <v>0</v>
      </c>
      <c r="T262" t="n">
        <v>0</v>
      </c>
      <c r="U262" t="n">
        <v>0</v>
      </c>
      <c r="V262" t="inlineStr">
        <is>
          <t>Vietnam Thuong Tin Commercial Joint Stock Bank</t>
        </is>
      </c>
    </row>
    <row r="263">
      <c r="A263" t="inlineStr">
        <is>
          <t>SGH</t>
        </is>
      </c>
      <c r="B263" t="inlineStr">
        <is>
          <t>HNX</t>
        </is>
      </c>
      <c r="C263" t="inlineStr">
        <is>
          <t>Dịch vụ Tiêu dùng</t>
        </is>
      </c>
      <c r="D263" t="inlineStr">
        <is>
          <t>Micro / Kém TK</t>
        </is>
      </c>
      <c r="E263" t="n">
        <v>19.6</v>
      </c>
      <c r="F263" t="n">
        <v>0.0254996</v>
      </c>
      <c r="G263" t="n">
        <v>9.497206703910614</v>
      </c>
      <c r="H263" t="n">
        <v>7.103825136612022</v>
      </c>
      <c r="I263" t="n">
        <v>-7.547169811320755</v>
      </c>
      <c r="J263" t="n">
        <v>10.73446327683616</v>
      </c>
      <c r="K263" t="n">
        <v>8.789492605147391</v>
      </c>
      <c r="L263" t="n">
        <v>2.981209899175071</v>
      </c>
      <c r="M263" t="n">
        <v>50.47457373370197</v>
      </c>
      <c r="N263" t="n">
        <v>13.6299403057293</v>
      </c>
      <c r="O263" t="n">
        <v>12.9483855811519</v>
      </c>
      <c r="P263" t="n">
        <v>22.4</v>
      </c>
      <c r="Q263" t="n">
        <v>18.33</v>
      </c>
      <c r="R263" t="inlineStr">
        <is>
          <t>🟣 ĐÓNG TRẦN (Không đua)</t>
        </is>
      </c>
      <c r="S263" t="b">
        <v>0</v>
      </c>
      <c r="T263" t="n">
        <v>0</v>
      </c>
      <c r="U263" t="n">
        <v>0</v>
      </c>
      <c r="V263" t="inlineStr">
        <is>
          <t>Saigon Hotel Corp.</t>
        </is>
      </c>
    </row>
    <row r="264">
      <c r="A264" t="inlineStr">
        <is>
          <t>KTS</t>
        </is>
      </c>
      <c r="B264" t="inlineStr">
        <is>
          <t>HNX</t>
        </is>
      </c>
      <c r="C264" t="inlineStr">
        <is>
          <t>Hóa chất &amp; Chế biến</t>
        </is>
      </c>
      <c r="D264" t="inlineStr">
        <is>
          <t>Micro / Kém TK</t>
        </is>
      </c>
      <c r="E264" t="n">
        <v>19.8</v>
      </c>
      <c r="F264" t="n">
        <v>0.0258192</v>
      </c>
      <c r="G264" t="n">
        <v>-4.347826086956522</v>
      </c>
      <c r="H264" t="n">
        <v>3.125</v>
      </c>
      <c r="I264" t="n">
        <v>-1</v>
      </c>
      <c r="J264" t="n">
        <v>-0.5025125628140703</v>
      </c>
      <c r="K264" t="n">
        <v>4.810667468535369</v>
      </c>
      <c r="L264" t="n">
        <v>1.049665942203976</v>
      </c>
      <c r="M264" t="n">
        <v>45.7049457474329</v>
      </c>
      <c r="N264" t="n">
        <v>18.02244121612156</v>
      </c>
      <c r="O264" t="n">
        <v>2.17051144883987</v>
      </c>
      <c r="P264" t="n">
        <v>22.63</v>
      </c>
      <c r="Q264" t="n">
        <v>18.51</v>
      </c>
      <c r="R264" t="inlineStr">
        <is>
          <t>🟢 VÙNG MUA CHUẨN</t>
        </is>
      </c>
      <c r="S264" t="b">
        <v>0</v>
      </c>
      <c r="T264" t="n">
        <v>0</v>
      </c>
      <c r="U264" t="n">
        <v>0</v>
      </c>
      <c r="V264" t="inlineStr">
        <is>
          <t>Kon Tum Sugar JSC</t>
        </is>
      </c>
    </row>
    <row r="265">
      <c r="A265" t="inlineStr">
        <is>
          <t>DHN</t>
        </is>
      </c>
      <c r="B265" t="inlineStr">
        <is>
          <t>UPCOM</t>
        </is>
      </c>
      <c r="C265" t="inlineStr">
        <is>
          <t>Y tế &amp; Dược phẩm</t>
        </is>
      </c>
      <c r="D265" t="inlineStr">
        <is>
          <t>Micro / Kém TK</t>
        </is>
      </c>
      <c r="E265" t="n">
        <v>16.2</v>
      </c>
      <c r="F265" t="n">
        <v>0.0243</v>
      </c>
      <c r="G265" t="n">
        <v>-1.818181818181818</v>
      </c>
      <c r="H265" t="n">
        <v>-1.818181818181818</v>
      </c>
      <c r="I265" t="n">
        <v>1.25</v>
      </c>
      <c r="J265" t="n">
        <v>-22.11538461538462</v>
      </c>
      <c r="K265" t="n">
        <v>-0.1325143496464491</v>
      </c>
      <c r="L265" t="n">
        <v>1.041160546956341</v>
      </c>
      <c r="M265" t="n">
        <v>41.6853051950703</v>
      </c>
      <c r="N265" t="n">
        <v>0</v>
      </c>
      <c r="O265" t="n">
        <v>0</v>
      </c>
      <c r="P265" t="n">
        <v>18.52</v>
      </c>
      <c r="Q265" t="n">
        <v>15.15</v>
      </c>
      <c r="R265" t="inlineStr">
        <is>
          <t>🟢 VÙNG MUA CHUẨN</t>
        </is>
      </c>
      <c r="S265" t="b">
        <v>0</v>
      </c>
      <c r="T265" t="n">
        <v>0</v>
      </c>
      <c r="U265" t="n">
        <v>0</v>
      </c>
      <c r="V265" t="inlineStr">
        <is>
          <t>Ha Noi Pharma Joint Stock Co</t>
        </is>
      </c>
    </row>
    <row r="266">
      <c r="A266" t="inlineStr">
        <is>
          <t>HMC</t>
        </is>
      </c>
      <c r="B266" t="inlineStr">
        <is>
          <t>HOSE</t>
        </is>
      </c>
      <c r="C266" t="inlineStr">
        <is>
          <t>Dầu khí &amp; Năng lượng</t>
        </is>
      </c>
      <c r="D266" t="inlineStr">
        <is>
          <t>Micro / Kém TK</t>
        </is>
      </c>
      <c r="E266" t="n">
        <v>10.95</v>
      </c>
      <c r="F266" t="n">
        <v>0.033945</v>
      </c>
      <c r="G266" t="n">
        <v>0.4587155963302753</v>
      </c>
      <c r="H266" t="n">
        <v>0.9216589861751152</v>
      </c>
      <c r="I266" t="n">
        <v>3.30188679245283</v>
      </c>
      <c r="J266" t="n">
        <v>0</v>
      </c>
      <c r="K266" t="n">
        <v>2.607326454710484</v>
      </c>
      <c r="L266" t="n">
        <v>0.02187672676179985</v>
      </c>
      <c r="M266" t="n">
        <v>59.60171851774082</v>
      </c>
      <c r="N266" t="n">
        <v>7.29526537277307</v>
      </c>
      <c r="O266" t="n">
        <v>10.1096743145059</v>
      </c>
      <c r="P266" t="n">
        <v>11.82</v>
      </c>
      <c r="Q266" t="n">
        <v>10.55</v>
      </c>
      <c r="R266" t="inlineStr">
        <is>
          <t>🟢 VÙNG MUA CHUẨN</t>
        </is>
      </c>
      <c r="S266" t="b">
        <v>0</v>
      </c>
      <c r="T266" t="n">
        <v>0</v>
      </c>
      <c r="U266" t="n">
        <v>0</v>
      </c>
      <c r="V266" t="inlineStr">
        <is>
          <t>CÔNG TY CỔ PHẦN KIM KHÍ THÀNH PHỐ HỒ CHÍ MINH - VNSTEEL</t>
        </is>
      </c>
    </row>
    <row r="267">
      <c r="A267" t="inlineStr">
        <is>
          <t>BTT</t>
        </is>
      </c>
      <c r="B267" t="inlineStr">
        <is>
          <t>HOSE</t>
        </is>
      </c>
      <c r="C267" t="inlineStr">
        <is>
          <t>Bán lẻ &amp; Phân phối</t>
        </is>
      </c>
      <c r="D267" t="inlineStr">
        <is>
          <t>Micro / Kém TK</t>
        </is>
      </c>
      <c r="E267" t="n">
        <v>37.8</v>
      </c>
      <c r="F267" t="n">
        <v>0.03402</v>
      </c>
      <c r="G267" t="n">
        <v>-4.30379746835443</v>
      </c>
      <c r="H267" t="n">
        <v>-4.30379746835443</v>
      </c>
      <c r="I267" t="n">
        <v>-5.5</v>
      </c>
      <c r="J267" t="n">
        <v>-16.92307692307692</v>
      </c>
      <c r="K267" t="n">
        <v>-2.618129999819061</v>
      </c>
      <c r="L267" t="n">
        <v>2.617801047120419</v>
      </c>
      <c r="M267" t="n">
        <v>42.06469099554764</v>
      </c>
      <c r="N267" t="n">
        <v>3.752397364983184</v>
      </c>
      <c r="O267" t="n">
        <v>30.8486215099284</v>
      </c>
      <c r="P267" t="n">
        <v>43.03</v>
      </c>
      <c r="Q267" t="n">
        <v>35.42</v>
      </c>
      <c r="R267" t="inlineStr">
        <is>
          <t>🟢 VÙNG MUA CHUẨN</t>
        </is>
      </c>
      <c r="S267" t="b">
        <v>0</v>
      </c>
      <c r="T267" t="n">
        <v>0</v>
      </c>
      <c r="U267" t="n">
        <v>0</v>
      </c>
      <c r="V267" t="inlineStr">
        <is>
          <t>CÔNG TY CỔ PHẦN THƯƠNG MẠI – DỊCH VỤ BẾN THÀNH</t>
        </is>
      </c>
    </row>
    <row r="268">
      <c r="A268" t="inlineStr">
        <is>
          <t>XMC</t>
        </is>
      </c>
      <c r="B268" t="inlineStr">
        <is>
          <t>UPCOM</t>
        </is>
      </c>
      <c r="C268" t="inlineStr">
        <is>
          <t>Đầu tư công &amp; Xây dựng</t>
        </is>
      </c>
      <c r="D268" t="inlineStr">
        <is>
          <t>Micro / Kém TK</t>
        </is>
      </c>
      <c r="E268" t="n">
        <v>8.699999999999999</v>
      </c>
      <c r="F268" t="n">
        <v>0.0348</v>
      </c>
      <c r="G268" t="n">
        <v>2.352941176470588</v>
      </c>
      <c r="H268" t="n">
        <v>4.819277108433735</v>
      </c>
      <c r="I268" t="n">
        <v>-12.12121212121212</v>
      </c>
      <c r="J268" t="n">
        <v>-12.12121212121212</v>
      </c>
      <c r="K268" t="n">
        <v>6.504944576969105</v>
      </c>
      <c r="L268" t="n">
        <v>0.01416238018626362</v>
      </c>
      <c r="M268" t="n">
        <v>43.62766139605073</v>
      </c>
      <c r="N268" t="n">
        <v>0</v>
      </c>
      <c r="O268" t="n">
        <v>0</v>
      </c>
      <c r="P268" t="n">
        <v>9.94</v>
      </c>
      <c r="Q268" t="n">
        <v>8.130000000000001</v>
      </c>
      <c r="R268" t="inlineStr">
        <is>
          <t>🟢 VÙNG MUA CHUẨN</t>
        </is>
      </c>
      <c r="S268" t="b">
        <v>0</v>
      </c>
      <c r="T268" t="n">
        <v>0</v>
      </c>
      <c r="U268" t="n">
        <v>0</v>
      </c>
      <c r="V268" t="inlineStr">
        <is>
          <t>Xuan Mai Group Joint Stock Company</t>
        </is>
      </c>
    </row>
    <row r="269">
      <c r="A269" t="inlineStr">
        <is>
          <t>AAT</t>
        </is>
      </c>
      <c r="B269" t="inlineStr">
        <is>
          <t>HOSE</t>
        </is>
      </c>
      <c r="C269" t="inlineStr">
        <is>
          <t>Hàng tiêu dùng</t>
        </is>
      </c>
      <c r="D269" t="inlineStr">
        <is>
          <t>Micro / Kém TK</t>
        </is>
      </c>
      <c r="E269" t="n">
        <v>2.03</v>
      </c>
      <c r="F269" t="n">
        <v>0.03482465</v>
      </c>
      <c r="G269" t="n">
        <v>-0.975609756097561</v>
      </c>
      <c r="H269" t="n">
        <v>12.77777777777778</v>
      </c>
      <c r="I269" t="n">
        <v>-4.245283018867925</v>
      </c>
      <c r="J269" t="n">
        <v>-22.22222222222222</v>
      </c>
      <c r="K269" t="n">
        <v>14.46344524631315</v>
      </c>
      <c r="L269" t="n">
        <v>0.4061595137923769</v>
      </c>
      <c r="M269" t="n">
        <v>58.09142719969297</v>
      </c>
      <c r="N269" t="n">
        <v>5.759342334173498</v>
      </c>
      <c r="O269" t="n">
        <v>3.47688846010666</v>
      </c>
      <c r="P269" t="n">
        <v>2.32</v>
      </c>
      <c r="Q269" t="n">
        <v>1.9</v>
      </c>
      <c r="R269" t="inlineStr">
        <is>
          <t>🟢 VÙNG MUA CHUẨN</t>
        </is>
      </c>
      <c r="S269" t="b">
        <v>0</v>
      </c>
      <c r="T269" t="n">
        <v>0</v>
      </c>
      <c r="U269" t="n">
        <v>0</v>
      </c>
      <c r="V269" t="inlineStr">
        <is>
          <t>Tien Son Thanh Hoa Group Joint Stock Company</t>
        </is>
      </c>
    </row>
    <row r="270">
      <c r="A270" t="inlineStr">
        <is>
          <t>BCA</t>
        </is>
      </c>
      <c r="B270" t="inlineStr">
        <is>
          <t>UPCOM</t>
        </is>
      </c>
      <c r="C270" t="inlineStr">
        <is>
          <t>Bán lẻ &amp; Phân phối</t>
        </is>
      </c>
      <c r="D270" t="inlineStr">
        <is>
          <t>Micro / Kém TK</t>
        </is>
      </c>
      <c r="E270" t="n">
        <v>17.2</v>
      </c>
      <c r="F270" t="n">
        <v>0.0349504</v>
      </c>
      <c r="G270" t="n">
        <v>2.380952380952381</v>
      </c>
      <c r="H270" t="n">
        <v>-1.149425287356322</v>
      </c>
      <c r="I270" t="n">
        <v>-11.34020618556701</v>
      </c>
      <c r="J270" t="n">
        <v>-17.30769230769231</v>
      </c>
      <c r="K270" t="n">
        <v>0.5362421811790472</v>
      </c>
      <c r="L270" t="n">
        <v>3.15136476426799</v>
      </c>
      <c r="M270" t="n">
        <v>43.35720772295339</v>
      </c>
      <c r="N270" t="n">
        <v>0</v>
      </c>
      <c r="O270" t="n">
        <v>0</v>
      </c>
      <c r="P270" t="n">
        <v>19.66</v>
      </c>
      <c r="Q270" t="n">
        <v>16.08</v>
      </c>
      <c r="R270" t="inlineStr">
        <is>
          <t>🟢 VÙNG MUA CHUẨN</t>
        </is>
      </c>
      <c r="S270" t="b">
        <v>0</v>
      </c>
      <c r="T270" t="n">
        <v>0</v>
      </c>
      <c r="U270" t="n">
        <v>0</v>
      </c>
      <c r="V270" t="inlineStr">
        <is>
          <t>BCH JSC</t>
        </is>
      </c>
    </row>
    <row r="271">
      <c r="A271" t="inlineStr">
        <is>
          <t>TSC</t>
        </is>
      </c>
      <c r="B271" t="inlineStr">
        <is>
          <t>HOSE</t>
        </is>
      </c>
      <c r="C271" t="inlineStr">
        <is>
          <t>Bán lẻ &amp; Phân phối</t>
        </is>
      </c>
      <c r="D271" t="inlineStr">
        <is>
          <t>Micro / Kém TK</t>
        </is>
      </c>
      <c r="E271" t="n">
        <v>1.74</v>
      </c>
      <c r="F271" t="n">
        <v>0.0350175</v>
      </c>
      <c r="G271" t="n">
        <v>0.5780346820809248</v>
      </c>
      <c r="H271" t="n">
        <v>1.754385964912281</v>
      </c>
      <c r="I271" t="n">
        <v>-10.76923076923077</v>
      </c>
      <c r="J271" t="n">
        <v>-13</v>
      </c>
      <c r="K271" t="n">
        <v>3.44005343344765</v>
      </c>
      <c r="L271" t="n">
        <v>0.2137496521589427</v>
      </c>
      <c r="M271" t="n">
        <v>42.73563499486814</v>
      </c>
      <c r="N271" t="n">
        <v>0</v>
      </c>
      <c r="O271" t="n">
        <v>-1.80826644852832</v>
      </c>
      <c r="P271" t="n">
        <v>1.98</v>
      </c>
      <c r="Q271" t="n">
        <v>1.63</v>
      </c>
      <c r="R271" t="inlineStr">
        <is>
          <t>🟢 VÙNG MUA CHUẨN</t>
        </is>
      </c>
      <c r="S271" t="b">
        <v>0</v>
      </c>
      <c r="T271" t="n">
        <v>0</v>
      </c>
      <c r="U271" t="n">
        <v>0</v>
      </c>
      <c r="V271" t="inlineStr">
        <is>
          <t>CÔNG TY CỔ PHẦN VẬT TƯ KỸ THUẬT NÔNG NGHIỆP CẦN THƠ</t>
        </is>
      </c>
    </row>
    <row r="272">
      <c r="A272" t="inlineStr">
        <is>
          <t>POT</t>
        </is>
      </c>
      <c r="B272" t="inlineStr">
        <is>
          <t>HNX</t>
        </is>
      </c>
      <c r="C272" t="inlineStr">
        <is>
          <t>Công nghệ &amp; Viễn thông</t>
        </is>
      </c>
      <c r="D272" t="inlineStr">
        <is>
          <t>Micro / Kém TK</t>
        </is>
      </c>
      <c r="E272" t="n">
        <v>20</v>
      </c>
      <c r="F272" t="n">
        <v>0.036</v>
      </c>
      <c r="G272" t="n">
        <v>-8.675799086757991</v>
      </c>
      <c r="H272" t="n">
        <v>0</v>
      </c>
      <c r="I272" t="n">
        <v>0</v>
      </c>
      <c r="J272" t="n">
        <v>-9.090909090909092</v>
      </c>
      <c r="K272" t="n">
        <v>1.685667468535369</v>
      </c>
      <c r="L272" t="n">
        <v>1.083815028901734</v>
      </c>
      <c r="M272" t="n">
        <v>47.54031455208985</v>
      </c>
      <c r="N272" t="n">
        <v>0</v>
      </c>
      <c r="O272" t="n">
        <v>20.635715835451</v>
      </c>
      <c r="P272" t="n">
        <v>22.86</v>
      </c>
      <c r="Q272" t="n">
        <v>18.7</v>
      </c>
      <c r="R272" t="inlineStr">
        <is>
          <t>🟢 VÙNG MUA CHUẨN</t>
        </is>
      </c>
      <c r="S272" t="b">
        <v>0</v>
      </c>
      <c r="T272" t="n">
        <v>0</v>
      </c>
      <c r="U272" t="n">
        <v>0</v>
      </c>
      <c r="V272" t="inlineStr">
        <is>
          <t>Post &amp; Telecommunications Equipment JSC</t>
        </is>
      </c>
    </row>
    <row r="273">
      <c r="A273" t="inlineStr">
        <is>
          <t>INN</t>
        </is>
      </c>
      <c r="B273" t="inlineStr">
        <is>
          <t>HNX</t>
        </is>
      </c>
      <c r="C273" t="inlineStr">
        <is>
          <t>Dịch vụ &amp; Thương mại</t>
        </is>
      </c>
      <c r="D273" t="inlineStr">
        <is>
          <t>Micro / Kém TK</t>
        </is>
      </c>
      <c r="E273" t="n">
        <v>36</v>
      </c>
      <c r="F273" t="n">
        <v>0.036</v>
      </c>
      <c r="G273" t="n">
        <v>0</v>
      </c>
      <c r="H273" t="n">
        <v>0</v>
      </c>
      <c r="I273" t="n">
        <v>-0.8264462809917356</v>
      </c>
      <c r="J273" t="n">
        <v>-1.907356948228883</v>
      </c>
      <c r="K273" t="n">
        <v>1.685667468535369</v>
      </c>
      <c r="L273" t="n">
        <v>0.1422252563610246</v>
      </c>
      <c r="M273" t="n">
        <v>49.38241419688642</v>
      </c>
      <c r="N273" t="n">
        <v>6.529520141937258</v>
      </c>
      <c r="O273" t="n">
        <v>16.4023452069736</v>
      </c>
      <c r="P273" t="n">
        <v>38.57</v>
      </c>
      <c r="Q273" t="n">
        <v>34.83</v>
      </c>
      <c r="R273" t="inlineStr">
        <is>
          <t>🟢 VÙNG MUA CHUẨN</t>
        </is>
      </c>
      <c r="S273" t="b">
        <v>0</v>
      </c>
      <c r="T273" t="n">
        <v>0</v>
      </c>
      <c r="U273" t="n">
        <v>0</v>
      </c>
      <c r="V273" t="inlineStr">
        <is>
          <t>Agriculture Printing &amp; Packaging JSC</t>
        </is>
      </c>
    </row>
    <row r="274">
      <c r="A274" t="inlineStr">
        <is>
          <t>DCT</t>
        </is>
      </c>
      <c r="B274" t="inlineStr">
        <is>
          <t>UPCOM</t>
        </is>
      </c>
      <c r="C274" t="inlineStr">
        <is>
          <t>Khai khoáng &amp; VLXD</t>
        </is>
      </c>
      <c r="D274" t="inlineStr">
        <is>
          <t>Micro / Kém TK</t>
        </is>
      </c>
      <c r="E274" t="n">
        <v>400</v>
      </c>
      <c r="F274" t="n">
        <v>0.0286</v>
      </c>
      <c r="G274" t="n">
        <v>0</v>
      </c>
      <c r="H274" t="n">
        <v>0</v>
      </c>
      <c r="I274" t="n">
        <v>0</v>
      </c>
      <c r="J274" t="n">
        <v>-33.33333333333334</v>
      </c>
      <c r="K274" t="n">
        <v>1.685667468535369</v>
      </c>
      <c r="L274" t="n">
        <v>6.20826784985543</v>
      </c>
      <c r="M274" t="n">
        <v>44.17643776008771</v>
      </c>
      <c r="N274" t="n">
        <v>0</v>
      </c>
      <c r="O274" t="n">
        <v>0</v>
      </c>
      <c r="P274" t="n">
        <v>457.2</v>
      </c>
      <c r="Q274" t="n">
        <v>374</v>
      </c>
      <c r="R274" t="inlineStr">
        <is>
          <t>🟢 VÙNG MUA CHUẨN</t>
        </is>
      </c>
      <c r="S274" t="b">
        <v>1</v>
      </c>
      <c r="T274" t="n">
        <v>0</v>
      </c>
      <c r="U274" t="n">
        <v>0</v>
      </c>
      <c r="V274" t="inlineStr">
        <is>
          <t>Dong Nai RoofSheet &amp; Construction Material Joint Stock Company</t>
        </is>
      </c>
    </row>
    <row r="275">
      <c r="A275" t="inlineStr">
        <is>
          <t>TVC</t>
        </is>
      </c>
      <c r="B275" t="inlineStr">
        <is>
          <t>HNX</t>
        </is>
      </c>
      <c r="C275" t="inlineStr">
        <is>
          <t>Dịch vụ &amp; Thương mại</t>
        </is>
      </c>
      <c r="D275" t="inlineStr">
        <is>
          <t>Micro / Kém TK</t>
        </is>
      </c>
      <c r="E275" t="n">
        <v>6.7</v>
      </c>
      <c r="F275" t="n">
        <v>0.0365418</v>
      </c>
      <c r="G275" t="n">
        <v>0</v>
      </c>
      <c r="H275" t="n">
        <v>0</v>
      </c>
      <c r="I275" t="n">
        <v>-9.45945945945946</v>
      </c>
      <c r="J275" t="n">
        <v>-20.23809523809524</v>
      </c>
      <c r="K275" t="n">
        <v>1.685667468535369</v>
      </c>
      <c r="L275" t="n">
        <v>0.8544973130492866</v>
      </c>
      <c r="M275" t="n">
        <v>16.51683649445123</v>
      </c>
      <c r="N275" t="n">
        <v>0</v>
      </c>
      <c r="O275" t="n">
        <v>-0.459885606058184</v>
      </c>
      <c r="P275" t="n">
        <v>7.35</v>
      </c>
      <c r="Q275" t="n">
        <v>6.4</v>
      </c>
      <c r="R275" t="inlineStr">
        <is>
          <t>🟢 VÙNG MUA CHUẨN</t>
        </is>
      </c>
      <c r="S275" t="b">
        <v>0</v>
      </c>
      <c r="T275" t="n">
        <v>0</v>
      </c>
      <c r="U275" t="n">
        <v>0</v>
      </c>
      <c r="V275" t="inlineStr">
        <is>
          <t>Tri Viet Investment Management Corp.</t>
        </is>
      </c>
    </row>
    <row r="276">
      <c r="A276" t="inlineStr">
        <is>
          <t>TDH</t>
        </is>
      </c>
      <c r="B276" t="inlineStr">
        <is>
          <t>HOSE</t>
        </is>
      </c>
      <c r="C276" t="inlineStr">
        <is>
          <t>Bất động sản Dân dụng</t>
        </is>
      </c>
      <c r="D276" t="inlineStr">
        <is>
          <t>Micro / Kém TK</t>
        </is>
      </c>
      <c r="E276" t="n">
        <v>2.71</v>
      </c>
      <c r="F276" t="n">
        <v>0.03692375</v>
      </c>
      <c r="G276" t="n">
        <v>-2.867383512544803</v>
      </c>
      <c r="H276" t="n">
        <v>-9.966777408637874</v>
      </c>
      <c r="I276" t="n">
        <v>-15.04702194357367</v>
      </c>
      <c r="J276" t="n">
        <v>-20.52785923753666</v>
      </c>
      <c r="K276" t="n">
        <v>-8.281109940102505</v>
      </c>
      <c r="L276" t="n">
        <v>0.4371653078445905</v>
      </c>
      <c r="M276" t="n">
        <v>28.78496795725928</v>
      </c>
      <c r="N276" t="n">
        <v>2.923409791826254</v>
      </c>
      <c r="O276" t="n">
        <v>74.2946434679675</v>
      </c>
      <c r="P276" t="n">
        <v>3.1</v>
      </c>
      <c r="Q276" t="n">
        <v>2.53</v>
      </c>
      <c r="R276" t="inlineStr">
        <is>
          <t>🟢 VÙNG MUA CHUẨN</t>
        </is>
      </c>
      <c r="S276" t="b">
        <v>0</v>
      </c>
      <c r="T276" t="n">
        <v>0</v>
      </c>
      <c r="U276" t="n">
        <v>0</v>
      </c>
      <c r="V276" t="inlineStr">
        <is>
          <t>CÔNG TY CỔ PHẦN PHÁT TRIỂN NHÀ THỦ ĐỨC</t>
        </is>
      </c>
    </row>
    <row r="277">
      <c r="A277" t="inlineStr">
        <is>
          <t>NQN</t>
        </is>
      </c>
      <c r="B277" t="inlineStr">
        <is>
          <t>UPCOM</t>
        </is>
      </c>
      <c r="C277" t="inlineStr">
        <is>
          <t>Thực phẩm &amp; Tiêu dùng</t>
        </is>
      </c>
      <c r="D277" t="inlineStr">
        <is>
          <t>Micro / Kém TK</t>
        </is>
      </c>
      <c r="E277" t="n">
        <v>9.300000000000001</v>
      </c>
      <c r="F277" t="n">
        <v>0.0372</v>
      </c>
      <c r="G277" t="n">
        <v>-2.105263157894737</v>
      </c>
      <c r="H277" t="n">
        <v>-2.105263157894737</v>
      </c>
      <c r="I277" t="n">
        <v>-8.823529411764707</v>
      </c>
      <c r="J277" t="n">
        <v>-16.96428571428572</v>
      </c>
      <c r="K277" t="n">
        <v>-0.4195956893593678</v>
      </c>
      <c r="L277" t="n">
        <v>1.166180758017493</v>
      </c>
      <c r="M277" t="n">
        <v>37.41357363632322</v>
      </c>
      <c r="N277" t="n">
        <v>0</v>
      </c>
      <c r="O277" t="n">
        <v>0</v>
      </c>
      <c r="P277" t="n">
        <v>10.63</v>
      </c>
      <c r="Q277" t="n">
        <v>8.699999999999999</v>
      </c>
      <c r="R277" t="inlineStr">
        <is>
          <t>🟢 VÙNG MUA CHUẨN</t>
        </is>
      </c>
      <c r="S277" t="b">
        <v>0</v>
      </c>
      <c r="T277" t="n">
        <v>0</v>
      </c>
      <c r="U277" t="n">
        <v>0</v>
      </c>
      <c r="V277" t="inlineStr">
        <is>
          <t>Quang Ninh Clean Water Joint Stock Co</t>
        </is>
      </c>
    </row>
    <row r="278">
      <c r="A278" t="inlineStr">
        <is>
          <t>CAG</t>
        </is>
      </c>
      <c r="B278" t="inlineStr">
        <is>
          <t>HNX</t>
        </is>
      </c>
      <c r="C278" t="inlineStr">
        <is>
          <t>Cảng biển &amp; Vận tải</t>
        </is>
      </c>
      <c r="D278" t="inlineStr">
        <is>
          <t>Micro / Kém TK</t>
        </is>
      </c>
      <c r="E278" t="n">
        <v>6</v>
      </c>
      <c r="F278" t="n">
        <v>0.0372</v>
      </c>
      <c r="G278" t="n">
        <v>-3.225806451612903</v>
      </c>
      <c r="H278" t="n">
        <v>-1.639344262295082</v>
      </c>
      <c r="I278" t="n">
        <v>0</v>
      </c>
      <c r="J278" t="n">
        <v>3.448275862068965</v>
      </c>
      <c r="K278" t="n">
        <v>0.04632320624028696</v>
      </c>
      <c r="L278" t="n">
        <v>3.193900679991758</v>
      </c>
      <c r="M278" t="n">
        <v>47.75200684459061</v>
      </c>
      <c r="N278" t="n">
        <v>23.98547439670536</v>
      </c>
      <c r="O278" t="n">
        <v>2.38250498348941</v>
      </c>
      <c r="P278" t="n">
        <v>6.86</v>
      </c>
      <c r="Q278" t="n">
        <v>5.61</v>
      </c>
      <c r="R278" t="inlineStr">
        <is>
          <t>🟢 VÙNG MUA CHUẨN</t>
        </is>
      </c>
      <c r="S278" t="b">
        <v>0</v>
      </c>
      <c r="T278" t="n">
        <v>0</v>
      </c>
      <c r="U278" t="n">
        <v>0</v>
      </c>
      <c r="V278" t="inlineStr">
        <is>
          <t>An Giang Port JSC</t>
        </is>
      </c>
    </row>
    <row r="279">
      <c r="A279" t="inlineStr">
        <is>
          <t>MHC</t>
        </is>
      </c>
      <c r="B279" t="inlineStr">
        <is>
          <t>HOSE</t>
        </is>
      </c>
      <c r="C279" t="inlineStr">
        <is>
          <t>Cảng biển &amp; Vận tải</t>
        </is>
      </c>
      <c r="D279" t="inlineStr">
        <is>
          <t>Micro / Kém TK</t>
        </is>
      </c>
      <c r="E279" t="n">
        <v>6.8</v>
      </c>
      <c r="F279" t="n">
        <v>0.0374068</v>
      </c>
      <c r="G279" t="n">
        <v>-0.2932551319648094</v>
      </c>
      <c r="H279" t="n">
        <v>-1.449275362318841</v>
      </c>
      <c r="I279" t="n">
        <v>-2.995720399429386</v>
      </c>
      <c r="J279" t="n">
        <v>-15.20190447743447</v>
      </c>
      <c r="K279" t="n">
        <v>0.2363921062165284</v>
      </c>
      <c r="L279" t="n">
        <v>0.5811201960660032</v>
      </c>
      <c r="M279" t="n">
        <v>28.299382756025</v>
      </c>
      <c r="N279" t="n">
        <v>2.540890589624871</v>
      </c>
      <c r="O279" t="n">
        <v>20.6937725858931</v>
      </c>
      <c r="P279" t="n">
        <v>7.77</v>
      </c>
      <c r="Q279" t="n">
        <v>6.36</v>
      </c>
      <c r="R279" t="inlineStr">
        <is>
          <t>🟢 VÙNG MUA CHUẨN</t>
        </is>
      </c>
      <c r="S279" t="b">
        <v>0</v>
      </c>
      <c r="T279" t="n">
        <v>0</v>
      </c>
      <c r="U279" t="n">
        <v>0</v>
      </c>
      <c r="V279" t="inlineStr">
        <is>
          <t>CÔNG TY CỔ PHẦN MHC</t>
        </is>
      </c>
    </row>
    <row r="280">
      <c r="A280" t="inlineStr">
        <is>
          <t>MTA</t>
        </is>
      </c>
      <c r="B280" t="inlineStr">
        <is>
          <t>UPCOM</t>
        </is>
      </c>
      <c r="C280" t="inlineStr">
        <is>
          <t>Khai khoáng &amp; VLXD</t>
        </is>
      </c>
      <c r="D280" t="inlineStr">
        <is>
          <t>Micro / Kém TK</t>
        </is>
      </c>
      <c r="E280" t="n">
        <v>10.7</v>
      </c>
      <c r="F280" t="n">
        <v>0.0377068</v>
      </c>
      <c r="G280" t="n">
        <v>-0.9259259259259258</v>
      </c>
      <c r="H280" t="n">
        <v>-10.08403361344538</v>
      </c>
      <c r="I280" t="n">
        <v>7</v>
      </c>
      <c r="J280" t="n">
        <v>-0.9259259259259259</v>
      </c>
      <c r="K280" t="n">
        <v>-8.398366144910009</v>
      </c>
      <c r="L280" t="n">
        <v>0.1051695426139585</v>
      </c>
      <c r="M280" t="n">
        <v>51.16272880988567</v>
      </c>
      <c r="N280" t="n">
        <v>0</v>
      </c>
      <c r="O280" t="n">
        <v>0</v>
      </c>
      <c r="P280" t="n">
        <v>12.23</v>
      </c>
      <c r="Q280" t="n">
        <v>10</v>
      </c>
      <c r="R280" t="inlineStr">
        <is>
          <t>🟢 VÙNG MUA CHUẨN</t>
        </is>
      </c>
      <c r="S280" t="b">
        <v>0</v>
      </c>
      <c r="T280" t="n">
        <v>0</v>
      </c>
      <c r="U280" t="n">
        <v>0</v>
      </c>
      <c r="V280" t="inlineStr">
        <is>
          <t>Ha Tinh Minerals and Trading Joint Stock Corporation</t>
        </is>
      </c>
    </row>
    <row r="281">
      <c r="A281" t="inlineStr">
        <is>
          <t>SIV</t>
        </is>
      </c>
      <c r="B281" t="inlineStr">
        <is>
          <t>UPCOM</t>
        </is>
      </c>
      <c r="C281" t="inlineStr">
        <is>
          <t>Cảng biển &amp; Vận tải</t>
        </is>
      </c>
      <c r="D281" t="inlineStr">
        <is>
          <t>Micro / Kém TK</t>
        </is>
      </c>
      <c r="E281" t="n">
        <v>39</v>
      </c>
      <c r="F281" t="n">
        <v>0.039</v>
      </c>
      <c r="G281" t="n">
        <v>-1.265822784810127</v>
      </c>
      <c r="H281" t="n">
        <v>-7.142857142857143</v>
      </c>
      <c r="I281" t="n">
        <v>-2.5</v>
      </c>
      <c r="J281" t="n">
        <v>-2.5</v>
      </c>
      <c r="K281" t="n">
        <v>-5.457189674321774</v>
      </c>
      <c r="L281" t="n">
        <v>1.465416178194607</v>
      </c>
      <c r="M281" t="n">
        <v>43.99427172834493</v>
      </c>
      <c r="N281" t="n">
        <v>0</v>
      </c>
      <c r="O281" t="n">
        <v>0</v>
      </c>
      <c r="P281" t="n">
        <v>41.8</v>
      </c>
      <c r="Q281" t="n">
        <v>37.73</v>
      </c>
      <c r="R281" t="inlineStr">
        <is>
          <t>🟢 VÙNG MUA CHUẨN</t>
        </is>
      </c>
      <c r="S281" t="b">
        <v>0</v>
      </c>
      <c r="T281" t="n">
        <v>0</v>
      </c>
      <c r="U281" t="n">
        <v>0</v>
      </c>
      <c r="V281" t="inlineStr">
        <is>
          <t>SIVICO JSC</t>
        </is>
      </c>
    </row>
    <row r="282">
      <c r="A282" t="inlineStr">
        <is>
          <t>SRC</t>
        </is>
      </c>
      <c r="B282" t="inlineStr">
        <is>
          <t>HOSE</t>
        </is>
      </c>
      <c r="C282" t="inlineStr">
        <is>
          <t>Hóa chất &amp; Phân bón</t>
        </is>
      </c>
      <c r="D282" t="inlineStr">
        <is>
          <t>Micro / Kém TK</t>
        </is>
      </c>
      <c r="E282" t="n">
        <v>36</v>
      </c>
      <c r="F282" t="n">
        <v>0.0396</v>
      </c>
      <c r="G282" t="n">
        <v>6.351550960118169</v>
      </c>
      <c r="H282" t="n">
        <v>5.882352941176471</v>
      </c>
      <c r="I282" t="n">
        <v>1.408450704225352</v>
      </c>
      <c r="J282" t="n">
        <v>-6.493506493506493</v>
      </c>
      <c r="K282" t="n">
        <v>7.56802040971184</v>
      </c>
      <c r="L282" t="n">
        <v>0.4826466587688122</v>
      </c>
      <c r="M282" t="n">
        <v>49.01351125203463</v>
      </c>
      <c r="N282" t="n">
        <v>0</v>
      </c>
      <c r="O282" t="n">
        <v>4.50594236872444</v>
      </c>
      <c r="P282" t="n">
        <v>41.15</v>
      </c>
      <c r="Q282" t="n">
        <v>33.66</v>
      </c>
      <c r="R282" t="inlineStr">
        <is>
          <t>⚠️ KÉO CAO (&gt;5%)</t>
        </is>
      </c>
      <c r="S282" t="b">
        <v>0</v>
      </c>
      <c r="T282" t="n">
        <v>0</v>
      </c>
      <c r="U282" t="n">
        <v>0</v>
      </c>
      <c r="V282" t="inlineStr">
        <is>
          <t>CÔNG TY CỔ PHẦN CAO SU SAO VÀNG</t>
        </is>
      </c>
    </row>
    <row r="283">
      <c r="A283" t="inlineStr">
        <is>
          <t>COM</t>
        </is>
      </c>
      <c r="B283" t="inlineStr">
        <is>
          <t>HOSE</t>
        </is>
      </c>
      <c r="C283" t="inlineStr">
        <is>
          <t>Bán lẻ &amp; Phân phối</t>
        </is>
      </c>
      <c r="D283" t="inlineStr">
        <is>
          <t>Micro / Kém TK</t>
        </is>
      </c>
      <c r="E283" t="n">
        <v>30.35</v>
      </c>
      <c r="F283" t="n">
        <v>0.0364807</v>
      </c>
      <c r="G283" t="n">
        <v>6.678383128295255</v>
      </c>
      <c r="H283" t="n">
        <v>6.118881118881119</v>
      </c>
      <c r="I283" t="n">
        <v>5.93368237347295</v>
      </c>
      <c r="J283" t="n">
        <v>-7.32824427480916</v>
      </c>
      <c r="K283" t="n">
        <v>7.804548587416488</v>
      </c>
      <c r="L283" t="n">
        <v>4.325296869377475</v>
      </c>
      <c r="M283" t="n">
        <v>52.9693506269555</v>
      </c>
      <c r="N283" t="n">
        <v>9.619451030766173</v>
      </c>
      <c r="O283" t="n">
        <v>10.6835781528938</v>
      </c>
      <c r="P283" t="n">
        <v>34.69</v>
      </c>
      <c r="Q283" t="n">
        <v>28.38</v>
      </c>
      <c r="R283" t="inlineStr">
        <is>
          <t>🟣 ĐÓNG TRẦN (Không đua)</t>
        </is>
      </c>
      <c r="S283" t="b">
        <v>0</v>
      </c>
      <c r="T283" t="n">
        <v>0</v>
      </c>
      <c r="U283" t="n">
        <v>0</v>
      </c>
      <c r="V283" t="inlineStr">
        <is>
          <t>CÔNG TY CỔ PHẦN VẬT TƯ - XĂNG DẦU</t>
        </is>
      </c>
    </row>
    <row r="284">
      <c r="A284" t="inlineStr">
        <is>
          <t>PVO</t>
        </is>
      </c>
      <c r="B284" t="inlineStr">
        <is>
          <t>UPCOM</t>
        </is>
      </c>
      <c r="C284" t="inlineStr">
        <is>
          <t>Sản xuất Công nghiệp</t>
        </is>
      </c>
      <c r="D284" t="inlineStr">
        <is>
          <t>Micro / Kém TK</t>
        </is>
      </c>
      <c r="E284" t="n">
        <v>5.5</v>
      </c>
      <c r="F284" t="n">
        <v>0.0289355</v>
      </c>
      <c r="G284" t="n">
        <v>-1.785714285714286</v>
      </c>
      <c r="H284" t="n">
        <v>-3.508771929824561</v>
      </c>
      <c r="I284" t="n">
        <v>-5.172413793103448</v>
      </c>
      <c r="J284" t="n">
        <v>-8.333333333333334</v>
      </c>
      <c r="K284" t="n">
        <v>-1.823104461289192</v>
      </c>
      <c r="L284" t="n">
        <v>0.6141508002288036</v>
      </c>
      <c r="M284" t="n">
        <v>39.01563147853821</v>
      </c>
      <c r="N284" t="n">
        <v>0</v>
      </c>
      <c r="O284" t="n">
        <v>0</v>
      </c>
      <c r="P284" t="n">
        <v>6.29</v>
      </c>
      <c r="Q284" t="n">
        <v>5.14</v>
      </c>
      <c r="R284" t="inlineStr">
        <is>
          <t>🟢 VÙNG MUA CHUẨN</t>
        </is>
      </c>
      <c r="S284" t="b">
        <v>0</v>
      </c>
      <c r="T284" t="n">
        <v>0</v>
      </c>
      <c r="U284" t="n">
        <v>0</v>
      </c>
      <c r="V284" t="inlineStr">
        <is>
          <t>PV OIL LUBE Joint Stock Co</t>
        </is>
      </c>
    </row>
    <row r="285">
      <c r="A285" t="inlineStr">
        <is>
          <t>CDO</t>
        </is>
      </c>
      <c r="B285" t="inlineStr">
        <is>
          <t>UPCOM</t>
        </is>
      </c>
      <c r="C285" t="inlineStr">
        <is>
          <t>Đầu tư công &amp; Xây dựng</t>
        </is>
      </c>
      <c r="D285" t="inlineStr">
        <is>
          <t>Micro / Kém TK</t>
        </is>
      </c>
      <c r="E285" t="n">
        <v>1.6</v>
      </c>
      <c r="F285" t="n">
        <v>0.0289616</v>
      </c>
      <c r="G285" t="n">
        <v>6.666666666666667</v>
      </c>
      <c r="H285" t="n">
        <v>6.666666666666667</v>
      </c>
      <c r="I285" t="n">
        <v>14.28571428571429</v>
      </c>
      <c r="J285" t="n">
        <v>23.07692307692308</v>
      </c>
      <c r="K285" t="n">
        <v>8.352334135202035</v>
      </c>
      <c r="L285" t="n">
        <v>0.6703229963634209</v>
      </c>
      <c r="M285" t="n">
        <v>54.05129177254655</v>
      </c>
      <c r="N285" t="n">
        <v>0</v>
      </c>
      <c r="O285" t="n">
        <v>0</v>
      </c>
      <c r="P285" t="n">
        <v>1.83</v>
      </c>
      <c r="Q285" t="n">
        <v>1.5</v>
      </c>
      <c r="R285" t="inlineStr">
        <is>
          <t>⚠️ KÉO CAO (&gt;5%)</t>
        </is>
      </c>
      <c r="S285" t="b">
        <v>0</v>
      </c>
      <c r="T285" t="n">
        <v>0</v>
      </c>
      <c r="U285" t="n">
        <v>0</v>
      </c>
      <c r="V285" t="inlineStr">
        <is>
          <t>Consultancy Design and Urban Development Joint Stock Company</t>
        </is>
      </c>
    </row>
    <row r="286">
      <c r="A286" t="inlineStr">
        <is>
          <t>MGG</t>
        </is>
      </c>
      <c r="B286" t="inlineStr">
        <is>
          <t>UPCOM</t>
        </is>
      </c>
      <c r="C286" t="inlineStr">
        <is>
          <t>Hóa chất &amp; Chế biến</t>
        </is>
      </c>
      <c r="D286" t="inlineStr">
        <is>
          <t>Micro / Kém TK</t>
        </is>
      </c>
      <c r="E286" t="n">
        <v>24.2</v>
      </c>
      <c r="F286" t="n">
        <v>0.0290642</v>
      </c>
      <c r="G286" t="n">
        <v>2.978723404255319</v>
      </c>
      <c r="H286" t="n">
        <v>0.8333333333333334</v>
      </c>
      <c r="I286" t="n">
        <v>-3.2</v>
      </c>
      <c r="J286" t="n">
        <v>5.217391304347826</v>
      </c>
      <c r="K286" t="n">
        <v>2.519000801868702</v>
      </c>
      <c r="L286" t="n">
        <v>0.2577032014419363</v>
      </c>
      <c r="M286" t="n">
        <v>48.27598058683446</v>
      </c>
      <c r="N286" t="n">
        <v>0</v>
      </c>
      <c r="O286" t="n">
        <v>0</v>
      </c>
      <c r="P286" t="n">
        <v>27.22</v>
      </c>
      <c r="Q286" t="n">
        <v>22.83</v>
      </c>
      <c r="R286" t="inlineStr">
        <is>
          <t>🟢 VÙNG MUA CHUẨN</t>
        </is>
      </c>
      <c r="S286" t="b">
        <v>0</v>
      </c>
      <c r="T286" t="n">
        <v>0</v>
      </c>
      <c r="U286" t="n">
        <v>0</v>
      </c>
      <c r="V286" t="inlineStr">
        <is>
          <t>Duc Giang Corporation</t>
        </is>
      </c>
    </row>
    <row r="287">
      <c r="A287" t="inlineStr">
        <is>
          <t>MTP</t>
        </is>
      </c>
      <c r="B287" t="inlineStr">
        <is>
          <t>UPCOM</t>
        </is>
      </c>
      <c r="C287" t="inlineStr">
        <is>
          <t>Y tế &amp; Dược phẩm</t>
        </is>
      </c>
      <c r="D287" t="inlineStr">
        <is>
          <t>Micro / Kém TK</t>
        </is>
      </c>
      <c r="E287" t="n">
        <v>12.2</v>
      </c>
      <c r="F287" t="n">
        <v>0.029646</v>
      </c>
      <c r="G287" t="n">
        <v>-10.94890510948905</v>
      </c>
      <c r="H287" t="n">
        <v>1.666666666666667</v>
      </c>
      <c r="I287" t="n">
        <v>-29.47976878612717</v>
      </c>
      <c r="J287" t="n">
        <v>-17.00680272108843</v>
      </c>
      <c r="K287" t="n">
        <v>3.352334135202036</v>
      </c>
      <c r="L287" t="n">
        <v>7.057798431600348</v>
      </c>
      <c r="M287" t="n">
        <v>45.28615911637996</v>
      </c>
      <c r="N287" t="n">
        <v>0</v>
      </c>
      <c r="O287" t="n">
        <v>0</v>
      </c>
      <c r="P287" t="n">
        <v>13.94</v>
      </c>
      <c r="Q287" t="n">
        <v>11.41</v>
      </c>
      <c r="R287" t="inlineStr">
        <is>
          <t>🟢 VÙNG MUA CHUẨN</t>
        </is>
      </c>
      <c r="S287" t="b">
        <v>0</v>
      </c>
      <c r="T287" t="n">
        <v>0</v>
      </c>
      <c r="U287" t="n">
        <v>0</v>
      </c>
      <c r="V287" t="inlineStr">
        <is>
          <t>Medipharco Pharmaceutical Joint Stock Co</t>
        </is>
      </c>
    </row>
    <row r="288">
      <c r="A288" t="inlineStr">
        <is>
          <t>ICG</t>
        </is>
      </c>
      <c r="B288" t="inlineStr">
        <is>
          <t>HNX</t>
        </is>
      </c>
      <c r="C288" t="inlineStr">
        <is>
          <t>Bất động sản Dân dụng</t>
        </is>
      </c>
      <c r="D288" t="inlineStr">
        <is>
          <t>Micro / Kém TK</t>
        </is>
      </c>
      <c r="E288" t="n">
        <v>10.7</v>
      </c>
      <c r="F288" t="n">
        <v>0.02996</v>
      </c>
      <c r="G288" t="n">
        <v>1.904761904761905</v>
      </c>
      <c r="H288" t="n">
        <v>3.883495145631068</v>
      </c>
      <c r="I288" t="n">
        <v>3.883495145631068</v>
      </c>
      <c r="J288" t="n">
        <v>-26.20689655172414</v>
      </c>
      <c r="K288" t="n">
        <v>5.569162614166437</v>
      </c>
      <c r="L288" t="n">
        <v>0.2967799376762131</v>
      </c>
      <c r="M288" t="n">
        <v>49.45719663482605</v>
      </c>
      <c r="N288" t="n">
        <v>7.238899165043722</v>
      </c>
      <c r="O288" t="n">
        <v>9.85375679319511</v>
      </c>
      <c r="P288" t="n">
        <v>12.17</v>
      </c>
      <c r="Q288" t="n">
        <v>10.03</v>
      </c>
      <c r="R288" t="inlineStr">
        <is>
          <t>🟢 VÙNG MUA CHUẨN</t>
        </is>
      </c>
      <c r="S288" t="b">
        <v>0</v>
      </c>
      <c r="T288" t="n">
        <v>0</v>
      </c>
      <c r="U288" t="n">
        <v>0</v>
      </c>
      <c r="V288" t="inlineStr">
        <is>
          <t>Song Hong Construction Joint Stock Company</t>
        </is>
      </c>
    </row>
    <row r="289">
      <c r="A289" t="inlineStr">
        <is>
          <t>DAD</t>
        </is>
      </c>
      <c r="B289" t="inlineStr">
        <is>
          <t>HNX</t>
        </is>
      </c>
      <c r="C289" t="inlineStr">
        <is>
          <t>Dịch vụ Tiêu dùng</t>
        </is>
      </c>
      <c r="D289" t="inlineStr">
        <is>
          <t>Micro / Kém TK</t>
        </is>
      </c>
      <c r="E289" t="n">
        <v>13.7</v>
      </c>
      <c r="F289" t="n">
        <v>0.03014</v>
      </c>
      <c r="G289" t="n">
        <v>0</v>
      </c>
      <c r="H289" t="n">
        <v>-0.7246376811594203</v>
      </c>
      <c r="I289" t="n">
        <v>-5.517241379310345</v>
      </c>
      <c r="J289" t="n">
        <v>-3.52112676056338</v>
      </c>
      <c r="K289" t="n">
        <v>0.9610297873759487</v>
      </c>
      <c r="L289" t="n">
        <v>1.428107757221681</v>
      </c>
      <c r="M289" t="n">
        <v>48.63214072729888</v>
      </c>
      <c r="N289" t="n">
        <v>20.60556599955269</v>
      </c>
      <c r="O289" t="n">
        <v>3.30567491204086</v>
      </c>
      <c r="P289" t="n">
        <v>15.66</v>
      </c>
      <c r="Q289" t="n">
        <v>12.81</v>
      </c>
      <c r="R289" t="inlineStr">
        <is>
          <t>🟢 VÙNG MUA CHUẨN</t>
        </is>
      </c>
      <c r="S289" t="b">
        <v>1</v>
      </c>
      <c r="T289" t="n">
        <v>0</v>
      </c>
      <c r="U289" t="n">
        <v>0</v>
      </c>
      <c r="V289" t="inlineStr">
        <is>
          <t>Danang Education Development &amp; Investment JSC</t>
        </is>
      </c>
    </row>
    <row r="290">
      <c r="A290" t="inlineStr">
        <is>
          <t>HMS</t>
        </is>
      </c>
      <c r="B290" t="inlineStr">
        <is>
          <t>UPCOM</t>
        </is>
      </c>
      <c r="C290" t="inlineStr">
        <is>
          <t>Đầu tư công &amp; Xây dựng</t>
        </is>
      </c>
      <c r="D290" t="inlineStr">
        <is>
          <t>Micro / Kém TK</t>
        </is>
      </c>
      <c r="E290" t="n">
        <v>28.3</v>
      </c>
      <c r="F290" t="n">
        <v>0.03113</v>
      </c>
      <c r="G290" t="n">
        <v>-2.413793103448276</v>
      </c>
      <c r="H290" t="n">
        <v>1.071428571428571</v>
      </c>
      <c r="I290" t="n">
        <v>-2.413793103448276</v>
      </c>
      <c r="J290" t="n">
        <v>-13.98176291793313</v>
      </c>
      <c r="K290" t="n">
        <v>2.75709603996394</v>
      </c>
      <c r="L290" t="n">
        <v>0.5928640724372103</v>
      </c>
      <c r="M290" t="n">
        <v>47.08569610918344</v>
      </c>
      <c r="N290" t="n">
        <v>0</v>
      </c>
      <c r="O290" t="n">
        <v>0</v>
      </c>
      <c r="P290" t="n">
        <v>32.13</v>
      </c>
      <c r="Q290" t="n">
        <v>26.56</v>
      </c>
      <c r="R290" t="inlineStr">
        <is>
          <t>🟢 VÙNG MUA CHUẨN</t>
        </is>
      </c>
      <c r="S290" t="b">
        <v>0</v>
      </c>
      <c r="T290" t="n">
        <v>0</v>
      </c>
      <c r="U290" t="n">
        <v>0</v>
      </c>
      <c r="V290" t="inlineStr">
        <is>
          <t>HOCHIMINH Museum Construction Joint Stock Co</t>
        </is>
      </c>
    </row>
    <row r="291">
      <c r="A291" t="inlineStr">
        <is>
          <t>UDC</t>
        </is>
      </c>
      <c r="B291" t="inlineStr">
        <is>
          <t>UPCOM</t>
        </is>
      </c>
      <c r="C291" t="inlineStr">
        <is>
          <t>Đầu tư công &amp; Xây dựng</t>
        </is>
      </c>
      <c r="D291" t="inlineStr">
        <is>
          <t>Micro / Kém TK</t>
        </is>
      </c>
      <c r="E291" t="n">
        <v>2.3</v>
      </c>
      <c r="F291" t="n">
        <v>0.03151</v>
      </c>
      <c r="G291" t="n">
        <v>-8</v>
      </c>
      <c r="H291" t="n">
        <v>-4.166666666666667</v>
      </c>
      <c r="I291" t="n">
        <v>-17.85714285714286</v>
      </c>
      <c r="J291" t="n">
        <v>-17.85714285714286</v>
      </c>
      <c r="K291" t="n">
        <v>-2.480999198131298</v>
      </c>
      <c r="L291" t="n">
        <v>5.728622203637884</v>
      </c>
      <c r="M291" t="n">
        <v>28.10824183493811</v>
      </c>
      <c r="N291" t="n">
        <v>0</v>
      </c>
      <c r="O291" t="n">
        <v>-48.0161269121704</v>
      </c>
      <c r="P291" t="n">
        <v>2.63</v>
      </c>
      <c r="Q291" t="n">
        <v>2.15</v>
      </c>
      <c r="R291" t="inlineStr">
        <is>
          <t>🟢 VÙNG MUA CHUẨN</t>
        </is>
      </c>
      <c r="S291" t="b">
        <v>0</v>
      </c>
      <c r="T291" t="n">
        <v>0</v>
      </c>
      <c r="U291" t="n">
        <v>0</v>
      </c>
      <c r="V291" t="inlineStr">
        <is>
          <t>Urban Development &amp; Construction Corp.</t>
        </is>
      </c>
    </row>
    <row r="292">
      <c r="A292" t="inlineStr">
        <is>
          <t>SD6</t>
        </is>
      </c>
      <c r="B292" t="inlineStr">
        <is>
          <t>UPCOM</t>
        </is>
      </c>
      <c r="C292" t="inlineStr">
        <is>
          <t>Đầu tư công &amp; Xây dựng</t>
        </is>
      </c>
      <c r="D292" t="inlineStr">
        <is>
          <t>Micro / Kém TK</t>
        </is>
      </c>
      <c r="E292" t="n">
        <v>1.7</v>
      </c>
      <c r="F292" t="n">
        <v>0.03366</v>
      </c>
      <c r="G292" t="n">
        <v>0</v>
      </c>
      <c r="H292" t="n">
        <v>0</v>
      </c>
      <c r="I292" t="n">
        <v>-5.555555555555555</v>
      </c>
      <c r="J292" t="n">
        <v>-15</v>
      </c>
      <c r="K292" t="n">
        <v>1.685667468535369</v>
      </c>
      <c r="L292" t="n">
        <v>3.11296281738857</v>
      </c>
      <c r="M292" t="n">
        <v>29.29500969495625</v>
      </c>
      <c r="N292" t="n">
        <v>0</v>
      </c>
      <c r="O292" t="n">
        <v>0</v>
      </c>
      <c r="P292" t="n">
        <v>1.94</v>
      </c>
      <c r="Q292" t="n">
        <v>1.59</v>
      </c>
      <c r="R292" t="inlineStr">
        <is>
          <t>🟢 VÙNG MUA CHUẨN</t>
        </is>
      </c>
      <c r="S292" t="b">
        <v>1</v>
      </c>
      <c r="T292" t="n">
        <v>0</v>
      </c>
      <c r="U292" t="n">
        <v>0</v>
      </c>
      <c r="V292" t="inlineStr">
        <is>
          <t>Song Da Corporation 6</t>
        </is>
      </c>
    </row>
    <row r="293">
      <c r="A293" t="inlineStr">
        <is>
          <t>AMC</t>
        </is>
      </c>
      <c r="B293" t="inlineStr">
        <is>
          <t>HNX</t>
        </is>
      </c>
      <c r="C293" t="inlineStr">
        <is>
          <t>Hóa chất &amp; Chế biến</t>
        </is>
      </c>
      <c r="D293" t="inlineStr">
        <is>
          <t>Micro / Kém TK</t>
        </is>
      </c>
      <c r="E293" t="n">
        <v>13.1</v>
      </c>
      <c r="F293" t="n">
        <v>0.03275</v>
      </c>
      <c r="G293" t="n">
        <v>1.550387596899225</v>
      </c>
      <c r="H293" t="n">
        <v>2.34375</v>
      </c>
      <c r="I293" t="n">
        <v>-3.676470588235294</v>
      </c>
      <c r="J293" t="n">
        <v>5.645161290322581</v>
      </c>
      <c r="K293" t="n">
        <v>4.029417468535369</v>
      </c>
      <c r="L293" t="n">
        <v>2.357378595002357</v>
      </c>
      <c r="M293" t="n">
        <v>56.65320137125596</v>
      </c>
      <c r="N293" t="n">
        <v>7.025133675959649</v>
      </c>
      <c r="O293" t="n">
        <v>14.9402907509245</v>
      </c>
      <c r="P293" t="n">
        <v>14.17</v>
      </c>
      <c r="Q293" t="n">
        <v>12.61</v>
      </c>
      <c r="R293" t="inlineStr">
        <is>
          <t>🟢 VÙNG MUA CHUẨN</t>
        </is>
      </c>
      <c r="S293" t="b">
        <v>0</v>
      </c>
      <c r="T293" t="n">
        <v>0</v>
      </c>
      <c r="U293" t="n">
        <v>0</v>
      </c>
      <c r="V293" t="inlineStr">
        <is>
          <t>Asia Mineral JSC</t>
        </is>
      </c>
    </row>
    <row r="294">
      <c r="A294" t="inlineStr">
        <is>
          <t>TDG</t>
        </is>
      </c>
      <c r="B294" t="inlineStr">
        <is>
          <t>HOSE</t>
        </is>
      </c>
      <c r="C294" t="inlineStr">
        <is>
          <t>Dầu khí &amp; Năng lượng</t>
        </is>
      </c>
      <c r="D294" t="inlineStr">
        <is>
          <t>Micro / Kém TK</t>
        </is>
      </c>
      <c r="E294" t="n">
        <v>2.12</v>
      </c>
      <c r="F294" t="n">
        <v>0.03288332</v>
      </c>
      <c r="G294" t="n">
        <v>-0.4694835680751174</v>
      </c>
      <c r="H294" t="n">
        <v>-2.304147465437788</v>
      </c>
      <c r="I294" t="n">
        <v>-5.777777777777778</v>
      </c>
      <c r="J294" t="n">
        <v>-14.17004048582996</v>
      </c>
      <c r="K294" t="n">
        <v>-0.6184799969024188</v>
      </c>
      <c r="L294" t="n">
        <v>0.8538243470123579</v>
      </c>
      <c r="M294" t="n">
        <v>41.43133568563923</v>
      </c>
      <c r="N294" t="n">
        <v>12.57166441720847</v>
      </c>
      <c r="O294" t="n">
        <v>1.58502683406724</v>
      </c>
      <c r="P294" t="n">
        <v>2.42</v>
      </c>
      <c r="Q294" t="n">
        <v>1.98</v>
      </c>
      <c r="R294" t="inlineStr">
        <is>
          <t>🟢 VÙNG MUA CHUẨN</t>
        </is>
      </c>
      <c r="S294" t="b">
        <v>0</v>
      </c>
      <c r="T294" t="n">
        <v>0</v>
      </c>
      <c r="U294" t="n">
        <v>0</v>
      </c>
      <c r="V294" t="inlineStr">
        <is>
          <t>CÔNG TY CỔ PHẦN DẦU KHÍ THÁI DƯƠNG</t>
        </is>
      </c>
    </row>
    <row r="295">
      <c r="A295" t="inlineStr">
        <is>
          <t>HAT</t>
        </is>
      </c>
      <c r="B295" t="inlineStr">
        <is>
          <t>HNX</t>
        </is>
      </c>
      <c r="C295" t="inlineStr">
        <is>
          <t>Thực phẩm &amp; Tiêu dùng</t>
        </is>
      </c>
      <c r="D295" t="inlineStr">
        <is>
          <t>Micro / Kém TK</t>
        </is>
      </c>
      <c r="E295" t="n">
        <v>30</v>
      </c>
      <c r="F295" t="n">
        <v>0.03306</v>
      </c>
      <c r="G295" t="n">
        <v>0</v>
      </c>
      <c r="H295" t="n">
        <v>5.263157894736842</v>
      </c>
      <c r="I295" t="n">
        <v>2.040816326530612</v>
      </c>
      <c r="J295" t="n">
        <v>7.142857142857143</v>
      </c>
      <c r="K295" t="n">
        <v>6.948825363272212</v>
      </c>
      <c r="L295" t="n">
        <v>1.663396226415094</v>
      </c>
      <c r="M295" t="n">
        <v>50.8798451519371</v>
      </c>
      <c r="N295" t="n">
        <v>7.204358175617325</v>
      </c>
      <c r="O295" t="n">
        <v>20.3060391724935</v>
      </c>
      <c r="P295" t="n">
        <v>34.29</v>
      </c>
      <c r="Q295" t="n">
        <v>28.05</v>
      </c>
      <c r="R295" t="inlineStr">
        <is>
          <t>🟢 VÙNG MUA CHUẨN</t>
        </is>
      </c>
      <c r="S295" t="b">
        <v>0</v>
      </c>
      <c r="T295" t="n">
        <v>0</v>
      </c>
      <c r="U295" t="n">
        <v>0</v>
      </c>
      <c r="V295" t="inlineStr">
        <is>
          <t>Hanoi Beer Trading JSC</t>
        </is>
      </c>
    </row>
    <row r="296">
      <c r="A296" t="inlineStr">
        <is>
          <t>PNT</t>
        </is>
      </c>
      <c r="B296" t="inlineStr">
        <is>
          <t>UPCOM</t>
        </is>
      </c>
      <c r="C296" t="inlineStr">
        <is>
          <t>Bất động sản Dân dụng</t>
        </is>
      </c>
      <c r="D296" t="inlineStr">
        <is>
          <t>Micro / Kém TK</t>
        </is>
      </c>
      <c r="E296" t="n">
        <v>6.5</v>
      </c>
      <c r="F296" t="n">
        <v>0.03315</v>
      </c>
      <c r="G296" t="n">
        <v>1.5625</v>
      </c>
      <c r="H296" t="n">
        <v>1.5625</v>
      </c>
      <c r="I296" t="n">
        <v>-7.142857142857143</v>
      </c>
      <c r="J296" t="n">
        <v>-26.96629213483146</v>
      </c>
      <c r="K296" t="n">
        <v>3.248167468535369</v>
      </c>
      <c r="L296" t="n">
        <v>2.031629685694937</v>
      </c>
      <c r="M296" t="n">
        <v>44.53745540220783</v>
      </c>
      <c r="N296" t="n">
        <v>0</v>
      </c>
      <c r="O296" t="n">
        <v>0</v>
      </c>
      <c r="P296" t="n">
        <v>7.43</v>
      </c>
      <c r="Q296" t="n">
        <v>6.08</v>
      </c>
      <c r="R296" t="inlineStr">
        <is>
          <t>🟢 VÙNG MUA CHUẨN</t>
        </is>
      </c>
      <c r="S296" t="b">
        <v>0</v>
      </c>
      <c r="T296" t="n">
        <v>0</v>
      </c>
      <c r="U296" t="n">
        <v>0</v>
      </c>
      <c r="V296" t="inlineStr">
        <is>
          <t>Phu Nhuan Technical Construction Joint Stock Co</t>
        </is>
      </c>
    </row>
    <row r="297">
      <c r="A297" t="inlineStr">
        <is>
          <t>HNB</t>
        </is>
      </c>
      <c r="B297" t="inlineStr">
        <is>
          <t>UPCOM</t>
        </is>
      </c>
      <c r="C297" t="inlineStr">
        <is>
          <t>Cảng biển &amp; Vận tải</t>
        </is>
      </c>
      <c r="D297" t="inlineStr">
        <is>
          <t>Micro / Kém TK</t>
        </is>
      </c>
      <c r="E297" t="n">
        <v>10.7</v>
      </c>
      <c r="F297" t="n">
        <v>0.03317</v>
      </c>
      <c r="G297" t="n">
        <v>20.22471910112359</v>
      </c>
      <c r="H297" t="n">
        <v>-5.309734513274337</v>
      </c>
      <c r="I297" t="n">
        <v>-13.00813008130081</v>
      </c>
      <c r="J297" t="n">
        <v>-2.727272727272727</v>
      </c>
      <c r="K297" t="n">
        <v>-3.624067044738967</v>
      </c>
      <c r="L297" t="n">
        <v>1.639604379330407</v>
      </c>
      <c r="M297" t="n">
        <v>43.07389642439203</v>
      </c>
      <c r="N297" t="n">
        <v>0</v>
      </c>
      <c r="O297" t="n">
        <v>0</v>
      </c>
      <c r="P297" t="n">
        <v>12.23</v>
      </c>
      <c r="Q297" t="n">
        <v>10</v>
      </c>
      <c r="R297" t="inlineStr">
        <is>
          <t>🟣 ĐÓNG TRẦN (Không đua)</t>
        </is>
      </c>
      <c r="S297" t="b">
        <v>0</v>
      </c>
      <c r="T297" t="n">
        <v>0</v>
      </c>
      <c r="U297" t="n">
        <v>0</v>
      </c>
      <c r="V297" t="inlineStr">
        <is>
          <t>Hanoi Transport Station JSC</t>
        </is>
      </c>
    </row>
    <row r="298">
      <c r="A298" t="inlineStr">
        <is>
          <t>DTG</t>
        </is>
      </c>
      <c r="B298" t="inlineStr">
        <is>
          <t>HNX</t>
        </is>
      </c>
      <c r="C298" t="inlineStr">
        <is>
          <t>Y tế &amp; Dược phẩm</t>
        </is>
      </c>
      <c r="D298" t="inlineStr">
        <is>
          <t>Micro / Kém TK</t>
        </is>
      </c>
      <c r="E298" t="n">
        <v>12.8</v>
      </c>
      <c r="F298" t="n">
        <v>0.03328</v>
      </c>
      <c r="G298" t="n">
        <v>-5.185185185185185</v>
      </c>
      <c r="H298" t="n">
        <v>-5.185185185185185</v>
      </c>
      <c r="I298" t="n">
        <v>-0.7751937984496124</v>
      </c>
      <c r="J298" t="n">
        <v>-16.19048457142774</v>
      </c>
      <c r="K298" t="n">
        <v>-3.499517716649816</v>
      </c>
      <c r="L298" t="n">
        <v>0.6180469715698392</v>
      </c>
      <c r="M298" t="n">
        <v>44.49356484417332</v>
      </c>
      <c r="N298" t="n">
        <v>0</v>
      </c>
      <c r="O298" t="n">
        <v>0</v>
      </c>
      <c r="P298" t="n">
        <v>14.63</v>
      </c>
      <c r="Q298" t="n">
        <v>11.97</v>
      </c>
      <c r="R298" t="inlineStr">
        <is>
          <t>🟢 VÙNG MUA CHUẨN</t>
        </is>
      </c>
      <c r="S298" t="b">
        <v>0</v>
      </c>
      <c r="T298" t="n">
        <v>0</v>
      </c>
      <c r="U298" t="n">
        <v>0</v>
      </c>
      <c r="V298" t="inlineStr">
        <is>
          <t>Tipharco Pharmaceutical Joint Stock Co</t>
        </is>
      </c>
    </row>
    <row r="299">
      <c r="A299" t="inlineStr">
        <is>
          <t>VC6</t>
        </is>
      </c>
      <c r="B299" t="inlineStr">
        <is>
          <t>HNX</t>
        </is>
      </c>
      <c r="C299" t="inlineStr">
        <is>
          <t>Đầu tư công &amp; Xây dựng</t>
        </is>
      </c>
      <c r="D299" t="inlineStr">
        <is>
          <t>Micro / Kém TK</t>
        </is>
      </c>
      <c r="E299" t="n">
        <v>16.5</v>
      </c>
      <c r="F299" t="n">
        <v>0.033495</v>
      </c>
      <c r="G299" t="n">
        <v>-5.172413793103448</v>
      </c>
      <c r="H299" t="n">
        <v>-12.23404255319149</v>
      </c>
      <c r="I299" t="n">
        <v>-8.333333333333334</v>
      </c>
      <c r="J299" t="n">
        <v>-22.53521126760563</v>
      </c>
      <c r="K299" t="n">
        <v>-10.54837508465612</v>
      </c>
      <c r="L299" t="n">
        <v>1.48619957537155</v>
      </c>
      <c r="M299" t="n">
        <v>40.79116838029236</v>
      </c>
      <c r="N299" t="n">
        <v>5.887186310643416</v>
      </c>
      <c r="O299" t="n">
        <v>20.2747501648444</v>
      </c>
      <c r="P299" t="n">
        <v>18.86</v>
      </c>
      <c r="Q299" t="n">
        <v>15.43</v>
      </c>
      <c r="R299" t="inlineStr">
        <is>
          <t>🟢 VÙNG MUA CHUẨN</t>
        </is>
      </c>
      <c r="S299" t="b">
        <v>0</v>
      </c>
      <c r="T299" t="n">
        <v>0</v>
      </c>
      <c r="U299" t="n">
        <v>0</v>
      </c>
      <c r="V299" t="inlineStr">
        <is>
          <t>Visicons Construction And Investment Joint Stock Company</t>
        </is>
      </c>
    </row>
    <row r="300">
      <c r="A300" t="inlineStr">
        <is>
          <t>HJS</t>
        </is>
      </c>
      <c r="B300" t="inlineStr">
        <is>
          <t>HNX</t>
        </is>
      </c>
      <c r="C300" t="inlineStr">
        <is>
          <t>Điện &amp; Năng lượng</t>
        </is>
      </c>
      <c r="D300" t="inlineStr">
        <is>
          <t>Micro / Kém TK</t>
        </is>
      </c>
      <c r="E300" t="n">
        <v>25.4</v>
      </c>
      <c r="F300" t="n">
        <v>0.033528</v>
      </c>
      <c r="G300" t="n">
        <v>-9.285714285714286</v>
      </c>
      <c r="H300" t="n">
        <v>5.833333333333333</v>
      </c>
      <c r="I300" t="n">
        <v>-3.422053231939163</v>
      </c>
      <c r="J300" t="n">
        <v>-4.868913857677903</v>
      </c>
      <c r="K300" t="n">
        <v>7.519000801868702</v>
      </c>
      <c r="L300" t="n">
        <v>1.223014917075883</v>
      </c>
      <c r="M300" t="n">
        <v>46.57623503472182</v>
      </c>
      <c r="N300" t="n">
        <v>11.9526627497383</v>
      </c>
      <c r="O300" t="n">
        <v>15.5197606336221</v>
      </c>
      <c r="P300" t="n">
        <v>29.03</v>
      </c>
      <c r="Q300" t="n">
        <v>23.75</v>
      </c>
      <c r="R300" t="inlineStr">
        <is>
          <t>🟢 VÙNG MUA CHUẨN</t>
        </is>
      </c>
      <c r="S300" t="b">
        <v>0</v>
      </c>
      <c r="T300" t="n">
        <v>0</v>
      </c>
      <c r="U300" t="n">
        <v>0</v>
      </c>
      <c r="V300" t="inlineStr">
        <is>
          <t>Nam Mu Hydropower JSC</t>
        </is>
      </c>
    </row>
    <row r="301">
      <c r="A301" t="inlineStr">
        <is>
          <t>EMS</t>
        </is>
      </c>
      <c r="B301" t="inlineStr">
        <is>
          <t>UPCOM</t>
        </is>
      </c>
      <c r="C301" t="inlineStr">
        <is>
          <t>Cảng biển &amp; Vận tải</t>
        </is>
      </c>
      <c r="D301" t="inlineStr">
        <is>
          <t>Micro / Kém TK</t>
        </is>
      </c>
      <c r="E301" t="n">
        <v>18.3</v>
      </c>
      <c r="F301" t="n">
        <v>0.031659</v>
      </c>
      <c r="G301" t="n">
        <v>-14.48598130841121</v>
      </c>
      <c r="H301" t="n">
        <v>-13.27014218009479</v>
      </c>
      <c r="I301" t="n">
        <v>1.104972375690608</v>
      </c>
      <c r="J301" t="n">
        <v>-1.081081081081081</v>
      </c>
      <c r="K301" t="n">
        <v>-11.58447471155942</v>
      </c>
      <c r="L301" t="n">
        <v>5.212413377523351</v>
      </c>
      <c r="M301" t="n">
        <v>44.63474444718921</v>
      </c>
      <c r="N301" t="n">
        <v>0</v>
      </c>
      <c r="O301" t="n">
        <v>0</v>
      </c>
      <c r="P301" t="n">
        <v>20.92</v>
      </c>
      <c r="Q301" t="n">
        <v>17.11</v>
      </c>
      <c r="R301" t="inlineStr">
        <is>
          <t>🟢 VÙNG MUA CHUẨN</t>
        </is>
      </c>
      <c r="S301" t="b">
        <v>0</v>
      </c>
      <c r="T301" t="n">
        <v>0</v>
      </c>
      <c r="U301" t="n">
        <v>0</v>
      </c>
      <c r="V301" t="inlineStr">
        <is>
          <t>VNPost Express Joint Stock Co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2026-10-20T08:17:16Z</dcterms:created>
  <dcterms:modified xsi:type="dcterms:W3CDTF">2026-10-20T08:17:16Z</dcterms:modified>
</cp:coreProperties>
</file>