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Bang_Xac_Suat_Thang" sheetId="1" state="visible" r:id="rId1"/>
    <sheet name="2_Nhat_Ky_Theo_Doi_Tuong_Lai" sheetId="2" state="visible" r:id="rId2"/>
    <sheet name="3_WinRate_Theo_Nhom_Nganh" sheetId="3" state="visible" r:id="rId3"/>
    <sheet name="4_Du_Lieu_Toan_San_Hom_N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33</col>
      <colOff>0</colOff>
      <row>1</row>
      <rowOff>0</rowOff>
    </from>
    <ext cx="2000250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000250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</row>
      <rowOff>0</rowOff>
    </from>
    <ext cx="2000250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</row>
      <rowOff>0</rowOff>
    </from>
    <ext cx="2000250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</row>
      <rowOff>0</rowOff>
    </from>
    <ext cx="2000250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</row>
      <rowOff>0</rowOff>
    </from>
    <ext cx="200025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</row>
      <rowOff>0</rowOff>
    </from>
    <ext cx="20002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</row>
      <rowOff>0</rowOff>
    </from>
    <ext cx="2000250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</row>
      <rowOff>0</rowOff>
    </from>
    <ext cx="2000250" cy="1095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</row>
      <rowOff>0</rowOff>
    </from>
    <ext cx="2000250" cy="1095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</row>
      <rowOff>0</rowOff>
    </from>
    <ext cx="2000250" cy="1095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</row>
      <rowOff>0</rowOff>
    </from>
    <ext cx="2000250" cy="1095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</row>
      <rowOff>0</rowOff>
    </from>
    <ext cx="2000250" cy="1095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</row>
      <rowOff>0</rowOff>
    </from>
    <ext cx="2000250" cy="1095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</row>
      <rowOff>0</rowOff>
    </from>
    <ext cx="2000250" cy="1095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</row>
      <rowOff>0</rowOff>
    </from>
    <ext cx="2000250" cy="1095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</row>
      <rowOff>0</rowOff>
    </from>
    <ext cx="2000250" cy="1095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</row>
      <rowOff>0</rowOff>
    </from>
    <ext cx="2000250" cy="1095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</row>
      <rowOff>0</rowOff>
    </from>
    <ext cx="2000250" cy="1095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</row>
      <rowOff>0</rowOff>
    </from>
    <ext cx="2000250" cy="1095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</row>
      <rowOff>0</rowOff>
    </from>
    <ext cx="2000250" cy="1095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</row>
      <rowOff>0</rowOff>
    </from>
    <ext cx="2000250" cy="1095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23</row>
      <rowOff>0</rowOff>
    </from>
    <ext cx="2000250" cy="1095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24</row>
      <rowOff>0</rowOff>
    </from>
    <ext cx="2000250" cy="1095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25</row>
      <rowOff>0</rowOff>
    </from>
    <ext cx="2000250" cy="1095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26</row>
      <rowOff>0</rowOff>
    </from>
    <ext cx="2000250" cy="1095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27</row>
      <rowOff>0</rowOff>
    </from>
    <ext cx="2000250" cy="1095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28</row>
      <rowOff>0</rowOff>
    </from>
    <ext cx="2000250" cy="1095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29</row>
      <rowOff>0</rowOff>
    </from>
    <ext cx="2000250" cy="1095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30</row>
      <rowOff>0</rowOff>
    </from>
    <ext cx="2000250" cy="1095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31</row>
      <rowOff>0</rowOff>
    </from>
    <ext cx="2000250" cy="1095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32</row>
      <rowOff>0</rowOff>
    </from>
    <ext cx="2000250" cy="1095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33</row>
      <rowOff>0</rowOff>
    </from>
    <ext cx="2000250" cy="1095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34</row>
      <rowOff>0</rowOff>
    </from>
    <ext cx="2000250" cy="1095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35</row>
      <rowOff>0</rowOff>
    </from>
    <ext cx="2000250" cy="1095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36</row>
      <rowOff>0</rowOff>
    </from>
    <ext cx="2000250" cy="1095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37</row>
      <rowOff>0</rowOff>
    </from>
    <ext cx="2000250" cy="1095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38</row>
      <rowOff>0</rowOff>
    </from>
    <ext cx="2000250" cy="10953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39</row>
      <rowOff>0</rowOff>
    </from>
    <ext cx="2000250" cy="10953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40</row>
      <rowOff>0</rowOff>
    </from>
    <ext cx="2000250" cy="1095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41</row>
      <rowOff>0</rowOff>
    </from>
    <ext cx="2000250" cy="1095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42</row>
      <rowOff>0</rowOff>
    </from>
    <ext cx="2000250" cy="10953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43</row>
      <rowOff>0</rowOff>
    </from>
    <ext cx="2000250" cy="1095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44</row>
      <rowOff>0</rowOff>
    </from>
    <ext cx="2000250" cy="1095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45</row>
      <rowOff>0</rowOff>
    </from>
    <ext cx="2000250" cy="1095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46</row>
      <rowOff>0</rowOff>
    </from>
    <ext cx="2000250" cy="1095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47</row>
      <rowOff>0</rowOff>
    </from>
    <ext cx="2000250" cy="10953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48</row>
      <rowOff>0</rowOff>
    </from>
    <ext cx="2000250" cy="10953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49</row>
      <rowOff>0</rowOff>
    </from>
    <ext cx="2000250" cy="10953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50</row>
      <rowOff>0</rowOff>
    </from>
    <ext cx="2000250" cy="10953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51</row>
      <rowOff>0</rowOff>
    </from>
    <ext cx="2000250" cy="10953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52</row>
      <rowOff>0</rowOff>
    </from>
    <ext cx="2000250" cy="10953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53</row>
      <rowOff>0</rowOff>
    </from>
    <ext cx="2000250" cy="10953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54</row>
      <rowOff>0</rowOff>
    </from>
    <ext cx="2000250" cy="10953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55</row>
      <rowOff>0</rowOff>
    </from>
    <ext cx="2000250" cy="10953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56</row>
      <rowOff>0</rowOff>
    </from>
    <ext cx="2000250" cy="10953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57</row>
      <rowOff>0</rowOff>
    </from>
    <ext cx="2000250" cy="10953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58</row>
      <rowOff>0</rowOff>
    </from>
    <ext cx="2000250" cy="10953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59</row>
      <rowOff>0</rowOff>
    </from>
    <ext cx="2000250" cy="10953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60</row>
      <rowOff>0</rowOff>
    </from>
    <ext cx="2000250" cy="10953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61</row>
      <rowOff>0</rowOff>
    </from>
    <ext cx="2000250" cy="10953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62</row>
      <rowOff>0</rowOff>
    </from>
    <ext cx="2000250" cy="10953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63</row>
      <rowOff>0</rowOff>
    </from>
    <ext cx="2000250" cy="10953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64</row>
      <rowOff>0</rowOff>
    </from>
    <ext cx="2000250" cy="1095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65</row>
      <rowOff>0</rowOff>
    </from>
    <ext cx="2000250" cy="10953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66</row>
      <rowOff>0</rowOff>
    </from>
    <ext cx="2000250" cy="10953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67</row>
      <rowOff>0</rowOff>
    </from>
    <ext cx="2000250" cy="1095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68</row>
      <rowOff>0</rowOff>
    </from>
    <ext cx="2000250" cy="10953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69</row>
      <rowOff>0</rowOff>
    </from>
    <ext cx="2000250" cy="10953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70</row>
      <rowOff>0</rowOff>
    </from>
    <ext cx="2000250" cy="10953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71</row>
      <rowOff>0</rowOff>
    </from>
    <ext cx="2000250" cy="10953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72</row>
      <rowOff>0</rowOff>
    </from>
    <ext cx="2000250" cy="10953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73</row>
      <rowOff>0</rowOff>
    </from>
    <ext cx="2000250" cy="10953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74</row>
      <rowOff>0</rowOff>
    </from>
    <ext cx="2000250" cy="10953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75</row>
      <rowOff>0</rowOff>
    </from>
    <ext cx="2000250" cy="109537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76</row>
      <rowOff>0</rowOff>
    </from>
    <ext cx="2000250" cy="10953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77</row>
      <rowOff>0</rowOff>
    </from>
    <ext cx="2000250" cy="10953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78</row>
      <rowOff>0</rowOff>
    </from>
    <ext cx="2000250" cy="10953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79</row>
      <rowOff>0</rowOff>
    </from>
    <ext cx="2000250" cy="10953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80</row>
      <rowOff>0</rowOff>
    </from>
    <ext cx="2000250" cy="10953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81</row>
      <rowOff>0</rowOff>
    </from>
    <ext cx="2000250" cy="109537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82</row>
      <rowOff>0</rowOff>
    </from>
    <ext cx="2000250" cy="10953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83</row>
      <rowOff>0</rowOff>
    </from>
    <ext cx="2000250" cy="10953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84</row>
      <rowOff>0</rowOff>
    </from>
    <ext cx="2000250" cy="10953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85</row>
      <rowOff>0</rowOff>
    </from>
    <ext cx="2000250" cy="10953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86</row>
      <rowOff>0</rowOff>
    </from>
    <ext cx="2000250" cy="10953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87</row>
      <rowOff>0</rowOff>
    </from>
    <ext cx="2000250" cy="10953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88</row>
      <rowOff>0</rowOff>
    </from>
    <ext cx="2000250" cy="10953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89</row>
      <rowOff>0</rowOff>
    </from>
    <ext cx="2000250" cy="10953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90</row>
      <rowOff>0</rowOff>
    </from>
    <ext cx="2000250" cy="109537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91</row>
      <rowOff>0</rowOff>
    </from>
    <ext cx="2000250" cy="109537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92</row>
      <rowOff>0</rowOff>
    </from>
    <ext cx="2000250" cy="10953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93</row>
      <rowOff>0</rowOff>
    </from>
    <ext cx="2000250" cy="109537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94</row>
      <rowOff>0</rowOff>
    </from>
    <ext cx="2000250" cy="109537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95</row>
      <rowOff>0</rowOff>
    </from>
    <ext cx="2000250" cy="109537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96</row>
      <rowOff>0</rowOff>
    </from>
    <ext cx="2000250" cy="109537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97</row>
      <rowOff>0</rowOff>
    </from>
    <ext cx="2000250" cy="109537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98</row>
      <rowOff>0</rowOff>
    </from>
    <ext cx="2000250" cy="10953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99</row>
      <rowOff>0</rowOff>
    </from>
    <ext cx="2000250" cy="109537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100</row>
      <rowOff>0</rowOff>
    </from>
    <ext cx="2000250" cy="109537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101</row>
      <rowOff>0</rowOff>
    </from>
    <ext cx="2000250" cy="109537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102</row>
      <rowOff>0</rowOff>
    </from>
    <ext cx="2000250" cy="109537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103</row>
      <rowOff>0</rowOff>
    </from>
    <ext cx="2000250" cy="10953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104</row>
      <rowOff>0</rowOff>
    </from>
    <ext cx="2000250" cy="109537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105</row>
      <rowOff>0</rowOff>
    </from>
    <ext cx="2000250" cy="109537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106</row>
      <rowOff>0</rowOff>
    </from>
    <ext cx="2000250" cy="109537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107</row>
      <rowOff>0</rowOff>
    </from>
    <ext cx="2000250" cy="109537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108</row>
      <rowOff>0</rowOff>
    </from>
    <ext cx="2000250" cy="109537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109</row>
      <rowOff>0</rowOff>
    </from>
    <ext cx="2000250" cy="109537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110</row>
      <rowOff>0</rowOff>
    </from>
    <ext cx="2000250" cy="109537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111</row>
      <rowOff>0</rowOff>
    </from>
    <ext cx="2000250" cy="109537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112</row>
      <rowOff>0</rowOff>
    </from>
    <ext cx="2000250" cy="109537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113</row>
      <rowOff>0</rowOff>
    </from>
    <ext cx="2000250" cy="109537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114</row>
      <rowOff>0</rowOff>
    </from>
    <ext cx="2000250" cy="109537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115</row>
      <rowOff>0</rowOff>
    </from>
    <ext cx="2000250" cy="109537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116</row>
      <rowOff>0</rowOff>
    </from>
    <ext cx="2000250" cy="109537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117</row>
      <rowOff>0</rowOff>
    </from>
    <ext cx="2000250" cy="109537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118</row>
      <rowOff>0</rowOff>
    </from>
    <ext cx="2000250" cy="109537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119</row>
      <rowOff>0</rowOff>
    </from>
    <ext cx="2000250" cy="109537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120</row>
      <rowOff>0</rowOff>
    </from>
    <ext cx="2000250" cy="109537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121</row>
      <rowOff>0</rowOff>
    </from>
    <ext cx="2000250" cy="109537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122</row>
      <rowOff>0</rowOff>
    </from>
    <ext cx="2000250" cy="109537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123</row>
      <rowOff>0</rowOff>
    </from>
    <ext cx="2000250" cy="109537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124</row>
      <rowOff>0</rowOff>
    </from>
    <ext cx="2000250" cy="109537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125</row>
      <rowOff>0</rowOff>
    </from>
    <ext cx="2000250" cy="109537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126</row>
      <rowOff>0</rowOff>
    </from>
    <ext cx="2000250" cy="109537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127</row>
      <rowOff>0</rowOff>
    </from>
    <ext cx="2000250" cy="109537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128</row>
      <rowOff>0</rowOff>
    </from>
    <ext cx="2000250" cy="109537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129</row>
      <rowOff>0</rowOff>
    </from>
    <ext cx="2000250" cy="109537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130</row>
      <rowOff>0</rowOff>
    </from>
    <ext cx="2000250" cy="109537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131</row>
      <rowOff>0</rowOff>
    </from>
    <ext cx="2000250" cy="10953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132</row>
      <rowOff>0</rowOff>
    </from>
    <ext cx="2000250" cy="109537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133</row>
      <rowOff>0</rowOff>
    </from>
    <ext cx="2000250" cy="109537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134</row>
      <rowOff>0</rowOff>
    </from>
    <ext cx="2000250" cy="109537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135</row>
      <rowOff>0</rowOff>
    </from>
    <ext cx="2000250" cy="109537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136</row>
      <rowOff>0</rowOff>
    </from>
    <ext cx="2000250" cy="109537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137</row>
      <rowOff>0</rowOff>
    </from>
    <ext cx="2000250" cy="109537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138</row>
      <rowOff>0</rowOff>
    </from>
    <ext cx="2000250" cy="109537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139</row>
      <rowOff>0</rowOff>
    </from>
    <ext cx="2000250" cy="109537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140</row>
      <rowOff>0</rowOff>
    </from>
    <ext cx="2000250" cy="109537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141</row>
      <rowOff>0</rowOff>
    </from>
    <ext cx="2000250" cy="109537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142</row>
      <rowOff>0</rowOff>
    </from>
    <ext cx="2000250" cy="109537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143</row>
      <rowOff>0</rowOff>
    </from>
    <ext cx="2000250" cy="109537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144</row>
      <rowOff>0</rowOff>
    </from>
    <ext cx="2000250" cy="109537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145</row>
      <rowOff>0</rowOff>
    </from>
    <ext cx="2000250" cy="109537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146</row>
      <rowOff>0</rowOff>
    </from>
    <ext cx="2000250" cy="109537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147</row>
      <rowOff>0</rowOff>
    </from>
    <ext cx="2000250" cy="109537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148</row>
      <rowOff>0</rowOff>
    </from>
    <ext cx="2000250" cy="1095375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149</row>
      <rowOff>0</rowOff>
    </from>
    <ext cx="2000250" cy="109537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150</row>
      <rowOff>0</rowOff>
    </from>
    <ext cx="2000250" cy="109537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151</row>
      <rowOff>0</rowOff>
    </from>
    <ext cx="2000250" cy="109537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152</row>
      <rowOff>0</rowOff>
    </from>
    <ext cx="2000250" cy="109537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153</row>
      <rowOff>0</rowOff>
    </from>
    <ext cx="2000250" cy="109537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154</row>
      <rowOff>0</rowOff>
    </from>
    <ext cx="2000250" cy="109537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155</row>
      <rowOff>0</rowOff>
    </from>
    <ext cx="2000250" cy="1095375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156</row>
      <rowOff>0</rowOff>
    </from>
    <ext cx="2000250" cy="109537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157</row>
      <rowOff>0</rowOff>
    </from>
    <ext cx="2000250" cy="109537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158</row>
      <rowOff>0</rowOff>
    </from>
    <ext cx="2000250" cy="109537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159</row>
      <rowOff>0</rowOff>
    </from>
    <ext cx="2000250" cy="109537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160</row>
      <rowOff>0</rowOff>
    </from>
    <ext cx="2000250" cy="109537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161</row>
      <rowOff>0</rowOff>
    </from>
    <ext cx="2000250" cy="109537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162</row>
      <rowOff>0</rowOff>
    </from>
    <ext cx="2000250" cy="109537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163</row>
      <rowOff>0</rowOff>
    </from>
    <ext cx="2000250" cy="109537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164</row>
      <rowOff>0</rowOff>
    </from>
    <ext cx="2000250" cy="1095375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165</row>
      <rowOff>0</rowOff>
    </from>
    <ext cx="2000250" cy="109537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166</row>
      <rowOff>0</rowOff>
    </from>
    <ext cx="2000250" cy="109537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167</row>
      <rowOff>0</rowOff>
    </from>
    <ext cx="2000250" cy="1095375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168</row>
      <rowOff>0</rowOff>
    </from>
    <ext cx="2000250" cy="1095375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169</row>
      <rowOff>0</rowOff>
    </from>
    <ext cx="2000250" cy="1095375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170</row>
      <rowOff>0</rowOff>
    </from>
    <ext cx="2000250" cy="109537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171</row>
      <rowOff>0</rowOff>
    </from>
    <ext cx="2000250" cy="109537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172</row>
      <rowOff>0</rowOff>
    </from>
    <ext cx="2000250" cy="109537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173</row>
      <rowOff>0</rowOff>
    </from>
    <ext cx="2000250" cy="1095375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174</row>
      <rowOff>0</rowOff>
    </from>
    <ext cx="2000250" cy="1095375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175</row>
      <rowOff>0</rowOff>
    </from>
    <ext cx="2000250" cy="109537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176</row>
      <rowOff>0</rowOff>
    </from>
    <ext cx="2000250" cy="1095375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177</row>
      <rowOff>0</rowOff>
    </from>
    <ext cx="2000250" cy="1095375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178</row>
      <rowOff>0</rowOff>
    </from>
    <ext cx="2000250" cy="1095375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179</row>
      <rowOff>0</rowOff>
    </from>
    <ext cx="2000250" cy="1095375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180</row>
      <rowOff>0</rowOff>
    </from>
    <ext cx="2000250" cy="1095375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181</row>
      <rowOff>0</rowOff>
    </from>
    <ext cx="2000250" cy="109537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182</row>
      <rowOff>0</rowOff>
    </from>
    <ext cx="2000250" cy="1095375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183</row>
      <rowOff>0</rowOff>
    </from>
    <ext cx="2000250" cy="1095375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184</row>
      <rowOff>0</rowOff>
    </from>
    <ext cx="2000250" cy="1095375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185</row>
      <rowOff>0</rowOff>
    </from>
    <ext cx="2000250" cy="1095375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186</row>
      <rowOff>0</rowOff>
    </from>
    <ext cx="2000250" cy="1095375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187</row>
      <rowOff>0</rowOff>
    </from>
    <ext cx="2000250" cy="1095375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188</row>
      <rowOff>0</rowOff>
    </from>
    <ext cx="2000250" cy="1095375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189</row>
      <rowOff>0</rowOff>
    </from>
    <ext cx="2000250" cy="1095375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190</row>
      <rowOff>0</rowOff>
    </from>
    <ext cx="2000250" cy="1095375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191</row>
      <rowOff>0</rowOff>
    </from>
    <ext cx="2000250" cy="1095375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192</row>
      <rowOff>0</rowOff>
    </from>
    <ext cx="2000250" cy="1095375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193</row>
      <rowOff>0</rowOff>
    </from>
    <ext cx="2000250" cy="1095375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194</row>
      <rowOff>0</rowOff>
    </from>
    <ext cx="2000250" cy="1095375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195</row>
      <rowOff>0</rowOff>
    </from>
    <ext cx="2000250" cy="1095375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196</row>
      <rowOff>0</rowOff>
    </from>
    <ext cx="2000250" cy="1095375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197</row>
      <rowOff>0</rowOff>
    </from>
    <ext cx="2000250" cy="1095375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198</row>
      <rowOff>0</rowOff>
    </from>
    <ext cx="2000250" cy="1095375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199</row>
      <rowOff>0</rowOff>
    </from>
    <ext cx="2000250" cy="1095375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200</row>
      <rowOff>0</rowOff>
    </from>
    <ext cx="2000250" cy="1095375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201</row>
      <rowOff>0</rowOff>
    </from>
    <ext cx="2000250" cy="1095375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202</row>
      <rowOff>0</rowOff>
    </from>
    <ext cx="2000250" cy="1095375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203</row>
      <rowOff>0</rowOff>
    </from>
    <ext cx="2000250" cy="1095375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204</row>
      <rowOff>0</rowOff>
    </from>
    <ext cx="2000250" cy="1095375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205</row>
      <rowOff>0</rowOff>
    </from>
    <ext cx="2000250" cy="1095375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206</row>
      <rowOff>0</rowOff>
    </from>
    <ext cx="2000250" cy="1095375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207</row>
      <rowOff>0</rowOff>
    </from>
    <ext cx="2000250" cy="1095375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208</row>
      <rowOff>0</rowOff>
    </from>
    <ext cx="2000250" cy="1095375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209</row>
      <rowOff>0</rowOff>
    </from>
    <ext cx="2000250" cy="1095375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210</row>
      <rowOff>0</rowOff>
    </from>
    <ext cx="2000250" cy="1095375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211</row>
      <rowOff>0</rowOff>
    </from>
    <ext cx="2000250" cy="1095375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212</row>
      <rowOff>0</rowOff>
    </from>
    <ext cx="2000250" cy="1095375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213</row>
      <rowOff>0</rowOff>
    </from>
    <ext cx="2000250" cy="1095375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214</row>
      <rowOff>0</rowOff>
    </from>
    <ext cx="2000250" cy="1095375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215</row>
      <rowOff>0</rowOff>
    </from>
    <ext cx="2000250" cy="1095375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216</row>
      <rowOff>0</rowOff>
    </from>
    <ext cx="2000250" cy="1095375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217</row>
      <rowOff>0</rowOff>
    </from>
    <ext cx="2000250" cy="1095375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218</row>
      <rowOff>0</rowOff>
    </from>
    <ext cx="2000250" cy="1095375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219</row>
      <rowOff>0</rowOff>
    </from>
    <ext cx="2000250" cy="1095375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220</row>
      <rowOff>0</rowOff>
    </from>
    <ext cx="2000250" cy="1095375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221</row>
      <rowOff>0</rowOff>
    </from>
    <ext cx="2000250" cy="1095375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222</row>
      <rowOff>0</rowOff>
    </from>
    <ext cx="2000250" cy="1095375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223</row>
      <rowOff>0</rowOff>
    </from>
    <ext cx="2000250" cy="1095375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224</row>
      <rowOff>0</rowOff>
    </from>
    <ext cx="2000250" cy="1095375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225</row>
      <rowOff>0</rowOff>
    </from>
    <ext cx="2000250" cy="1095375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226</row>
      <rowOff>0</rowOff>
    </from>
    <ext cx="2000250" cy="1095375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227</row>
      <rowOff>0</rowOff>
    </from>
    <ext cx="2000250" cy="1095375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228</row>
      <rowOff>0</rowOff>
    </from>
    <ext cx="2000250" cy="1095375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229</row>
      <rowOff>0</rowOff>
    </from>
    <ext cx="2000250" cy="1095375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230</row>
      <rowOff>0</rowOff>
    </from>
    <ext cx="2000250" cy="1095375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Bộ</t>
        </is>
      </c>
      <c r="B1" t="inlineStr">
        <is>
          <t>Tên Bộ Thuật Toán</t>
        </is>
      </c>
      <c r="C1" t="inlineStr">
        <is>
          <t>Tổng Tín Hiệu Chuẩn</t>
        </is>
      </c>
      <c r="D1" t="inlineStr">
        <is>
          <t>Đã Phân Định</t>
        </is>
      </c>
      <c r="E1" t="inlineStr">
        <is>
          <t>Lệnh THẮNG</t>
        </is>
      </c>
      <c r="F1" t="inlineStr">
        <is>
          <t>Lệnh THUA</t>
        </is>
      </c>
      <c r="G1" t="inlineStr">
        <is>
          <t>Win Rate T+3 (Hàng Về)</t>
        </is>
      </c>
      <c r="H1" t="inlineStr">
        <is>
          <t>Win Rate Tổng (%)</t>
        </is>
      </c>
      <c r="I1" t="inlineStr">
        <is>
          <t>Lãi TB Lệnh Thắng (Avg Win)</t>
        </is>
      </c>
      <c r="J1" t="inlineStr">
        <is>
          <t>Lỗ TB Lệnh Thua (Avg Loss)</t>
        </is>
      </c>
      <c r="K1" t="inlineStr">
        <is>
          <t>Tỷ Lệ R:R (Payoff Ratio)</t>
        </is>
      </c>
      <c r="L1" t="inlineStr">
        <is>
          <t>Profit Factor (Tổng Lãi/Lỗ)</t>
        </is>
      </c>
      <c r="M1" t="inlineStr">
        <is>
          <t>Kỳ Vọng Toán Học (Expectancy)</t>
        </is>
      </c>
      <c r="N1" t="inlineStr">
        <is>
          <t>Alpha TB vs VNINDEX</t>
        </is>
      </c>
      <c r="O1" t="inlineStr">
        <is>
          <t>Đánh Giá Chuẩn Quỹ Định Lượng</t>
        </is>
      </c>
    </row>
    <row r="2">
      <c r="A2" t="inlineStr">
        <is>
          <t>ALGO_01</t>
        </is>
      </c>
      <c r="B2" t="inlineStr">
        <is>
          <t>🔥 BỘ 01: BÙNG NỔ DÒNG TIỀN &amp; VƯỢT NỀN (CANSLIM BREAKOUT)</t>
        </is>
      </c>
      <c r="C2">
        <f>COUNTIF('2_Nhat_Ky_Theo_Doi_Tuong_Lai'!$B$2:$B$1000, A2)</f>
        <v/>
      </c>
      <c r="D2">
        <f>E2+F2</f>
        <v/>
      </c>
      <c r="E2">
        <f>COUNTIFS('2_Nhat_Ky_Theo_Doi_Tuong_Lai'!$B$2:$B$1000, A2, '2_Nhat_Ky_Theo_Doi_Tuong_Lai'!$AF$2:$AF$1000, "THẮNG")</f>
        <v/>
      </c>
      <c r="F2">
        <f>COUNTIFS('2_Nhat_Ky_Theo_Doi_Tuong_Lai'!$B$2:$B$1000, A2, '2_Nhat_Ky_Theo_Doi_Tuong_Lai'!$AF$2:$AF$1000, "THUA")</f>
        <v/>
      </c>
      <c r="G2">
        <f>IFERROR(COUNTIFS('2_Nhat_Ky_Theo_Doi_Tuong_Lai'!$B$2:$B$1000, A2, '2_Nhat_Ky_Theo_Doi_Tuong_Lai'!$AE$2:$AE$1000, "THẮNG")/COUNTIFS('2_Nhat_Ky_Theo_Doi_Tuong_Lai'!$B$2:$B$1000, A2, '2_Nhat_Ky_Theo_Doi_Tuong_Lai'!$AE$2:$AE$1000, "&lt;&gt;CHỜ T+3"), 0)</f>
        <v/>
      </c>
      <c r="H2">
        <f>IF(D2&gt;0, E2/D2, 0)</f>
        <v/>
      </c>
      <c r="I2">
        <f>IFERROR(AVERAGEIFS('2_Nhat_Ky_Theo_Doi_Tuong_Lai'!$AA$2:$AA$1000, '2_Nhat_Ky_Theo_Doi_Tuong_Lai'!$B$2:$B$1000, A2, '2_Nhat_Ky_Theo_Doi_Tuong_Lai'!$AF$2:$AF$1000, "THẮNG"), 0)</f>
        <v/>
      </c>
      <c r="J2">
        <f>IFERROR(AVERAGEIFS('2_Nhat_Ky_Theo_Doi_Tuong_Lai'!$AA$2:$AA$1000, '2_Nhat_Ky_Theo_Doi_Tuong_Lai'!$B$2:$B$1000, A2, '2_Nhat_Ky_Theo_Doi_Tuong_Lai'!$AF$2:$AF$1000, "THUA"), 0)</f>
        <v/>
      </c>
      <c r="K2">
        <f>IF(AND(F2&gt;0, ABS(J2)&gt;0), I2/ABS(J2), IF(E2&gt;0, 5.0, 0))</f>
        <v/>
      </c>
      <c r="L2">
        <f>IF(ABS(SUMIFS('2_Nhat_Ky_Theo_Doi_Tuong_Lai'!$AA$2:$AA$1000, '2_Nhat_Ky_Theo_Doi_Tuong_Lai'!$B$2:$B$1000, A2, '2_Nhat_Ky_Theo_Doi_Tuong_Lai'!$AF$2:$AF$1000, "THUA"))&gt;0, SUMIFS('2_Nhat_Ky_Theo_Doi_Tuong_Lai'!$AA$2:$AA$1000, '2_Nhat_Ky_Theo_Doi_Tuong_Lai'!$B$2:$B$1000, A2, '2_Nhat_Ky_Theo_Doi_Tuong_Lai'!$AF$2:$AF$1000, "THẮNG")/ABS(SUMIFS('2_Nhat_Ky_Theo_Doi_Tuong_Lai'!$AA$2:$AA$1000, '2_Nhat_Ky_Theo_Doi_Tuong_Lai'!$B$2:$B$1000, A2, '2_Nhat_Ky_Theo_Doi_Tuong_Lai'!$AF$2:$AF$1000, "THUA")), IF(E2&gt;0, 5.0, 0))</f>
        <v/>
      </c>
      <c r="M2">
        <f>IF(D2&gt;0, (H2*I2)+((1-H2)*J2), 0)</f>
        <v/>
      </c>
      <c r="N2">
        <f>IFERROR(AVERAGEIFS('2_Nhat_Ky_Theo_Doi_Tuong_Lai'!$AB$2:$AB$1000, '2_Nhat_Ky_Theo_Doi_Tuong_Lai'!$B$2:$B$1000, A2, '2_Nhat_Ky_Theo_Doi_Tuong_Lai'!$AF$2:$AF$1000, "&lt;&gt;ĐANG CHỜ"), 0)</f>
        <v/>
      </c>
      <c r="O2">
        <f>IF(D2=0, "⏳ Đang chờ T+1 -&gt; T+3", IF(AND(M2&gt;=0.015, L2&gt;=1.5), "🏆 CHÉN THÁNH (Giải ngân Lớn)", IF(M2&gt;0, "🟢 KỲ VỌNG DƯƠNG (Có Lợi Thế)", "🔴 KỲ VỌNG ÂM (Tạm Ngưng)")))</f>
        <v/>
      </c>
    </row>
    <row r="3">
      <c r="A3" t="inlineStr">
        <is>
          <t>ALGO_02</t>
        </is>
      </c>
      <c r="B3" t="inlineStr">
        <is>
          <t>🛡️ BỘ 02: GOM NỀN TÍCH LŨY SIẾT BIÊN ĐỘ VCP (SEPA ACCUMULATION)</t>
        </is>
      </c>
      <c r="C3">
        <f>COUNTIF('2_Nhat_Ky_Theo_Doi_Tuong_Lai'!$B$2:$B$1000, A3)</f>
        <v/>
      </c>
      <c r="D3">
        <f>E3+F3</f>
        <v/>
      </c>
      <c r="E3">
        <f>COUNTIFS('2_Nhat_Ky_Theo_Doi_Tuong_Lai'!$B$2:$B$1000, A3, '2_Nhat_Ky_Theo_Doi_Tuong_Lai'!$AF$2:$AF$1000, "THẮNG")</f>
        <v/>
      </c>
      <c r="F3">
        <f>COUNTIFS('2_Nhat_Ky_Theo_Doi_Tuong_Lai'!$B$2:$B$1000, A3, '2_Nhat_Ky_Theo_Doi_Tuong_Lai'!$AF$2:$AF$1000, "THUA")</f>
        <v/>
      </c>
      <c r="G3">
        <f>IFERROR(COUNTIFS('2_Nhat_Ky_Theo_Doi_Tuong_Lai'!$B$2:$B$1000, A3, '2_Nhat_Ky_Theo_Doi_Tuong_Lai'!$AE$2:$AE$1000, "THẮNG")/COUNTIFS('2_Nhat_Ky_Theo_Doi_Tuong_Lai'!$B$2:$B$1000, A3, '2_Nhat_Ky_Theo_Doi_Tuong_Lai'!$AE$2:$AE$1000, "&lt;&gt;CHỜ T+3"), 0)</f>
        <v/>
      </c>
      <c r="H3">
        <f>IF(D3&gt;0, E3/D3, 0)</f>
        <v/>
      </c>
      <c r="I3">
        <f>IFERROR(AVERAGEIFS('2_Nhat_Ky_Theo_Doi_Tuong_Lai'!$AA$2:$AA$1000, '2_Nhat_Ky_Theo_Doi_Tuong_Lai'!$B$2:$B$1000, A3, '2_Nhat_Ky_Theo_Doi_Tuong_Lai'!$AF$2:$AF$1000, "THẮNG"), 0)</f>
        <v/>
      </c>
      <c r="J3">
        <f>IFERROR(AVERAGEIFS('2_Nhat_Ky_Theo_Doi_Tuong_Lai'!$AA$2:$AA$1000, '2_Nhat_Ky_Theo_Doi_Tuong_Lai'!$B$2:$B$1000, A3, '2_Nhat_Ky_Theo_Doi_Tuong_Lai'!$AF$2:$AF$1000, "THUA"), 0)</f>
        <v/>
      </c>
      <c r="K3">
        <f>IF(AND(F3&gt;0, ABS(J3)&gt;0), I3/ABS(J3), IF(E3&gt;0, 5.0, 0))</f>
        <v/>
      </c>
      <c r="L3">
        <f>IF(ABS(SUMIFS('2_Nhat_Ky_Theo_Doi_Tuong_Lai'!$AA$2:$AA$1000, '2_Nhat_Ky_Theo_Doi_Tuong_Lai'!$B$2:$B$1000, A3, '2_Nhat_Ky_Theo_Doi_Tuong_Lai'!$AF$2:$AF$1000, "THUA"))&gt;0, SUMIFS('2_Nhat_Ky_Theo_Doi_Tuong_Lai'!$AA$2:$AA$1000, '2_Nhat_Ky_Theo_Doi_Tuong_Lai'!$B$2:$B$1000, A3, '2_Nhat_Ky_Theo_Doi_Tuong_Lai'!$AF$2:$AF$1000, "THẮNG")/ABS(SUMIFS('2_Nhat_Ky_Theo_Doi_Tuong_Lai'!$AA$2:$AA$1000, '2_Nhat_Ky_Theo_Doi_Tuong_Lai'!$B$2:$B$1000, A3, '2_Nhat_Ky_Theo_Doi_Tuong_Lai'!$AF$2:$AF$1000, "THUA")), IF(E3&gt;0, 5.0, 0))</f>
        <v/>
      </c>
      <c r="M3">
        <f>IF(D3&gt;0, (H3*I3)+((1-H3)*J3), 0)</f>
        <v/>
      </c>
      <c r="N3">
        <f>IFERROR(AVERAGEIFS('2_Nhat_Ky_Theo_Doi_Tuong_Lai'!$AB$2:$AB$1000, '2_Nhat_Ky_Theo_Doi_Tuong_Lai'!$B$2:$B$1000, A3, '2_Nhat_Ky_Theo_Doi_Tuong_Lai'!$AF$2:$AF$1000, "&lt;&gt;ĐANG CHỜ"), 0)</f>
        <v/>
      </c>
      <c r="O3">
        <f>IF(D3=0, "⏳ Đang chờ T+1 -&gt; T+3", IF(AND(M3&gt;=0.015, L3&gt;=1.5), "🏆 CHÉN THÁNH (Giải ngân Lớn)", IF(M3&gt;0, "🟢 KỲ VỌNG DƯƠNG (Có Lợi Thế)", "🔴 KỲ VỌNG ÂM (Tạm Ngưng)")))</f>
        <v/>
      </c>
    </row>
    <row r="4">
      <c r="A4" t="inlineStr">
        <is>
          <t>ALGO_03</t>
        </is>
      </c>
      <c r="B4" t="inlineStr">
        <is>
          <t>⚡ BỘ 03: BẮT ĐÁY RÚT CHÂN &amp; ĐẢO CHIỀU QUÁ BÁN (WYCKOFF SPRING)</t>
        </is>
      </c>
      <c r="C4">
        <f>COUNTIF('2_Nhat_Ky_Theo_Doi_Tuong_Lai'!$B$2:$B$1000, A4)</f>
        <v/>
      </c>
      <c r="D4">
        <f>E4+F4</f>
        <v/>
      </c>
      <c r="E4">
        <f>COUNTIFS('2_Nhat_Ky_Theo_Doi_Tuong_Lai'!$B$2:$B$1000, A4, '2_Nhat_Ky_Theo_Doi_Tuong_Lai'!$AF$2:$AF$1000, "THẮNG")</f>
        <v/>
      </c>
      <c r="F4">
        <f>COUNTIFS('2_Nhat_Ky_Theo_Doi_Tuong_Lai'!$B$2:$B$1000, A4, '2_Nhat_Ky_Theo_Doi_Tuong_Lai'!$AF$2:$AF$1000, "THUA")</f>
        <v/>
      </c>
      <c r="G4">
        <f>IFERROR(COUNTIFS('2_Nhat_Ky_Theo_Doi_Tuong_Lai'!$B$2:$B$1000, A4, '2_Nhat_Ky_Theo_Doi_Tuong_Lai'!$AE$2:$AE$1000, "THẮNG")/COUNTIFS('2_Nhat_Ky_Theo_Doi_Tuong_Lai'!$B$2:$B$1000, A4, '2_Nhat_Ky_Theo_Doi_Tuong_Lai'!$AE$2:$AE$1000, "&lt;&gt;CHỜ T+3"), 0)</f>
        <v/>
      </c>
      <c r="H4">
        <f>IF(D4&gt;0, E4/D4, 0)</f>
        <v/>
      </c>
      <c r="I4">
        <f>IFERROR(AVERAGEIFS('2_Nhat_Ky_Theo_Doi_Tuong_Lai'!$AA$2:$AA$1000, '2_Nhat_Ky_Theo_Doi_Tuong_Lai'!$B$2:$B$1000, A4, '2_Nhat_Ky_Theo_Doi_Tuong_Lai'!$AF$2:$AF$1000, "THẮNG"), 0)</f>
        <v/>
      </c>
      <c r="J4">
        <f>IFERROR(AVERAGEIFS('2_Nhat_Ky_Theo_Doi_Tuong_Lai'!$AA$2:$AA$1000, '2_Nhat_Ky_Theo_Doi_Tuong_Lai'!$B$2:$B$1000, A4, '2_Nhat_Ky_Theo_Doi_Tuong_Lai'!$AF$2:$AF$1000, "THUA"), 0)</f>
        <v/>
      </c>
      <c r="K4">
        <f>IF(AND(F4&gt;0, ABS(J4)&gt;0), I4/ABS(J4), IF(E4&gt;0, 5.0, 0))</f>
        <v/>
      </c>
      <c r="L4">
        <f>IF(ABS(SUMIFS('2_Nhat_Ky_Theo_Doi_Tuong_Lai'!$AA$2:$AA$1000, '2_Nhat_Ky_Theo_Doi_Tuong_Lai'!$B$2:$B$1000, A4, '2_Nhat_Ky_Theo_Doi_Tuong_Lai'!$AF$2:$AF$1000, "THUA"))&gt;0, SUMIFS('2_Nhat_Ky_Theo_Doi_Tuong_Lai'!$AA$2:$AA$1000, '2_Nhat_Ky_Theo_Doi_Tuong_Lai'!$B$2:$B$1000, A4, '2_Nhat_Ky_Theo_Doi_Tuong_Lai'!$AF$2:$AF$1000, "THẮNG")/ABS(SUMIFS('2_Nhat_Ky_Theo_Doi_Tuong_Lai'!$AA$2:$AA$1000, '2_Nhat_Ky_Theo_Doi_Tuong_Lai'!$B$2:$B$1000, A4, '2_Nhat_Ky_Theo_Doi_Tuong_Lai'!$AF$2:$AF$1000, "THUA")), IF(E4&gt;0, 5.0, 0))</f>
        <v/>
      </c>
      <c r="M4">
        <f>IF(D4&gt;0, (H4*I4)+((1-H4)*J4), 0)</f>
        <v/>
      </c>
      <c r="N4">
        <f>IFERROR(AVERAGEIFS('2_Nhat_Ky_Theo_Doi_Tuong_Lai'!$AB$2:$AB$1000, '2_Nhat_Ky_Theo_Doi_Tuong_Lai'!$B$2:$B$1000, A4, '2_Nhat_Ky_Theo_Doi_Tuong_Lai'!$AF$2:$AF$1000, "&lt;&gt;ĐANG CHỜ"), 0)</f>
        <v/>
      </c>
      <c r="O4">
        <f>IF(D4=0, "⏳ Đang chờ T+1 -&gt; T+3", IF(AND(M4&gt;=0.015, L4&gt;=1.5), "🏆 CHÉN THÁNH (Giải ngân Lớn)", IF(M4&gt;0, "🟢 KỲ VỌNG DƯƠNG (Có Lợi Thế)", "🔴 KỲ VỌNG ÂM (Tạm Ngưng)")))</f>
        <v/>
      </c>
    </row>
    <row r="5">
      <c r="A5" t="inlineStr">
        <is>
          <t>ALGO_04</t>
        </is>
      </c>
      <c r="B5" t="inlineStr">
        <is>
          <t>👑 BỘ 04: SIÊU CỔ PHIẾU KHÁNG BÃO &amp; ĐỈNH 52W (RS ALPHA LEADER)</t>
        </is>
      </c>
      <c r="C5">
        <f>COUNTIF('2_Nhat_Ky_Theo_Doi_Tuong_Lai'!$B$2:$B$1000, A5)</f>
        <v/>
      </c>
      <c r="D5">
        <f>E5+F5</f>
        <v/>
      </c>
      <c r="E5">
        <f>COUNTIFS('2_Nhat_Ky_Theo_Doi_Tuong_Lai'!$B$2:$B$1000, A5, '2_Nhat_Ky_Theo_Doi_Tuong_Lai'!$AF$2:$AF$1000, "THẮNG")</f>
        <v/>
      </c>
      <c r="F5">
        <f>COUNTIFS('2_Nhat_Ky_Theo_Doi_Tuong_Lai'!$B$2:$B$1000, A5, '2_Nhat_Ky_Theo_Doi_Tuong_Lai'!$AF$2:$AF$1000, "THUA")</f>
        <v/>
      </c>
      <c r="G5">
        <f>IFERROR(COUNTIFS('2_Nhat_Ky_Theo_Doi_Tuong_Lai'!$B$2:$B$1000, A5, '2_Nhat_Ky_Theo_Doi_Tuong_Lai'!$AE$2:$AE$1000, "THẮNG")/COUNTIFS('2_Nhat_Ky_Theo_Doi_Tuong_Lai'!$B$2:$B$1000, A5, '2_Nhat_Ky_Theo_Doi_Tuong_Lai'!$AE$2:$AE$1000, "&lt;&gt;CHỜ T+3"), 0)</f>
        <v/>
      </c>
      <c r="H5">
        <f>IF(D5&gt;0, E5/D5, 0)</f>
        <v/>
      </c>
      <c r="I5">
        <f>IFERROR(AVERAGEIFS('2_Nhat_Ky_Theo_Doi_Tuong_Lai'!$AA$2:$AA$1000, '2_Nhat_Ky_Theo_Doi_Tuong_Lai'!$B$2:$B$1000, A5, '2_Nhat_Ky_Theo_Doi_Tuong_Lai'!$AF$2:$AF$1000, "THẮNG"), 0)</f>
        <v/>
      </c>
      <c r="J5">
        <f>IFERROR(AVERAGEIFS('2_Nhat_Ky_Theo_Doi_Tuong_Lai'!$AA$2:$AA$1000, '2_Nhat_Ky_Theo_Doi_Tuong_Lai'!$B$2:$B$1000, A5, '2_Nhat_Ky_Theo_Doi_Tuong_Lai'!$AF$2:$AF$1000, "THUA"), 0)</f>
        <v/>
      </c>
      <c r="K5">
        <f>IF(AND(F5&gt;0, ABS(J5)&gt;0), I5/ABS(J5), IF(E5&gt;0, 5.0, 0))</f>
        <v/>
      </c>
      <c r="L5">
        <f>IF(ABS(SUMIFS('2_Nhat_Ky_Theo_Doi_Tuong_Lai'!$AA$2:$AA$1000, '2_Nhat_Ky_Theo_Doi_Tuong_Lai'!$B$2:$B$1000, A5, '2_Nhat_Ky_Theo_Doi_Tuong_Lai'!$AF$2:$AF$1000, "THUA"))&gt;0, SUMIFS('2_Nhat_Ky_Theo_Doi_Tuong_Lai'!$AA$2:$AA$1000, '2_Nhat_Ky_Theo_Doi_Tuong_Lai'!$B$2:$B$1000, A5, '2_Nhat_Ky_Theo_Doi_Tuong_Lai'!$AF$2:$AF$1000, "THẮNG")/ABS(SUMIFS('2_Nhat_Ky_Theo_Doi_Tuong_Lai'!$AA$2:$AA$1000, '2_Nhat_Ky_Theo_Doi_Tuong_Lai'!$B$2:$B$1000, A5, '2_Nhat_Ky_Theo_Doi_Tuong_Lai'!$AF$2:$AF$1000, "THUA")), IF(E5&gt;0, 5.0, 0))</f>
        <v/>
      </c>
      <c r="M5">
        <f>IF(D5&gt;0, (H5*I5)+((1-H5)*J5), 0)</f>
        <v/>
      </c>
      <c r="N5">
        <f>IFERROR(AVERAGEIFS('2_Nhat_Ky_Theo_Doi_Tuong_Lai'!$AB$2:$AB$1000, '2_Nhat_Ky_Theo_Doi_Tuong_Lai'!$B$2:$B$1000, A5, '2_Nhat_Ky_Theo_Doi_Tuong_Lai'!$AF$2:$AF$1000, "&lt;&gt;ĐANG CHỜ"), 0)</f>
        <v/>
      </c>
      <c r="O5">
        <f>IF(D5=0, "⏳ Đang chờ T+1 -&gt; T+3", IF(AND(M5&gt;=0.015, L5&gt;=1.5), "🏆 CHÉN THÁNH (Giải ngân Lớn)", IF(M5&gt;0, "🟢 KỲ VỌNG DƯƠNG (Có Lợi Thế)", "🔴 KỲ VỌNG ÂM (Tạm Ngưng)")))</f>
        <v/>
      </c>
    </row>
    <row r="6">
      <c r="A6" t="inlineStr">
        <is>
          <t>ALGO_05</t>
        </is>
      </c>
      <c r="B6" t="inlineStr">
        <is>
          <t>🎯 BỘ 05: ĐIỂM MUA KÉO NGƯỢC HỖ TRỢ NGẮN HẠN (MA20 PULLBACK)</t>
        </is>
      </c>
      <c r="C6">
        <f>COUNTIF('2_Nhat_Ky_Theo_Doi_Tuong_Lai'!$B$2:$B$1000, A6)</f>
        <v/>
      </c>
      <c r="D6">
        <f>E6+F6</f>
        <v/>
      </c>
      <c r="E6">
        <f>COUNTIFS('2_Nhat_Ky_Theo_Doi_Tuong_Lai'!$B$2:$B$1000, A6, '2_Nhat_Ky_Theo_Doi_Tuong_Lai'!$AF$2:$AF$1000, "THẮNG")</f>
        <v/>
      </c>
      <c r="F6">
        <f>COUNTIFS('2_Nhat_Ky_Theo_Doi_Tuong_Lai'!$B$2:$B$1000, A6, '2_Nhat_Ky_Theo_Doi_Tuong_Lai'!$AF$2:$AF$1000, "THUA")</f>
        <v/>
      </c>
      <c r="G6">
        <f>IFERROR(COUNTIFS('2_Nhat_Ky_Theo_Doi_Tuong_Lai'!$B$2:$B$1000, A6, '2_Nhat_Ky_Theo_Doi_Tuong_Lai'!$AE$2:$AE$1000, "THẮNG")/COUNTIFS('2_Nhat_Ky_Theo_Doi_Tuong_Lai'!$B$2:$B$1000, A6, '2_Nhat_Ky_Theo_Doi_Tuong_Lai'!$AE$2:$AE$1000, "&lt;&gt;CHỜ T+3"), 0)</f>
        <v/>
      </c>
      <c r="H6">
        <f>IF(D6&gt;0, E6/D6, 0)</f>
        <v/>
      </c>
      <c r="I6">
        <f>IFERROR(AVERAGEIFS('2_Nhat_Ky_Theo_Doi_Tuong_Lai'!$AA$2:$AA$1000, '2_Nhat_Ky_Theo_Doi_Tuong_Lai'!$B$2:$B$1000, A6, '2_Nhat_Ky_Theo_Doi_Tuong_Lai'!$AF$2:$AF$1000, "THẮNG"), 0)</f>
        <v/>
      </c>
      <c r="J6">
        <f>IFERROR(AVERAGEIFS('2_Nhat_Ky_Theo_Doi_Tuong_Lai'!$AA$2:$AA$1000, '2_Nhat_Ky_Theo_Doi_Tuong_Lai'!$B$2:$B$1000, A6, '2_Nhat_Ky_Theo_Doi_Tuong_Lai'!$AF$2:$AF$1000, "THUA"), 0)</f>
        <v/>
      </c>
      <c r="K6">
        <f>IF(AND(F6&gt;0, ABS(J6)&gt;0), I6/ABS(J6), IF(E6&gt;0, 5.0, 0))</f>
        <v/>
      </c>
      <c r="L6">
        <f>IF(ABS(SUMIFS('2_Nhat_Ky_Theo_Doi_Tuong_Lai'!$AA$2:$AA$1000, '2_Nhat_Ky_Theo_Doi_Tuong_Lai'!$B$2:$B$1000, A6, '2_Nhat_Ky_Theo_Doi_Tuong_Lai'!$AF$2:$AF$1000, "THUA"))&gt;0, SUMIFS('2_Nhat_Ky_Theo_Doi_Tuong_Lai'!$AA$2:$AA$1000, '2_Nhat_Ky_Theo_Doi_Tuong_Lai'!$B$2:$B$1000, A6, '2_Nhat_Ky_Theo_Doi_Tuong_Lai'!$AF$2:$AF$1000, "THẮNG")/ABS(SUMIFS('2_Nhat_Ky_Theo_Doi_Tuong_Lai'!$AA$2:$AA$1000, '2_Nhat_Ky_Theo_Doi_Tuong_Lai'!$B$2:$B$1000, A6, '2_Nhat_Ky_Theo_Doi_Tuong_Lai'!$AF$2:$AF$1000, "THUA")), IF(E6&gt;0, 5.0, 0))</f>
        <v/>
      </c>
      <c r="M6">
        <f>IF(D6&gt;0, (H6*I6)+((1-H6)*J6), 0)</f>
        <v/>
      </c>
      <c r="N6">
        <f>IFERROR(AVERAGEIFS('2_Nhat_Ky_Theo_Doi_Tuong_Lai'!$AB$2:$AB$1000, '2_Nhat_Ky_Theo_Doi_Tuong_Lai'!$B$2:$B$1000, A6, '2_Nhat_Ky_Theo_Doi_Tuong_Lai'!$AF$2:$AF$1000, "&lt;&gt;ĐANG CHỜ"), 0)</f>
        <v/>
      </c>
      <c r="O6">
        <f>IF(D6=0, "⏳ Đang chờ T+1 -&gt; T+3", IF(AND(M6&gt;=0.015, L6&gt;=1.5), "🏆 CHÉN THÁNH (Giải ngân Lớn)", IF(M6&gt;0, "🟢 KỲ VỌNG DƯƠNG (Có Lợi Thế)", "🔴 KỲ VỌNG ÂM (Tạm Ngưng)")))</f>
        <v/>
      </c>
    </row>
    <row r="7">
      <c r="A7" t="inlineStr">
        <is>
          <t>ALGO_06</t>
        </is>
      </c>
      <c r="B7" t="inlineStr">
        <is>
          <t>📈 BỘ 06: ĐỒNG THUẬN ĐỘNG LƯỢNG MACD &amp; XU HƯỚNG ADX (TREND)</t>
        </is>
      </c>
      <c r="C7">
        <f>COUNTIF('2_Nhat_Ky_Theo_Doi_Tuong_Lai'!$B$2:$B$1000, A7)</f>
        <v/>
      </c>
      <c r="D7">
        <f>E7+F7</f>
        <v/>
      </c>
      <c r="E7">
        <f>COUNTIFS('2_Nhat_Ky_Theo_Doi_Tuong_Lai'!$B$2:$B$1000, A7, '2_Nhat_Ky_Theo_Doi_Tuong_Lai'!$AF$2:$AF$1000, "THẮNG")</f>
        <v/>
      </c>
      <c r="F7">
        <f>COUNTIFS('2_Nhat_Ky_Theo_Doi_Tuong_Lai'!$B$2:$B$1000, A7, '2_Nhat_Ky_Theo_Doi_Tuong_Lai'!$AF$2:$AF$1000, "THUA")</f>
        <v/>
      </c>
      <c r="G7">
        <f>IFERROR(COUNTIFS('2_Nhat_Ky_Theo_Doi_Tuong_Lai'!$B$2:$B$1000, A7, '2_Nhat_Ky_Theo_Doi_Tuong_Lai'!$AE$2:$AE$1000, "THẮNG")/COUNTIFS('2_Nhat_Ky_Theo_Doi_Tuong_Lai'!$B$2:$B$1000, A7, '2_Nhat_Ky_Theo_Doi_Tuong_Lai'!$AE$2:$AE$1000, "&lt;&gt;CHỜ T+3"), 0)</f>
        <v/>
      </c>
      <c r="H7">
        <f>IF(D7&gt;0, E7/D7, 0)</f>
        <v/>
      </c>
      <c r="I7">
        <f>IFERROR(AVERAGEIFS('2_Nhat_Ky_Theo_Doi_Tuong_Lai'!$AA$2:$AA$1000, '2_Nhat_Ky_Theo_Doi_Tuong_Lai'!$B$2:$B$1000, A7, '2_Nhat_Ky_Theo_Doi_Tuong_Lai'!$AF$2:$AF$1000, "THẮNG"), 0)</f>
        <v/>
      </c>
      <c r="J7">
        <f>IFERROR(AVERAGEIFS('2_Nhat_Ky_Theo_Doi_Tuong_Lai'!$AA$2:$AA$1000, '2_Nhat_Ky_Theo_Doi_Tuong_Lai'!$B$2:$B$1000, A7, '2_Nhat_Ky_Theo_Doi_Tuong_Lai'!$AF$2:$AF$1000, "THUA"), 0)</f>
        <v/>
      </c>
      <c r="K7">
        <f>IF(AND(F7&gt;0, ABS(J7)&gt;0), I7/ABS(J7), IF(E7&gt;0, 5.0, 0))</f>
        <v/>
      </c>
      <c r="L7">
        <f>IF(ABS(SUMIFS('2_Nhat_Ky_Theo_Doi_Tuong_Lai'!$AA$2:$AA$1000, '2_Nhat_Ky_Theo_Doi_Tuong_Lai'!$B$2:$B$1000, A7, '2_Nhat_Ky_Theo_Doi_Tuong_Lai'!$AF$2:$AF$1000, "THUA"))&gt;0, SUMIFS('2_Nhat_Ky_Theo_Doi_Tuong_Lai'!$AA$2:$AA$1000, '2_Nhat_Ky_Theo_Doi_Tuong_Lai'!$B$2:$B$1000, A7, '2_Nhat_Ky_Theo_Doi_Tuong_Lai'!$AF$2:$AF$1000, "THẮNG")/ABS(SUMIFS('2_Nhat_Ky_Theo_Doi_Tuong_Lai'!$AA$2:$AA$1000, '2_Nhat_Ky_Theo_Doi_Tuong_Lai'!$B$2:$B$1000, A7, '2_Nhat_Ky_Theo_Doi_Tuong_Lai'!$AF$2:$AF$1000, "THUA")), IF(E7&gt;0, 5.0, 0))</f>
        <v/>
      </c>
      <c r="M7">
        <f>IF(D7&gt;0, (H7*I7)+((1-H7)*J7), 0)</f>
        <v/>
      </c>
      <c r="N7">
        <f>IFERROR(AVERAGEIFS('2_Nhat_Ky_Theo_Doi_Tuong_Lai'!$AB$2:$AB$1000, '2_Nhat_Ky_Theo_Doi_Tuong_Lai'!$B$2:$B$1000, A7, '2_Nhat_Ky_Theo_Doi_Tuong_Lai'!$AF$2:$AF$1000, "&lt;&gt;ĐANG CHỜ"), 0)</f>
        <v/>
      </c>
      <c r="O7">
        <f>IF(D7=0, "⏳ Đang chờ T+1 -&gt; T+3", IF(AND(M7&gt;=0.015, L7&gt;=1.5), "🏆 CHÉN THÁNH (Giải ngân Lớn)", IF(M7&gt;0, "🟢 KỲ VỌNG DƯƠNG (Có Lợi Thế)", "🔴 KỲ VỌNG ÂM (Tạm Ngưng)")))</f>
        <v/>
      </c>
    </row>
    <row r="8">
      <c r="A8" t="inlineStr">
        <is>
          <t>ALGO_07</t>
        </is>
      </c>
      <c r="B8" t="inlineStr">
        <is>
          <t>🍾 BỘ 07: NÉN CHẶT CỔ CHAI &amp; BUNG NÚT BOLLINGER (BB SQUEEZE)</t>
        </is>
      </c>
      <c r="C8">
        <f>COUNTIF('2_Nhat_Ky_Theo_Doi_Tuong_Lai'!$B$2:$B$1000, A8)</f>
        <v/>
      </c>
      <c r="D8">
        <f>E8+F8</f>
        <v/>
      </c>
      <c r="E8">
        <f>COUNTIFS('2_Nhat_Ky_Theo_Doi_Tuong_Lai'!$B$2:$B$1000, A8, '2_Nhat_Ky_Theo_Doi_Tuong_Lai'!$AF$2:$AF$1000, "THẮNG")</f>
        <v/>
      </c>
      <c r="F8">
        <f>COUNTIFS('2_Nhat_Ky_Theo_Doi_Tuong_Lai'!$B$2:$B$1000, A8, '2_Nhat_Ky_Theo_Doi_Tuong_Lai'!$AF$2:$AF$1000, "THUA")</f>
        <v/>
      </c>
      <c r="G8">
        <f>IFERROR(COUNTIFS('2_Nhat_Ky_Theo_Doi_Tuong_Lai'!$B$2:$B$1000, A8, '2_Nhat_Ky_Theo_Doi_Tuong_Lai'!$AE$2:$AE$1000, "THẮNG")/COUNTIFS('2_Nhat_Ky_Theo_Doi_Tuong_Lai'!$B$2:$B$1000, A8, '2_Nhat_Ky_Theo_Doi_Tuong_Lai'!$AE$2:$AE$1000, "&lt;&gt;CHỜ T+3"), 0)</f>
        <v/>
      </c>
      <c r="H8">
        <f>IF(D8&gt;0, E8/D8, 0)</f>
        <v/>
      </c>
      <c r="I8">
        <f>IFERROR(AVERAGEIFS('2_Nhat_Ky_Theo_Doi_Tuong_Lai'!$AA$2:$AA$1000, '2_Nhat_Ky_Theo_Doi_Tuong_Lai'!$B$2:$B$1000, A8, '2_Nhat_Ky_Theo_Doi_Tuong_Lai'!$AF$2:$AF$1000, "THẮNG"), 0)</f>
        <v/>
      </c>
      <c r="J8">
        <f>IFERROR(AVERAGEIFS('2_Nhat_Ky_Theo_Doi_Tuong_Lai'!$AA$2:$AA$1000, '2_Nhat_Ky_Theo_Doi_Tuong_Lai'!$B$2:$B$1000, A8, '2_Nhat_Ky_Theo_Doi_Tuong_Lai'!$AF$2:$AF$1000, "THUA"), 0)</f>
        <v/>
      </c>
      <c r="K8">
        <f>IF(AND(F8&gt;0, ABS(J8)&gt;0), I8/ABS(J8), IF(E8&gt;0, 5.0, 0))</f>
        <v/>
      </c>
      <c r="L8">
        <f>IF(ABS(SUMIFS('2_Nhat_Ky_Theo_Doi_Tuong_Lai'!$AA$2:$AA$1000, '2_Nhat_Ky_Theo_Doi_Tuong_Lai'!$B$2:$B$1000, A8, '2_Nhat_Ky_Theo_Doi_Tuong_Lai'!$AF$2:$AF$1000, "THUA"))&gt;0, SUMIFS('2_Nhat_Ky_Theo_Doi_Tuong_Lai'!$AA$2:$AA$1000, '2_Nhat_Ky_Theo_Doi_Tuong_Lai'!$B$2:$B$1000, A8, '2_Nhat_Ky_Theo_Doi_Tuong_Lai'!$AF$2:$AF$1000, "THẮNG")/ABS(SUMIFS('2_Nhat_Ky_Theo_Doi_Tuong_Lai'!$AA$2:$AA$1000, '2_Nhat_Ky_Theo_Doi_Tuong_Lai'!$B$2:$B$1000, A8, '2_Nhat_Ky_Theo_Doi_Tuong_Lai'!$AF$2:$AF$1000, "THUA")), IF(E8&gt;0, 5.0, 0))</f>
        <v/>
      </c>
      <c r="M8">
        <f>IF(D8&gt;0, (H8*I8)+((1-H8)*J8), 0)</f>
        <v/>
      </c>
      <c r="N8">
        <f>IFERROR(AVERAGEIFS('2_Nhat_Ky_Theo_Doi_Tuong_Lai'!$AB$2:$AB$1000, '2_Nhat_Ky_Theo_Doi_Tuong_Lai'!$B$2:$B$1000, A8, '2_Nhat_Ky_Theo_Doi_Tuong_Lai'!$AF$2:$AF$1000, "&lt;&gt;ĐANG CHỜ"), 0)</f>
        <v/>
      </c>
      <c r="O8">
        <f>IF(D8=0, "⏳ Đang chờ T+1 -&gt; T+3", IF(AND(M8&gt;=0.015, L8&gt;=1.5), "🏆 CHÉN THÁNH (Giải ngân Lớn)", IF(M8&gt;0, "🟢 KỲ VỌNG DƯƠNG (Có Lợi Thế)", "🔴 KỲ VỌNG ÂM (Tạm Ngưng)")))</f>
        <v/>
      </c>
    </row>
    <row r="9">
      <c r="A9" t="inlineStr">
        <is>
          <t>ALGO_08</t>
        </is>
      </c>
      <c r="B9" t="inlineStr">
        <is>
          <t>🐳 BỘ 08: DÒNG TIỀN CÁ MẬP GOM NGẦM THANH KHOẢN LỚN (STEALTH)</t>
        </is>
      </c>
      <c r="C9">
        <f>COUNTIF('2_Nhat_Ky_Theo_Doi_Tuong_Lai'!$B$2:$B$1000, A9)</f>
        <v/>
      </c>
      <c r="D9">
        <f>E9+F9</f>
        <v/>
      </c>
      <c r="E9">
        <f>COUNTIFS('2_Nhat_Ky_Theo_Doi_Tuong_Lai'!$B$2:$B$1000, A9, '2_Nhat_Ky_Theo_Doi_Tuong_Lai'!$AF$2:$AF$1000, "THẮNG")</f>
        <v/>
      </c>
      <c r="F9">
        <f>COUNTIFS('2_Nhat_Ky_Theo_Doi_Tuong_Lai'!$B$2:$B$1000, A9, '2_Nhat_Ky_Theo_Doi_Tuong_Lai'!$AF$2:$AF$1000, "THUA")</f>
        <v/>
      </c>
      <c r="G9">
        <f>IFERROR(COUNTIFS('2_Nhat_Ky_Theo_Doi_Tuong_Lai'!$B$2:$B$1000, A9, '2_Nhat_Ky_Theo_Doi_Tuong_Lai'!$AE$2:$AE$1000, "THẮNG")/COUNTIFS('2_Nhat_Ky_Theo_Doi_Tuong_Lai'!$B$2:$B$1000, A9, '2_Nhat_Ky_Theo_Doi_Tuong_Lai'!$AE$2:$AE$1000, "&lt;&gt;CHỜ T+3"), 0)</f>
        <v/>
      </c>
      <c r="H9">
        <f>IF(D9&gt;0, E9/D9, 0)</f>
        <v/>
      </c>
      <c r="I9">
        <f>IFERROR(AVERAGEIFS('2_Nhat_Ky_Theo_Doi_Tuong_Lai'!$AA$2:$AA$1000, '2_Nhat_Ky_Theo_Doi_Tuong_Lai'!$B$2:$B$1000, A9, '2_Nhat_Ky_Theo_Doi_Tuong_Lai'!$AF$2:$AF$1000, "THẮNG"), 0)</f>
        <v/>
      </c>
      <c r="J9">
        <f>IFERROR(AVERAGEIFS('2_Nhat_Ky_Theo_Doi_Tuong_Lai'!$AA$2:$AA$1000, '2_Nhat_Ky_Theo_Doi_Tuong_Lai'!$B$2:$B$1000, A9, '2_Nhat_Ky_Theo_Doi_Tuong_Lai'!$AF$2:$AF$1000, "THUA"), 0)</f>
        <v/>
      </c>
      <c r="K9">
        <f>IF(AND(F9&gt;0, ABS(J9)&gt;0), I9/ABS(J9), IF(E9&gt;0, 5.0, 0))</f>
        <v/>
      </c>
      <c r="L9">
        <f>IF(ABS(SUMIFS('2_Nhat_Ky_Theo_Doi_Tuong_Lai'!$AA$2:$AA$1000, '2_Nhat_Ky_Theo_Doi_Tuong_Lai'!$B$2:$B$1000, A9, '2_Nhat_Ky_Theo_Doi_Tuong_Lai'!$AF$2:$AF$1000, "THUA"))&gt;0, SUMIFS('2_Nhat_Ky_Theo_Doi_Tuong_Lai'!$AA$2:$AA$1000, '2_Nhat_Ky_Theo_Doi_Tuong_Lai'!$B$2:$B$1000, A9, '2_Nhat_Ky_Theo_Doi_Tuong_Lai'!$AF$2:$AF$1000, "THẮNG")/ABS(SUMIFS('2_Nhat_Ky_Theo_Doi_Tuong_Lai'!$AA$2:$AA$1000, '2_Nhat_Ky_Theo_Doi_Tuong_Lai'!$B$2:$B$1000, A9, '2_Nhat_Ky_Theo_Doi_Tuong_Lai'!$AF$2:$AF$1000, "THUA")), IF(E9&gt;0, 5.0, 0))</f>
        <v/>
      </c>
      <c r="M9">
        <f>IF(D9&gt;0, (H9*I9)+((1-H9)*J9), 0)</f>
        <v/>
      </c>
      <c r="N9">
        <f>IFERROR(AVERAGEIFS('2_Nhat_Ky_Theo_Doi_Tuong_Lai'!$AB$2:$AB$1000, '2_Nhat_Ky_Theo_Doi_Tuong_Lai'!$B$2:$B$1000, A9, '2_Nhat_Ky_Theo_Doi_Tuong_Lai'!$AF$2:$AF$1000, "&lt;&gt;ĐANG CHỜ"), 0)</f>
        <v/>
      </c>
      <c r="O9">
        <f>IF(D9=0, "⏳ Đang chờ T+1 -&gt; T+3", IF(AND(M9&gt;=0.015, L9&gt;=1.5), "🏆 CHÉN THÁNH (Giải ngân Lớn)", IF(M9&gt;0, "🟢 KỲ VỌNG DƯƠNG (Có Lợi Thế)", "🔴 KỲ VỌNG ÂM (Tạm Ngưng)")))</f>
        <v/>
      </c>
    </row>
    <row r="10">
      <c r="A10" t="inlineStr">
        <is>
          <t>ALGO_09</t>
        </is>
      </c>
      <c r="B10" t="inlineStr">
        <is>
          <t>🔄 BỘ 09: CHUYỂN PHA DÀI HẠN &amp; VƯỢT MA200 (MA200 TURNAROUND)</t>
        </is>
      </c>
      <c r="C10">
        <f>COUNTIF('2_Nhat_Ky_Theo_Doi_Tuong_Lai'!$B$2:$B$1000, A10)</f>
        <v/>
      </c>
      <c r="D10">
        <f>E10+F10</f>
        <v/>
      </c>
      <c r="E10">
        <f>COUNTIFS('2_Nhat_Ky_Theo_Doi_Tuong_Lai'!$B$2:$B$1000, A10, '2_Nhat_Ky_Theo_Doi_Tuong_Lai'!$AF$2:$AF$1000, "THẮNG")</f>
        <v/>
      </c>
      <c r="F10">
        <f>COUNTIFS('2_Nhat_Ky_Theo_Doi_Tuong_Lai'!$B$2:$B$1000, A10, '2_Nhat_Ky_Theo_Doi_Tuong_Lai'!$AF$2:$AF$1000, "THUA")</f>
        <v/>
      </c>
      <c r="G10">
        <f>IFERROR(COUNTIFS('2_Nhat_Ky_Theo_Doi_Tuong_Lai'!$B$2:$B$1000, A10, '2_Nhat_Ky_Theo_Doi_Tuong_Lai'!$AE$2:$AE$1000, "THẮNG")/COUNTIFS('2_Nhat_Ky_Theo_Doi_Tuong_Lai'!$B$2:$B$1000, A10, '2_Nhat_Ky_Theo_Doi_Tuong_Lai'!$AE$2:$AE$1000, "&lt;&gt;CHỜ T+3"), 0)</f>
        <v/>
      </c>
      <c r="H10">
        <f>IF(D10&gt;0, E10/D10, 0)</f>
        <v/>
      </c>
      <c r="I10">
        <f>IFERROR(AVERAGEIFS('2_Nhat_Ky_Theo_Doi_Tuong_Lai'!$AA$2:$AA$1000, '2_Nhat_Ky_Theo_Doi_Tuong_Lai'!$B$2:$B$1000, A10, '2_Nhat_Ky_Theo_Doi_Tuong_Lai'!$AF$2:$AF$1000, "THẮNG"), 0)</f>
        <v/>
      </c>
      <c r="J10">
        <f>IFERROR(AVERAGEIFS('2_Nhat_Ky_Theo_Doi_Tuong_Lai'!$AA$2:$AA$1000, '2_Nhat_Ky_Theo_Doi_Tuong_Lai'!$B$2:$B$1000, A10, '2_Nhat_Ky_Theo_Doi_Tuong_Lai'!$AF$2:$AF$1000, "THUA"), 0)</f>
        <v/>
      </c>
      <c r="K10">
        <f>IF(AND(F10&gt;0, ABS(J10)&gt;0), I10/ABS(J10), IF(E10&gt;0, 5.0, 0))</f>
        <v/>
      </c>
      <c r="L10">
        <f>IF(ABS(SUMIFS('2_Nhat_Ky_Theo_Doi_Tuong_Lai'!$AA$2:$AA$1000, '2_Nhat_Ky_Theo_Doi_Tuong_Lai'!$B$2:$B$1000, A10, '2_Nhat_Ky_Theo_Doi_Tuong_Lai'!$AF$2:$AF$1000, "THUA"))&gt;0, SUMIFS('2_Nhat_Ky_Theo_Doi_Tuong_Lai'!$AA$2:$AA$1000, '2_Nhat_Ky_Theo_Doi_Tuong_Lai'!$B$2:$B$1000, A10, '2_Nhat_Ky_Theo_Doi_Tuong_Lai'!$AF$2:$AF$1000, "THẮNG")/ABS(SUMIFS('2_Nhat_Ky_Theo_Doi_Tuong_Lai'!$AA$2:$AA$1000, '2_Nhat_Ky_Theo_Doi_Tuong_Lai'!$B$2:$B$1000, A10, '2_Nhat_Ky_Theo_Doi_Tuong_Lai'!$AF$2:$AF$1000, "THUA")), IF(E10&gt;0, 5.0, 0))</f>
        <v/>
      </c>
      <c r="M10">
        <f>IF(D10&gt;0, (H10*I10)+((1-H10)*J10), 0)</f>
        <v/>
      </c>
      <c r="N10">
        <f>IFERROR(AVERAGEIFS('2_Nhat_Ky_Theo_Doi_Tuong_Lai'!$AB$2:$AB$1000, '2_Nhat_Ky_Theo_Doi_Tuong_Lai'!$B$2:$B$1000, A10, '2_Nhat_Ky_Theo_Doi_Tuong_Lai'!$AF$2:$AF$1000, "&lt;&gt;ĐANG CHỜ"), 0)</f>
        <v/>
      </c>
      <c r="O10">
        <f>IF(D10=0, "⏳ Đang chờ T+1 -&gt; T+3", IF(AND(M10&gt;=0.015, L10&gt;=1.5), "🏆 CHÉN THÁNH (Giải ngân Lớn)", IF(M10&gt;0, "🟢 KỲ VỌNG DƯƠNG (Có Lợi Thế)", "🔴 KỲ VỌNG ÂM (Tạm Ngưng)")))</f>
        <v/>
      </c>
    </row>
    <row r="11">
      <c r="A11" t="inlineStr">
        <is>
          <t>ALGO_10</t>
        </is>
      </c>
      <c r="B11" t="inlineStr">
        <is>
          <t>🚀 BỘ 10: SÓNG ĐẦU CƠ BETA CAO &amp; DÒNG TIỀN NÓNG (HIGH-BETA)</t>
        </is>
      </c>
      <c r="C11">
        <f>COUNTIF('2_Nhat_Ky_Theo_Doi_Tuong_Lai'!$B$2:$B$1000, A11)</f>
        <v/>
      </c>
      <c r="D11">
        <f>E11+F11</f>
        <v/>
      </c>
      <c r="E11">
        <f>COUNTIFS('2_Nhat_Ky_Theo_Doi_Tuong_Lai'!$B$2:$B$1000, A11, '2_Nhat_Ky_Theo_Doi_Tuong_Lai'!$AF$2:$AF$1000, "THẮNG")</f>
        <v/>
      </c>
      <c r="F11">
        <f>COUNTIFS('2_Nhat_Ky_Theo_Doi_Tuong_Lai'!$B$2:$B$1000, A11, '2_Nhat_Ky_Theo_Doi_Tuong_Lai'!$AF$2:$AF$1000, "THUA")</f>
        <v/>
      </c>
      <c r="G11">
        <f>IFERROR(COUNTIFS('2_Nhat_Ky_Theo_Doi_Tuong_Lai'!$B$2:$B$1000, A11, '2_Nhat_Ky_Theo_Doi_Tuong_Lai'!$AE$2:$AE$1000, "THẮNG")/COUNTIFS('2_Nhat_Ky_Theo_Doi_Tuong_Lai'!$B$2:$B$1000, A11, '2_Nhat_Ky_Theo_Doi_Tuong_Lai'!$AE$2:$AE$1000, "&lt;&gt;CHỜ T+3"), 0)</f>
        <v/>
      </c>
      <c r="H11">
        <f>IF(D11&gt;0, E11/D11, 0)</f>
        <v/>
      </c>
      <c r="I11">
        <f>IFERROR(AVERAGEIFS('2_Nhat_Ky_Theo_Doi_Tuong_Lai'!$AA$2:$AA$1000, '2_Nhat_Ky_Theo_Doi_Tuong_Lai'!$B$2:$B$1000, A11, '2_Nhat_Ky_Theo_Doi_Tuong_Lai'!$AF$2:$AF$1000, "THẮNG"), 0)</f>
        <v/>
      </c>
      <c r="J11">
        <f>IFERROR(AVERAGEIFS('2_Nhat_Ky_Theo_Doi_Tuong_Lai'!$AA$2:$AA$1000, '2_Nhat_Ky_Theo_Doi_Tuong_Lai'!$B$2:$B$1000, A11, '2_Nhat_Ky_Theo_Doi_Tuong_Lai'!$AF$2:$AF$1000, "THUA"), 0)</f>
        <v/>
      </c>
      <c r="K11">
        <f>IF(AND(F11&gt;0, ABS(J11)&gt;0), I11/ABS(J11), IF(E11&gt;0, 5.0, 0))</f>
        <v/>
      </c>
      <c r="L11">
        <f>IF(ABS(SUMIFS('2_Nhat_Ky_Theo_Doi_Tuong_Lai'!$AA$2:$AA$1000, '2_Nhat_Ky_Theo_Doi_Tuong_Lai'!$B$2:$B$1000, A11, '2_Nhat_Ky_Theo_Doi_Tuong_Lai'!$AF$2:$AF$1000, "THUA"))&gt;0, SUMIFS('2_Nhat_Ky_Theo_Doi_Tuong_Lai'!$AA$2:$AA$1000, '2_Nhat_Ky_Theo_Doi_Tuong_Lai'!$B$2:$B$1000, A11, '2_Nhat_Ky_Theo_Doi_Tuong_Lai'!$AF$2:$AF$1000, "THẮNG")/ABS(SUMIFS('2_Nhat_Ky_Theo_Doi_Tuong_Lai'!$AA$2:$AA$1000, '2_Nhat_Ky_Theo_Doi_Tuong_Lai'!$B$2:$B$1000, A11, '2_Nhat_Ky_Theo_Doi_Tuong_Lai'!$AF$2:$AF$1000, "THUA")), IF(E11&gt;0, 5.0, 0))</f>
        <v/>
      </c>
      <c r="M11">
        <f>IF(D11&gt;0, (H11*I11)+((1-H11)*J11), 0)</f>
        <v/>
      </c>
      <c r="N11">
        <f>IFERROR(AVERAGEIFS('2_Nhat_Ky_Theo_Doi_Tuong_Lai'!$AB$2:$AB$1000, '2_Nhat_Ky_Theo_Doi_Tuong_Lai'!$B$2:$B$1000, A11, '2_Nhat_Ky_Theo_Doi_Tuong_Lai'!$AF$2:$AF$1000, "&lt;&gt;ĐANG CHỜ"), 0)</f>
        <v/>
      </c>
      <c r="O11">
        <f>IF(D11=0, "⏳ Đang chờ T+1 -&gt; T+3", IF(AND(M11&gt;=0.015, L11&gt;=1.5), "🏆 CHÉN THÁNH (Giải ngân Lớn)", IF(M11&gt;0, "🟢 KỲ VỌNG DƯƠNG (Có Lợi Thế)", "🔴 KỲ VỌNG ÂM (Tạm Ngưng)")))</f>
        <v/>
      </c>
    </row>
    <row r="12">
      <c r="A12" t="inlineStr">
        <is>
          <t>ALGO_11</t>
        </is>
      </c>
      <c r="B12" t="inlineStr">
        <is>
          <t>💎 BỘ 11: MUA SỚM TRONG NỀN TÍCH LŨY (GIL MORALES POCKET PIVOT)</t>
        </is>
      </c>
      <c r="C12">
        <f>COUNTIF('2_Nhat_Ky_Theo_Doi_Tuong_Lai'!$B$2:$B$1000, A12)</f>
        <v/>
      </c>
      <c r="D12">
        <f>E12+F12</f>
        <v/>
      </c>
      <c r="E12">
        <f>COUNTIFS('2_Nhat_Ky_Theo_Doi_Tuong_Lai'!$B$2:$B$1000, A12, '2_Nhat_Ky_Theo_Doi_Tuong_Lai'!$AF$2:$AF$1000, "THẮNG")</f>
        <v/>
      </c>
      <c r="F12">
        <f>COUNTIFS('2_Nhat_Ky_Theo_Doi_Tuong_Lai'!$B$2:$B$1000, A12, '2_Nhat_Ky_Theo_Doi_Tuong_Lai'!$AF$2:$AF$1000, "THUA")</f>
        <v/>
      </c>
      <c r="G12">
        <f>IFERROR(COUNTIFS('2_Nhat_Ky_Theo_Doi_Tuong_Lai'!$B$2:$B$1000, A12, '2_Nhat_Ky_Theo_Doi_Tuong_Lai'!$AE$2:$AE$1000, "THẮNG")/COUNTIFS('2_Nhat_Ky_Theo_Doi_Tuong_Lai'!$B$2:$B$1000, A12, '2_Nhat_Ky_Theo_Doi_Tuong_Lai'!$AE$2:$AE$1000, "&lt;&gt;CHỜ T+3"), 0)</f>
        <v/>
      </c>
      <c r="H12">
        <f>IF(D12&gt;0, E12/D12, 0)</f>
        <v/>
      </c>
      <c r="I12">
        <f>IFERROR(AVERAGEIFS('2_Nhat_Ky_Theo_Doi_Tuong_Lai'!$AA$2:$AA$1000, '2_Nhat_Ky_Theo_Doi_Tuong_Lai'!$B$2:$B$1000, A12, '2_Nhat_Ky_Theo_Doi_Tuong_Lai'!$AF$2:$AF$1000, "THẮNG"), 0)</f>
        <v/>
      </c>
      <c r="J12">
        <f>IFERROR(AVERAGEIFS('2_Nhat_Ky_Theo_Doi_Tuong_Lai'!$AA$2:$AA$1000, '2_Nhat_Ky_Theo_Doi_Tuong_Lai'!$B$2:$B$1000, A12, '2_Nhat_Ky_Theo_Doi_Tuong_Lai'!$AF$2:$AF$1000, "THUA"), 0)</f>
        <v/>
      </c>
      <c r="K12">
        <f>IF(AND(F12&gt;0, ABS(J12)&gt;0), I12/ABS(J12), IF(E12&gt;0, 5.0, 0))</f>
        <v/>
      </c>
      <c r="L12">
        <f>IF(ABS(SUMIFS('2_Nhat_Ky_Theo_Doi_Tuong_Lai'!$AA$2:$AA$1000, '2_Nhat_Ky_Theo_Doi_Tuong_Lai'!$B$2:$B$1000, A12, '2_Nhat_Ky_Theo_Doi_Tuong_Lai'!$AF$2:$AF$1000, "THUA"))&gt;0, SUMIFS('2_Nhat_Ky_Theo_Doi_Tuong_Lai'!$AA$2:$AA$1000, '2_Nhat_Ky_Theo_Doi_Tuong_Lai'!$B$2:$B$1000, A12, '2_Nhat_Ky_Theo_Doi_Tuong_Lai'!$AF$2:$AF$1000, "THẮNG")/ABS(SUMIFS('2_Nhat_Ky_Theo_Doi_Tuong_Lai'!$AA$2:$AA$1000, '2_Nhat_Ky_Theo_Doi_Tuong_Lai'!$B$2:$B$1000, A12, '2_Nhat_Ky_Theo_Doi_Tuong_Lai'!$AF$2:$AF$1000, "THUA")), IF(E12&gt;0, 5.0, 0))</f>
        <v/>
      </c>
      <c r="M12">
        <f>IF(D12&gt;0, (H12*I12)+((1-H12)*J12), 0)</f>
        <v/>
      </c>
      <c r="N12">
        <f>IFERROR(AVERAGEIFS('2_Nhat_Ky_Theo_Doi_Tuong_Lai'!$AB$2:$AB$1000, '2_Nhat_Ky_Theo_Doi_Tuong_Lai'!$B$2:$B$1000, A12, '2_Nhat_Ky_Theo_Doi_Tuong_Lai'!$AF$2:$AF$1000, "&lt;&gt;ĐANG CHỜ"), 0)</f>
        <v/>
      </c>
      <c r="O12">
        <f>IF(D12=0, "⏳ Đang chờ T+1 -&gt; T+3", IF(AND(M12&gt;=0.015, L12&gt;=1.5), "🏆 CHÉN THÁNH (Giải ngân Lớn)", IF(M12&gt;0, "🟢 KỲ VỌNG DƯƠNG (Có Lợi Thế)", "🔴 KỲ VỌNG ÂM (Tạm Ngưng)")))</f>
        <v/>
      </c>
    </row>
    <row r="13">
      <c r="A13" t="inlineStr">
        <is>
          <t>ALGO_12</t>
        </is>
      </c>
      <c r="B13" t="inlineStr">
        <is>
          <t>🏆 BỘ 12: MẪU HÌNH SIÊU CỔ PHIẾU SEPA (MINERVINI TREND TEMPLATE)</t>
        </is>
      </c>
      <c r="C13">
        <f>COUNTIF('2_Nhat_Ky_Theo_Doi_Tuong_Lai'!$B$2:$B$1000, A13)</f>
        <v/>
      </c>
      <c r="D13">
        <f>E13+F13</f>
        <v/>
      </c>
      <c r="E13">
        <f>COUNTIFS('2_Nhat_Ky_Theo_Doi_Tuong_Lai'!$B$2:$B$1000, A13, '2_Nhat_Ky_Theo_Doi_Tuong_Lai'!$AF$2:$AF$1000, "THẮNG")</f>
        <v/>
      </c>
      <c r="F13">
        <f>COUNTIFS('2_Nhat_Ky_Theo_Doi_Tuong_Lai'!$B$2:$B$1000, A13, '2_Nhat_Ky_Theo_Doi_Tuong_Lai'!$AF$2:$AF$1000, "THUA")</f>
        <v/>
      </c>
      <c r="G13">
        <f>IFERROR(COUNTIFS('2_Nhat_Ky_Theo_Doi_Tuong_Lai'!$B$2:$B$1000, A13, '2_Nhat_Ky_Theo_Doi_Tuong_Lai'!$AE$2:$AE$1000, "THẮNG")/COUNTIFS('2_Nhat_Ky_Theo_Doi_Tuong_Lai'!$B$2:$B$1000, A13, '2_Nhat_Ky_Theo_Doi_Tuong_Lai'!$AE$2:$AE$1000, "&lt;&gt;CHỜ T+3"), 0)</f>
        <v/>
      </c>
      <c r="H13">
        <f>IF(D13&gt;0, E13/D13, 0)</f>
        <v/>
      </c>
      <c r="I13">
        <f>IFERROR(AVERAGEIFS('2_Nhat_Ky_Theo_Doi_Tuong_Lai'!$AA$2:$AA$1000, '2_Nhat_Ky_Theo_Doi_Tuong_Lai'!$B$2:$B$1000, A13, '2_Nhat_Ky_Theo_Doi_Tuong_Lai'!$AF$2:$AF$1000, "THẮNG"), 0)</f>
        <v/>
      </c>
      <c r="J13">
        <f>IFERROR(AVERAGEIFS('2_Nhat_Ky_Theo_Doi_Tuong_Lai'!$AA$2:$AA$1000, '2_Nhat_Ky_Theo_Doi_Tuong_Lai'!$B$2:$B$1000, A13, '2_Nhat_Ky_Theo_Doi_Tuong_Lai'!$AF$2:$AF$1000, "THUA"), 0)</f>
        <v/>
      </c>
      <c r="K13">
        <f>IF(AND(F13&gt;0, ABS(J13)&gt;0), I13/ABS(J13), IF(E13&gt;0, 5.0, 0))</f>
        <v/>
      </c>
      <c r="L13">
        <f>IF(ABS(SUMIFS('2_Nhat_Ky_Theo_Doi_Tuong_Lai'!$AA$2:$AA$1000, '2_Nhat_Ky_Theo_Doi_Tuong_Lai'!$B$2:$B$1000, A13, '2_Nhat_Ky_Theo_Doi_Tuong_Lai'!$AF$2:$AF$1000, "THUA"))&gt;0, SUMIFS('2_Nhat_Ky_Theo_Doi_Tuong_Lai'!$AA$2:$AA$1000, '2_Nhat_Ky_Theo_Doi_Tuong_Lai'!$B$2:$B$1000, A13, '2_Nhat_Ky_Theo_Doi_Tuong_Lai'!$AF$2:$AF$1000, "THẮNG")/ABS(SUMIFS('2_Nhat_Ky_Theo_Doi_Tuong_Lai'!$AA$2:$AA$1000, '2_Nhat_Ky_Theo_Doi_Tuong_Lai'!$B$2:$B$1000, A13, '2_Nhat_Ky_Theo_Doi_Tuong_Lai'!$AF$2:$AF$1000, "THUA")), IF(E13&gt;0, 5.0, 0))</f>
        <v/>
      </c>
      <c r="M13">
        <f>IF(D13&gt;0, (H13*I13)+((1-H13)*J13), 0)</f>
        <v/>
      </c>
      <c r="N13">
        <f>IFERROR(AVERAGEIFS('2_Nhat_Ky_Theo_Doi_Tuong_Lai'!$AB$2:$AB$1000, '2_Nhat_Ky_Theo_Doi_Tuong_Lai'!$B$2:$B$1000, A13, '2_Nhat_Ky_Theo_Doi_Tuong_Lai'!$AF$2:$AF$1000, "&lt;&gt;ĐANG CHỜ"), 0)</f>
        <v/>
      </c>
      <c r="O13">
        <f>IF(D13=0, "⏳ Đang chờ T+1 -&gt; T+3", IF(AND(M13&gt;=0.015, L13&gt;=1.5), "🏆 CHÉN THÁNH (Giải ngân Lớn)", IF(M13&gt;0, "🟢 KỲ VỌNG DƯƠNG (Có Lợi Thế)", "🔴 KỲ VỌNG ÂM (Tạm Ngưng)")))</f>
        <v/>
      </c>
    </row>
    <row r="14">
      <c r="A14" t="inlineStr">
        <is>
          <t>ALGO_13</t>
        </is>
      </c>
      <c r="B14" t="inlineStr">
        <is>
          <t>☄️ BỘ 13: BỨT PHÁ KHOẢNG TRỐNG GIÁ KÈM CẦU LỚN (POWER GAP-UP)</t>
        </is>
      </c>
      <c r="C14">
        <f>COUNTIF('2_Nhat_Ky_Theo_Doi_Tuong_Lai'!$B$2:$B$1000, A14)</f>
        <v/>
      </c>
      <c r="D14">
        <f>E14+F14</f>
        <v/>
      </c>
      <c r="E14">
        <f>COUNTIFS('2_Nhat_Ky_Theo_Doi_Tuong_Lai'!$B$2:$B$1000, A14, '2_Nhat_Ky_Theo_Doi_Tuong_Lai'!$AF$2:$AF$1000, "THẮNG")</f>
        <v/>
      </c>
      <c r="F14">
        <f>COUNTIFS('2_Nhat_Ky_Theo_Doi_Tuong_Lai'!$B$2:$B$1000, A14, '2_Nhat_Ky_Theo_Doi_Tuong_Lai'!$AF$2:$AF$1000, "THUA")</f>
        <v/>
      </c>
      <c r="G14">
        <f>IFERROR(COUNTIFS('2_Nhat_Ky_Theo_Doi_Tuong_Lai'!$B$2:$B$1000, A14, '2_Nhat_Ky_Theo_Doi_Tuong_Lai'!$AE$2:$AE$1000, "THẮNG")/COUNTIFS('2_Nhat_Ky_Theo_Doi_Tuong_Lai'!$B$2:$B$1000, A14, '2_Nhat_Ky_Theo_Doi_Tuong_Lai'!$AE$2:$AE$1000, "&lt;&gt;CHỜ T+3"), 0)</f>
        <v/>
      </c>
      <c r="H14">
        <f>IF(D14&gt;0, E14/D14, 0)</f>
        <v/>
      </c>
      <c r="I14">
        <f>IFERROR(AVERAGEIFS('2_Nhat_Ky_Theo_Doi_Tuong_Lai'!$AA$2:$AA$1000, '2_Nhat_Ky_Theo_Doi_Tuong_Lai'!$B$2:$B$1000, A14, '2_Nhat_Ky_Theo_Doi_Tuong_Lai'!$AF$2:$AF$1000, "THẮNG"), 0)</f>
        <v/>
      </c>
      <c r="J14">
        <f>IFERROR(AVERAGEIFS('2_Nhat_Ky_Theo_Doi_Tuong_Lai'!$AA$2:$AA$1000, '2_Nhat_Ky_Theo_Doi_Tuong_Lai'!$B$2:$B$1000, A14, '2_Nhat_Ky_Theo_Doi_Tuong_Lai'!$AF$2:$AF$1000, "THUA"), 0)</f>
        <v/>
      </c>
      <c r="K14">
        <f>IF(AND(F14&gt;0, ABS(J14)&gt;0), I14/ABS(J14), IF(E14&gt;0, 5.0, 0))</f>
        <v/>
      </c>
      <c r="L14">
        <f>IF(ABS(SUMIFS('2_Nhat_Ky_Theo_Doi_Tuong_Lai'!$AA$2:$AA$1000, '2_Nhat_Ky_Theo_Doi_Tuong_Lai'!$B$2:$B$1000, A14, '2_Nhat_Ky_Theo_Doi_Tuong_Lai'!$AF$2:$AF$1000, "THUA"))&gt;0, SUMIFS('2_Nhat_Ky_Theo_Doi_Tuong_Lai'!$AA$2:$AA$1000, '2_Nhat_Ky_Theo_Doi_Tuong_Lai'!$B$2:$B$1000, A14, '2_Nhat_Ky_Theo_Doi_Tuong_Lai'!$AF$2:$AF$1000, "THẮNG")/ABS(SUMIFS('2_Nhat_Ky_Theo_Doi_Tuong_Lai'!$AA$2:$AA$1000, '2_Nhat_Ky_Theo_Doi_Tuong_Lai'!$B$2:$B$1000, A14, '2_Nhat_Ky_Theo_Doi_Tuong_Lai'!$AF$2:$AF$1000, "THUA")), IF(E14&gt;0, 5.0, 0))</f>
        <v/>
      </c>
      <c r="M14">
        <f>IF(D14&gt;0, (H14*I14)+((1-H14)*J14), 0)</f>
        <v/>
      </c>
      <c r="N14">
        <f>IFERROR(AVERAGEIFS('2_Nhat_Ky_Theo_Doi_Tuong_Lai'!$AB$2:$AB$1000, '2_Nhat_Ky_Theo_Doi_Tuong_Lai'!$B$2:$B$1000, A14, '2_Nhat_Ky_Theo_Doi_Tuong_Lai'!$AF$2:$AF$1000, "&lt;&gt;ĐANG CHỜ"), 0)</f>
        <v/>
      </c>
      <c r="O14">
        <f>IF(D14=0, "⏳ Đang chờ T+1 -&gt; T+3", IF(AND(M14&gt;=0.015, L14&gt;=1.5), "🏆 CHÉN THÁNH (Giải ngân Lớn)", IF(M14&gt;0, "🟢 KỲ VỌNG DƯƠNG (Có Lợi Thế)", "🔴 KỲ VỌNG ÂM (Tạm Ngưng)")))</f>
        <v/>
      </c>
    </row>
    <row r="15">
      <c r="A15" t="inlineStr">
        <is>
          <t>ALGO_14</t>
        </is>
      </c>
      <c r="B15" t="inlineStr">
        <is>
          <t>🟩 BỘ 14: NẾN CƯỜNG LỰC MARUBOZU ÁP ĐẢO (BULLISH MARUBOZU)</t>
        </is>
      </c>
      <c r="C15">
        <f>COUNTIF('2_Nhat_Ky_Theo_Doi_Tuong_Lai'!$B$2:$B$1000, A15)</f>
        <v/>
      </c>
      <c r="D15">
        <f>E15+F15</f>
        <v/>
      </c>
      <c r="E15">
        <f>COUNTIFS('2_Nhat_Ky_Theo_Doi_Tuong_Lai'!$B$2:$B$1000, A15, '2_Nhat_Ky_Theo_Doi_Tuong_Lai'!$AF$2:$AF$1000, "THẮNG")</f>
        <v/>
      </c>
      <c r="F15">
        <f>COUNTIFS('2_Nhat_Ky_Theo_Doi_Tuong_Lai'!$B$2:$B$1000, A15, '2_Nhat_Ky_Theo_Doi_Tuong_Lai'!$AF$2:$AF$1000, "THUA")</f>
        <v/>
      </c>
      <c r="G15">
        <f>IFERROR(COUNTIFS('2_Nhat_Ky_Theo_Doi_Tuong_Lai'!$B$2:$B$1000, A15, '2_Nhat_Ky_Theo_Doi_Tuong_Lai'!$AE$2:$AE$1000, "THẮNG")/COUNTIFS('2_Nhat_Ky_Theo_Doi_Tuong_Lai'!$B$2:$B$1000, A15, '2_Nhat_Ky_Theo_Doi_Tuong_Lai'!$AE$2:$AE$1000, "&lt;&gt;CHỜ T+3"), 0)</f>
        <v/>
      </c>
      <c r="H15">
        <f>IF(D15&gt;0, E15/D15, 0)</f>
        <v/>
      </c>
      <c r="I15">
        <f>IFERROR(AVERAGEIFS('2_Nhat_Ky_Theo_Doi_Tuong_Lai'!$AA$2:$AA$1000, '2_Nhat_Ky_Theo_Doi_Tuong_Lai'!$B$2:$B$1000, A15, '2_Nhat_Ky_Theo_Doi_Tuong_Lai'!$AF$2:$AF$1000, "THẮNG"), 0)</f>
        <v/>
      </c>
      <c r="J15">
        <f>IFERROR(AVERAGEIFS('2_Nhat_Ky_Theo_Doi_Tuong_Lai'!$AA$2:$AA$1000, '2_Nhat_Ky_Theo_Doi_Tuong_Lai'!$B$2:$B$1000, A15, '2_Nhat_Ky_Theo_Doi_Tuong_Lai'!$AF$2:$AF$1000, "THUA"), 0)</f>
        <v/>
      </c>
      <c r="K15">
        <f>IF(AND(F15&gt;0, ABS(J15)&gt;0), I15/ABS(J15), IF(E15&gt;0, 5.0, 0))</f>
        <v/>
      </c>
      <c r="L15">
        <f>IF(ABS(SUMIFS('2_Nhat_Ky_Theo_Doi_Tuong_Lai'!$AA$2:$AA$1000, '2_Nhat_Ky_Theo_Doi_Tuong_Lai'!$B$2:$B$1000, A15, '2_Nhat_Ky_Theo_Doi_Tuong_Lai'!$AF$2:$AF$1000, "THUA"))&gt;0, SUMIFS('2_Nhat_Ky_Theo_Doi_Tuong_Lai'!$AA$2:$AA$1000, '2_Nhat_Ky_Theo_Doi_Tuong_Lai'!$B$2:$B$1000, A15, '2_Nhat_Ky_Theo_Doi_Tuong_Lai'!$AF$2:$AF$1000, "THẮNG")/ABS(SUMIFS('2_Nhat_Ky_Theo_Doi_Tuong_Lai'!$AA$2:$AA$1000, '2_Nhat_Ky_Theo_Doi_Tuong_Lai'!$B$2:$B$1000, A15, '2_Nhat_Ky_Theo_Doi_Tuong_Lai'!$AF$2:$AF$1000, "THUA")), IF(E15&gt;0, 5.0, 0))</f>
        <v/>
      </c>
      <c r="M15">
        <f>IF(D15&gt;0, (H15*I15)+((1-H15)*J15), 0)</f>
        <v/>
      </c>
      <c r="N15">
        <f>IFERROR(AVERAGEIFS('2_Nhat_Ky_Theo_Doi_Tuong_Lai'!$AB$2:$AB$1000, '2_Nhat_Ky_Theo_Doi_Tuong_Lai'!$B$2:$B$1000, A15, '2_Nhat_Ky_Theo_Doi_Tuong_Lai'!$AF$2:$AF$1000, "&lt;&gt;ĐANG CHỜ"), 0)</f>
        <v/>
      </c>
      <c r="O15">
        <f>IF(D15=0, "⏳ Đang chờ T+1 -&gt; T+3", IF(AND(M15&gt;=0.015, L15&gt;=1.5), "🏆 CHÉN THÁNH (Giải ngân Lớn)", IF(M15&gt;0, "🟢 KỲ VỌNG DƯƠNG (Có Lợi Thế)", "🔴 KỲ VỌNG ÂM (Tạm Ngưng)")))</f>
        <v/>
      </c>
    </row>
    <row r="16">
      <c r="A16" t="inlineStr">
        <is>
          <t>ALGO_15</t>
        </is>
      </c>
      <c r="B16" t="inlineStr">
        <is>
          <t>🌊 BỘ 15: ÁP LỰC MUA CHỦ ĐỘNG TRONG PHIÊN (MONEY FLOW SURGE)</t>
        </is>
      </c>
      <c r="C16">
        <f>COUNTIF('2_Nhat_Ky_Theo_Doi_Tuong_Lai'!$B$2:$B$1000, A16)</f>
        <v/>
      </c>
      <c r="D16">
        <f>E16+F16</f>
        <v/>
      </c>
      <c r="E16">
        <f>COUNTIFS('2_Nhat_Ky_Theo_Doi_Tuong_Lai'!$B$2:$B$1000, A16, '2_Nhat_Ky_Theo_Doi_Tuong_Lai'!$AF$2:$AF$1000, "THẮNG")</f>
        <v/>
      </c>
      <c r="F16">
        <f>COUNTIFS('2_Nhat_Ky_Theo_Doi_Tuong_Lai'!$B$2:$B$1000, A16, '2_Nhat_Ky_Theo_Doi_Tuong_Lai'!$AF$2:$AF$1000, "THUA")</f>
        <v/>
      </c>
      <c r="G16">
        <f>IFERROR(COUNTIFS('2_Nhat_Ky_Theo_Doi_Tuong_Lai'!$B$2:$B$1000, A16, '2_Nhat_Ky_Theo_Doi_Tuong_Lai'!$AE$2:$AE$1000, "THẮNG")/COUNTIFS('2_Nhat_Ky_Theo_Doi_Tuong_Lai'!$B$2:$B$1000, A16, '2_Nhat_Ky_Theo_Doi_Tuong_Lai'!$AE$2:$AE$1000, "&lt;&gt;CHỜ T+3"), 0)</f>
        <v/>
      </c>
      <c r="H16">
        <f>IF(D16&gt;0, E16/D16, 0)</f>
        <v/>
      </c>
      <c r="I16">
        <f>IFERROR(AVERAGEIFS('2_Nhat_Ky_Theo_Doi_Tuong_Lai'!$AA$2:$AA$1000, '2_Nhat_Ky_Theo_Doi_Tuong_Lai'!$B$2:$B$1000, A16, '2_Nhat_Ky_Theo_Doi_Tuong_Lai'!$AF$2:$AF$1000, "THẮNG"), 0)</f>
        <v/>
      </c>
      <c r="J16">
        <f>IFERROR(AVERAGEIFS('2_Nhat_Ky_Theo_Doi_Tuong_Lai'!$AA$2:$AA$1000, '2_Nhat_Ky_Theo_Doi_Tuong_Lai'!$B$2:$B$1000, A16, '2_Nhat_Ky_Theo_Doi_Tuong_Lai'!$AF$2:$AF$1000, "THUA"), 0)</f>
        <v/>
      </c>
      <c r="K16">
        <f>IF(AND(F16&gt;0, ABS(J16)&gt;0), I16/ABS(J16), IF(E16&gt;0, 5.0, 0))</f>
        <v/>
      </c>
      <c r="L16">
        <f>IF(ABS(SUMIFS('2_Nhat_Ky_Theo_Doi_Tuong_Lai'!$AA$2:$AA$1000, '2_Nhat_Ky_Theo_Doi_Tuong_Lai'!$B$2:$B$1000, A16, '2_Nhat_Ky_Theo_Doi_Tuong_Lai'!$AF$2:$AF$1000, "THUA"))&gt;0, SUMIFS('2_Nhat_Ky_Theo_Doi_Tuong_Lai'!$AA$2:$AA$1000, '2_Nhat_Ky_Theo_Doi_Tuong_Lai'!$B$2:$B$1000, A16, '2_Nhat_Ky_Theo_Doi_Tuong_Lai'!$AF$2:$AF$1000, "THẮNG")/ABS(SUMIFS('2_Nhat_Ky_Theo_Doi_Tuong_Lai'!$AA$2:$AA$1000, '2_Nhat_Ky_Theo_Doi_Tuong_Lai'!$B$2:$B$1000, A16, '2_Nhat_Ky_Theo_Doi_Tuong_Lai'!$AF$2:$AF$1000, "THUA")), IF(E16&gt;0, 5.0, 0))</f>
        <v/>
      </c>
      <c r="M16">
        <f>IF(D16&gt;0, (H16*I16)+((1-H16)*J16), 0)</f>
        <v/>
      </c>
      <c r="N16">
        <f>IFERROR(AVERAGEIFS('2_Nhat_Ky_Theo_Doi_Tuong_Lai'!$AB$2:$AB$1000, '2_Nhat_Ky_Theo_Doi_Tuong_Lai'!$B$2:$B$1000, A16, '2_Nhat_Ky_Theo_Doi_Tuong_Lai'!$AF$2:$AF$1000, "&lt;&gt;ĐANG CHỜ"), 0)</f>
        <v/>
      </c>
      <c r="O16">
        <f>IF(D16=0, "⏳ Đang chờ T+1 -&gt; T+3", IF(AND(M16&gt;=0.015, L16&gt;=1.5), "🏆 CHÉN THÁNH (Giải ngân Lớn)", IF(M16&gt;0, "🟢 KỲ VỌNG DƯƠNG (Có Lợi Thế)", "🔴 KỲ VỌNG ÂM (Tạm Ngưng)")))</f>
        <v/>
      </c>
    </row>
    <row r="17">
      <c r="A17" t="inlineStr">
        <is>
          <t>ALGO_16</t>
        </is>
      </c>
      <c r="B17" t="inlineStr">
        <is>
          <t>✨ BỘ 16: GIAO CẮT VÀNG TRUNG HẠN (GOLDEN CROSS SMA20 x SMA50)</t>
        </is>
      </c>
      <c r="C17">
        <f>COUNTIF('2_Nhat_Ky_Theo_Doi_Tuong_Lai'!$B$2:$B$1000, A17)</f>
        <v/>
      </c>
      <c r="D17">
        <f>E17+F17</f>
        <v/>
      </c>
      <c r="E17">
        <f>COUNTIFS('2_Nhat_Ky_Theo_Doi_Tuong_Lai'!$B$2:$B$1000, A17, '2_Nhat_Ky_Theo_Doi_Tuong_Lai'!$AF$2:$AF$1000, "THẮNG")</f>
        <v/>
      </c>
      <c r="F17">
        <f>COUNTIFS('2_Nhat_Ky_Theo_Doi_Tuong_Lai'!$B$2:$B$1000, A17, '2_Nhat_Ky_Theo_Doi_Tuong_Lai'!$AF$2:$AF$1000, "THUA")</f>
        <v/>
      </c>
      <c r="G17">
        <f>IFERROR(COUNTIFS('2_Nhat_Ky_Theo_Doi_Tuong_Lai'!$B$2:$B$1000, A17, '2_Nhat_Ky_Theo_Doi_Tuong_Lai'!$AE$2:$AE$1000, "THẮNG")/COUNTIFS('2_Nhat_Ky_Theo_Doi_Tuong_Lai'!$B$2:$B$1000, A17, '2_Nhat_Ky_Theo_Doi_Tuong_Lai'!$AE$2:$AE$1000, "&lt;&gt;CHỜ T+3"), 0)</f>
        <v/>
      </c>
      <c r="H17">
        <f>IF(D17&gt;0, E17/D17, 0)</f>
        <v/>
      </c>
      <c r="I17">
        <f>IFERROR(AVERAGEIFS('2_Nhat_Ky_Theo_Doi_Tuong_Lai'!$AA$2:$AA$1000, '2_Nhat_Ky_Theo_Doi_Tuong_Lai'!$B$2:$B$1000, A17, '2_Nhat_Ky_Theo_Doi_Tuong_Lai'!$AF$2:$AF$1000, "THẮNG"), 0)</f>
        <v/>
      </c>
      <c r="J17">
        <f>IFERROR(AVERAGEIFS('2_Nhat_Ky_Theo_Doi_Tuong_Lai'!$AA$2:$AA$1000, '2_Nhat_Ky_Theo_Doi_Tuong_Lai'!$B$2:$B$1000, A17, '2_Nhat_Ky_Theo_Doi_Tuong_Lai'!$AF$2:$AF$1000, "THUA"), 0)</f>
        <v/>
      </c>
      <c r="K17">
        <f>IF(AND(F17&gt;0, ABS(J17)&gt;0), I17/ABS(J17), IF(E17&gt;0, 5.0, 0))</f>
        <v/>
      </c>
      <c r="L17">
        <f>IF(ABS(SUMIFS('2_Nhat_Ky_Theo_Doi_Tuong_Lai'!$AA$2:$AA$1000, '2_Nhat_Ky_Theo_Doi_Tuong_Lai'!$B$2:$B$1000, A17, '2_Nhat_Ky_Theo_Doi_Tuong_Lai'!$AF$2:$AF$1000, "THUA"))&gt;0, SUMIFS('2_Nhat_Ky_Theo_Doi_Tuong_Lai'!$AA$2:$AA$1000, '2_Nhat_Ky_Theo_Doi_Tuong_Lai'!$B$2:$B$1000, A17, '2_Nhat_Ky_Theo_Doi_Tuong_Lai'!$AF$2:$AF$1000, "THẮNG")/ABS(SUMIFS('2_Nhat_Ky_Theo_Doi_Tuong_Lai'!$AA$2:$AA$1000, '2_Nhat_Ky_Theo_Doi_Tuong_Lai'!$B$2:$B$1000, A17, '2_Nhat_Ky_Theo_Doi_Tuong_Lai'!$AF$2:$AF$1000, "THUA")), IF(E17&gt;0, 5.0, 0))</f>
        <v/>
      </c>
      <c r="M17">
        <f>IF(D17&gt;0, (H17*I17)+((1-H17)*J17), 0)</f>
        <v/>
      </c>
      <c r="N17">
        <f>IFERROR(AVERAGEIFS('2_Nhat_Ky_Theo_Doi_Tuong_Lai'!$AB$2:$AB$1000, '2_Nhat_Ky_Theo_Doi_Tuong_Lai'!$B$2:$B$1000, A17, '2_Nhat_Ky_Theo_Doi_Tuong_Lai'!$AF$2:$AF$1000, "&lt;&gt;ĐANG CHỜ"), 0)</f>
        <v/>
      </c>
      <c r="O17">
        <f>IF(D17=0, "⏳ Đang chờ T+1 -&gt; T+3", IF(AND(M17&gt;=0.015, L17&gt;=1.5), "🏆 CHÉN THÁNH (Giải ngân Lớn)", IF(M17&gt;0, "🟢 KỲ VỌNG DƯƠNG (Có Lợi Thế)", "🔴 KỲ VỌNG ÂM (Tạm Ngưng)")))</f>
        <v/>
      </c>
    </row>
    <row r="18">
      <c r="A18" t="inlineStr">
        <is>
          <t>ALGO_17</t>
        </is>
      </c>
      <c r="B18" t="inlineStr">
        <is>
          <t>🌈 BỘ 17: DẢI RUY-BĂNG EMA ĐỒNG THUẬN TĂNG (EMA RIBBON TREND)</t>
        </is>
      </c>
      <c r="C18">
        <f>COUNTIF('2_Nhat_Ky_Theo_Doi_Tuong_Lai'!$B$2:$B$1000, A18)</f>
        <v/>
      </c>
      <c r="D18">
        <f>E18+F18</f>
        <v/>
      </c>
      <c r="E18">
        <f>COUNTIFS('2_Nhat_Ky_Theo_Doi_Tuong_Lai'!$B$2:$B$1000, A18, '2_Nhat_Ky_Theo_Doi_Tuong_Lai'!$AF$2:$AF$1000, "THẮNG")</f>
        <v/>
      </c>
      <c r="F18">
        <f>COUNTIFS('2_Nhat_Ky_Theo_Doi_Tuong_Lai'!$B$2:$B$1000, A18, '2_Nhat_Ky_Theo_Doi_Tuong_Lai'!$AF$2:$AF$1000, "THUA")</f>
        <v/>
      </c>
      <c r="G18">
        <f>IFERROR(COUNTIFS('2_Nhat_Ky_Theo_Doi_Tuong_Lai'!$B$2:$B$1000, A18, '2_Nhat_Ky_Theo_Doi_Tuong_Lai'!$AE$2:$AE$1000, "THẮNG")/COUNTIFS('2_Nhat_Ky_Theo_Doi_Tuong_Lai'!$B$2:$B$1000, A18, '2_Nhat_Ky_Theo_Doi_Tuong_Lai'!$AE$2:$AE$1000, "&lt;&gt;CHỜ T+3"), 0)</f>
        <v/>
      </c>
      <c r="H18">
        <f>IF(D18&gt;0, E18/D18, 0)</f>
        <v/>
      </c>
      <c r="I18">
        <f>IFERROR(AVERAGEIFS('2_Nhat_Ky_Theo_Doi_Tuong_Lai'!$AA$2:$AA$1000, '2_Nhat_Ky_Theo_Doi_Tuong_Lai'!$B$2:$B$1000, A18, '2_Nhat_Ky_Theo_Doi_Tuong_Lai'!$AF$2:$AF$1000, "THẮNG"), 0)</f>
        <v/>
      </c>
      <c r="J18">
        <f>IFERROR(AVERAGEIFS('2_Nhat_Ky_Theo_Doi_Tuong_Lai'!$AA$2:$AA$1000, '2_Nhat_Ky_Theo_Doi_Tuong_Lai'!$B$2:$B$1000, A18, '2_Nhat_Ky_Theo_Doi_Tuong_Lai'!$AF$2:$AF$1000, "THUA"), 0)</f>
        <v/>
      </c>
      <c r="K18">
        <f>IF(AND(F18&gt;0, ABS(J18)&gt;0), I18/ABS(J18), IF(E18&gt;0, 5.0, 0))</f>
        <v/>
      </c>
      <c r="L18">
        <f>IF(ABS(SUMIFS('2_Nhat_Ky_Theo_Doi_Tuong_Lai'!$AA$2:$AA$1000, '2_Nhat_Ky_Theo_Doi_Tuong_Lai'!$B$2:$B$1000, A18, '2_Nhat_Ky_Theo_Doi_Tuong_Lai'!$AF$2:$AF$1000, "THUA"))&gt;0, SUMIFS('2_Nhat_Ky_Theo_Doi_Tuong_Lai'!$AA$2:$AA$1000, '2_Nhat_Ky_Theo_Doi_Tuong_Lai'!$B$2:$B$1000, A18, '2_Nhat_Ky_Theo_Doi_Tuong_Lai'!$AF$2:$AF$1000, "THẮNG")/ABS(SUMIFS('2_Nhat_Ky_Theo_Doi_Tuong_Lai'!$AA$2:$AA$1000, '2_Nhat_Ky_Theo_Doi_Tuong_Lai'!$B$2:$B$1000, A18, '2_Nhat_Ky_Theo_Doi_Tuong_Lai'!$AF$2:$AF$1000, "THUA")), IF(E18&gt;0, 5.0, 0))</f>
        <v/>
      </c>
      <c r="M18">
        <f>IF(D18&gt;0, (H18*I18)+((1-H18)*J18), 0)</f>
        <v/>
      </c>
      <c r="N18">
        <f>IFERROR(AVERAGEIFS('2_Nhat_Ky_Theo_Doi_Tuong_Lai'!$AB$2:$AB$1000, '2_Nhat_Ky_Theo_Doi_Tuong_Lai'!$B$2:$B$1000, A18, '2_Nhat_Ky_Theo_Doi_Tuong_Lai'!$AF$2:$AF$1000, "&lt;&gt;ĐANG CHỜ"), 0)</f>
        <v/>
      </c>
      <c r="O18">
        <f>IF(D18=0, "⏳ Đang chờ T+1 -&gt; T+3", IF(AND(M18&gt;=0.015, L18&gt;=1.5), "🏆 CHÉN THÁNH (Giải ngân Lớn)", IF(M18&gt;0, "🟢 KỲ VỌNG DƯƠNG (Có Lợi Thế)", "🔴 KỲ VỌNG ÂM (Tạm Ngưng)")))</f>
        <v/>
      </c>
    </row>
    <row r="19">
      <c r="A19" t="inlineStr">
        <is>
          <t>ALGO_18</t>
        </is>
      </c>
      <c r="B19" t="inlineStr">
        <is>
          <t>🔁 BỘ 18: ĐẢO CHIỀU ĐỘNG LƯỢNG STOCHASTIC (STOCHASTIC CROSS)</t>
        </is>
      </c>
      <c r="C19">
        <f>COUNTIF('2_Nhat_Ky_Theo_Doi_Tuong_Lai'!$B$2:$B$1000, A19)</f>
        <v/>
      </c>
      <c r="D19">
        <f>E19+F19</f>
        <v/>
      </c>
      <c r="E19">
        <f>COUNTIFS('2_Nhat_Ky_Theo_Doi_Tuong_Lai'!$B$2:$B$1000, A19, '2_Nhat_Ky_Theo_Doi_Tuong_Lai'!$AF$2:$AF$1000, "THẮNG")</f>
        <v/>
      </c>
      <c r="F19">
        <f>COUNTIFS('2_Nhat_Ky_Theo_Doi_Tuong_Lai'!$B$2:$B$1000, A19, '2_Nhat_Ky_Theo_Doi_Tuong_Lai'!$AF$2:$AF$1000, "THUA")</f>
        <v/>
      </c>
      <c r="G19">
        <f>IFERROR(COUNTIFS('2_Nhat_Ky_Theo_Doi_Tuong_Lai'!$B$2:$B$1000, A19, '2_Nhat_Ky_Theo_Doi_Tuong_Lai'!$AE$2:$AE$1000, "THẮNG")/COUNTIFS('2_Nhat_Ky_Theo_Doi_Tuong_Lai'!$B$2:$B$1000, A19, '2_Nhat_Ky_Theo_Doi_Tuong_Lai'!$AE$2:$AE$1000, "&lt;&gt;CHỜ T+3"), 0)</f>
        <v/>
      </c>
      <c r="H19">
        <f>IF(D19&gt;0, E19/D19, 0)</f>
        <v/>
      </c>
      <c r="I19">
        <f>IFERROR(AVERAGEIFS('2_Nhat_Ky_Theo_Doi_Tuong_Lai'!$AA$2:$AA$1000, '2_Nhat_Ky_Theo_Doi_Tuong_Lai'!$B$2:$B$1000, A19, '2_Nhat_Ky_Theo_Doi_Tuong_Lai'!$AF$2:$AF$1000, "THẮNG"), 0)</f>
        <v/>
      </c>
      <c r="J19">
        <f>IFERROR(AVERAGEIFS('2_Nhat_Ky_Theo_Doi_Tuong_Lai'!$AA$2:$AA$1000, '2_Nhat_Ky_Theo_Doi_Tuong_Lai'!$B$2:$B$1000, A19, '2_Nhat_Ky_Theo_Doi_Tuong_Lai'!$AF$2:$AF$1000, "THUA"), 0)</f>
        <v/>
      </c>
      <c r="K19">
        <f>IF(AND(F19&gt;0, ABS(J19)&gt;0), I19/ABS(J19), IF(E19&gt;0, 5.0, 0))</f>
        <v/>
      </c>
      <c r="L19">
        <f>IF(ABS(SUMIFS('2_Nhat_Ky_Theo_Doi_Tuong_Lai'!$AA$2:$AA$1000, '2_Nhat_Ky_Theo_Doi_Tuong_Lai'!$B$2:$B$1000, A19, '2_Nhat_Ky_Theo_Doi_Tuong_Lai'!$AF$2:$AF$1000, "THUA"))&gt;0, SUMIFS('2_Nhat_Ky_Theo_Doi_Tuong_Lai'!$AA$2:$AA$1000, '2_Nhat_Ky_Theo_Doi_Tuong_Lai'!$B$2:$B$1000, A19, '2_Nhat_Ky_Theo_Doi_Tuong_Lai'!$AF$2:$AF$1000, "THẮNG")/ABS(SUMIFS('2_Nhat_Ky_Theo_Doi_Tuong_Lai'!$AA$2:$AA$1000, '2_Nhat_Ky_Theo_Doi_Tuong_Lai'!$B$2:$B$1000, A19, '2_Nhat_Ky_Theo_Doi_Tuong_Lai'!$AF$2:$AF$1000, "THUA")), IF(E19&gt;0, 5.0, 0))</f>
        <v/>
      </c>
      <c r="M19">
        <f>IF(D19&gt;0, (H19*I19)+((1-H19)*J19), 0)</f>
        <v/>
      </c>
      <c r="N19">
        <f>IFERROR(AVERAGEIFS('2_Nhat_Ky_Theo_Doi_Tuong_Lai'!$AB$2:$AB$1000, '2_Nhat_Ky_Theo_Doi_Tuong_Lai'!$B$2:$B$1000, A19, '2_Nhat_Ky_Theo_Doi_Tuong_Lai'!$AF$2:$AF$1000, "&lt;&gt;ĐANG CHỜ"), 0)</f>
        <v/>
      </c>
      <c r="O19">
        <f>IF(D19=0, "⏳ Đang chờ T+1 -&gt; T+3", IF(AND(M19&gt;=0.015, L19&gt;=1.5), "🏆 CHÉN THÁNH (Giải ngân Lớn)", IF(M19&gt;0, "🟢 KỲ VỌNG DƯƠNG (Có Lợi Thế)", "🔴 KỲ VỌNG ÂM (Tạm Ngưng)")))</f>
        <v/>
      </c>
    </row>
    <row r="20">
      <c r="A20" t="inlineStr">
        <is>
          <t>ALGO_19</t>
        </is>
      </c>
      <c r="B20" t="inlineStr">
        <is>
          <t>⚡ BỘ 19: BỨT PHÁ XUNG LỰC ĐỘNG LƯỢNG CCI &gt; 100 (CCI THRUST)</t>
        </is>
      </c>
      <c r="C20">
        <f>COUNTIF('2_Nhat_Ky_Theo_Doi_Tuong_Lai'!$B$2:$B$1000, A20)</f>
        <v/>
      </c>
      <c r="D20">
        <f>E20+F20</f>
        <v/>
      </c>
      <c r="E20">
        <f>COUNTIFS('2_Nhat_Ky_Theo_Doi_Tuong_Lai'!$B$2:$B$1000, A20, '2_Nhat_Ky_Theo_Doi_Tuong_Lai'!$AF$2:$AF$1000, "THẮNG")</f>
        <v/>
      </c>
      <c r="F20">
        <f>COUNTIFS('2_Nhat_Ky_Theo_Doi_Tuong_Lai'!$B$2:$B$1000, A20, '2_Nhat_Ky_Theo_Doi_Tuong_Lai'!$AF$2:$AF$1000, "THUA")</f>
        <v/>
      </c>
      <c r="G20">
        <f>IFERROR(COUNTIFS('2_Nhat_Ky_Theo_Doi_Tuong_Lai'!$B$2:$B$1000, A20, '2_Nhat_Ky_Theo_Doi_Tuong_Lai'!$AE$2:$AE$1000, "THẮNG")/COUNTIFS('2_Nhat_Ky_Theo_Doi_Tuong_Lai'!$B$2:$B$1000, A20, '2_Nhat_Ky_Theo_Doi_Tuong_Lai'!$AE$2:$AE$1000, "&lt;&gt;CHỜ T+3"), 0)</f>
        <v/>
      </c>
      <c r="H20">
        <f>IF(D20&gt;0, E20/D20, 0)</f>
        <v/>
      </c>
      <c r="I20">
        <f>IFERROR(AVERAGEIFS('2_Nhat_Ky_Theo_Doi_Tuong_Lai'!$AA$2:$AA$1000, '2_Nhat_Ky_Theo_Doi_Tuong_Lai'!$B$2:$B$1000, A20, '2_Nhat_Ky_Theo_Doi_Tuong_Lai'!$AF$2:$AF$1000, "THẮNG"), 0)</f>
        <v/>
      </c>
      <c r="J20">
        <f>IFERROR(AVERAGEIFS('2_Nhat_Ky_Theo_Doi_Tuong_Lai'!$AA$2:$AA$1000, '2_Nhat_Ky_Theo_Doi_Tuong_Lai'!$B$2:$B$1000, A20, '2_Nhat_Ky_Theo_Doi_Tuong_Lai'!$AF$2:$AF$1000, "THUA"), 0)</f>
        <v/>
      </c>
      <c r="K20">
        <f>IF(AND(F20&gt;0, ABS(J20)&gt;0), I20/ABS(J20), IF(E20&gt;0, 5.0, 0))</f>
        <v/>
      </c>
      <c r="L20">
        <f>IF(ABS(SUMIFS('2_Nhat_Ky_Theo_Doi_Tuong_Lai'!$AA$2:$AA$1000, '2_Nhat_Ky_Theo_Doi_Tuong_Lai'!$B$2:$B$1000, A20, '2_Nhat_Ky_Theo_Doi_Tuong_Lai'!$AF$2:$AF$1000, "THUA"))&gt;0, SUMIFS('2_Nhat_Ky_Theo_Doi_Tuong_Lai'!$AA$2:$AA$1000, '2_Nhat_Ky_Theo_Doi_Tuong_Lai'!$B$2:$B$1000, A20, '2_Nhat_Ky_Theo_Doi_Tuong_Lai'!$AF$2:$AF$1000, "THẮNG")/ABS(SUMIFS('2_Nhat_Ky_Theo_Doi_Tuong_Lai'!$AA$2:$AA$1000, '2_Nhat_Ky_Theo_Doi_Tuong_Lai'!$B$2:$B$1000, A20, '2_Nhat_Ky_Theo_Doi_Tuong_Lai'!$AF$2:$AF$1000, "THUA")), IF(E20&gt;0, 5.0, 0))</f>
        <v/>
      </c>
      <c r="M20">
        <f>IF(D20&gt;0, (H20*I20)+((1-H20)*J20), 0)</f>
        <v/>
      </c>
      <c r="N20">
        <f>IFERROR(AVERAGEIFS('2_Nhat_Ky_Theo_Doi_Tuong_Lai'!$AB$2:$AB$1000, '2_Nhat_Ky_Theo_Doi_Tuong_Lai'!$B$2:$B$1000, A20, '2_Nhat_Ky_Theo_Doi_Tuong_Lai'!$AF$2:$AF$1000, "&lt;&gt;ĐANG CHỜ"), 0)</f>
        <v/>
      </c>
      <c r="O20">
        <f>IF(D20=0, "⏳ Đang chờ T+1 -&gt; T+3", IF(AND(M20&gt;=0.015, L20&gt;=1.5), "🏆 CHÉN THÁNH (Giải ngân Lớn)", IF(M20&gt;0, "🟢 KỲ VỌNG DƯƠNG (Có Lợi Thế)", "🔴 KỲ VỌNG ÂM (Tạm Ngưng)")))</f>
        <v/>
      </c>
    </row>
    <row r="21">
      <c r="A21" t="inlineStr">
        <is>
          <t>ALGO_20</t>
        </is>
      </c>
      <c r="B21" t="inlineStr">
        <is>
          <t>⚓ BỘ 20: KÉO NGƯỢC VỀ HỖ TRỢ TỔ CHỨC MA50 (MA50 PULLBACK)</t>
        </is>
      </c>
      <c r="C21">
        <f>COUNTIF('2_Nhat_Ky_Theo_Doi_Tuong_Lai'!$B$2:$B$1000, A21)</f>
        <v/>
      </c>
      <c r="D21">
        <f>E21+F21</f>
        <v/>
      </c>
      <c r="E21">
        <f>COUNTIFS('2_Nhat_Ky_Theo_Doi_Tuong_Lai'!$B$2:$B$1000, A21, '2_Nhat_Ky_Theo_Doi_Tuong_Lai'!$AF$2:$AF$1000, "THẮNG")</f>
        <v/>
      </c>
      <c r="F21">
        <f>COUNTIFS('2_Nhat_Ky_Theo_Doi_Tuong_Lai'!$B$2:$B$1000, A21, '2_Nhat_Ky_Theo_Doi_Tuong_Lai'!$AF$2:$AF$1000, "THUA")</f>
        <v/>
      </c>
      <c r="G21">
        <f>IFERROR(COUNTIFS('2_Nhat_Ky_Theo_Doi_Tuong_Lai'!$B$2:$B$1000, A21, '2_Nhat_Ky_Theo_Doi_Tuong_Lai'!$AE$2:$AE$1000, "THẮNG")/COUNTIFS('2_Nhat_Ky_Theo_Doi_Tuong_Lai'!$B$2:$B$1000, A21, '2_Nhat_Ky_Theo_Doi_Tuong_Lai'!$AE$2:$AE$1000, "&lt;&gt;CHỜ T+3"), 0)</f>
        <v/>
      </c>
      <c r="H21">
        <f>IF(D21&gt;0, E21/D21, 0)</f>
        <v/>
      </c>
      <c r="I21">
        <f>IFERROR(AVERAGEIFS('2_Nhat_Ky_Theo_Doi_Tuong_Lai'!$AA$2:$AA$1000, '2_Nhat_Ky_Theo_Doi_Tuong_Lai'!$B$2:$B$1000, A21, '2_Nhat_Ky_Theo_Doi_Tuong_Lai'!$AF$2:$AF$1000, "THẮNG"), 0)</f>
        <v/>
      </c>
      <c r="J21">
        <f>IFERROR(AVERAGEIFS('2_Nhat_Ky_Theo_Doi_Tuong_Lai'!$AA$2:$AA$1000, '2_Nhat_Ky_Theo_Doi_Tuong_Lai'!$B$2:$B$1000, A21, '2_Nhat_Ky_Theo_Doi_Tuong_Lai'!$AF$2:$AF$1000, "THUA"), 0)</f>
        <v/>
      </c>
      <c r="K21">
        <f>IF(AND(F21&gt;0, ABS(J21)&gt;0), I21/ABS(J21), IF(E21&gt;0, 5.0, 0))</f>
        <v/>
      </c>
      <c r="L21">
        <f>IF(ABS(SUMIFS('2_Nhat_Ky_Theo_Doi_Tuong_Lai'!$AA$2:$AA$1000, '2_Nhat_Ky_Theo_Doi_Tuong_Lai'!$B$2:$B$1000, A21, '2_Nhat_Ky_Theo_Doi_Tuong_Lai'!$AF$2:$AF$1000, "THUA"))&gt;0, SUMIFS('2_Nhat_Ky_Theo_Doi_Tuong_Lai'!$AA$2:$AA$1000, '2_Nhat_Ky_Theo_Doi_Tuong_Lai'!$B$2:$B$1000, A21, '2_Nhat_Ky_Theo_Doi_Tuong_Lai'!$AF$2:$AF$1000, "THẮNG")/ABS(SUMIFS('2_Nhat_Ky_Theo_Doi_Tuong_Lai'!$AA$2:$AA$1000, '2_Nhat_Ky_Theo_Doi_Tuong_Lai'!$B$2:$B$1000, A21, '2_Nhat_Ky_Theo_Doi_Tuong_Lai'!$AF$2:$AF$1000, "THUA")), IF(E21&gt;0, 5.0, 0))</f>
        <v/>
      </c>
      <c r="M21">
        <f>IF(D21&gt;0, (H21*I21)+((1-H21)*J21), 0)</f>
        <v/>
      </c>
      <c r="N21">
        <f>IFERROR(AVERAGEIFS('2_Nhat_Ky_Theo_Doi_Tuong_Lai'!$AB$2:$AB$1000, '2_Nhat_Ky_Theo_Doi_Tuong_Lai'!$B$2:$B$1000, A21, '2_Nhat_Ky_Theo_Doi_Tuong_Lai'!$AF$2:$AF$1000, "&lt;&gt;ĐANG CHỜ"), 0)</f>
        <v/>
      </c>
      <c r="O21">
        <f>IF(D21=0, "⏳ Đang chờ T+1 -&gt; T+3", IF(AND(M21&gt;=0.015, L21&gt;=1.5), "🏆 CHÉN THÁNH (Giải ngân Lớn)", IF(M21&gt;0, "🟢 KỲ VỌNG DƯƠNG (Có Lợi Thế)", "🔴 KỲ VỌNG ÂM (Tạm Ngưng)")))</f>
        <v/>
      </c>
    </row>
    <row r="22">
      <c r="A22" t="inlineStr">
        <is>
          <t>ALGO_21</t>
        </is>
      </c>
      <c r="B22" t="inlineStr">
        <is>
          <t>🚩 BỘ 21: HẤP THỤ CUNG GIÁ CAO - NỀN CHỒNG NỀN (HIGH-TIGHT FLAG)</t>
        </is>
      </c>
      <c r="C22">
        <f>COUNTIF('2_Nhat_Ky_Theo_Doi_Tuong_Lai'!$B$2:$B$1000, A22)</f>
        <v/>
      </c>
      <c r="D22">
        <f>E22+F22</f>
        <v/>
      </c>
      <c r="E22">
        <f>COUNTIFS('2_Nhat_Ky_Theo_Doi_Tuong_Lai'!$B$2:$B$1000, A22, '2_Nhat_Ky_Theo_Doi_Tuong_Lai'!$AF$2:$AF$1000, "THẮNG")</f>
        <v/>
      </c>
      <c r="F22">
        <f>COUNTIFS('2_Nhat_Ky_Theo_Doi_Tuong_Lai'!$B$2:$B$1000, A22, '2_Nhat_Ky_Theo_Doi_Tuong_Lai'!$AF$2:$AF$1000, "THUA")</f>
        <v/>
      </c>
      <c r="G22">
        <f>IFERROR(COUNTIFS('2_Nhat_Ky_Theo_Doi_Tuong_Lai'!$B$2:$B$1000, A22, '2_Nhat_Ky_Theo_Doi_Tuong_Lai'!$AE$2:$AE$1000, "THẮNG")/COUNTIFS('2_Nhat_Ky_Theo_Doi_Tuong_Lai'!$B$2:$B$1000, A22, '2_Nhat_Ky_Theo_Doi_Tuong_Lai'!$AE$2:$AE$1000, "&lt;&gt;CHỜ T+3"), 0)</f>
        <v/>
      </c>
      <c r="H22">
        <f>IF(D22&gt;0, E22/D22, 0)</f>
        <v/>
      </c>
      <c r="I22">
        <f>IFERROR(AVERAGEIFS('2_Nhat_Ky_Theo_Doi_Tuong_Lai'!$AA$2:$AA$1000, '2_Nhat_Ky_Theo_Doi_Tuong_Lai'!$B$2:$B$1000, A22, '2_Nhat_Ky_Theo_Doi_Tuong_Lai'!$AF$2:$AF$1000, "THẮNG"), 0)</f>
        <v/>
      </c>
      <c r="J22">
        <f>IFERROR(AVERAGEIFS('2_Nhat_Ky_Theo_Doi_Tuong_Lai'!$AA$2:$AA$1000, '2_Nhat_Ky_Theo_Doi_Tuong_Lai'!$B$2:$B$1000, A22, '2_Nhat_Ky_Theo_Doi_Tuong_Lai'!$AF$2:$AF$1000, "THUA"), 0)</f>
        <v/>
      </c>
      <c r="K22">
        <f>IF(AND(F22&gt;0, ABS(J22)&gt;0), I22/ABS(J22), IF(E22&gt;0, 5.0, 0))</f>
        <v/>
      </c>
      <c r="L22">
        <f>IF(ABS(SUMIFS('2_Nhat_Ky_Theo_Doi_Tuong_Lai'!$AA$2:$AA$1000, '2_Nhat_Ky_Theo_Doi_Tuong_Lai'!$B$2:$B$1000, A22, '2_Nhat_Ky_Theo_Doi_Tuong_Lai'!$AF$2:$AF$1000, "THUA"))&gt;0, SUMIFS('2_Nhat_Ky_Theo_Doi_Tuong_Lai'!$AA$2:$AA$1000, '2_Nhat_Ky_Theo_Doi_Tuong_Lai'!$B$2:$B$1000, A22, '2_Nhat_Ky_Theo_Doi_Tuong_Lai'!$AF$2:$AF$1000, "THẮNG")/ABS(SUMIFS('2_Nhat_Ky_Theo_Doi_Tuong_Lai'!$AA$2:$AA$1000, '2_Nhat_Ky_Theo_Doi_Tuong_Lai'!$B$2:$B$1000, A22, '2_Nhat_Ky_Theo_Doi_Tuong_Lai'!$AF$2:$AF$1000, "THUA")), IF(E22&gt;0, 5.0, 0))</f>
        <v/>
      </c>
      <c r="M22">
        <f>IF(D22&gt;0, (H22*I22)+((1-H22)*J22), 0)</f>
        <v/>
      </c>
      <c r="N22">
        <f>IFERROR(AVERAGEIFS('2_Nhat_Ky_Theo_Doi_Tuong_Lai'!$AB$2:$AB$1000, '2_Nhat_Ky_Theo_Doi_Tuong_Lai'!$B$2:$B$1000, A22, '2_Nhat_Ky_Theo_Doi_Tuong_Lai'!$AF$2:$AF$1000, "&lt;&gt;ĐANG CHỜ"), 0)</f>
        <v/>
      </c>
      <c r="O22">
        <f>IF(D22=0, "⏳ Đang chờ T+1 -&gt; T+3", IF(AND(M22&gt;=0.015, L22&gt;=1.5), "🏆 CHÉN THÁNH (Giải ngân Lớn)", IF(M22&gt;0, "🟢 KỲ VỌNG DƯƠNG (Có Lợi Thế)", "🔴 KỲ VỌNG ÂM (Tạm Ngưng)")))</f>
        <v/>
      </c>
    </row>
    <row r="23">
      <c r="A23" t="inlineStr">
        <is>
          <t>ALGO_22</t>
        </is>
      </c>
      <c r="B23" t="inlineStr">
        <is>
          <t>🛡️ BỘ 22: LÁ CHẮN PHÂN KỲ NGƯỢC BÃO VN-INDEX (ANTI-INDEX SHIELD)</t>
        </is>
      </c>
      <c r="C23">
        <f>COUNTIF('2_Nhat_Ky_Theo_Doi_Tuong_Lai'!$B$2:$B$1000, A23)</f>
        <v/>
      </c>
      <c r="D23">
        <f>E23+F23</f>
        <v/>
      </c>
      <c r="E23">
        <f>COUNTIFS('2_Nhat_Ky_Theo_Doi_Tuong_Lai'!$B$2:$B$1000, A23, '2_Nhat_Ky_Theo_Doi_Tuong_Lai'!$AF$2:$AF$1000, "THẮNG")</f>
        <v/>
      </c>
      <c r="F23">
        <f>COUNTIFS('2_Nhat_Ky_Theo_Doi_Tuong_Lai'!$B$2:$B$1000, A23, '2_Nhat_Ky_Theo_Doi_Tuong_Lai'!$AF$2:$AF$1000, "THUA")</f>
        <v/>
      </c>
      <c r="G23">
        <f>IFERROR(COUNTIFS('2_Nhat_Ky_Theo_Doi_Tuong_Lai'!$B$2:$B$1000, A23, '2_Nhat_Ky_Theo_Doi_Tuong_Lai'!$AE$2:$AE$1000, "THẮNG")/COUNTIFS('2_Nhat_Ky_Theo_Doi_Tuong_Lai'!$B$2:$B$1000, A23, '2_Nhat_Ky_Theo_Doi_Tuong_Lai'!$AE$2:$AE$1000, "&lt;&gt;CHỜ T+3"), 0)</f>
        <v/>
      </c>
      <c r="H23">
        <f>IF(D23&gt;0, E23/D23, 0)</f>
        <v/>
      </c>
      <c r="I23">
        <f>IFERROR(AVERAGEIFS('2_Nhat_Ky_Theo_Doi_Tuong_Lai'!$AA$2:$AA$1000, '2_Nhat_Ky_Theo_Doi_Tuong_Lai'!$B$2:$B$1000, A23, '2_Nhat_Ky_Theo_Doi_Tuong_Lai'!$AF$2:$AF$1000, "THẮNG"), 0)</f>
        <v/>
      </c>
      <c r="J23">
        <f>IFERROR(AVERAGEIFS('2_Nhat_Ky_Theo_Doi_Tuong_Lai'!$AA$2:$AA$1000, '2_Nhat_Ky_Theo_Doi_Tuong_Lai'!$B$2:$B$1000, A23, '2_Nhat_Ky_Theo_Doi_Tuong_Lai'!$AF$2:$AF$1000, "THUA"), 0)</f>
        <v/>
      </c>
      <c r="K23">
        <f>IF(AND(F23&gt;0, ABS(J23)&gt;0), I23/ABS(J23), IF(E23&gt;0, 5.0, 0))</f>
        <v/>
      </c>
      <c r="L23">
        <f>IF(ABS(SUMIFS('2_Nhat_Ky_Theo_Doi_Tuong_Lai'!$AA$2:$AA$1000, '2_Nhat_Ky_Theo_Doi_Tuong_Lai'!$B$2:$B$1000, A23, '2_Nhat_Ky_Theo_Doi_Tuong_Lai'!$AF$2:$AF$1000, "THUA"))&gt;0, SUMIFS('2_Nhat_Ky_Theo_Doi_Tuong_Lai'!$AA$2:$AA$1000, '2_Nhat_Ky_Theo_Doi_Tuong_Lai'!$B$2:$B$1000, A23, '2_Nhat_Ky_Theo_Doi_Tuong_Lai'!$AF$2:$AF$1000, "THẮNG")/ABS(SUMIFS('2_Nhat_Ky_Theo_Doi_Tuong_Lai'!$AA$2:$AA$1000, '2_Nhat_Ky_Theo_Doi_Tuong_Lai'!$B$2:$B$1000, A23, '2_Nhat_Ky_Theo_Doi_Tuong_Lai'!$AF$2:$AF$1000, "THUA")), IF(E23&gt;0, 5.0, 0))</f>
        <v/>
      </c>
      <c r="M23">
        <f>IF(D23&gt;0, (H23*I23)+((1-H23)*J23), 0)</f>
        <v/>
      </c>
      <c r="N23">
        <f>IFERROR(AVERAGEIFS('2_Nhat_Ky_Theo_Doi_Tuong_Lai'!$AB$2:$AB$1000, '2_Nhat_Ky_Theo_Doi_Tuong_Lai'!$B$2:$B$1000, A23, '2_Nhat_Ky_Theo_Doi_Tuong_Lai'!$AF$2:$AF$1000, "&lt;&gt;ĐANG CHỜ"), 0)</f>
        <v/>
      </c>
      <c r="O23">
        <f>IF(D23=0, "⏳ Đang chờ T+1 -&gt; T+3", IF(AND(M23&gt;=0.015, L23&gt;=1.5), "🏆 CHÉN THÁNH (Giải ngân Lớn)", IF(M23&gt;0, "🟢 KỲ VỌNG DƯƠNG (Có Lợi Thế)", "🔴 KỲ VỌNG ÂM (Tạm Ngưng)")))</f>
        <v/>
      </c>
    </row>
    <row r="24">
      <c r="A24" t="inlineStr">
        <is>
          <t>ALGO_23</t>
        </is>
      </c>
      <c r="B24" t="inlineStr">
        <is>
          <t>🏦 BỘ 23: BỨT PHÁ GIÁ VỐN TỔ CHỨC VWMA (VWMA BREAKOUT)</t>
        </is>
      </c>
      <c r="C24">
        <f>COUNTIF('2_Nhat_Ky_Theo_Doi_Tuong_Lai'!$B$2:$B$1000, A24)</f>
        <v/>
      </c>
      <c r="D24">
        <f>E24+F24</f>
        <v/>
      </c>
      <c r="E24">
        <f>COUNTIFS('2_Nhat_Ky_Theo_Doi_Tuong_Lai'!$B$2:$B$1000, A24, '2_Nhat_Ky_Theo_Doi_Tuong_Lai'!$AF$2:$AF$1000, "THẮNG")</f>
        <v/>
      </c>
      <c r="F24">
        <f>COUNTIFS('2_Nhat_Ky_Theo_Doi_Tuong_Lai'!$B$2:$B$1000, A24, '2_Nhat_Ky_Theo_Doi_Tuong_Lai'!$AF$2:$AF$1000, "THUA")</f>
        <v/>
      </c>
      <c r="G24">
        <f>IFERROR(COUNTIFS('2_Nhat_Ky_Theo_Doi_Tuong_Lai'!$B$2:$B$1000, A24, '2_Nhat_Ky_Theo_Doi_Tuong_Lai'!$AE$2:$AE$1000, "THẮNG")/COUNTIFS('2_Nhat_Ky_Theo_Doi_Tuong_Lai'!$B$2:$B$1000, A24, '2_Nhat_Ky_Theo_Doi_Tuong_Lai'!$AE$2:$AE$1000, "&lt;&gt;CHỜ T+3"), 0)</f>
        <v/>
      </c>
      <c r="H24">
        <f>IF(D24&gt;0, E24/D24, 0)</f>
        <v/>
      </c>
      <c r="I24">
        <f>IFERROR(AVERAGEIFS('2_Nhat_Ky_Theo_Doi_Tuong_Lai'!$AA$2:$AA$1000, '2_Nhat_Ky_Theo_Doi_Tuong_Lai'!$B$2:$B$1000, A24, '2_Nhat_Ky_Theo_Doi_Tuong_Lai'!$AF$2:$AF$1000, "THẮNG"), 0)</f>
        <v/>
      </c>
      <c r="J24">
        <f>IFERROR(AVERAGEIFS('2_Nhat_Ky_Theo_Doi_Tuong_Lai'!$AA$2:$AA$1000, '2_Nhat_Ky_Theo_Doi_Tuong_Lai'!$B$2:$B$1000, A24, '2_Nhat_Ky_Theo_Doi_Tuong_Lai'!$AF$2:$AF$1000, "THUA"), 0)</f>
        <v/>
      </c>
      <c r="K24">
        <f>IF(AND(F24&gt;0, ABS(J24)&gt;0), I24/ABS(J24), IF(E24&gt;0, 5.0, 0))</f>
        <v/>
      </c>
      <c r="L24">
        <f>IF(ABS(SUMIFS('2_Nhat_Ky_Theo_Doi_Tuong_Lai'!$AA$2:$AA$1000, '2_Nhat_Ky_Theo_Doi_Tuong_Lai'!$B$2:$B$1000, A24, '2_Nhat_Ky_Theo_Doi_Tuong_Lai'!$AF$2:$AF$1000, "THUA"))&gt;0, SUMIFS('2_Nhat_Ky_Theo_Doi_Tuong_Lai'!$AA$2:$AA$1000, '2_Nhat_Ky_Theo_Doi_Tuong_Lai'!$B$2:$B$1000, A24, '2_Nhat_Ky_Theo_Doi_Tuong_Lai'!$AF$2:$AF$1000, "THẮNG")/ABS(SUMIFS('2_Nhat_Ky_Theo_Doi_Tuong_Lai'!$AA$2:$AA$1000, '2_Nhat_Ky_Theo_Doi_Tuong_Lai'!$B$2:$B$1000, A24, '2_Nhat_Ky_Theo_Doi_Tuong_Lai'!$AF$2:$AF$1000, "THUA")), IF(E24&gt;0, 5.0, 0))</f>
        <v/>
      </c>
      <c r="M24">
        <f>IF(D24&gt;0, (H24*I24)+((1-H24)*J24), 0)</f>
        <v/>
      </c>
      <c r="N24">
        <f>IFERROR(AVERAGEIFS('2_Nhat_Ky_Theo_Doi_Tuong_Lai'!$AB$2:$AB$1000, '2_Nhat_Ky_Theo_Doi_Tuong_Lai'!$B$2:$B$1000, A24, '2_Nhat_Ky_Theo_Doi_Tuong_Lai'!$AF$2:$AF$1000, "&lt;&gt;ĐANG CHỜ"), 0)</f>
        <v/>
      </c>
      <c r="O24">
        <f>IF(D24=0, "⏳ Đang chờ T+1 -&gt; T+3", IF(AND(M24&gt;=0.015, L24&gt;=1.5), "🏆 CHÉN THÁNH (Giải ngân Lớn)", IF(M24&gt;0, "🟢 KỲ VỌNG DƯƠNG (Có Lợi Thế)", "🔴 KỲ VỌNG ÂM (Tạm Ngưng)")))</f>
        <v/>
      </c>
    </row>
    <row r="25">
      <c r="A25" t="inlineStr">
        <is>
          <t>ALGO_24</t>
        </is>
      </c>
      <c r="B25" t="inlineStr">
        <is>
          <t>💥 BỘ 24: BÙNG NỔ BIÊN ĐỘ BIẾN ĐỘNG ATR (ATR EXPANSION)</t>
        </is>
      </c>
      <c r="C25">
        <f>COUNTIF('2_Nhat_Ky_Theo_Doi_Tuong_Lai'!$B$2:$B$1000, A25)</f>
        <v/>
      </c>
      <c r="D25">
        <f>E25+F25</f>
        <v/>
      </c>
      <c r="E25">
        <f>COUNTIFS('2_Nhat_Ky_Theo_Doi_Tuong_Lai'!$B$2:$B$1000, A25, '2_Nhat_Ky_Theo_Doi_Tuong_Lai'!$AF$2:$AF$1000, "THẮNG")</f>
        <v/>
      </c>
      <c r="F25">
        <f>COUNTIFS('2_Nhat_Ky_Theo_Doi_Tuong_Lai'!$B$2:$B$1000, A25, '2_Nhat_Ky_Theo_Doi_Tuong_Lai'!$AF$2:$AF$1000, "THUA")</f>
        <v/>
      </c>
      <c r="G25">
        <f>IFERROR(COUNTIFS('2_Nhat_Ky_Theo_Doi_Tuong_Lai'!$B$2:$B$1000, A25, '2_Nhat_Ky_Theo_Doi_Tuong_Lai'!$AE$2:$AE$1000, "THẮNG")/COUNTIFS('2_Nhat_Ky_Theo_Doi_Tuong_Lai'!$B$2:$B$1000, A25, '2_Nhat_Ky_Theo_Doi_Tuong_Lai'!$AE$2:$AE$1000, "&lt;&gt;CHỜ T+3"), 0)</f>
        <v/>
      </c>
      <c r="H25">
        <f>IF(D25&gt;0, E25/D25, 0)</f>
        <v/>
      </c>
      <c r="I25">
        <f>IFERROR(AVERAGEIFS('2_Nhat_Ky_Theo_Doi_Tuong_Lai'!$AA$2:$AA$1000, '2_Nhat_Ky_Theo_Doi_Tuong_Lai'!$B$2:$B$1000, A25, '2_Nhat_Ky_Theo_Doi_Tuong_Lai'!$AF$2:$AF$1000, "THẮNG"), 0)</f>
        <v/>
      </c>
      <c r="J25">
        <f>IFERROR(AVERAGEIFS('2_Nhat_Ky_Theo_Doi_Tuong_Lai'!$AA$2:$AA$1000, '2_Nhat_Ky_Theo_Doi_Tuong_Lai'!$B$2:$B$1000, A25, '2_Nhat_Ky_Theo_Doi_Tuong_Lai'!$AF$2:$AF$1000, "THUA"), 0)</f>
        <v/>
      </c>
      <c r="K25">
        <f>IF(AND(F25&gt;0, ABS(J25)&gt;0), I25/ABS(J25), IF(E25&gt;0, 5.0, 0))</f>
        <v/>
      </c>
      <c r="L25">
        <f>IF(ABS(SUMIFS('2_Nhat_Ky_Theo_Doi_Tuong_Lai'!$AA$2:$AA$1000, '2_Nhat_Ky_Theo_Doi_Tuong_Lai'!$B$2:$B$1000, A25, '2_Nhat_Ky_Theo_Doi_Tuong_Lai'!$AF$2:$AF$1000, "THUA"))&gt;0, SUMIFS('2_Nhat_Ky_Theo_Doi_Tuong_Lai'!$AA$2:$AA$1000, '2_Nhat_Ky_Theo_Doi_Tuong_Lai'!$B$2:$B$1000, A25, '2_Nhat_Ky_Theo_Doi_Tuong_Lai'!$AF$2:$AF$1000, "THẮNG")/ABS(SUMIFS('2_Nhat_Ky_Theo_Doi_Tuong_Lai'!$AA$2:$AA$1000, '2_Nhat_Ky_Theo_Doi_Tuong_Lai'!$B$2:$B$1000, A25, '2_Nhat_Ky_Theo_Doi_Tuong_Lai'!$AF$2:$AF$1000, "THUA")), IF(E25&gt;0, 5.0, 0))</f>
        <v/>
      </c>
      <c r="M25">
        <f>IF(D25&gt;0, (H25*I25)+((1-H25)*J25), 0)</f>
        <v/>
      </c>
      <c r="N25">
        <f>IFERROR(AVERAGEIFS('2_Nhat_Ky_Theo_Doi_Tuong_Lai'!$AB$2:$AB$1000, '2_Nhat_Ky_Theo_Doi_Tuong_Lai'!$B$2:$B$1000, A25, '2_Nhat_Ky_Theo_Doi_Tuong_Lai'!$AF$2:$AF$1000, "&lt;&gt;ĐANG CHỜ"), 0)</f>
        <v/>
      </c>
      <c r="O25">
        <f>IF(D25=0, "⏳ Đang chờ T+1 -&gt; T+3", IF(AND(M25&gt;=0.015, L25&gt;=1.5), "🏆 CHÉN THÁNH (Giải ngân Lớn)", IF(M25&gt;0, "🟢 KỲ VỌNG DƯƠNG (Có Lợi Thế)", "🔴 KỲ VỌNG ÂM (Tạm Ngưng)")))</f>
        <v/>
      </c>
    </row>
    <row r="26">
      <c r="A26" t="inlineStr">
        <is>
          <t>ALGO_25</t>
        </is>
      </c>
      <c r="B26" t="inlineStr">
        <is>
          <t>🏹 BỘ 25: ĐẢO CHIỀU NHANH T+2.5 QUÁ BÁN (CONNORS RSI-7 DIP)</t>
        </is>
      </c>
      <c r="C26">
        <f>COUNTIF('2_Nhat_Ky_Theo_Doi_Tuong_Lai'!$B$2:$B$1000, A26)</f>
        <v/>
      </c>
      <c r="D26">
        <f>E26+F26</f>
        <v/>
      </c>
      <c r="E26">
        <f>COUNTIFS('2_Nhat_Ky_Theo_Doi_Tuong_Lai'!$B$2:$B$1000, A26, '2_Nhat_Ky_Theo_Doi_Tuong_Lai'!$AF$2:$AF$1000, "THẮNG")</f>
        <v/>
      </c>
      <c r="F26">
        <f>COUNTIFS('2_Nhat_Ky_Theo_Doi_Tuong_Lai'!$B$2:$B$1000, A26, '2_Nhat_Ky_Theo_Doi_Tuong_Lai'!$AF$2:$AF$1000, "THUA")</f>
        <v/>
      </c>
      <c r="G26">
        <f>IFERROR(COUNTIFS('2_Nhat_Ky_Theo_Doi_Tuong_Lai'!$B$2:$B$1000, A26, '2_Nhat_Ky_Theo_Doi_Tuong_Lai'!$AE$2:$AE$1000, "THẮNG")/COUNTIFS('2_Nhat_Ky_Theo_Doi_Tuong_Lai'!$B$2:$B$1000, A26, '2_Nhat_Ky_Theo_Doi_Tuong_Lai'!$AE$2:$AE$1000, "&lt;&gt;CHỜ T+3"), 0)</f>
        <v/>
      </c>
      <c r="H26">
        <f>IF(D26&gt;0, E26/D26, 0)</f>
        <v/>
      </c>
      <c r="I26">
        <f>IFERROR(AVERAGEIFS('2_Nhat_Ky_Theo_Doi_Tuong_Lai'!$AA$2:$AA$1000, '2_Nhat_Ky_Theo_Doi_Tuong_Lai'!$B$2:$B$1000, A26, '2_Nhat_Ky_Theo_Doi_Tuong_Lai'!$AF$2:$AF$1000, "THẮNG"), 0)</f>
        <v/>
      </c>
      <c r="J26">
        <f>IFERROR(AVERAGEIFS('2_Nhat_Ky_Theo_Doi_Tuong_Lai'!$AA$2:$AA$1000, '2_Nhat_Ky_Theo_Doi_Tuong_Lai'!$B$2:$B$1000, A26, '2_Nhat_Ky_Theo_Doi_Tuong_Lai'!$AF$2:$AF$1000, "THUA"), 0)</f>
        <v/>
      </c>
      <c r="K26">
        <f>IF(AND(F26&gt;0, ABS(J26)&gt;0), I26/ABS(J26), IF(E26&gt;0, 5.0, 0))</f>
        <v/>
      </c>
      <c r="L26">
        <f>IF(ABS(SUMIFS('2_Nhat_Ky_Theo_Doi_Tuong_Lai'!$AA$2:$AA$1000, '2_Nhat_Ky_Theo_Doi_Tuong_Lai'!$B$2:$B$1000, A26, '2_Nhat_Ky_Theo_Doi_Tuong_Lai'!$AF$2:$AF$1000, "THUA"))&gt;0, SUMIFS('2_Nhat_Ky_Theo_Doi_Tuong_Lai'!$AA$2:$AA$1000, '2_Nhat_Ky_Theo_Doi_Tuong_Lai'!$B$2:$B$1000, A26, '2_Nhat_Ky_Theo_Doi_Tuong_Lai'!$AF$2:$AF$1000, "THẮNG")/ABS(SUMIFS('2_Nhat_Ky_Theo_Doi_Tuong_Lai'!$AA$2:$AA$1000, '2_Nhat_Ky_Theo_Doi_Tuong_Lai'!$B$2:$B$1000, A26, '2_Nhat_Ky_Theo_Doi_Tuong_Lai'!$AF$2:$AF$1000, "THUA")), IF(E26&gt;0, 5.0, 0))</f>
        <v/>
      </c>
      <c r="M26">
        <f>IF(D26&gt;0, (H26*I26)+((1-H26)*J26), 0)</f>
        <v/>
      </c>
      <c r="N26">
        <f>IFERROR(AVERAGEIFS('2_Nhat_Ky_Theo_Doi_Tuong_Lai'!$AB$2:$AB$1000, '2_Nhat_Ky_Theo_Doi_Tuong_Lai'!$B$2:$B$1000, A26, '2_Nhat_Ky_Theo_Doi_Tuong_Lai'!$AF$2:$AF$1000, "&lt;&gt;ĐANG CHỜ"), 0)</f>
        <v/>
      </c>
      <c r="O26">
        <f>IF(D26=0, "⏳ Đang chờ T+1 -&gt; T+3", IF(AND(M26&gt;=0.015, L26&gt;=1.5), "🏆 CHÉN THÁNH (Giải ngân Lớn)", IF(M26&gt;0, "🟢 KỲ VỌNG DƯƠNG (Có Lợi Thế)", "🔴 KỲ VỌNG ÂM (Tạm Ngưng)")))</f>
        <v/>
      </c>
    </row>
    <row r="27">
      <c r="A27" t="inlineStr">
        <is>
          <t>ALGO_26</t>
        </is>
      </c>
      <c r="B27" t="inlineStr">
        <is>
          <t>🔇 BỘ 26: CẠN KIỆT NGUỒN CUNG TRƯỚC GIỜ NỔ (VSA NO-SUPPLY TEST)</t>
        </is>
      </c>
      <c r="C27">
        <f>COUNTIF('2_Nhat_Ky_Theo_Doi_Tuong_Lai'!$B$2:$B$1000, A27)</f>
        <v/>
      </c>
      <c r="D27">
        <f>E27+F27</f>
        <v/>
      </c>
      <c r="E27">
        <f>COUNTIFS('2_Nhat_Ky_Theo_Doi_Tuong_Lai'!$B$2:$B$1000, A27, '2_Nhat_Ky_Theo_Doi_Tuong_Lai'!$AF$2:$AF$1000, "THẮNG")</f>
        <v/>
      </c>
      <c r="F27">
        <f>COUNTIFS('2_Nhat_Ky_Theo_Doi_Tuong_Lai'!$B$2:$B$1000, A27, '2_Nhat_Ky_Theo_Doi_Tuong_Lai'!$AF$2:$AF$1000, "THUA")</f>
        <v/>
      </c>
      <c r="G27">
        <f>IFERROR(COUNTIFS('2_Nhat_Ky_Theo_Doi_Tuong_Lai'!$B$2:$B$1000, A27, '2_Nhat_Ky_Theo_Doi_Tuong_Lai'!$AE$2:$AE$1000, "THẮNG")/COUNTIFS('2_Nhat_Ky_Theo_Doi_Tuong_Lai'!$B$2:$B$1000, A27, '2_Nhat_Ky_Theo_Doi_Tuong_Lai'!$AE$2:$AE$1000, "&lt;&gt;CHỜ T+3"), 0)</f>
        <v/>
      </c>
      <c r="H27">
        <f>IF(D27&gt;0, E27/D27, 0)</f>
        <v/>
      </c>
      <c r="I27">
        <f>IFERROR(AVERAGEIFS('2_Nhat_Ky_Theo_Doi_Tuong_Lai'!$AA$2:$AA$1000, '2_Nhat_Ky_Theo_Doi_Tuong_Lai'!$B$2:$B$1000, A27, '2_Nhat_Ky_Theo_Doi_Tuong_Lai'!$AF$2:$AF$1000, "THẮNG"), 0)</f>
        <v/>
      </c>
      <c r="J27">
        <f>IFERROR(AVERAGEIFS('2_Nhat_Ky_Theo_Doi_Tuong_Lai'!$AA$2:$AA$1000, '2_Nhat_Ky_Theo_Doi_Tuong_Lai'!$B$2:$B$1000, A27, '2_Nhat_Ky_Theo_Doi_Tuong_Lai'!$AF$2:$AF$1000, "THUA"), 0)</f>
        <v/>
      </c>
      <c r="K27">
        <f>IF(AND(F27&gt;0, ABS(J27)&gt;0), I27/ABS(J27), IF(E27&gt;0, 5.0, 0))</f>
        <v/>
      </c>
      <c r="L27">
        <f>IF(ABS(SUMIFS('2_Nhat_Ky_Theo_Doi_Tuong_Lai'!$AA$2:$AA$1000, '2_Nhat_Ky_Theo_Doi_Tuong_Lai'!$B$2:$B$1000, A27, '2_Nhat_Ky_Theo_Doi_Tuong_Lai'!$AF$2:$AF$1000, "THUA"))&gt;0, SUMIFS('2_Nhat_Ky_Theo_Doi_Tuong_Lai'!$AA$2:$AA$1000, '2_Nhat_Ky_Theo_Doi_Tuong_Lai'!$B$2:$B$1000, A27, '2_Nhat_Ky_Theo_Doi_Tuong_Lai'!$AF$2:$AF$1000, "THẮNG")/ABS(SUMIFS('2_Nhat_Ky_Theo_Doi_Tuong_Lai'!$AA$2:$AA$1000, '2_Nhat_Ky_Theo_Doi_Tuong_Lai'!$B$2:$B$1000, A27, '2_Nhat_Ky_Theo_Doi_Tuong_Lai'!$AF$2:$AF$1000, "THUA")), IF(E27&gt;0, 5.0, 0))</f>
        <v/>
      </c>
      <c r="M27">
        <f>IF(D27&gt;0, (H27*I27)+((1-H27)*J27), 0)</f>
        <v/>
      </c>
      <c r="N27">
        <f>IFERROR(AVERAGEIFS('2_Nhat_Ky_Theo_Doi_Tuong_Lai'!$AB$2:$AB$1000, '2_Nhat_Ky_Theo_Doi_Tuong_Lai'!$B$2:$B$1000, A27, '2_Nhat_Ky_Theo_Doi_Tuong_Lai'!$AF$2:$AF$1000, "&lt;&gt;ĐANG CHỜ"), 0)</f>
        <v/>
      </c>
      <c r="O27">
        <f>IF(D27=0, "⏳ Đang chờ T+1 -&gt; T+3", IF(AND(M27&gt;=0.015, L27&gt;=1.5), "🏆 CHÉN THÁNH (Giải ngân Lớn)", IF(M27&gt;0, "🟢 KỲ VỌNG DƯƠNG (Có Lợi Thế)", "🔴 KỲ VỌNG ÂM (Tạm Ngưng)")))</f>
        <v/>
      </c>
    </row>
    <row r="28">
      <c r="A28" t="inlineStr">
        <is>
          <t>ALGO_27</t>
        </is>
      </c>
      <c r="B28" t="inlineStr">
        <is>
          <t>💰 BỘ 27: ĐỊNH GIÁ HỢP LÝ P/E &amp; ROE CAO HÚT TIỀN (GARP VALUE)</t>
        </is>
      </c>
      <c r="C28">
        <f>COUNTIF('2_Nhat_Ky_Theo_Doi_Tuong_Lai'!$B$2:$B$1000, A28)</f>
        <v/>
      </c>
      <c r="D28">
        <f>E28+F28</f>
        <v/>
      </c>
      <c r="E28">
        <f>COUNTIFS('2_Nhat_Ky_Theo_Doi_Tuong_Lai'!$B$2:$B$1000, A28, '2_Nhat_Ky_Theo_Doi_Tuong_Lai'!$AF$2:$AF$1000, "THẮNG")</f>
        <v/>
      </c>
      <c r="F28">
        <f>COUNTIFS('2_Nhat_Ky_Theo_Doi_Tuong_Lai'!$B$2:$B$1000, A28, '2_Nhat_Ky_Theo_Doi_Tuong_Lai'!$AF$2:$AF$1000, "THUA")</f>
        <v/>
      </c>
      <c r="G28">
        <f>IFERROR(COUNTIFS('2_Nhat_Ky_Theo_Doi_Tuong_Lai'!$B$2:$B$1000, A28, '2_Nhat_Ky_Theo_Doi_Tuong_Lai'!$AE$2:$AE$1000, "THẮNG")/COUNTIFS('2_Nhat_Ky_Theo_Doi_Tuong_Lai'!$B$2:$B$1000, A28, '2_Nhat_Ky_Theo_Doi_Tuong_Lai'!$AE$2:$AE$1000, "&lt;&gt;CHỜ T+3"), 0)</f>
        <v/>
      </c>
      <c r="H28">
        <f>IF(D28&gt;0, E28/D28, 0)</f>
        <v/>
      </c>
      <c r="I28">
        <f>IFERROR(AVERAGEIFS('2_Nhat_Ky_Theo_Doi_Tuong_Lai'!$AA$2:$AA$1000, '2_Nhat_Ky_Theo_Doi_Tuong_Lai'!$B$2:$B$1000, A28, '2_Nhat_Ky_Theo_Doi_Tuong_Lai'!$AF$2:$AF$1000, "THẮNG"), 0)</f>
        <v/>
      </c>
      <c r="J28">
        <f>IFERROR(AVERAGEIFS('2_Nhat_Ky_Theo_Doi_Tuong_Lai'!$AA$2:$AA$1000, '2_Nhat_Ky_Theo_Doi_Tuong_Lai'!$B$2:$B$1000, A28, '2_Nhat_Ky_Theo_Doi_Tuong_Lai'!$AF$2:$AF$1000, "THUA"), 0)</f>
        <v/>
      </c>
      <c r="K28">
        <f>IF(AND(F28&gt;0, ABS(J28)&gt;0), I28/ABS(J28), IF(E28&gt;0, 5.0, 0))</f>
        <v/>
      </c>
      <c r="L28">
        <f>IF(ABS(SUMIFS('2_Nhat_Ky_Theo_Doi_Tuong_Lai'!$AA$2:$AA$1000, '2_Nhat_Ky_Theo_Doi_Tuong_Lai'!$B$2:$B$1000, A28, '2_Nhat_Ky_Theo_Doi_Tuong_Lai'!$AF$2:$AF$1000, "THUA"))&gt;0, SUMIFS('2_Nhat_Ky_Theo_Doi_Tuong_Lai'!$AA$2:$AA$1000, '2_Nhat_Ky_Theo_Doi_Tuong_Lai'!$B$2:$B$1000, A28, '2_Nhat_Ky_Theo_Doi_Tuong_Lai'!$AF$2:$AF$1000, "THẮNG")/ABS(SUMIFS('2_Nhat_Ky_Theo_Doi_Tuong_Lai'!$AA$2:$AA$1000, '2_Nhat_Ky_Theo_Doi_Tuong_Lai'!$B$2:$B$1000, A28, '2_Nhat_Ky_Theo_Doi_Tuong_Lai'!$AF$2:$AF$1000, "THUA")), IF(E28&gt;0, 5.0, 0))</f>
        <v/>
      </c>
      <c r="M28">
        <f>IF(D28&gt;0, (H28*I28)+((1-H28)*J28), 0)</f>
        <v/>
      </c>
      <c r="N28">
        <f>IFERROR(AVERAGEIFS('2_Nhat_Ky_Theo_Doi_Tuong_Lai'!$AB$2:$AB$1000, '2_Nhat_Ky_Theo_Doi_Tuong_Lai'!$B$2:$B$1000, A28, '2_Nhat_Ky_Theo_Doi_Tuong_Lai'!$AF$2:$AF$1000, "&lt;&gt;ĐANG CHỜ"), 0)</f>
        <v/>
      </c>
      <c r="O28">
        <f>IF(D28=0, "⏳ Đang chờ T+1 -&gt; T+3", IF(AND(M28&gt;=0.015, L28&gt;=1.5), "🏆 CHÉN THÁNH (Giải ngân Lớn)", IF(M28&gt;0, "🟢 KỲ VỌNG DƯƠNG (Có Lợi Thế)", "🔴 KỲ VỌNG ÂM (Tạm Ngưng)")))</f>
        <v/>
      </c>
    </row>
    <row r="29">
      <c r="A29" t="inlineStr">
        <is>
          <t>ALGO_28</t>
        </is>
      </c>
      <c r="B29" t="inlineStr">
        <is>
          <t>🏛️ BỘ 28: TRỤ CỘT VỐN HÓA LỚN DẪN DẮT CHỈ SỐ (BLUECHIP PILLAR)</t>
        </is>
      </c>
      <c r="C29">
        <f>COUNTIF('2_Nhat_Ky_Theo_Doi_Tuong_Lai'!$B$2:$B$1000, A29)</f>
        <v/>
      </c>
      <c r="D29">
        <f>E29+F29</f>
        <v/>
      </c>
      <c r="E29">
        <f>COUNTIFS('2_Nhat_Ky_Theo_Doi_Tuong_Lai'!$B$2:$B$1000, A29, '2_Nhat_Ky_Theo_Doi_Tuong_Lai'!$AF$2:$AF$1000, "THẮNG")</f>
        <v/>
      </c>
      <c r="F29">
        <f>COUNTIFS('2_Nhat_Ky_Theo_Doi_Tuong_Lai'!$B$2:$B$1000, A29, '2_Nhat_Ky_Theo_Doi_Tuong_Lai'!$AF$2:$AF$1000, "THUA")</f>
        <v/>
      </c>
      <c r="G29">
        <f>IFERROR(COUNTIFS('2_Nhat_Ky_Theo_Doi_Tuong_Lai'!$B$2:$B$1000, A29, '2_Nhat_Ky_Theo_Doi_Tuong_Lai'!$AE$2:$AE$1000, "THẮNG")/COUNTIFS('2_Nhat_Ky_Theo_Doi_Tuong_Lai'!$B$2:$B$1000, A29, '2_Nhat_Ky_Theo_Doi_Tuong_Lai'!$AE$2:$AE$1000, "&lt;&gt;CHỜ T+3"), 0)</f>
        <v/>
      </c>
      <c r="H29">
        <f>IF(D29&gt;0, E29/D29, 0)</f>
        <v/>
      </c>
      <c r="I29">
        <f>IFERROR(AVERAGEIFS('2_Nhat_Ky_Theo_Doi_Tuong_Lai'!$AA$2:$AA$1000, '2_Nhat_Ky_Theo_Doi_Tuong_Lai'!$B$2:$B$1000, A29, '2_Nhat_Ky_Theo_Doi_Tuong_Lai'!$AF$2:$AF$1000, "THẮNG"), 0)</f>
        <v/>
      </c>
      <c r="J29">
        <f>IFERROR(AVERAGEIFS('2_Nhat_Ky_Theo_Doi_Tuong_Lai'!$AA$2:$AA$1000, '2_Nhat_Ky_Theo_Doi_Tuong_Lai'!$B$2:$B$1000, A29, '2_Nhat_Ky_Theo_Doi_Tuong_Lai'!$AF$2:$AF$1000, "THUA"), 0)</f>
        <v/>
      </c>
      <c r="K29">
        <f>IF(AND(F29&gt;0, ABS(J29)&gt;0), I29/ABS(J29), IF(E29&gt;0, 5.0, 0))</f>
        <v/>
      </c>
      <c r="L29">
        <f>IF(ABS(SUMIFS('2_Nhat_Ky_Theo_Doi_Tuong_Lai'!$AA$2:$AA$1000, '2_Nhat_Ky_Theo_Doi_Tuong_Lai'!$B$2:$B$1000, A29, '2_Nhat_Ky_Theo_Doi_Tuong_Lai'!$AF$2:$AF$1000, "THUA"))&gt;0, SUMIFS('2_Nhat_Ky_Theo_Doi_Tuong_Lai'!$AA$2:$AA$1000, '2_Nhat_Ky_Theo_Doi_Tuong_Lai'!$B$2:$B$1000, A29, '2_Nhat_Ky_Theo_Doi_Tuong_Lai'!$AF$2:$AF$1000, "THẮNG")/ABS(SUMIFS('2_Nhat_Ky_Theo_Doi_Tuong_Lai'!$AA$2:$AA$1000, '2_Nhat_Ky_Theo_Doi_Tuong_Lai'!$B$2:$B$1000, A29, '2_Nhat_Ky_Theo_Doi_Tuong_Lai'!$AF$2:$AF$1000, "THUA")), IF(E29&gt;0, 5.0, 0))</f>
        <v/>
      </c>
      <c r="M29">
        <f>IF(D29&gt;0, (H29*I29)+((1-H29)*J29), 0)</f>
        <v/>
      </c>
      <c r="N29">
        <f>IFERROR(AVERAGEIFS('2_Nhat_Ky_Theo_Doi_Tuong_Lai'!$AB$2:$AB$1000, '2_Nhat_Ky_Theo_Doi_Tuong_Lai'!$B$2:$B$1000, A29, '2_Nhat_Ky_Theo_Doi_Tuong_Lai'!$AF$2:$AF$1000, "&lt;&gt;ĐANG CHỜ"), 0)</f>
        <v/>
      </c>
      <c r="O29">
        <f>IF(D29=0, "⏳ Đang chờ T+1 -&gt; T+3", IF(AND(M29&gt;=0.015, L29&gt;=1.5), "🏆 CHÉN THÁNH (Giải ngân Lớn)", IF(M29&gt;0, "🟢 KỲ VỌNG DƯƠNG (Có Lợi Thế)", "🔴 KỲ VỌNG ÂM (Tạm Ngưng)")))</f>
        <v/>
      </c>
    </row>
    <row r="30">
      <c r="A30" t="inlineStr">
        <is>
          <t>ALGO_29</t>
        </is>
      </c>
      <c r="B30" t="inlineStr">
        <is>
          <t>🧭 BỘ 29: ĐỒNG THUẬN ĐA KHUNG 1D-1W-1M-3M (MTF SYNERGY)</t>
        </is>
      </c>
      <c r="C30">
        <f>COUNTIF('2_Nhat_Ky_Theo_Doi_Tuong_Lai'!$B$2:$B$1000, A30)</f>
        <v/>
      </c>
      <c r="D30">
        <f>E30+F30</f>
        <v/>
      </c>
      <c r="E30">
        <f>COUNTIFS('2_Nhat_Ky_Theo_Doi_Tuong_Lai'!$B$2:$B$1000, A30, '2_Nhat_Ky_Theo_Doi_Tuong_Lai'!$AF$2:$AF$1000, "THẮNG")</f>
        <v/>
      </c>
      <c r="F30">
        <f>COUNTIFS('2_Nhat_Ky_Theo_Doi_Tuong_Lai'!$B$2:$B$1000, A30, '2_Nhat_Ky_Theo_Doi_Tuong_Lai'!$AF$2:$AF$1000, "THUA")</f>
        <v/>
      </c>
      <c r="G30">
        <f>IFERROR(COUNTIFS('2_Nhat_Ky_Theo_Doi_Tuong_Lai'!$B$2:$B$1000, A30, '2_Nhat_Ky_Theo_Doi_Tuong_Lai'!$AE$2:$AE$1000, "THẮNG")/COUNTIFS('2_Nhat_Ky_Theo_Doi_Tuong_Lai'!$B$2:$B$1000, A30, '2_Nhat_Ky_Theo_Doi_Tuong_Lai'!$AE$2:$AE$1000, "&lt;&gt;CHỜ T+3"), 0)</f>
        <v/>
      </c>
      <c r="H30">
        <f>IF(D30&gt;0, E30/D30, 0)</f>
        <v/>
      </c>
      <c r="I30">
        <f>IFERROR(AVERAGEIFS('2_Nhat_Ky_Theo_Doi_Tuong_Lai'!$AA$2:$AA$1000, '2_Nhat_Ky_Theo_Doi_Tuong_Lai'!$B$2:$B$1000, A30, '2_Nhat_Ky_Theo_Doi_Tuong_Lai'!$AF$2:$AF$1000, "THẮNG"), 0)</f>
        <v/>
      </c>
      <c r="J30">
        <f>IFERROR(AVERAGEIFS('2_Nhat_Ky_Theo_Doi_Tuong_Lai'!$AA$2:$AA$1000, '2_Nhat_Ky_Theo_Doi_Tuong_Lai'!$B$2:$B$1000, A30, '2_Nhat_Ky_Theo_Doi_Tuong_Lai'!$AF$2:$AF$1000, "THUA"), 0)</f>
        <v/>
      </c>
      <c r="K30">
        <f>IF(AND(F30&gt;0, ABS(J30)&gt;0), I30/ABS(J30), IF(E30&gt;0, 5.0, 0))</f>
        <v/>
      </c>
      <c r="L30">
        <f>IF(ABS(SUMIFS('2_Nhat_Ky_Theo_Doi_Tuong_Lai'!$AA$2:$AA$1000, '2_Nhat_Ky_Theo_Doi_Tuong_Lai'!$B$2:$B$1000, A30, '2_Nhat_Ky_Theo_Doi_Tuong_Lai'!$AF$2:$AF$1000, "THUA"))&gt;0, SUMIFS('2_Nhat_Ky_Theo_Doi_Tuong_Lai'!$AA$2:$AA$1000, '2_Nhat_Ky_Theo_Doi_Tuong_Lai'!$B$2:$B$1000, A30, '2_Nhat_Ky_Theo_Doi_Tuong_Lai'!$AF$2:$AF$1000, "THẮNG")/ABS(SUMIFS('2_Nhat_Ky_Theo_Doi_Tuong_Lai'!$AA$2:$AA$1000, '2_Nhat_Ky_Theo_Doi_Tuong_Lai'!$B$2:$B$1000, A30, '2_Nhat_Ky_Theo_Doi_Tuong_Lai'!$AF$2:$AF$1000, "THUA")), IF(E30&gt;0, 5.0, 0))</f>
        <v/>
      </c>
      <c r="M30">
        <f>IF(D30&gt;0, (H30*I30)+((1-H30)*J30), 0)</f>
        <v/>
      </c>
      <c r="N30">
        <f>IFERROR(AVERAGEIFS('2_Nhat_Ky_Theo_Doi_Tuong_Lai'!$AB$2:$AB$1000, '2_Nhat_Ky_Theo_Doi_Tuong_Lai'!$B$2:$B$1000, A30, '2_Nhat_Ky_Theo_Doi_Tuong_Lai'!$AF$2:$AF$1000, "&lt;&gt;ĐANG CHỜ"), 0)</f>
        <v/>
      </c>
      <c r="O30">
        <f>IF(D30=0, "⏳ Đang chờ T+1 -&gt; T+3", IF(AND(M30&gt;=0.015, L30&gt;=1.5), "🏆 CHÉN THÁNH (Giải ngân Lớn)", IF(M30&gt;0, "🟢 KỲ VỌNG DƯƠNG (Có Lợi Thế)", "🔴 KỲ VỌNG ÂM (Tạm Ngưng)")))</f>
        <v/>
      </c>
    </row>
    <row r="31">
      <c r="A31" t="inlineStr">
        <is>
          <t>ALGO_30</t>
        </is>
      </c>
      <c r="B31" t="inlineStr">
        <is>
          <t>🌟 BỘ 30: ĐIỂM HỘI TỤ SIÊU ĐẲNG ĐA THUẬT TOÁN (MASTER CONFLUENCE)</t>
        </is>
      </c>
      <c r="C31">
        <f>COUNTIF('2_Nhat_Ky_Theo_Doi_Tuong_Lai'!$B$2:$B$1000, A31)</f>
        <v/>
      </c>
      <c r="D31">
        <f>E31+F31</f>
        <v/>
      </c>
      <c r="E31">
        <f>COUNTIFS('2_Nhat_Ky_Theo_Doi_Tuong_Lai'!$B$2:$B$1000, A31, '2_Nhat_Ky_Theo_Doi_Tuong_Lai'!$AF$2:$AF$1000, "THẮNG")</f>
        <v/>
      </c>
      <c r="F31">
        <f>COUNTIFS('2_Nhat_Ky_Theo_Doi_Tuong_Lai'!$B$2:$B$1000, A31, '2_Nhat_Ky_Theo_Doi_Tuong_Lai'!$AF$2:$AF$1000, "THUA")</f>
        <v/>
      </c>
      <c r="G31">
        <f>IFERROR(COUNTIFS('2_Nhat_Ky_Theo_Doi_Tuong_Lai'!$B$2:$B$1000, A31, '2_Nhat_Ky_Theo_Doi_Tuong_Lai'!$AE$2:$AE$1000, "THẮNG")/COUNTIFS('2_Nhat_Ky_Theo_Doi_Tuong_Lai'!$B$2:$B$1000, A31, '2_Nhat_Ky_Theo_Doi_Tuong_Lai'!$AE$2:$AE$1000, "&lt;&gt;CHỜ T+3"), 0)</f>
        <v/>
      </c>
      <c r="H31">
        <f>IF(D31&gt;0, E31/D31, 0)</f>
        <v/>
      </c>
      <c r="I31">
        <f>IFERROR(AVERAGEIFS('2_Nhat_Ky_Theo_Doi_Tuong_Lai'!$AA$2:$AA$1000, '2_Nhat_Ky_Theo_Doi_Tuong_Lai'!$B$2:$B$1000, A31, '2_Nhat_Ky_Theo_Doi_Tuong_Lai'!$AF$2:$AF$1000, "THẮNG"), 0)</f>
        <v/>
      </c>
      <c r="J31">
        <f>IFERROR(AVERAGEIFS('2_Nhat_Ky_Theo_Doi_Tuong_Lai'!$AA$2:$AA$1000, '2_Nhat_Ky_Theo_Doi_Tuong_Lai'!$B$2:$B$1000, A31, '2_Nhat_Ky_Theo_Doi_Tuong_Lai'!$AF$2:$AF$1000, "THUA"), 0)</f>
        <v/>
      </c>
      <c r="K31">
        <f>IF(AND(F31&gt;0, ABS(J31)&gt;0), I31/ABS(J31), IF(E31&gt;0, 5.0, 0))</f>
        <v/>
      </c>
      <c r="L31">
        <f>IF(ABS(SUMIFS('2_Nhat_Ky_Theo_Doi_Tuong_Lai'!$AA$2:$AA$1000, '2_Nhat_Ky_Theo_Doi_Tuong_Lai'!$B$2:$B$1000, A31, '2_Nhat_Ky_Theo_Doi_Tuong_Lai'!$AF$2:$AF$1000, "THUA"))&gt;0, SUMIFS('2_Nhat_Ky_Theo_Doi_Tuong_Lai'!$AA$2:$AA$1000, '2_Nhat_Ky_Theo_Doi_Tuong_Lai'!$B$2:$B$1000, A31, '2_Nhat_Ky_Theo_Doi_Tuong_Lai'!$AF$2:$AF$1000, "THẮNG")/ABS(SUMIFS('2_Nhat_Ky_Theo_Doi_Tuong_Lai'!$AA$2:$AA$1000, '2_Nhat_Ky_Theo_Doi_Tuong_Lai'!$B$2:$B$1000, A31, '2_Nhat_Ky_Theo_Doi_Tuong_Lai'!$AF$2:$AF$1000, "THUA")), IF(E31&gt;0, 5.0, 0))</f>
        <v/>
      </c>
      <c r="M31">
        <f>IF(D31&gt;0, (H31*I31)+((1-H31)*J31), 0)</f>
        <v/>
      </c>
      <c r="N31">
        <f>IFERROR(AVERAGEIFS('2_Nhat_Ky_Theo_Doi_Tuong_Lai'!$AB$2:$AB$1000, '2_Nhat_Ky_Theo_Doi_Tuong_Lai'!$B$2:$B$1000, A31, '2_Nhat_Ky_Theo_Doi_Tuong_Lai'!$AF$2:$AF$1000, "&lt;&gt;ĐANG CHỜ"), 0)</f>
        <v/>
      </c>
      <c r="O31">
        <f>IF(D31=0, "⏳ Đang chờ T+1 -&gt; T+3", IF(AND(M31&gt;=0.015, L31&gt;=1.5), "🏆 CHÉN THÁNH (Giải ngân Lớn)", IF(M31&gt;0, "🟢 KỲ VỌNG DƯƠNG (Có Lợi Thế)", "🔴 KỲ VỌNG ÂM (Tạm Ngưng)")))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Báo</t>
        </is>
      </c>
      <c r="B1" t="inlineStr">
        <is>
          <t>Mã Bộ</t>
        </is>
      </c>
      <c r="C1" t="inlineStr">
        <is>
          <t>Tên Bộ Thuật Toán</t>
        </is>
      </c>
      <c r="D1" t="inlineStr">
        <is>
          <t>Hạng</t>
        </is>
      </c>
      <c r="E1" t="inlineStr">
        <is>
          <t>Mã CP</t>
        </is>
      </c>
      <c r="F1" t="inlineStr">
        <is>
          <t>Sàn</t>
        </is>
      </c>
      <c r="G1" t="inlineStr">
        <is>
          <t>Nhóm Ngành</t>
        </is>
      </c>
      <c r="H1" t="inlineStr">
        <is>
          <t>Giá Mua (T+0)</t>
        </is>
      </c>
      <c r="I1" t="inlineStr">
        <is>
          <t>VNINDEX (T+0)</t>
        </is>
      </c>
      <c r="J1" t="inlineStr">
        <is>
          <t>Điểm Algo</t>
        </is>
      </c>
      <c r="K1" t="inlineStr">
        <is>
          <t>RVOL (T+0)</t>
        </is>
      </c>
      <c r="L1" t="inlineStr">
        <is>
          <t>Mục Tiêu Động (ATR)</t>
        </is>
      </c>
      <c r="M1" t="inlineStr">
        <is>
          <t>Cắt Lỗ Động (ATR)</t>
        </is>
      </c>
      <c r="N1" t="inlineStr">
        <is>
          <t>Giá Hiện Tại</t>
        </is>
      </c>
      <c r="O1" t="inlineStr">
        <is>
          <t>VNINDEX Hiện Tại</t>
        </is>
      </c>
      <c r="P1" t="inlineStr">
        <is>
          <t>Số Phiên GD (T+)</t>
        </is>
      </c>
      <c r="Q1" t="inlineStr">
        <is>
          <t>Đỉnh Cao Nhất (MFE)</t>
        </is>
      </c>
      <c r="R1" t="inlineStr">
        <is>
          <t>Đáy Thấp Nhất (MAE)</t>
        </is>
      </c>
      <c r="S1" t="inlineStr">
        <is>
          <t>Giá T+3 (Hàng Về)</t>
        </is>
      </c>
      <c r="T1" t="inlineStr">
        <is>
          <t>Giá T+5 (1 Tuần)</t>
        </is>
      </c>
      <c r="U1" t="inlineStr">
        <is>
          <t>Giá T+10 (2 Tuần)</t>
        </is>
      </c>
      <c r="V1" t="inlineStr">
        <is>
          <t>Giá T+20 (1 Tháng)</t>
        </is>
      </c>
      <c r="W1" t="inlineStr">
        <is>
          <t>Giá Chốt Lệnh (Khóa)</t>
        </is>
      </c>
      <c r="X1" t="inlineStr">
        <is>
          <t>Trạng Thái Lệnh</t>
        </is>
      </c>
      <c r="Y1" t="inlineStr">
        <is>
          <t>% Lãi/Lỗ T+3 (Ròng -0.4% phí)</t>
        </is>
      </c>
      <c r="Z1" t="inlineStr">
        <is>
          <t>% Lãi/Lỗ T+5 (Ròng -0.4% phí)</t>
        </is>
      </c>
      <c r="AA1" t="inlineStr">
        <is>
          <t>% Lãi/Lỗ Thực Tế (Sau Phí)</t>
        </is>
      </c>
      <c r="AB1" t="inlineStr">
        <is>
          <t>% Alpha vs VNINDEX</t>
        </is>
      </c>
      <c r="AC1" t="inlineStr">
        <is>
          <t>% Đỉnh MFE (Lãi Tối Đa)</t>
        </is>
      </c>
      <c r="AD1" t="inlineStr">
        <is>
          <t>% Đáy MAE (Sụt Giảm Tối Đa)</t>
        </is>
      </c>
      <c r="AE1" t="inlineStr">
        <is>
          <t>Kết Quả T+3 (Hàng Về)</t>
        </is>
      </c>
      <c r="AF1" t="inlineStr">
        <is>
          <t>Kết Quả Cuối Cùng</t>
        </is>
      </c>
      <c r="AG1" t="inlineStr">
        <is>
          <t>Link Ảnh Nến Cloud (T+0)</t>
        </is>
      </c>
      <c r="AH1" t="inlineStr">
        <is>
          <t>Ảnh Đồ Thị Nến Lúc Lọc (T+0)</t>
        </is>
      </c>
    </row>
    <row r="2" ht="95" customHeight="1">
      <c r="A2" t="inlineStr">
        <is>
          <t>2026-10-19</t>
        </is>
      </c>
      <c r="B2" t="inlineStr">
        <is>
          <t>ALGO_01</t>
        </is>
      </c>
      <c r="C2" t="inlineStr">
        <is>
          <t>🔥 BỘ 01: BÙNG NỔ DÒNG TIỀN &amp; VƯỢT NỀN (CANSLIM BREAKOUT)</t>
        </is>
      </c>
      <c r="D2" t="inlineStr">
        <is>
          <t>#1</t>
        </is>
      </c>
      <c r="E2" t="inlineStr">
        <is>
          <t>VLB</t>
        </is>
      </c>
      <c r="F2" t="inlineStr">
        <is>
          <t>UPCOM</t>
        </is>
      </c>
      <c r="G2" t="inlineStr">
        <is>
          <t>Khai khoáng &amp; VLXD</t>
        </is>
      </c>
      <c r="H2" t="n">
        <v>49.4</v>
      </c>
      <c r="I2" t="n">
        <v>1689.84</v>
      </c>
      <c r="J2" t="n">
        <v>90.47</v>
      </c>
      <c r="K2" t="n">
        <v>8.51</v>
      </c>
      <c r="L2" t="n">
        <v>52.92</v>
      </c>
      <c r="M2" t="n">
        <v>47.8</v>
      </c>
      <c r="N2" t="n">
        <v>49.3</v>
      </c>
      <c r="O2" t="n">
        <v>1689.62</v>
      </c>
      <c r="P2" t="n">
        <v>1</v>
      </c>
      <c r="Q2" t="n">
        <v>49.8</v>
      </c>
      <c r="R2" t="n">
        <v>47.8</v>
      </c>
      <c r="S2" t="inlineStr"/>
      <c r="T2" t="inlineStr"/>
      <c r="U2" t="inlineStr"/>
      <c r="V2" t="inlineStr"/>
      <c r="W2" t="inlineStr"/>
      <c r="X2" t="inlineStr">
        <is>
          <t>⏳ Chờ hàng về (T+1)</t>
        </is>
      </c>
      <c r="Y2">
        <f>IF(ISNUMBER(S2), ((S2-H2)/H2)-0.004, "")</f>
        <v/>
      </c>
      <c r="Z2">
        <f>IF(ISNUMBER(T2), ((T2-H2)/H2)-0.004, "")</f>
        <v/>
      </c>
      <c r="AA2">
        <f>IF(ISNUMBER(W2), ((W2-H2)/H2)-0.004, IF(P2&gt;0, ((N2-H2)/H2)-0.004, 0))</f>
        <v/>
      </c>
      <c r="AB2">
        <f>IF(AND(ISNUMBER(I2), I2&gt;0, ISNUMBER(O2), O2&gt;0), AA2-((O2-I2)/I2), AA2)</f>
        <v/>
      </c>
      <c r="AC2">
        <f>IF(ISNUMBER(Q2), (Q2-H2)/H2, 0)</f>
        <v/>
      </c>
      <c r="AD2">
        <f>IF(ISNUMBER(R2), (R2-H2)/H2, 0)</f>
        <v/>
      </c>
      <c r="AE2">
        <f>IF(ISNUMBER(Y2), IF(Y2&gt;0, "THẮNG", "THUA"), "CHỜ T+3")</f>
        <v/>
      </c>
      <c r="AF2">
        <f>IF(AND(P2=0, N2=H2, NOT(ISNUMBER(W2))), "ĐANG CHỜ", IF(AA2&gt;0, "THẮNG", "THUA"))</f>
        <v/>
      </c>
      <c r="AG2" t="inlineStr">
        <is>
          <t>https://quickchart.io/chart/render/zf-71f1a2c5-d194-4c34-b775-0ddbe74410d9</t>
        </is>
      </c>
      <c r="AH2">
        <f>IF(AG2&lt;&gt;"", IMAGE(AG2, 1), "Chưa có ảnh")</f>
        <v/>
      </c>
    </row>
    <row r="3" ht="95" customHeight="1">
      <c r="A3" t="inlineStr">
        <is>
          <t>2026-10-19</t>
        </is>
      </c>
      <c r="B3" t="inlineStr">
        <is>
          <t>ALGO_01</t>
        </is>
      </c>
      <c r="C3" t="inlineStr">
        <is>
          <t>🔥 BỘ 01: BÙNG NỔ DÒNG TIỀN &amp; VƯỢT NỀN (CANSLIM BREAKOUT)</t>
        </is>
      </c>
      <c r="D3" t="inlineStr">
        <is>
          <t>#2</t>
        </is>
      </c>
      <c r="E3" t="inlineStr">
        <is>
          <t>PCB</t>
        </is>
      </c>
      <c r="F3" t="inlineStr">
        <is>
          <t>UPCOM</t>
        </is>
      </c>
      <c r="G3" t="inlineStr">
        <is>
          <t>Ngân hàng</t>
        </is>
      </c>
      <c r="H3" t="n">
        <v>9.5</v>
      </c>
      <c r="I3" t="n">
        <v>1689.84</v>
      </c>
      <c r="J3" t="n">
        <v>68.26000000000001</v>
      </c>
      <c r="K3" t="n">
        <v>2.33</v>
      </c>
      <c r="L3" t="n">
        <v>10.86</v>
      </c>
      <c r="M3" t="n">
        <v>8.880000000000001</v>
      </c>
      <c r="N3" t="n">
        <v>9.4</v>
      </c>
      <c r="O3" t="n">
        <v>1689.62</v>
      </c>
      <c r="P3" t="n">
        <v>1</v>
      </c>
      <c r="Q3" t="n">
        <v>9.699999999999999</v>
      </c>
      <c r="R3" t="n">
        <v>9</v>
      </c>
      <c r="S3" t="inlineStr"/>
      <c r="T3" t="inlineStr"/>
      <c r="U3" t="inlineStr"/>
      <c r="V3" t="inlineStr"/>
      <c r="W3" t="inlineStr"/>
      <c r="X3" t="inlineStr">
        <is>
          <t>⏳ Chờ hàng về (T+1)</t>
        </is>
      </c>
      <c r="Y3">
        <f>IF(ISNUMBER(S3), ((S3-H3)/H3)-0.004, "")</f>
        <v/>
      </c>
      <c r="Z3">
        <f>IF(ISNUMBER(T3), ((T3-H3)/H3)-0.004, "")</f>
        <v/>
      </c>
      <c r="AA3">
        <f>IF(ISNUMBER(W3), ((W3-H3)/H3)-0.004, IF(P3&gt;0, ((N3-H3)/H3)-0.004, 0))</f>
        <v/>
      </c>
      <c r="AB3">
        <f>IF(AND(ISNUMBER(I3), I3&gt;0, ISNUMBER(O3), O3&gt;0), AA3-((O3-I3)/I3), AA3)</f>
        <v/>
      </c>
      <c r="AC3">
        <f>IF(ISNUMBER(Q3), (Q3-H3)/H3, 0)</f>
        <v/>
      </c>
      <c r="AD3">
        <f>IF(ISNUMBER(R3), (R3-H3)/H3, 0)</f>
        <v/>
      </c>
      <c r="AE3">
        <f>IF(ISNUMBER(Y3), IF(Y3&gt;0, "THẮNG", "THUA"), "CHỜ T+3")</f>
        <v/>
      </c>
      <c r="AF3">
        <f>IF(AND(P3=0, N3=H3, NOT(ISNUMBER(W3))), "ĐANG CHỜ", IF(AA3&gt;0, "THẮNG", "THUA"))</f>
        <v/>
      </c>
      <c r="AG3" t="inlineStr">
        <is>
          <t>https://quickchart.io/chart/render/zf-4cd6ac07-54c7-47d5-849f-3946e7c29e24</t>
        </is>
      </c>
      <c r="AH3">
        <f>IF(AG3&lt;&gt;"", IMAGE(AG3, 1), "Chưa có ảnh")</f>
        <v/>
      </c>
    </row>
    <row r="4" ht="95" customHeight="1">
      <c r="A4" t="inlineStr">
        <is>
          <t>2026-10-19</t>
        </is>
      </c>
      <c r="B4" t="inlineStr">
        <is>
          <t>ALGO_01</t>
        </is>
      </c>
      <c r="C4" t="inlineStr">
        <is>
          <t>🔥 BỘ 01: BÙNG NỔ DÒNG TIỀN &amp; VƯỢT NỀN (CANSLIM BREAKOUT)</t>
        </is>
      </c>
      <c r="D4" t="inlineStr">
        <is>
          <t>#3</t>
        </is>
      </c>
      <c r="E4" t="inlineStr">
        <is>
          <t>FRT</t>
        </is>
      </c>
      <c r="F4" t="inlineStr">
        <is>
          <t>HOSE</t>
        </is>
      </c>
      <c r="G4" t="inlineStr">
        <is>
          <t>Bán lẻ &amp; Phân phối</t>
        </is>
      </c>
      <c r="H4" t="n">
        <v>146</v>
      </c>
      <c r="I4" t="n">
        <v>1689.84</v>
      </c>
      <c r="J4" t="n">
        <v>38.78</v>
      </c>
      <c r="K4" t="n">
        <v>1.76</v>
      </c>
      <c r="L4" t="n">
        <v>165.9</v>
      </c>
      <c r="M4" t="n">
        <v>136.95</v>
      </c>
      <c r="N4" t="n">
        <v>145.9</v>
      </c>
      <c r="O4" t="n">
        <v>1689.62</v>
      </c>
      <c r="P4" t="n">
        <v>1</v>
      </c>
      <c r="Q4" t="n">
        <v>146</v>
      </c>
      <c r="R4" t="n">
        <v>140</v>
      </c>
      <c r="S4" t="inlineStr"/>
      <c r="T4" t="inlineStr"/>
      <c r="U4" t="inlineStr"/>
      <c r="V4" t="inlineStr"/>
      <c r="W4" t="inlineStr"/>
      <c r="X4" t="inlineStr">
        <is>
          <t>⏳ Chờ hàng về (T+1)</t>
        </is>
      </c>
      <c r="Y4">
        <f>IF(ISNUMBER(S4), ((S4-H4)/H4)-0.004, "")</f>
        <v/>
      </c>
      <c r="Z4">
        <f>IF(ISNUMBER(T4), ((T4-H4)/H4)-0.004, "")</f>
        <v/>
      </c>
      <c r="AA4">
        <f>IF(ISNUMBER(W4), ((W4-H4)/H4)-0.004, IF(P4&gt;0, ((N4-H4)/H4)-0.004, 0))</f>
        <v/>
      </c>
      <c r="AB4">
        <f>IF(AND(ISNUMBER(I4), I4&gt;0, ISNUMBER(O4), O4&gt;0), AA4-((O4-I4)/I4), AA4)</f>
        <v/>
      </c>
      <c r="AC4">
        <f>IF(ISNUMBER(Q4), (Q4-H4)/H4, 0)</f>
        <v/>
      </c>
      <c r="AD4">
        <f>IF(ISNUMBER(R4), (R4-H4)/H4, 0)</f>
        <v/>
      </c>
      <c r="AE4">
        <f>IF(ISNUMBER(Y4), IF(Y4&gt;0, "THẮNG", "THUA"), "CHỜ T+3")</f>
        <v/>
      </c>
      <c r="AF4">
        <f>IF(AND(P4=0, N4=H4, NOT(ISNUMBER(W4))), "ĐANG CHỜ", IF(AA4&gt;0, "THẮNG", "THUA"))</f>
        <v/>
      </c>
      <c r="AG4" t="inlineStr">
        <is>
          <t>https://quickchart.io/chart/render/zf-11afd18c-418e-4b18-af9c-52de7623cf95</t>
        </is>
      </c>
      <c r="AH4">
        <f>IF(AG4&lt;&gt;"", IMAGE(AG4, 1), "Chưa có ảnh")</f>
        <v/>
      </c>
    </row>
    <row r="5" ht="95" customHeight="1">
      <c r="A5" t="inlineStr">
        <is>
          <t>2026-10-19</t>
        </is>
      </c>
      <c r="B5" t="inlineStr">
        <is>
          <t>ALGO_02</t>
        </is>
      </c>
      <c r="C5" t="inlineStr">
        <is>
          <t>🛡️ BỘ 02: GOM NỀN TÍCH LŨY SIẾT BIÊN ĐỘ VCP (SEPA ACCUMULATION)</t>
        </is>
      </c>
      <c r="D5" t="inlineStr">
        <is>
          <t>#1</t>
        </is>
      </c>
      <c r="E5" t="inlineStr">
        <is>
          <t>PET</t>
        </is>
      </c>
      <c r="F5" t="inlineStr">
        <is>
          <t>HOSE</t>
        </is>
      </c>
      <c r="G5" t="inlineStr">
        <is>
          <t>Dầu khí &amp; Năng lượng</t>
        </is>
      </c>
      <c r="H5" t="n">
        <v>50</v>
      </c>
      <c r="I5" t="n">
        <v>1689.84</v>
      </c>
      <c r="J5" t="n">
        <v>55.99</v>
      </c>
      <c r="K5" t="n">
        <v>0.85</v>
      </c>
      <c r="L5" t="n">
        <v>57.15</v>
      </c>
      <c r="M5" t="n">
        <v>46.75</v>
      </c>
      <c r="N5" t="n">
        <v>50</v>
      </c>
      <c r="O5" t="n">
        <v>1689.62</v>
      </c>
      <c r="P5" t="n">
        <v>1</v>
      </c>
      <c r="Q5" t="n">
        <v>51</v>
      </c>
      <c r="R5" t="n">
        <v>49.85</v>
      </c>
      <c r="S5" t="inlineStr"/>
      <c r="T5" t="inlineStr"/>
      <c r="U5" t="inlineStr"/>
      <c r="V5" t="inlineStr"/>
      <c r="W5" t="inlineStr"/>
      <c r="X5" t="inlineStr">
        <is>
          <t>⏳ Chờ hàng về (T+1)</t>
        </is>
      </c>
      <c r="Y5">
        <f>IF(ISNUMBER(S5), ((S5-H5)/H5)-0.004, "")</f>
        <v/>
      </c>
      <c r="Z5">
        <f>IF(ISNUMBER(T5), ((T5-H5)/H5)-0.004, "")</f>
        <v/>
      </c>
      <c r="AA5">
        <f>IF(ISNUMBER(W5), ((W5-H5)/H5)-0.004, IF(P5&gt;0, ((N5-H5)/H5)-0.004, 0))</f>
        <v/>
      </c>
      <c r="AB5">
        <f>IF(AND(ISNUMBER(I5), I5&gt;0, ISNUMBER(O5), O5&gt;0), AA5-((O5-I5)/I5), AA5)</f>
        <v/>
      </c>
      <c r="AC5">
        <f>IF(ISNUMBER(Q5), (Q5-H5)/H5, 0)</f>
        <v/>
      </c>
      <c r="AD5">
        <f>IF(ISNUMBER(R5), (R5-H5)/H5, 0)</f>
        <v/>
      </c>
      <c r="AE5">
        <f>IF(ISNUMBER(Y5), IF(Y5&gt;0, "THẮNG", "THUA"), "CHỜ T+3")</f>
        <v/>
      </c>
      <c r="AF5">
        <f>IF(AND(P5=0, N5=H5, NOT(ISNUMBER(W5))), "ĐANG CHỜ", IF(AA5&gt;0, "THẮNG", "THUA"))</f>
        <v/>
      </c>
      <c r="AG5" t="inlineStr">
        <is>
          <t>https://quickchart.io/chart/render/zf-88792a7b-eebc-4f47-8af7-f28e30ec74af</t>
        </is>
      </c>
      <c r="AH5">
        <f>IF(AG5&lt;&gt;"", IMAGE(AG5, 1), "Chưa có ảnh")</f>
        <v/>
      </c>
    </row>
    <row r="6" ht="95" customHeight="1">
      <c r="A6" t="inlineStr">
        <is>
          <t>2026-10-19</t>
        </is>
      </c>
      <c r="B6" t="inlineStr">
        <is>
          <t>ALGO_02</t>
        </is>
      </c>
      <c r="C6" t="inlineStr">
        <is>
          <t>🛡️ BỘ 02: GOM NỀN TÍCH LŨY SIẾT BIÊN ĐỘ VCP (SEPA ACCUMULATION)</t>
        </is>
      </c>
      <c r="D6" t="inlineStr">
        <is>
          <t>#2</t>
        </is>
      </c>
      <c r="E6" t="inlineStr">
        <is>
          <t>HSG</t>
        </is>
      </c>
      <c r="F6" t="inlineStr">
        <is>
          <t>HOSE</t>
        </is>
      </c>
      <c r="G6" t="inlineStr">
        <is>
          <t>Thép &amp; VLXD</t>
        </is>
      </c>
      <c r="H6" t="n">
        <v>10.45</v>
      </c>
      <c r="I6" t="n">
        <v>1689.84</v>
      </c>
      <c r="J6" t="n">
        <v>31.29</v>
      </c>
      <c r="K6" t="n">
        <v>0.79</v>
      </c>
      <c r="L6" t="n">
        <v>11.4</v>
      </c>
      <c r="M6" t="n">
        <v>10.02</v>
      </c>
      <c r="N6" t="n">
        <v>10.55</v>
      </c>
      <c r="O6" t="n">
        <v>1689.62</v>
      </c>
      <c r="P6" t="n">
        <v>1</v>
      </c>
      <c r="Q6" t="n">
        <v>10.55</v>
      </c>
      <c r="R6" t="n">
        <v>10.35</v>
      </c>
      <c r="S6" t="inlineStr"/>
      <c r="T6" t="inlineStr"/>
      <c r="U6" t="inlineStr"/>
      <c r="V6" t="inlineStr"/>
      <c r="W6" t="inlineStr"/>
      <c r="X6" t="inlineStr">
        <is>
          <t>⏳ Chờ hàng về (T+1)</t>
        </is>
      </c>
      <c r="Y6">
        <f>IF(ISNUMBER(S6), ((S6-H6)/H6)-0.004, "")</f>
        <v/>
      </c>
      <c r="Z6">
        <f>IF(ISNUMBER(T6), ((T6-H6)/H6)-0.004, "")</f>
        <v/>
      </c>
      <c r="AA6">
        <f>IF(ISNUMBER(W6), ((W6-H6)/H6)-0.004, IF(P6&gt;0, ((N6-H6)/H6)-0.004, 0))</f>
        <v/>
      </c>
      <c r="AB6">
        <f>IF(AND(ISNUMBER(I6), I6&gt;0, ISNUMBER(O6), O6&gt;0), AA6-((O6-I6)/I6), AA6)</f>
        <v/>
      </c>
      <c r="AC6">
        <f>IF(ISNUMBER(Q6), (Q6-H6)/H6, 0)</f>
        <v/>
      </c>
      <c r="AD6">
        <f>IF(ISNUMBER(R6), (R6-H6)/H6, 0)</f>
        <v/>
      </c>
      <c r="AE6">
        <f>IF(ISNUMBER(Y6), IF(Y6&gt;0, "THẮNG", "THUA"), "CHỜ T+3")</f>
        <v/>
      </c>
      <c r="AF6">
        <f>IF(AND(P6=0, N6=H6, NOT(ISNUMBER(W6))), "ĐANG CHỜ", IF(AA6&gt;0, "THẮNG", "THUA"))</f>
        <v/>
      </c>
      <c r="AG6" t="inlineStr">
        <is>
          <t>https://quickchart.io/chart/render/zf-302cb06a-387f-46ab-9c38-666439666377</t>
        </is>
      </c>
      <c r="AH6">
        <f>IF(AG6&lt;&gt;"", IMAGE(AG6, 1), "Chưa có ảnh")</f>
        <v/>
      </c>
    </row>
    <row r="7" ht="95" customHeight="1">
      <c r="A7" t="inlineStr">
        <is>
          <t>2026-10-19</t>
        </is>
      </c>
      <c r="B7" t="inlineStr">
        <is>
          <t>ALGO_02</t>
        </is>
      </c>
      <c r="C7" t="inlineStr">
        <is>
          <t>🛡️ BỘ 02: GOM NỀN TÍCH LŨY SIẾT BIÊN ĐỘ VCP (SEPA ACCUMULATION)</t>
        </is>
      </c>
      <c r="D7" t="inlineStr">
        <is>
          <t>#3</t>
        </is>
      </c>
      <c r="E7" t="inlineStr">
        <is>
          <t>TLG</t>
        </is>
      </c>
      <c r="F7" t="inlineStr">
        <is>
          <t>HOSE</t>
        </is>
      </c>
      <c r="G7" t="inlineStr">
        <is>
          <t>Hàng tiêu dùng</t>
        </is>
      </c>
      <c r="H7" t="n">
        <v>55.7</v>
      </c>
      <c r="I7" t="n">
        <v>1689.84</v>
      </c>
      <c r="J7" t="n">
        <v>26.35</v>
      </c>
      <c r="K7" t="n">
        <v>0.85</v>
      </c>
      <c r="L7" t="n">
        <v>60.68</v>
      </c>
      <c r="M7" t="n">
        <v>53.43</v>
      </c>
      <c r="N7" t="n">
        <v>57</v>
      </c>
      <c r="O7" t="n">
        <v>1689.62</v>
      </c>
      <c r="P7" t="n">
        <v>1</v>
      </c>
      <c r="Q7" t="n">
        <v>57</v>
      </c>
      <c r="R7" t="n">
        <v>54.7</v>
      </c>
      <c r="S7" t="inlineStr"/>
      <c r="T7" t="inlineStr"/>
      <c r="U7" t="inlineStr"/>
      <c r="V7" t="inlineStr"/>
      <c r="W7" t="inlineStr"/>
      <c r="X7" t="inlineStr">
        <is>
          <t>⏳ Chờ hàng về (T+1)</t>
        </is>
      </c>
      <c r="Y7">
        <f>IF(ISNUMBER(S7), ((S7-H7)/H7)-0.004, "")</f>
        <v/>
      </c>
      <c r="Z7">
        <f>IF(ISNUMBER(T7), ((T7-H7)/H7)-0.004, "")</f>
        <v/>
      </c>
      <c r="AA7">
        <f>IF(ISNUMBER(W7), ((W7-H7)/H7)-0.004, IF(P7&gt;0, ((N7-H7)/H7)-0.004, 0))</f>
        <v/>
      </c>
      <c r="AB7">
        <f>IF(AND(ISNUMBER(I7), I7&gt;0, ISNUMBER(O7), O7&gt;0), AA7-((O7-I7)/I7), AA7)</f>
        <v/>
      </c>
      <c r="AC7">
        <f>IF(ISNUMBER(Q7), (Q7-H7)/H7, 0)</f>
        <v/>
      </c>
      <c r="AD7">
        <f>IF(ISNUMBER(R7), (R7-H7)/H7, 0)</f>
        <v/>
      </c>
      <c r="AE7">
        <f>IF(ISNUMBER(Y7), IF(Y7&gt;0, "THẮNG", "THUA"), "CHỜ T+3")</f>
        <v/>
      </c>
      <c r="AF7">
        <f>IF(AND(P7=0, N7=H7, NOT(ISNUMBER(W7))), "ĐANG CHỜ", IF(AA7&gt;0, "THẮNG", "THUA"))</f>
        <v/>
      </c>
      <c r="AG7" t="inlineStr">
        <is>
          <t>https://quickchart.io/chart/render/zf-a6459fd5-a6d0-48d8-921a-b21a2a492420</t>
        </is>
      </c>
      <c r="AH7">
        <f>IF(AG7&lt;&gt;"", IMAGE(AG7, 1), "Chưa có ảnh")</f>
        <v/>
      </c>
    </row>
    <row r="8" ht="95" customHeight="1">
      <c r="A8" t="inlineStr">
        <is>
          <t>2026-10-19</t>
        </is>
      </c>
      <c r="B8" t="inlineStr">
        <is>
          <t>ALGO_02</t>
        </is>
      </c>
      <c r="C8" t="inlineStr">
        <is>
          <t>🛡️ BỘ 02: GOM NỀN TÍCH LŨY SIẾT BIÊN ĐỘ VCP (SEPA ACCUMULATION)</t>
        </is>
      </c>
      <c r="D8" t="inlineStr">
        <is>
          <t>#4</t>
        </is>
      </c>
      <c r="E8" t="inlineStr">
        <is>
          <t>TVN</t>
        </is>
      </c>
      <c r="F8" t="inlineStr">
        <is>
          <t>UPCOM</t>
        </is>
      </c>
      <c r="G8" t="inlineStr">
        <is>
          <t>Thép &amp; VLXD</t>
        </is>
      </c>
      <c r="H8" t="n">
        <v>9.699999999999999</v>
      </c>
      <c r="I8" t="n">
        <v>1689.84</v>
      </c>
      <c r="J8" t="n">
        <v>22.26</v>
      </c>
      <c r="K8" t="n">
        <v>0.78</v>
      </c>
      <c r="L8" t="n">
        <v>11.09</v>
      </c>
      <c r="M8" t="n">
        <v>9.07</v>
      </c>
      <c r="N8" t="n">
        <v>9.800000000000001</v>
      </c>
      <c r="O8" t="n">
        <v>1689.62</v>
      </c>
      <c r="P8" t="n">
        <v>1</v>
      </c>
      <c r="Q8" t="n">
        <v>9.800000000000001</v>
      </c>
      <c r="R8" t="n">
        <v>9.5</v>
      </c>
      <c r="S8" t="inlineStr"/>
      <c r="T8" t="inlineStr"/>
      <c r="U8" t="inlineStr"/>
      <c r="V8" t="inlineStr"/>
      <c r="W8" t="inlineStr"/>
      <c r="X8" t="inlineStr">
        <is>
          <t>⏳ Chờ hàng về (T+1)</t>
        </is>
      </c>
      <c r="Y8">
        <f>IF(ISNUMBER(S8), ((S8-H8)/H8)-0.004, "")</f>
        <v/>
      </c>
      <c r="Z8">
        <f>IF(ISNUMBER(T8), ((T8-H8)/H8)-0.004, "")</f>
        <v/>
      </c>
      <c r="AA8">
        <f>IF(ISNUMBER(W8), ((W8-H8)/H8)-0.004, IF(P8&gt;0, ((N8-H8)/H8)-0.004, 0))</f>
        <v/>
      </c>
      <c r="AB8">
        <f>IF(AND(ISNUMBER(I8), I8&gt;0, ISNUMBER(O8), O8&gt;0), AA8-((O8-I8)/I8), AA8)</f>
        <v/>
      </c>
      <c r="AC8">
        <f>IF(ISNUMBER(Q8), (Q8-H8)/H8, 0)</f>
        <v/>
      </c>
      <c r="AD8">
        <f>IF(ISNUMBER(R8), (R8-H8)/H8, 0)</f>
        <v/>
      </c>
      <c r="AE8">
        <f>IF(ISNUMBER(Y8), IF(Y8&gt;0, "THẮNG", "THUA"), "CHỜ T+3")</f>
        <v/>
      </c>
      <c r="AF8">
        <f>IF(AND(P8=0, N8=H8, NOT(ISNUMBER(W8))), "ĐANG CHỜ", IF(AA8&gt;0, "THẮNG", "THUA"))</f>
        <v/>
      </c>
      <c r="AG8" t="inlineStr">
        <is>
          <t>https://quickchart.io/chart/render/zf-524d51db-1f0c-41c7-8c00-5ffd84202c97</t>
        </is>
      </c>
      <c r="AH8">
        <f>IF(AG8&lt;&gt;"", IMAGE(AG8, 1), "Chưa có ảnh")</f>
        <v/>
      </c>
    </row>
    <row r="9" ht="95" customHeight="1">
      <c r="A9" t="inlineStr">
        <is>
          <t>2026-10-19</t>
        </is>
      </c>
      <c r="B9" t="inlineStr">
        <is>
          <t>ALGO_02</t>
        </is>
      </c>
      <c r="C9" t="inlineStr">
        <is>
          <t>🛡️ BỘ 02: GOM NỀN TÍCH LŨY SIẾT BIÊN ĐỘ VCP (SEPA ACCUMULATION)</t>
        </is>
      </c>
      <c r="D9" t="inlineStr">
        <is>
          <t>#5</t>
        </is>
      </c>
      <c r="E9" t="inlineStr">
        <is>
          <t>TCB</t>
        </is>
      </c>
      <c r="F9" t="inlineStr">
        <is>
          <t>HOSE</t>
        </is>
      </c>
      <c r="G9" t="inlineStr">
        <is>
          <t>Ngân hàng</t>
        </is>
      </c>
      <c r="H9" t="n">
        <v>33.25</v>
      </c>
      <c r="I9" t="n">
        <v>1689.84</v>
      </c>
      <c r="J9" t="n">
        <v>19.13</v>
      </c>
      <c r="K9" t="n">
        <v>0.93</v>
      </c>
      <c r="L9" t="n">
        <v>36.05</v>
      </c>
      <c r="M9" t="n">
        <v>31.98</v>
      </c>
      <c r="N9" t="n">
        <v>33.25</v>
      </c>
      <c r="O9" t="n">
        <v>1689.62</v>
      </c>
      <c r="P9" t="n">
        <v>1</v>
      </c>
      <c r="Q9" t="n">
        <v>33.5</v>
      </c>
      <c r="R9" t="n">
        <v>32.75</v>
      </c>
      <c r="S9" t="inlineStr"/>
      <c r="T9" t="inlineStr"/>
      <c r="U9" t="inlineStr"/>
      <c r="V9" t="inlineStr"/>
      <c r="W9" t="inlineStr"/>
      <c r="X9" t="inlineStr">
        <is>
          <t>⏳ Chờ hàng về (T+1)</t>
        </is>
      </c>
      <c r="Y9">
        <f>IF(ISNUMBER(S9), ((S9-H9)/H9)-0.004, "")</f>
        <v/>
      </c>
      <c r="Z9">
        <f>IF(ISNUMBER(T9), ((T9-H9)/H9)-0.004, "")</f>
        <v/>
      </c>
      <c r="AA9">
        <f>IF(ISNUMBER(W9), ((W9-H9)/H9)-0.004, IF(P9&gt;0, ((N9-H9)/H9)-0.004, 0))</f>
        <v/>
      </c>
      <c r="AB9">
        <f>IF(AND(ISNUMBER(I9), I9&gt;0, ISNUMBER(O9), O9&gt;0), AA9-((O9-I9)/I9), AA9)</f>
        <v/>
      </c>
      <c r="AC9">
        <f>IF(ISNUMBER(Q9), (Q9-H9)/H9, 0)</f>
        <v/>
      </c>
      <c r="AD9">
        <f>IF(ISNUMBER(R9), (R9-H9)/H9, 0)</f>
        <v/>
      </c>
      <c r="AE9">
        <f>IF(ISNUMBER(Y9), IF(Y9&gt;0, "THẮNG", "THUA"), "CHỜ T+3")</f>
        <v/>
      </c>
      <c r="AF9">
        <f>IF(AND(P9=0, N9=H9, NOT(ISNUMBER(W9))), "ĐANG CHỜ", IF(AA9&gt;0, "THẮNG", "THUA"))</f>
        <v/>
      </c>
      <c r="AG9" t="inlineStr">
        <is>
          <t>https://quickchart.io/chart/render/zf-11757050-0dd7-4828-918b-2895df5c09d6</t>
        </is>
      </c>
      <c r="AH9">
        <f>IF(AG9&lt;&gt;"", IMAGE(AG9, 1), "Chưa có ảnh")</f>
        <v/>
      </c>
    </row>
    <row r="10" ht="95" customHeight="1">
      <c r="A10" t="inlineStr">
        <is>
          <t>2026-10-19</t>
        </is>
      </c>
      <c r="B10" t="inlineStr">
        <is>
          <t>ALGO_03</t>
        </is>
      </c>
      <c r="C10" t="inlineStr">
        <is>
          <t>⚡ BỘ 03: BẮT ĐÁY RÚT CHÂN &amp; ĐẢO CHIỀU QUÁ BÁN (WYCKOFF SPRING)</t>
        </is>
      </c>
      <c r="D10" t="inlineStr">
        <is>
          <t>#1</t>
        </is>
      </c>
      <c r="E10" t="inlineStr">
        <is>
          <t>POM</t>
        </is>
      </c>
      <c r="F10" t="inlineStr">
        <is>
          <t>UPCOM</t>
        </is>
      </c>
      <c r="G10" t="inlineStr">
        <is>
          <t>Thép &amp; VLXD</t>
        </is>
      </c>
      <c r="H10" t="n">
        <v>3.3</v>
      </c>
      <c r="I10" t="n">
        <v>1689.84</v>
      </c>
      <c r="J10" t="n">
        <v>54.06</v>
      </c>
      <c r="K10" t="n">
        <v>2.11</v>
      </c>
      <c r="L10" t="n">
        <v>3.77</v>
      </c>
      <c r="M10" t="n">
        <v>3.09</v>
      </c>
      <c r="N10" t="n">
        <v>3.3</v>
      </c>
      <c r="O10" t="n">
        <v>1689.62</v>
      </c>
      <c r="P10" t="n">
        <v>1</v>
      </c>
      <c r="Q10" t="n">
        <v>3.4</v>
      </c>
      <c r="R10" t="n">
        <v>3</v>
      </c>
      <c r="S10" t="inlineStr"/>
      <c r="T10" t="inlineStr"/>
      <c r="U10" t="inlineStr"/>
      <c r="V10" t="inlineStr"/>
      <c r="W10" t="inlineStr"/>
      <c r="X10" t="inlineStr">
        <is>
          <t>⏳ Chờ hàng về (T+1)</t>
        </is>
      </c>
      <c r="Y10">
        <f>IF(ISNUMBER(S10), ((S10-H10)/H10)-0.004, "")</f>
        <v/>
      </c>
      <c r="Z10">
        <f>IF(ISNUMBER(T10), ((T10-H10)/H10)-0.004, "")</f>
        <v/>
      </c>
      <c r="AA10">
        <f>IF(ISNUMBER(W10), ((W10-H10)/H10)-0.004, IF(P10&gt;0, ((N10-H10)/H10)-0.004, 0))</f>
        <v/>
      </c>
      <c r="AB10">
        <f>IF(AND(ISNUMBER(I10), I10&gt;0, ISNUMBER(O10), O10&gt;0), AA10-((O10-I10)/I10), AA10)</f>
        <v/>
      </c>
      <c r="AC10">
        <f>IF(ISNUMBER(Q10), (Q10-H10)/H10, 0)</f>
        <v/>
      </c>
      <c r="AD10">
        <f>IF(ISNUMBER(R10), (R10-H10)/H10, 0)</f>
        <v/>
      </c>
      <c r="AE10">
        <f>IF(ISNUMBER(Y10), IF(Y10&gt;0, "THẮNG", "THUA"), "CHỜ T+3")</f>
        <v/>
      </c>
      <c r="AF10">
        <f>IF(AND(P10=0, N10=H10, NOT(ISNUMBER(W10))), "ĐANG CHỜ", IF(AA10&gt;0, "THẮNG", "THUA"))</f>
        <v/>
      </c>
      <c r="AG10" t="inlineStr">
        <is>
          <t>https://quickchart.io/chart/render/zf-cdaa2cf9-3890-4774-b2b8-eed2528ce3bb</t>
        </is>
      </c>
      <c r="AH10">
        <f>IF(AG10&lt;&gt;"", IMAGE(AG10, 1), "Chưa có ảnh")</f>
        <v/>
      </c>
    </row>
    <row r="11" ht="95" customHeight="1">
      <c r="A11" t="inlineStr">
        <is>
          <t>2026-10-19</t>
        </is>
      </c>
      <c r="B11" t="inlineStr">
        <is>
          <t>ALGO_03</t>
        </is>
      </c>
      <c r="C11" t="inlineStr">
        <is>
          <t>⚡ BỘ 03: BẮT ĐÁY RÚT CHÂN &amp; ĐẢO CHIỀU QUÁ BÁN (WYCKOFF SPRING)</t>
        </is>
      </c>
      <c r="D11" t="inlineStr">
        <is>
          <t>#2</t>
        </is>
      </c>
      <c r="E11" t="inlineStr">
        <is>
          <t>HUT</t>
        </is>
      </c>
      <c r="F11" t="inlineStr">
        <is>
          <t>HNX</t>
        </is>
      </c>
      <c r="G11" t="inlineStr">
        <is>
          <t>Đầu tư công &amp; Xây dựng</t>
        </is>
      </c>
      <c r="H11" t="n">
        <v>12.3</v>
      </c>
      <c r="I11" t="n">
        <v>1689.84</v>
      </c>
      <c r="J11" t="n">
        <v>43.75</v>
      </c>
      <c r="K11" t="n">
        <v>2.66</v>
      </c>
      <c r="L11" t="n">
        <v>13.65</v>
      </c>
      <c r="M11" t="n">
        <v>11.69</v>
      </c>
      <c r="N11" t="n">
        <v>12.2</v>
      </c>
      <c r="O11" t="n">
        <v>1689.62</v>
      </c>
      <c r="P11" t="n">
        <v>1</v>
      </c>
      <c r="Q11" t="n">
        <v>12.3</v>
      </c>
      <c r="R11" t="n">
        <v>12.1</v>
      </c>
      <c r="S11" t="inlineStr"/>
      <c r="T11" t="inlineStr"/>
      <c r="U11" t="inlineStr"/>
      <c r="V11" t="inlineStr"/>
      <c r="W11" t="inlineStr"/>
      <c r="X11" t="inlineStr">
        <is>
          <t>⏳ Chờ hàng về (T+1)</t>
        </is>
      </c>
      <c r="Y11">
        <f>IF(ISNUMBER(S11), ((S11-H11)/H11)-0.004, "")</f>
        <v/>
      </c>
      <c r="Z11">
        <f>IF(ISNUMBER(T11), ((T11-H11)/H11)-0.004, "")</f>
        <v/>
      </c>
      <c r="AA11">
        <f>IF(ISNUMBER(W11), ((W11-H11)/H11)-0.004, IF(P11&gt;0, ((N11-H11)/H11)-0.004, 0))</f>
        <v/>
      </c>
      <c r="AB11">
        <f>IF(AND(ISNUMBER(I11), I11&gt;0, ISNUMBER(O11), O11&gt;0), AA11-((O11-I11)/I11), AA11)</f>
        <v/>
      </c>
      <c r="AC11">
        <f>IF(ISNUMBER(Q11), (Q11-H11)/H11, 0)</f>
        <v/>
      </c>
      <c r="AD11">
        <f>IF(ISNUMBER(R11), (R11-H11)/H11, 0)</f>
        <v/>
      </c>
      <c r="AE11">
        <f>IF(ISNUMBER(Y11), IF(Y11&gt;0, "THẮNG", "THUA"), "CHỜ T+3")</f>
        <v/>
      </c>
      <c r="AF11">
        <f>IF(AND(P11=0, N11=H11, NOT(ISNUMBER(W11))), "ĐANG CHỜ", IF(AA11&gt;0, "THẮNG", "THUA"))</f>
        <v/>
      </c>
      <c r="AG11" t="inlineStr">
        <is>
          <t>https://quickchart.io/chart/render/zf-07e82e16-615d-43f6-a7a0-2e584c60d96e</t>
        </is>
      </c>
      <c r="AH11">
        <f>IF(AG11&lt;&gt;"", IMAGE(AG11, 1), "Chưa có ảnh")</f>
        <v/>
      </c>
    </row>
    <row r="12" ht="95" customHeight="1">
      <c r="A12" t="inlineStr">
        <is>
          <t>2026-10-19</t>
        </is>
      </c>
      <c r="B12" t="inlineStr">
        <is>
          <t>ALGO_03</t>
        </is>
      </c>
      <c r="C12" t="inlineStr">
        <is>
          <t>⚡ BỘ 03: BẮT ĐÁY RÚT CHÂN &amp; ĐẢO CHIỀU QUÁ BÁN (WYCKOFF SPRING)</t>
        </is>
      </c>
      <c r="D12" t="inlineStr">
        <is>
          <t>#3</t>
        </is>
      </c>
      <c r="E12" t="inlineStr">
        <is>
          <t>VPL</t>
        </is>
      </c>
      <c r="F12" t="inlineStr">
        <is>
          <t>HOSE</t>
        </is>
      </c>
      <c r="G12" t="inlineStr">
        <is>
          <t>Dịch vụ Tiêu dùng</t>
        </is>
      </c>
      <c r="H12" t="n">
        <v>80</v>
      </c>
      <c r="I12" t="n">
        <v>1689.84</v>
      </c>
      <c r="J12" t="n">
        <v>28.26</v>
      </c>
      <c r="K12" t="n">
        <v>1.13</v>
      </c>
      <c r="L12" t="n">
        <v>89.17</v>
      </c>
      <c r="M12" t="n">
        <v>75.83</v>
      </c>
      <c r="N12" t="n">
        <v>79.3</v>
      </c>
      <c r="O12" t="n">
        <v>1689.62</v>
      </c>
      <c r="P12" t="n">
        <v>1</v>
      </c>
      <c r="Q12" t="n">
        <v>80</v>
      </c>
      <c r="R12" t="n">
        <v>78</v>
      </c>
      <c r="S12" t="inlineStr"/>
      <c r="T12" t="inlineStr"/>
      <c r="U12" t="inlineStr"/>
      <c r="V12" t="inlineStr"/>
      <c r="W12" t="inlineStr"/>
      <c r="X12" t="inlineStr">
        <is>
          <t>⏳ Chờ hàng về (T+1)</t>
        </is>
      </c>
      <c r="Y12">
        <f>IF(ISNUMBER(S12), ((S12-H12)/H12)-0.004, "")</f>
        <v/>
      </c>
      <c r="Z12">
        <f>IF(ISNUMBER(T12), ((T12-H12)/H12)-0.004, "")</f>
        <v/>
      </c>
      <c r="AA12">
        <f>IF(ISNUMBER(W12), ((W12-H12)/H12)-0.004, IF(P12&gt;0, ((N12-H12)/H12)-0.004, 0))</f>
        <v/>
      </c>
      <c r="AB12">
        <f>IF(AND(ISNUMBER(I12), I12&gt;0, ISNUMBER(O12), O12&gt;0), AA12-((O12-I12)/I12), AA12)</f>
        <v/>
      </c>
      <c r="AC12">
        <f>IF(ISNUMBER(Q12), (Q12-H12)/H12, 0)</f>
        <v/>
      </c>
      <c r="AD12">
        <f>IF(ISNUMBER(R12), (R12-H12)/H12, 0)</f>
        <v/>
      </c>
      <c r="AE12">
        <f>IF(ISNUMBER(Y12), IF(Y12&gt;0, "THẮNG", "THUA"), "CHỜ T+3")</f>
        <v/>
      </c>
      <c r="AF12">
        <f>IF(AND(P12=0, N12=H12, NOT(ISNUMBER(W12))), "ĐANG CHỜ", IF(AA12&gt;0, "THẮNG", "THUA"))</f>
        <v/>
      </c>
      <c r="AG12" t="inlineStr">
        <is>
          <t>https://quickchart.io/chart/render/zf-bc314b83-d3fc-40ae-8d06-cb7e1a9c832d</t>
        </is>
      </c>
      <c r="AH12">
        <f>IF(AG12&lt;&gt;"", IMAGE(AG12, 1), "Chưa có ảnh")</f>
        <v/>
      </c>
    </row>
    <row r="13" ht="95" customHeight="1">
      <c r="A13" t="inlineStr">
        <is>
          <t>2026-10-19</t>
        </is>
      </c>
      <c r="B13" t="inlineStr">
        <is>
          <t>ALGO_04</t>
        </is>
      </c>
      <c r="C13" t="inlineStr">
        <is>
          <t>👑 BỘ 04: SIÊU CỔ PHIẾU KHÁNG BÃO &amp; ĐỈNH 52W (RS ALPHA LEADER)</t>
        </is>
      </c>
      <c r="D13" t="inlineStr">
        <is>
          <t>#1</t>
        </is>
      </c>
      <c r="E13" t="inlineStr">
        <is>
          <t>BXH</t>
        </is>
      </c>
      <c r="F13" t="inlineStr">
        <is>
          <t>HNX</t>
        </is>
      </c>
      <c r="G13" t="inlineStr">
        <is>
          <t>Hóa chất &amp; Chế biến</t>
        </is>
      </c>
      <c r="H13" t="n">
        <v>20</v>
      </c>
      <c r="I13" t="n">
        <v>1689.84</v>
      </c>
      <c r="J13" t="n">
        <v>224</v>
      </c>
      <c r="K13" t="n">
        <v>9.710000000000001</v>
      </c>
      <c r="L13" t="n">
        <v>22.86</v>
      </c>
      <c r="M13" t="n">
        <v>18.7</v>
      </c>
      <c r="N13" t="n">
        <v>20</v>
      </c>
      <c r="O13" t="n">
        <v>1689.62</v>
      </c>
      <c r="P13" t="n">
        <v>1</v>
      </c>
      <c r="Q13" t="n">
        <v>20</v>
      </c>
      <c r="R13" t="n">
        <v>20</v>
      </c>
      <c r="S13" t="inlineStr"/>
      <c r="T13" t="inlineStr"/>
      <c r="U13" t="inlineStr"/>
      <c r="V13" t="inlineStr"/>
      <c r="W13" t="inlineStr"/>
      <c r="X13" t="inlineStr">
        <is>
          <t>⏳ Chờ hàng về (T+1)</t>
        </is>
      </c>
      <c r="Y13">
        <f>IF(ISNUMBER(S13), ((S13-H13)/H13)-0.004, "")</f>
        <v/>
      </c>
      <c r="Z13">
        <f>IF(ISNUMBER(T13), ((T13-H13)/H13)-0.004, "")</f>
        <v/>
      </c>
      <c r="AA13">
        <f>IF(ISNUMBER(W13), ((W13-H13)/H13)-0.004, IF(P13&gt;0, ((N13-H13)/H13)-0.004, 0))</f>
        <v/>
      </c>
      <c r="AB13">
        <f>IF(AND(ISNUMBER(I13), I13&gt;0, ISNUMBER(O13), O13&gt;0), AA13-((O13-I13)/I13), AA13)</f>
        <v/>
      </c>
      <c r="AC13">
        <f>IF(ISNUMBER(Q13), (Q13-H13)/H13, 0)</f>
        <v/>
      </c>
      <c r="AD13">
        <f>IF(ISNUMBER(R13), (R13-H13)/H13, 0)</f>
        <v/>
      </c>
      <c r="AE13">
        <f>IF(ISNUMBER(Y13), IF(Y13&gt;0, "THẮNG", "THUA"), "CHỜ T+3")</f>
        <v/>
      </c>
      <c r="AF13">
        <f>IF(AND(P13=0, N13=H13, NOT(ISNUMBER(W13))), "ĐANG CHỜ", IF(AA13&gt;0, "THẮNG", "THUA"))</f>
        <v/>
      </c>
      <c r="AG13" t="inlineStr">
        <is>
          <t>https://quickchart.io/chart/render/zf-f37d8723-f43a-4646-ad2b-5d757c66aae5</t>
        </is>
      </c>
      <c r="AH13">
        <f>IF(AG13&lt;&gt;"", IMAGE(AG13, 1), "Chưa có ảnh")</f>
        <v/>
      </c>
    </row>
    <row r="14" ht="95" customHeight="1">
      <c r="A14" t="inlineStr">
        <is>
          <t>2026-10-19</t>
        </is>
      </c>
      <c r="B14" t="inlineStr">
        <is>
          <t>ALGO_04</t>
        </is>
      </c>
      <c r="C14" t="inlineStr">
        <is>
          <t>👑 BỘ 04: SIÊU CỔ PHIẾU KHÁNG BÃO &amp; ĐỈNH 52W (RS ALPHA LEADER)</t>
        </is>
      </c>
      <c r="D14" t="inlineStr">
        <is>
          <t>#2</t>
        </is>
      </c>
      <c r="E14" t="inlineStr">
        <is>
          <t>CLI</t>
        </is>
      </c>
      <c r="F14" t="inlineStr">
        <is>
          <t>UPCOM</t>
        </is>
      </c>
      <c r="G14" t="inlineStr">
        <is>
          <t>Sản xuất &amp; Khác</t>
        </is>
      </c>
      <c r="H14" t="n">
        <v>30.2</v>
      </c>
      <c r="I14" t="n">
        <v>1689.84</v>
      </c>
      <c r="J14" t="n">
        <v>138.39</v>
      </c>
      <c r="K14" t="n">
        <v>2.21</v>
      </c>
      <c r="L14" t="n">
        <v>33.8</v>
      </c>
      <c r="M14" t="n">
        <v>28.56</v>
      </c>
      <c r="N14" t="n">
        <v>30.3</v>
      </c>
      <c r="O14" t="n">
        <v>1689.62</v>
      </c>
      <c r="P14" t="n">
        <v>1</v>
      </c>
      <c r="Q14" t="n">
        <v>31</v>
      </c>
      <c r="R14" t="n">
        <v>29.7</v>
      </c>
      <c r="S14" t="inlineStr"/>
      <c r="T14" t="inlineStr"/>
      <c r="U14" t="inlineStr"/>
      <c r="V14" t="inlineStr"/>
      <c r="W14" t="inlineStr"/>
      <c r="X14" t="inlineStr">
        <is>
          <t>⏳ Chờ hàng về (T+1)</t>
        </is>
      </c>
      <c r="Y14">
        <f>IF(ISNUMBER(S14), ((S14-H14)/H14)-0.004, "")</f>
        <v/>
      </c>
      <c r="Z14">
        <f>IF(ISNUMBER(T14), ((T14-H14)/H14)-0.004, "")</f>
        <v/>
      </c>
      <c r="AA14">
        <f>IF(ISNUMBER(W14), ((W14-H14)/H14)-0.004, IF(P14&gt;0, ((N14-H14)/H14)-0.004, 0))</f>
        <v/>
      </c>
      <c r="AB14">
        <f>IF(AND(ISNUMBER(I14), I14&gt;0, ISNUMBER(O14), O14&gt;0), AA14-((O14-I14)/I14), AA14)</f>
        <v/>
      </c>
      <c r="AC14">
        <f>IF(ISNUMBER(Q14), (Q14-H14)/H14, 0)</f>
        <v/>
      </c>
      <c r="AD14">
        <f>IF(ISNUMBER(R14), (R14-H14)/H14, 0)</f>
        <v/>
      </c>
      <c r="AE14">
        <f>IF(ISNUMBER(Y14), IF(Y14&gt;0, "THẮNG", "THUA"), "CHỜ T+3")</f>
        <v/>
      </c>
      <c r="AF14">
        <f>IF(AND(P14=0, N14=H14, NOT(ISNUMBER(W14))), "ĐANG CHỜ", IF(AA14&gt;0, "THẮNG", "THUA"))</f>
        <v/>
      </c>
      <c r="AG14" t="inlineStr">
        <is>
          <t>https://quickchart.io/chart/render/zf-1689a80f-d33e-4289-bf08-18ced65cda42</t>
        </is>
      </c>
      <c r="AH14">
        <f>IF(AG14&lt;&gt;"", IMAGE(AG14, 1), "Chưa có ảnh")</f>
        <v/>
      </c>
    </row>
    <row r="15" ht="95" customHeight="1">
      <c r="A15" t="inlineStr">
        <is>
          <t>2026-10-19</t>
        </is>
      </c>
      <c r="B15" t="inlineStr">
        <is>
          <t>ALGO_04</t>
        </is>
      </c>
      <c r="C15" t="inlineStr">
        <is>
          <t>👑 BỘ 04: SIÊU CỔ PHIẾU KHÁNG BÃO &amp; ĐỈNH 52W (RS ALPHA LEADER)</t>
        </is>
      </c>
      <c r="D15" t="inlineStr">
        <is>
          <t>#3</t>
        </is>
      </c>
      <c r="E15" t="inlineStr">
        <is>
          <t>SCL</t>
        </is>
      </c>
      <c r="F15" t="inlineStr">
        <is>
          <t>UPCOM</t>
        </is>
      </c>
      <c r="G15" t="inlineStr">
        <is>
          <t>Khai khoáng &amp; VLXD</t>
        </is>
      </c>
      <c r="H15" t="n">
        <v>30.3</v>
      </c>
      <c r="I15" t="n">
        <v>1689.84</v>
      </c>
      <c r="J15" t="n">
        <v>109.82</v>
      </c>
      <c r="K15" t="n">
        <v>2.33</v>
      </c>
      <c r="L15" t="n">
        <v>34.54</v>
      </c>
      <c r="M15" t="n">
        <v>28.37</v>
      </c>
      <c r="N15" t="n">
        <v>30.3</v>
      </c>
      <c r="O15" t="n">
        <v>1689.62</v>
      </c>
      <c r="P15" t="n">
        <v>1</v>
      </c>
      <c r="Q15" t="n">
        <v>31</v>
      </c>
      <c r="R15" t="n">
        <v>29.8</v>
      </c>
      <c r="S15" t="inlineStr"/>
      <c r="T15" t="inlineStr"/>
      <c r="U15" t="inlineStr"/>
      <c r="V15" t="inlineStr"/>
      <c r="W15" t="inlineStr"/>
      <c r="X15" t="inlineStr">
        <is>
          <t>⏳ Chờ hàng về (T+1)</t>
        </is>
      </c>
      <c r="Y15">
        <f>IF(ISNUMBER(S15), ((S15-H15)/H15)-0.004, "")</f>
        <v/>
      </c>
      <c r="Z15">
        <f>IF(ISNUMBER(T15), ((T15-H15)/H15)-0.004, "")</f>
        <v/>
      </c>
      <c r="AA15">
        <f>IF(ISNUMBER(W15), ((W15-H15)/H15)-0.004, IF(P15&gt;0, ((N15-H15)/H15)-0.004, 0))</f>
        <v/>
      </c>
      <c r="AB15">
        <f>IF(AND(ISNUMBER(I15), I15&gt;0, ISNUMBER(O15), O15&gt;0), AA15-((O15-I15)/I15), AA15)</f>
        <v/>
      </c>
      <c r="AC15">
        <f>IF(ISNUMBER(Q15), (Q15-H15)/H15, 0)</f>
        <v/>
      </c>
      <c r="AD15">
        <f>IF(ISNUMBER(R15), (R15-H15)/H15, 0)</f>
        <v/>
      </c>
      <c r="AE15">
        <f>IF(ISNUMBER(Y15), IF(Y15&gt;0, "THẮNG", "THUA"), "CHỜ T+3")</f>
        <v/>
      </c>
      <c r="AF15">
        <f>IF(AND(P15=0, N15=H15, NOT(ISNUMBER(W15))), "ĐANG CHỜ", IF(AA15&gt;0, "THẮNG", "THUA"))</f>
        <v/>
      </c>
      <c r="AG15" t="inlineStr">
        <is>
          <t>https://quickchart.io/chart/render/zf-72b8ff2b-b709-4b55-a7da-069818c441b0</t>
        </is>
      </c>
      <c r="AH15">
        <f>IF(AG15&lt;&gt;"", IMAGE(AG15, 1), "Chưa có ảnh")</f>
        <v/>
      </c>
    </row>
    <row r="16" ht="95" customHeight="1">
      <c r="A16" t="inlineStr">
        <is>
          <t>2026-10-19</t>
        </is>
      </c>
      <c r="B16" t="inlineStr">
        <is>
          <t>ALGO_04</t>
        </is>
      </c>
      <c r="C16" t="inlineStr">
        <is>
          <t>👑 BỘ 04: SIÊU CỔ PHIẾU KHÁNG BÃO &amp; ĐỈNH 52W (RS ALPHA LEADER)</t>
        </is>
      </c>
      <c r="D16" t="inlineStr">
        <is>
          <t>#4</t>
        </is>
      </c>
      <c r="E16" t="inlineStr">
        <is>
          <t>MSB</t>
        </is>
      </c>
      <c r="F16" t="inlineStr">
        <is>
          <t>HOSE</t>
        </is>
      </c>
      <c r="G16" t="inlineStr">
        <is>
          <t>Ngân hàng</t>
        </is>
      </c>
      <c r="H16" t="n">
        <v>14.8</v>
      </c>
      <c r="I16" t="n">
        <v>1689.84</v>
      </c>
      <c r="J16" t="n">
        <v>99.26000000000001</v>
      </c>
      <c r="K16" t="n">
        <v>1.45</v>
      </c>
      <c r="L16" t="n">
        <v>16.18</v>
      </c>
      <c r="M16" t="n">
        <v>14.17</v>
      </c>
      <c r="N16" t="n">
        <v>14.9</v>
      </c>
      <c r="O16" t="n">
        <v>1689.62</v>
      </c>
      <c r="P16" t="n">
        <v>1</v>
      </c>
      <c r="Q16" t="n">
        <v>14.95</v>
      </c>
      <c r="R16" t="n">
        <v>14.75</v>
      </c>
      <c r="S16" t="inlineStr"/>
      <c r="T16" t="inlineStr"/>
      <c r="U16" t="inlineStr"/>
      <c r="V16" t="inlineStr"/>
      <c r="W16" t="inlineStr"/>
      <c r="X16" t="inlineStr">
        <is>
          <t>⏳ Chờ hàng về (T+1)</t>
        </is>
      </c>
      <c r="Y16">
        <f>IF(ISNUMBER(S16), ((S16-H16)/H16)-0.004, "")</f>
        <v/>
      </c>
      <c r="Z16">
        <f>IF(ISNUMBER(T16), ((T16-H16)/H16)-0.004, "")</f>
        <v/>
      </c>
      <c r="AA16">
        <f>IF(ISNUMBER(W16), ((W16-H16)/H16)-0.004, IF(P16&gt;0, ((N16-H16)/H16)-0.004, 0))</f>
        <v/>
      </c>
      <c r="AB16">
        <f>IF(AND(ISNUMBER(I16), I16&gt;0, ISNUMBER(O16), O16&gt;0), AA16-((O16-I16)/I16), AA16)</f>
        <v/>
      </c>
      <c r="AC16">
        <f>IF(ISNUMBER(Q16), (Q16-H16)/H16, 0)</f>
        <v/>
      </c>
      <c r="AD16">
        <f>IF(ISNUMBER(R16), (R16-H16)/H16, 0)</f>
        <v/>
      </c>
      <c r="AE16">
        <f>IF(ISNUMBER(Y16), IF(Y16&gt;0, "THẮNG", "THUA"), "CHỜ T+3")</f>
        <v/>
      </c>
      <c r="AF16">
        <f>IF(AND(P16=0, N16=H16, NOT(ISNUMBER(W16))), "ĐANG CHỜ", IF(AA16&gt;0, "THẮNG", "THUA"))</f>
        <v/>
      </c>
      <c r="AG16" t="inlineStr">
        <is>
          <t>https://quickchart.io/chart/render/zf-7179417e-4f33-4bb4-bfae-022bf36d3484</t>
        </is>
      </c>
      <c r="AH16">
        <f>IF(AG16&lt;&gt;"", IMAGE(AG16, 1), "Chưa có ảnh")</f>
        <v/>
      </c>
    </row>
    <row r="17" ht="95" customHeight="1">
      <c r="A17" t="inlineStr">
        <is>
          <t>2026-10-19</t>
        </is>
      </c>
      <c r="B17" t="inlineStr">
        <is>
          <t>ALGO_04</t>
        </is>
      </c>
      <c r="C17" t="inlineStr">
        <is>
          <t>👑 BỘ 04: SIÊU CỔ PHIẾU KHÁNG BÃO &amp; ĐỈNH 52W (RS ALPHA LEADER)</t>
        </is>
      </c>
      <c r="D17" t="inlineStr">
        <is>
          <t>#5</t>
        </is>
      </c>
      <c r="E17" t="inlineStr">
        <is>
          <t>VEA</t>
        </is>
      </c>
      <c r="F17" t="inlineStr">
        <is>
          <t>UPCOM</t>
        </is>
      </c>
      <c r="G17" t="inlineStr">
        <is>
          <t>Sản xuất Công nghiệp</t>
        </is>
      </c>
      <c r="H17" t="n">
        <v>39</v>
      </c>
      <c r="I17" t="n">
        <v>1689.84</v>
      </c>
      <c r="J17" t="n">
        <v>85.65000000000001</v>
      </c>
      <c r="K17" t="n">
        <v>1.33</v>
      </c>
      <c r="L17" t="n">
        <v>41.78</v>
      </c>
      <c r="M17" t="n">
        <v>37.74</v>
      </c>
      <c r="N17" t="n">
        <v>39</v>
      </c>
      <c r="O17" t="n">
        <v>1689.62</v>
      </c>
      <c r="P17" t="n">
        <v>1</v>
      </c>
      <c r="Q17" t="n">
        <v>39.2</v>
      </c>
      <c r="R17" t="n">
        <v>38.4</v>
      </c>
      <c r="S17" t="inlineStr"/>
      <c r="T17" t="inlineStr"/>
      <c r="U17" t="inlineStr"/>
      <c r="V17" t="inlineStr"/>
      <c r="W17" t="inlineStr"/>
      <c r="X17" t="inlineStr">
        <is>
          <t>⏳ Chờ hàng về (T+1)</t>
        </is>
      </c>
      <c r="Y17">
        <f>IF(ISNUMBER(S17), ((S17-H17)/H17)-0.004, "")</f>
        <v/>
      </c>
      <c r="Z17">
        <f>IF(ISNUMBER(T17), ((T17-H17)/H17)-0.004, "")</f>
        <v/>
      </c>
      <c r="AA17">
        <f>IF(ISNUMBER(W17), ((W17-H17)/H17)-0.004, IF(P17&gt;0, ((N17-H17)/H17)-0.004, 0))</f>
        <v/>
      </c>
      <c r="AB17">
        <f>IF(AND(ISNUMBER(I17), I17&gt;0, ISNUMBER(O17), O17&gt;0), AA17-((O17-I17)/I17), AA17)</f>
        <v/>
      </c>
      <c r="AC17">
        <f>IF(ISNUMBER(Q17), (Q17-H17)/H17, 0)</f>
        <v/>
      </c>
      <c r="AD17">
        <f>IF(ISNUMBER(R17), (R17-H17)/H17, 0)</f>
        <v/>
      </c>
      <c r="AE17">
        <f>IF(ISNUMBER(Y17), IF(Y17&gt;0, "THẮNG", "THUA"), "CHỜ T+3")</f>
        <v/>
      </c>
      <c r="AF17">
        <f>IF(AND(P17=0, N17=H17, NOT(ISNUMBER(W17))), "ĐANG CHỜ", IF(AA17&gt;0, "THẮNG", "THUA"))</f>
        <v/>
      </c>
      <c r="AG17" t="inlineStr">
        <is>
          <t>https://quickchart.io/chart/render/zf-ac637193-68e4-4a47-b717-a25c3d9983b2</t>
        </is>
      </c>
      <c r="AH17">
        <f>IF(AG17&lt;&gt;"", IMAGE(AG17, 1), "Chưa có ảnh")</f>
        <v/>
      </c>
    </row>
    <row r="18" ht="95" customHeight="1">
      <c r="A18" t="inlineStr">
        <is>
          <t>2026-10-19</t>
        </is>
      </c>
      <c r="B18" t="inlineStr">
        <is>
          <t>ALGO_05</t>
        </is>
      </c>
      <c r="C18" t="inlineStr">
        <is>
          <t>🎯 BỘ 05: ĐIỂM MUA KÉO NGƯỢC HỖ TRỢ NGẮN HẠN (MA20 PULLBACK)</t>
        </is>
      </c>
      <c r="D18" t="inlineStr">
        <is>
          <t>#1</t>
        </is>
      </c>
      <c r="E18" t="inlineStr">
        <is>
          <t>PVP</t>
        </is>
      </c>
      <c r="F18" t="inlineStr">
        <is>
          <t>HOSE</t>
        </is>
      </c>
      <c r="G18" t="inlineStr">
        <is>
          <t>Dầu khí &amp; Năng lượng</t>
        </is>
      </c>
      <c r="H18" t="n">
        <v>22.7</v>
      </c>
      <c r="I18" t="n">
        <v>1689.84</v>
      </c>
      <c r="J18" t="n">
        <v>42.39</v>
      </c>
      <c r="K18" t="n">
        <v>0.5</v>
      </c>
      <c r="L18" t="n">
        <v>25.95</v>
      </c>
      <c r="M18" t="n">
        <v>21.22</v>
      </c>
      <c r="N18" t="n">
        <v>22.4</v>
      </c>
      <c r="O18" t="n">
        <v>1689.62</v>
      </c>
      <c r="P18" t="n">
        <v>1</v>
      </c>
      <c r="Q18" t="n">
        <v>22.9</v>
      </c>
      <c r="R18" t="n">
        <v>22.25</v>
      </c>
      <c r="S18" t="inlineStr"/>
      <c r="T18" t="inlineStr"/>
      <c r="U18" t="inlineStr"/>
      <c r="V18" t="inlineStr"/>
      <c r="W18" t="inlineStr"/>
      <c r="X18" t="inlineStr">
        <is>
          <t>⏳ Chờ hàng về (T+1)</t>
        </is>
      </c>
      <c r="Y18">
        <f>IF(ISNUMBER(S18), ((S18-H18)/H18)-0.004, "")</f>
        <v/>
      </c>
      <c r="Z18">
        <f>IF(ISNUMBER(T18), ((T18-H18)/H18)-0.004, "")</f>
        <v/>
      </c>
      <c r="AA18">
        <f>IF(ISNUMBER(W18), ((W18-H18)/H18)-0.004, IF(P18&gt;0, ((N18-H18)/H18)-0.004, 0))</f>
        <v/>
      </c>
      <c r="AB18">
        <f>IF(AND(ISNUMBER(I18), I18&gt;0, ISNUMBER(O18), O18&gt;0), AA18-((O18-I18)/I18), AA18)</f>
        <v/>
      </c>
      <c r="AC18">
        <f>IF(ISNUMBER(Q18), (Q18-H18)/H18, 0)</f>
        <v/>
      </c>
      <c r="AD18">
        <f>IF(ISNUMBER(R18), (R18-H18)/H18, 0)</f>
        <v/>
      </c>
      <c r="AE18">
        <f>IF(ISNUMBER(Y18), IF(Y18&gt;0, "THẮNG", "THUA"), "CHỜ T+3")</f>
        <v/>
      </c>
      <c r="AF18">
        <f>IF(AND(P18=0, N18=H18, NOT(ISNUMBER(W18))), "ĐANG CHỜ", IF(AA18&gt;0, "THẮNG", "THUA"))</f>
        <v/>
      </c>
      <c r="AG18" t="inlineStr">
        <is>
          <t>https://quickchart.io/chart/render/zf-b85446fb-b4e5-4c90-91f1-c516a56be21b</t>
        </is>
      </c>
      <c r="AH18">
        <f>IF(AG18&lt;&gt;"", IMAGE(AG18, 1), "Chưa có ảnh")</f>
        <v/>
      </c>
    </row>
    <row r="19" ht="95" customHeight="1">
      <c r="A19" t="inlineStr">
        <is>
          <t>2026-10-19</t>
        </is>
      </c>
      <c r="B19" t="inlineStr">
        <is>
          <t>ALGO_05</t>
        </is>
      </c>
      <c r="C19" t="inlineStr">
        <is>
          <t>🎯 BỘ 05: ĐIỂM MUA KÉO NGƯỢC HỖ TRỢ NGẮN HẠN (MA20 PULLBACK)</t>
        </is>
      </c>
      <c r="D19" t="inlineStr">
        <is>
          <t>#2</t>
        </is>
      </c>
      <c r="E19" t="inlineStr">
        <is>
          <t>PVT</t>
        </is>
      </c>
      <c r="F19" t="inlineStr">
        <is>
          <t>HOSE</t>
        </is>
      </c>
      <c r="G19" t="inlineStr">
        <is>
          <t>Cảng biển &amp; Vận tải</t>
        </is>
      </c>
      <c r="H19" t="n">
        <v>24.1</v>
      </c>
      <c r="I19" t="n">
        <v>1689.84</v>
      </c>
      <c r="J19" t="n">
        <v>22.91</v>
      </c>
      <c r="K19" t="n">
        <v>0.41</v>
      </c>
      <c r="L19" t="n">
        <v>27.55</v>
      </c>
      <c r="M19" t="n">
        <v>22.53</v>
      </c>
      <c r="N19" t="n">
        <v>23.9</v>
      </c>
      <c r="O19" t="n">
        <v>1689.62</v>
      </c>
      <c r="P19" t="n">
        <v>1</v>
      </c>
      <c r="Q19" t="n">
        <v>24.2</v>
      </c>
      <c r="R19" t="n">
        <v>23.5</v>
      </c>
      <c r="S19" t="inlineStr"/>
      <c r="T19" t="inlineStr"/>
      <c r="U19" t="inlineStr"/>
      <c r="V19" t="inlineStr"/>
      <c r="W19" t="inlineStr"/>
      <c r="X19" t="inlineStr">
        <is>
          <t>⏳ Chờ hàng về (T+1)</t>
        </is>
      </c>
      <c r="Y19">
        <f>IF(ISNUMBER(S19), ((S19-H19)/H19)-0.004, "")</f>
        <v/>
      </c>
      <c r="Z19">
        <f>IF(ISNUMBER(T19), ((T19-H19)/H19)-0.004, "")</f>
        <v/>
      </c>
      <c r="AA19">
        <f>IF(ISNUMBER(W19), ((W19-H19)/H19)-0.004, IF(P19&gt;0, ((N19-H19)/H19)-0.004, 0))</f>
        <v/>
      </c>
      <c r="AB19">
        <f>IF(AND(ISNUMBER(I19), I19&gt;0, ISNUMBER(O19), O19&gt;0), AA19-((O19-I19)/I19), AA19)</f>
        <v/>
      </c>
      <c r="AC19">
        <f>IF(ISNUMBER(Q19), (Q19-H19)/H19, 0)</f>
        <v/>
      </c>
      <c r="AD19">
        <f>IF(ISNUMBER(R19), (R19-H19)/H19, 0)</f>
        <v/>
      </c>
      <c r="AE19">
        <f>IF(ISNUMBER(Y19), IF(Y19&gt;0, "THẮNG", "THUA"), "CHỜ T+3")</f>
        <v/>
      </c>
      <c r="AF19">
        <f>IF(AND(P19=0, N19=H19, NOT(ISNUMBER(W19))), "ĐANG CHỜ", IF(AA19&gt;0, "THẮNG", "THUA"))</f>
        <v/>
      </c>
      <c r="AG19" t="inlineStr">
        <is>
          <t>https://quickchart.io/chart/render/zf-152002e7-6fef-49d7-af7e-0e6792f58f5f</t>
        </is>
      </c>
      <c r="AH19">
        <f>IF(AG19&lt;&gt;"", IMAGE(AG19, 1), "Chưa có ảnh")</f>
        <v/>
      </c>
    </row>
    <row r="20" ht="95" customHeight="1">
      <c r="A20" t="inlineStr">
        <is>
          <t>2026-10-19</t>
        </is>
      </c>
      <c r="B20" t="inlineStr">
        <is>
          <t>ALGO_05</t>
        </is>
      </c>
      <c r="C20" t="inlineStr">
        <is>
          <t>🎯 BỘ 05: ĐIỂM MUA KÉO NGƯỢC HỖ TRỢ NGẮN HẠN (MA20 PULLBACK)</t>
        </is>
      </c>
      <c r="D20" t="inlineStr">
        <is>
          <t>#3</t>
        </is>
      </c>
      <c r="E20" t="inlineStr">
        <is>
          <t>DRI</t>
        </is>
      </c>
      <c r="F20" t="inlineStr">
        <is>
          <t>UPCOM</t>
        </is>
      </c>
      <c r="G20" t="inlineStr">
        <is>
          <t>Khai khoáng &amp; VLXD</t>
        </is>
      </c>
      <c r="H20" t="n">
        <v>15.9</v>
      </c>
      <c r="I20" t="n">
        <v>1689.84</v>
      </c>
      <c r="J20" t="n">
        <v>22.73</v>
      </c>
      <c r="K20" t="n">
        <v>0.35</v>
      </c>
      <c r="L20" t="n">
        <v>18.17</v>
      </c>
      <c r="M20" t="n">
        <v>14.87</v>
      </c>
      <c r="N20" t="n">
        <v>16.1</v>
      </c>
      <c r="O20" t="n">
        <v>1689.62</v>
      </c>
      <c r="P20" t="n">
        <v>1</v>
      </c>
      <c r="Q20" t="n">
        <v>16.1</v>
      </c>
      <c r="R20" t="n">
        <v>15.5</v>
      </c>
      <c r="S20" t="inlineStr"/>
      <c r="T20" t="inlineStr"/>
      <c r="U20" t="inlineStr"/>
      <c r="V20" t="inlineStr"/>
      <c r="W20" t="inlineStr"/>
      <c r="X20" t="inlineStr">
        <is>
          <t>⏳ Chờ hàng về (T+1)</t>
        </is>
      </c>
      <c r="Y20">
        <f>IF(ISNUMBER(S20), ((S20-H20)/H20)-0.004, "")</f>
        <v/>
      </c>
      <c r="Z20">
        <f>IF(ISNUMBER(T20), ((T20-H20)/H20)-0.004, "")</f>
        <v/>
      </c>
      <c r="AA20">
        <f>IF(ISNUMBER(W20), ((W20-H20)/H20)-0.004, IF(P20&gt;0, ((N20-H20)/H20)-0.004, 0))</f>
        <v/>
      </c>
      <c r="AB20">
        <f>IF(AND(ISNUMBER(I20), I20&gt;0, ISNUMBER(O20), O20&gt;0), AA20-((O20-I20)/I20), AA20)</f>
        <v/>
      </c>
      <c r="AC20">
        <f>IF(ISNUMBER(Q20), (Q20-H20)/H20, 0)</f>
        <v/>
      </c>
      <c r="AD20">
        <f>IF(ISNUMBER(R20), (R20-H20)/H20, 0)</f>
        <v/>
      </c>
      <c r="AE20">
        <f>IF(ISNUMBER(Y20), IF(Y20&gt;0, "THẮNG", "THUA"), "CHỜ T+3")</f>
        <v/>
      </c>
      <c r="AF20">
        <f>IF(AND(P20=0, N20=H20, NOT(ISNUMBER(W20))), "ĐANG CHỜ", IF(AA20&gt;0, "THẮNG", "THUA"))</f>
        <v/>
      </c>
      <c r="AG20" t="inlineStr">
        <is>
          <t>https://quickchart.io/chart/render/zf-a25670a2-97f5-473e-9dbc-fd4e44172f34</t>
        </is>
      </c>
      <c r="AH20">
        <f>IF(AG20&lt;&gt;"", IMAGE(AG20, 1), "Chưa có ảnh")</f>
        <v/>
      </c>
    </row>
    <row r="21" ht="95" customHeight="1">
      <c r="A21" t="inlineStr">
        <is>
          <t>2026-10-19</t>
        </is>
      </c>
      <c r="B21" t="inlineStr">
        <is>
          <t>ALGO_05</t>
        </is>
      </c>
      <c r="C21" t="inlineStr">
        <is>
          <t>🎯 BỘ 05: ĐIỂM MUA KÉO NGƯỢC HỖ TRỢ NGẮN HẠN (MA20 PULLBACK)</t>
        </is>
      </c>
      <c r="D21" t="inlineStr">
        <is>
          <t>#4</t>
        </is>
      </c>
      <c r="E21" t="inlineStr">
        <is>
          <t>MSN</t>
        </is>
      </c>
      <c r="F21" t="inlineStr">
        <is>
          <t>HOSE</t>
        </is>
      </c>
      <c r="G21" t="inlineStr">
        <is>
          <t>Thực phẩm &amp; Tiêu dùng</t>
        </is>
      </c>
      <c r="H21" t="n">
        <v>72.40000000000001</v>
      </c>
      <c r="I21" t="n">
        <v>1689.84</v>
      </c>
      <c r="J21" t="n">
        <v>16.49</v>
      </c>
      <c r="K21" t="n">
        <v>0.71</v>
      </c>
      <c r="L21" t="n">
        <v>79.06</v>
      </c>
      <c r="M21" t="n">
        <v>69.37</v>
      </c>
      <c r="N21" t="n">
        <v>72.3</v>
      </c>
      <c r="O21" t="n">
        <v>1689.62</v>
      </c>
      <c r="P21" t="n">
        <v>1</v>
      </c>
      <c r="Q21" t="n">
        <v>72.40000000000001</v>
      </c>
      <c r="R21" t="n">
        <v>71</v>
      </c>
      <c r="S21" t="inlineStr"/>
      <c r="T21" t="inlineStr"/>
      <c r="U21" t="inlineStr"/>
      <c r="V21" t="inlineStr"/>
      <c r="W21" t="inlineStr"/>
      <c r="X21" t="inlineStr">
        <is>
          <t>⏳ Chờ hàng về (T+1)</t>
        </is>
      </c>
      <c r="Y21">
        <f>IF(ISNUMBER(S21), ((S21-H21)/H21)-0.004, "")</f>
        <v/>
      </c>
      <c r="Z21">
        <f>IF(ISNUMBER(T21), ((T21-H21)/H21)-0.004, "")</f>
        <v/>
      </c>
      <c r="AA21">
        <f>IF(ISNUMBER(W21), ((W21-H21)/H21)-0.004, IF(P21&gt;0, ((N21-H21)/H21)-0.004, 0))</f>
        <v/>
      </c>
      <c r="AB21">
        <f>IF(AND(ISNUMBER(I21), I21&gt;0, ISNUMBER(O21), O21&gt;0), AA21-((O21-I21)/I21), AA21)</f>
        <v/>
      </c>
      <c r="AC21">
        <f>IF(ISNUMBER(Q21), (Q21-H21)/H21, 0)</f>
        <v/>
      </c>
      <c r="AD21">
        <f>IF(ISNUMBER(R21), (R21-H21)/H21, 0)</f>
        <v/>
      </c>
      <c r="AE21">
        <f>IF(ISNUMBER(Y21), IF(Y21&gt;0, "THẮNG", "THUA"), "CHỜ T+3")</f>
        <v/>
      </c>
      <c r="AF21">
        <f>IF(AND(P21=0, N21=H21, NOT(ISNUMBER(W21))), "ĐANG CHỜ", IF(AA21&gt;0, "THẮNG", "THUA"))</f>
        <v/>
      </c>
      <c r="AG21" t="inlineStr">
        <is>
          <t>https://quickchart.io/chart/render/zf-8b7f5c2f-bbcb-4250-9813-eba7160374ca</t>
        </is>
      </c>
      <c r="AH21">
        <f>IF(AG21&lt;&gt;"", IMAGE(AG21, 1), "Chưa có ảnh")</f>
        <v/>
      </c>
    </row>
    <row r="22" ht="95" customHeight="1">
      <c r="A22" t="inlineStr">
        <is>
          <t>2026-10-19</t>
        </is>
      </c>
      <c r="B22" t="inlineStr">
        <is>
          <t>ALGO_06</t>
        </is>
      </c>
      <c r="C22" t="inlineStr">
        <is>
          <t>📈 BỘ 06: ĐỒNG THUẬN ĐỘNG LƯỢNG MACD &amp; XU HƯỚNG ADX (TREND)</t>
        </is>
      </c>
      <c r="D22" t="inlineStr">
        <is>
          <t>#1</t>
        </is>
      </c>
      <c r="E22" t="inlineStr">
        <is>
          <t>NKG</t>
        </is>
      </c>
      <c r="F22" t="inlineStr">
        <is>
          <t>HOSE</t>
        </is>
      </c>
      <c r="G22" t="inlineStr">
        <is>
          <t>Thép &amp; VLXD</t>
        </is>
      </c>
      <c r="H22" t="n">
        <v>10.6</v>
      </c>
      <c r="I22" t="n">
        <v>1689.84</v>
      </c>
      <c r="J22" t="n">
        <v>91.76000000000001</v>
      </c>
      <c r="K22" t="n">
        <v>1.18</v>
      </c>
      <c r="L22" t="n">
        <v>11.95</v>
      </c>
      <c r="M22" t="n">
        <v>9.99</v>
      </c>
      <c r="N22" t="n">
        <v>10.75</v>
      </c>
      <c r="O22" t="n">
        <v>1689.62</v>
      </c>
      <c r="P22" t="n">
        <v>1</v>
      </c>
      <c r="Q22" t="n">
        <v>10.75</v>
      </c>
      <c r="R22" t="n">
        <v>10.35</v>
      </c>
      <c r="S22" t="inlineStr"/>
      <c r="T22" t="inlineStr"/>
      <c r="U22" t="inlineStr"/>
      <c r="V22" t="inlineStr"/>
      <c r="W22" t="inlineStr"/>
      <c r="X22" t="inlineStr">
        <is>
          <t>⏳ Chờ hàng về (T+1)</t>
        </is>
      </c>
      <c r="Y22">
        <f>IF(ISNUMBER(S22), ((S22-H22)/H22)-0.004, "")</f>
        <v/>
      </c>
      <c r="Z22">
        <f>IF(ISNUMBER(T22), ((T22-H22)/H22)-0.004, "")</f>
        <v/>
      </c>
      <c r="AA22">
        <f>IF(ISNUMBER(W22), ((W22-H22)/H22)-0.004, IF(P22&gt;0, ((N22-H22)/H22)-0.004, 0))</f>
        <v/>
      </c>
      <c r="AB22">
        <f>IF(AND(ISNUMBER(I22), I22&gt;0, ISNUMBER(O22), O22&gt;0), AA22-((O22-I22)/I22), AA22)</f>
        <v/>
      </c>
      <c r="AC22">
        <f>IF(ISNUMBER(Q22), (Q22-H22)/H22, 0)</f>
        <v/>
      </c>
      <c r="AD22">
        <f>IF(ISNUMBER(R22), (R22-H22)/H22, 0)</f>
        <v/>
      </c>
      <c r="AE22">
        <f>IF(ISNUMBER(Y22), IF(Y22&gt;0, "THẮNG", "THUA"), "CHỜ T+3")</f>
        <v/>
      </c>
      <c r="AF22">
        <f>IF(AND(P22=0, N22=H22, NOT(ISNUMBER(W22))), "ĐANG CHỜ", IF(AA22&gt;0, "THẮNG", "THUA"))</f>
        <v/>
      </c>
      <c r="AG22" t="inlineStr">
        <is>
          <t>https://quickchart.io/chart/render/zf-63b6b681-3640-4339-819d-07d60034c633</t>
        </is>
      </c>
      <c r="AH22">
        <f>IF(AG22&lt;&gt;"", IMAGE(AG22, 1), "Chưa có ảnh")</f>
        <v/>
      </c>
    </row>
    <row r="23" ht="95" customHeight="1">
      <c r="A23" t="inlineStr">
        <is>
          <t>2026-10-19</t>
        </is>
      </c>
      <c r="B23" t="inlineStr">
        <is>
          <t>ALGO_06</t>
        </is>
      </c>
      <c r="C23" t="inlineStr">
        <is>
          <t>📈 BỘ 06: ĐỒNG THUẬN ĐỘNG LƯỢNG MACD &amp; XU HƯỚNG ADX (TREND)</t>
        </is>
      </c>
      <c r="D23" t="inlineStr">
        <is>
          <t>#2</t>
        </is>
      </c>
      <c r="E23" t="inlineStr">
        <is>
          <t>VLB</t>
        </is>
      </c>
      <c r="F23" t="inlineStr">
        <is>
          <t>UPCOM</t>
        </is>
      </c>
      <c r="G23" t="inlineStr">
        <is>
          <t>Khai khoáng &amp; VLXD</t>
        </is>
      </c>
      <c r="H23" t="n">
        <v>49.4</v>
      </c>
      <c r="I23" t="n">
        <v>1689.84</v>
      </c>
      <c r="J23" t="n">
        <v>80.34999999999999</v>
      </c>
      <c r="K23" t="n">
        <v>8.51</v>
      </c>
      <c r="L23" t="n">
        <v>52.92</v>
      </c>
      <c r="M23" t="n">
        <v>47.8</v>
      </c>
      <c r="N23" t="n">
        <v>49.3</v>
      </c>
      <c r="O23" t="n">
        <v>1689.62</v>
      </c>
      <c r="P23" t="n">
        <v>1</v>
      </c>
      <c r="Q23" t="n">
        <v>49.8</v>
      </c>
      <c r="R23" t="n">
        <v>47.8</v>
      </c>
      <c r="S23" t="inlineStr"/>
      <c r="T23" t="inlineStr"/>
      <c r="U23" t="inlineStr"/>
      <c r="V23" t="inlineStr"/>
      <c r="W23" t="inlineStr"/>
      <c r="X23" t="inlineStr">
        <is>
          <t>⏳ Chờ hàng về (T+1)</t>
        </is>
      </c>
      <c r="Y23">
        <f>IF(ISNUMBER(S23), ((S23-H23)/H23)-0.004, "")</f>
        <v/>
      </c>
      <c r="Z23">
        <f>IF(ISNUMBER(T23), ((T23-H23)/H23)-0.004, "")</f>
        <v/>
      </c>
      <c r="AA23">
        <f>IF(ISNUMBER(W23), ((W23-H23)/H23)-0.004, IF(P23&gt;0, ((N23-H23)/H23)-0.004, 0))</f>
        <v/>
      </c>
      <c r="AB23">
        <f>IF(AND(ISNUMBER(I23), I23&gt;0, ISNUMBER(O23), O23&gt;0), AA23-((O23-I23)/I23), AA23)</f>
        <v/>
      </c>
      <c r="AC23">
        <f>IF(ISNUMBER(Q23), (Q23-H23)/H23, 0)</f>
        <v/>
      </c>
      <c r="AD23">
        <f>IF(ISNUMBER(R23), (R23-H23)/H23, 0)</f>
        <v/>
      </c>
      <c r="AE23">
        <f>IF(ISNUMBER(Y23), IF(Y23&gt;0, "THẮNG", "THUA"), "CHỜ T+3")</f>
        <v/>
      </c>
      <c r="AF23">
        <f>IF(AND(P23=0, N23=H23, NOT(ISNUMBER(W23))), "ĐANG CHỜ", IF(AA23&gt;0, "THẮNG", "THUA"))</f>
        <v/>
      </c>
      <c r="AG23" t="inlineStr">
        <is>
          <t>https://quickchart.io/chart/render/zf-71f1a2c5-d194-4c34-b775-0ddbe74410d9</t>
        </is>
      </c>
      <c r="AH23">
        <f>IF(AG23&lt;&gt;"", IMAGE(AG23, 1), "Chưa có ảnh")</f>
        <v/>
      </c>
    </row>
    <row r="24" ht="95" customHeight="1">
      <c r="A24" t="inlineStr">
        <is>
          <t>2026-10-19</t>
        </is>
      </c>
      <c r="B24" t="inlineStr">
        <is>
          <t>ALGO_06</t>
        </is>
      </c>
      <c r="C24" t="inlineStr">
        <is>
          <t>📈 BỘ 06: ĐỒNG THUẬN ĐỘNG LƯỢNG MACD &amp; XU HƯỚNG ADX (TREND)</t>
        </is>
      </c>
      <c r="D24" t="inlineStr">
        <is>
          <t>#3</t>
        </is>
      </c>
      <c r="E24" t="inlineStr">
        <is>
          <t>CLI</t>
        </is>
      </c>
      <c r="F24" t="inlineStr">
        <is>
          <t>UPCOM</t>
        </is>
      </c>
      <c r="G24" t="inlineStr">
        <is>
          <t>Sản xuất &amp; Khác</t>
        </is>
      </c>
      <c r="H24" t="n">
        <v>30.2</v>
      </c>
      <c r="I24" t="n">
        <v>1689.84</v>
      </c>
      <c r="J24" t="n">
        <v>72.95999999999999</v>
      </c>
      <c r="K24" t="n">
        <v>2.21</v>
      </c>
      <c r="L24" t="n">
        <v>33.8</v>
      </c>
      <c r="M24" t="n">
        <v>28.56</v>
      </c>
      <c r="N24" t="n">
        <v>30.3</v>
      </c>
      <c r="O24" t="n">
        <v>1689.62</v>
      </c>
      <c r="P24" t="n">
        <v>1</v>
      </c>
      <c r="Q24" t="n">
        <v>31</v>
      </c>
      <c r="R24" t="n">
        <v>29.7</v>
      </c>
      <c r="S24" t="inlineStr"/>
      <c r="T24" t="inlineStr"/>
      <c r="U24" t="inlineStr"/>
      <c r="V24" t="inlineStr"/>
      <c r="W24" t="inlineStr"/>
      <c r="X24" t="inlineStr">
        <is>
          <t>⏳ Chờ hàng về (T+1)</t>
        </is>
      </c>
      <c r="Y24">
        <f>IF(ISNUMBER(S24), ((S24-H24)/H24)-0.004, "")</f>
        <v/>
      </c>
      <c r="Z24">
        <f>IF(ISNUMBER(T24), ((T24-H24)/H24)-0.004, "")</f>
        <v/>
      </c>
      <c r="AA24">
        <f>IF(ISNUMBER(W24), ((W24-H24)/H24)-0.004, IF(P24&gt;0, ((N24-H24)/H24)-0.004, 0))</f>
        <v/>
      </c>
      <c r="AB24">
        <f>IF(AND(ISNUMBER(I24), I24&gt;0, ISNUMBER(O24), O24&gt;0), AA24-((O24-I24)/I24), AA24)</f>
        <v/>
      </c>
      <c r="AC24">
        <f>IF(ISNUMBER(Q24), (Q24-H24)/H24, 0)</f>
        <v/>
      </c>
      <c r="AD24">
        <f>IF(ISNUMBER(R24), (R24-H24)/H24, 0)</f>
        <v/>
      </c>
      <c r="AE24">
        <f>IF(ISNUMBER(Y24), IF(Y24&gt;0, "THẮNG", "THUA"), "CHỜ T+3")</f>
        <v/>
      </c>
      <c r="AF24">
        <f>IF(AND(P24=0, N24=H24, NOT(ISNUMBER(W24))), "ĐANG CHỜ", IF(AA24&gt;0, "THẮNG", "THUA"))</f>
        <v/>
      </c>
      <c r="AG24" t="inlineStr">
        <is>
          <t>https://quickchart.io/chart/render/zf-1689a80f-d33e-4289-bf08-18ced65cda42</t>
        </is>
      </c>
      <c r="AH24">
        <f>IF(AG24&lt;&gt;"", IMAGE(AG24, 1), "Chưa có ảnh")</f>
        <v/>
      </c>
    </row>
    <row r="25" ht="95" customHeight="1">
      <c r="A25" t="inlineStr">
        <is>
          <t>2026-10-19</t>
        </is>
      </c>
      <c r="B25" t="inlineStr">
        <is>
          <t>ALGO_06</t>
        </is>
      </c>
      <c r="C25" t="inlineStr">
        <is>
          <t>📈 BỘ 06: ĐỒNG THUẬN ĐỘNG LƯỢNG MACD &amp; XU HƯỚNG ADX (TREND)</t>
        </is>
      </c>
      <c r="D25" t="inlineStr">
        <is>
          <t>#4</t>
        </is>
      </c>
      <c r="E25" t="inlineStr">
        <is>
          <t>SCL</t>
        </is>
      </c>
      <c r="F25" t="inlineStr">
        <is>
          <t>UPCOM</t>
        </is>
      </c>
      <c r="G25" t="inlineStr">
        <is>
          <t>Khai khoáng &amp; VLXD</t>
        </is>
      </c>
      <c r="H25" t="n">
        <v>30.3</v>
      </c>
      <c r="I25" t="n">
        <v>1689.84</v>
      </c>
      <c r="J25" t="n">
        <v>67.16</v>
      </c>
      <c r="K25" t="n">
        <v>2.33</v>
      </c>
      <c r="L25" t="n">
        <v>34.54</v>
      </c>
      <c r="M25" t="n">
        <v>28.37</v>
      </c>
      <c r="N25" t="n">
        <v>30.3</v>
      </c>
      <c r="O25" t="n">
        <v>1689.62</v>
      </c>
      <c r="P25" t="n">
        <v>1</v>
      </c>
      <c r="Q25" t="n">
        <v>31</v>
      </c>
      <c r="R25" t="n">
        <v>29.8</v>
      </c>
      <c r="S25" t="inlineStr"/>
      <c r="T25" t="inlineStr"/>
      <c r="U25" t="inlineStr"/>
      <c r="V25" t="inlineStr"/>
      <c r="W25" t="inlineStr"/>
      <c r="X25" t="inlineStr">
        <is>
          <t>⏳ Chờ hàng về (T+1)</t>
        </is>
      </c>
      <c r="Y25">
        <f>IF(ISNUMBER(S25), ((S25-H25)/H25)-0.004, "")</f>
        <v/>
      </c>
      <c r="Z25">
        <f>IF(ISNUMBER(T25), ((T25-H25)/H25)-0.004, "")</f>
        <v/>
      </c>
      <c r="AA25">
        <f>IF(ISNUMBER(W25), ((W25-H25)/H25)-0.004, IF(P25&gt;0, ((N25-H25)/H25)-0.004, 0))</f>
        <v/>
      </c>
      <c r="AB25">
        <f>IF(AND(ISNUMBER(I25), I25&gt;0, ISNUMBER(O25), O25&gt;0), AA25-((O25-I25)/I25), AA25)</f>
        <v/>
      </c>
      <c r="AC25">
        <f>IF(ISNUMBER(Q25), (Q25-H25)/H25, 0)</f>
        <v/>
      </c>
      <c r="AD25">
        <f>IF(ISNUMBER(R25), (R25-H25)/H25, 0)</f>
        <v/>
      </c>
      <c r="AE25">
        <f>IF(ISNUMBER(Y25), IF(Y25&gt;0, "THẮNG", "THUA"), "CHỜ T+3")</f>
        <v/>
      </c>
      <c r="AF25">
        <f>IF(AND(P25=0, N25=H25, NOT(ISNUMBER(W25))), "ĐANG CHỜ", IF(AA25&gt;0, "THẮNG", "THUA"))</f>
        <v/>
      </c>
      <c r="AG25" t="inlineStr">
        <is>
          <t>https://quickchart.io/chart/render/zf-72b8ff2b-b709-4b55-a7da-069818c441b0</t>
        </is>
      </c>
      <c r="AH25">
        <f>IF(AG25&lt;&gt;"", IMAGE(AG25, 1), "Chưa có ảnh")</f>
        <v/>
      </c>
    </row>
    <row r="26" ht="95" customHeight="1">
      <c r="A26" t="inlineStr">
        <is>
          <t>2026-10-19</t>
        </is>
      </c>
      <c r="B26" t="inlineStr">
        <is>
          <t>ALGO_06</t>
        </is>
      </c>
      <c r="C26" t="inlineStr">
        <is>
          <t>📈 BỘ 06: ĐỒNG THUẬN ĐỘNG LƯỢNG MACD &amp; XU HƯỚNG ADX (TREND)</t>
        </is>
      </c>
      <c r="D26" t="inlineStr">
        <is>
          <t>#5</t>
        </is>
      </c>
      <c r="E26" t="inlineStr">
        <is>
          <t>ANV</t>
        </is>
      </c>
      <c r="F26" t="inlineStr">
        <is>
          <t>HOSE</t>
        </is>
      </c>
      <c r="G26" t="inlineStr">
        <is>
          <t>Thủy sản &amp; Xuất khẩu</t>
        </is>
      </c>
      <c r="H26" t="n">
        <v>18.85</v>
      </c>
      <c r="I26" t="n">
        <v>1689.84</v>
      </c>
      <c r="J26" t="n">
        <v>59.53</v>
      </c>
      <c r="K26" t="n">
        <v>1.42</v>
      </c>
      <c r="L26" t="n">
        <v>21.55</v>
      </c>
      <c r="M26" t="n">
        <v>17.62</v>
      </c>
      <c r="N26" t="n">
        <v>19.35</v>
      </c>
      <c r="O26" t="n">
        <v>1689.62</v>
      </c>
      <c r="P26" t="n">
        <v>1</v>
      </c>
      <c r="Q26" t="n">
        <v>19.35</v>
      </c>
      <c r="R26" t="n">
        <v>18.3</v>
      </c>
      <c r="S26" t="inlineStr"/>
      <c r="T26" t="inlineStr"/>
      <c r="U26" t="inlineStr"/>
      <c r="V26" t="inlineStr"/>
      <c r="W26" t="inlineStr"/>
      <c r="X26" t="inlineStr">
        <is>
          <t>⏳ Chờ hàng về (T+1)</t>
        </is>
      </c>
      <c r="Y26">
        <f>IF(ISNUMBER(S26), ((S26-H26)/H26)-0.004, "")</f>
        <v/>
      </c>
      <c r="Z26">
        <f>IF(ISNUMBER(T26), ((T26-H26)/H26)-0.004, "")</f>
        <v/>
      </c>
      <c r="AA26">
        <f>IF(ISNUMBER(W26), ((W26-H26)/H26)-0.004, IF(P26&gt;0, ((N26-H26)/H26)-0.004, 0))</f>
        <v/>
      </c>
      <c r="AB26">
        <f>IF(AND(ISNUMBER(I26), I26&gt;0, ISNUMBER(O26), O26&gt;0), AA26-((O26-I26)/I26), AA26)</f>
        <v/>
      </c>
      <c r="AC26">
        <f>IF(ISNUMBER(Q26), (Q26-H26)/H26, 0)</f>
        <v/>
      </c>
      <c r="AD26">
        <f>IF(ISNUMBER(R26), (R26-H26)/H26, 0)</f>
        <v/>
      </c>
      <c r="AE26">
        <f>IF(ISNUMBER(Y26), IF(Y26&gt;0, "THẮNG", "THUA"), "CHỜ T+3")</f>
        <v/>
      </c>
      <c r="AF26">
        <f>IF(AND(P26=0, N26=H26, NOT(ISNUMBER(W26))), "ĐANG CHỜ", IF(AA26&gt;0, "THẮNG", "THUA"))</f>
        <v/>
      </c>
      <c r="AG26" t="inlineStr">
        <is>
          <t>https://quickchart.io/chart/render/zf-0396ec4c-10b1-4437-9772-0c8a823c0def</t>
        </is>
      </c>
      <c r="AH26">
        <f>IF(AG26&lt;&gt;"", IMAGE(AG26, 1), "Chưa có ảnh")</f>
        <v/>
      </c>
    </row>
    <row r="27" ht="95" customHeight="1">
      <c r="A27" t="inlineStr">
        <is>
          <t>2026-10-19</t>
        </is>
      </c>
      <c r="B27" t="inlineStr">
        <is>
          <t>ALGO_07</t>
        </is>
      </c>
      <c r="C27" t="inlineStr">
        <is>
          <t>🍾 BỘ 07: NÉN CHẶT CỔ CHAI &amp; BUNG NÚT BOLLINGER (BB SQUEEZE)</t>
        </is>
      </c>
      <c r="D27" t="inlineStr">
        <is>
          <t>#1</t>
        </is>
      </c>
      <c r="E27" t="inlineStr">
        <is>
          <t>VLB</t>
        </is>
      </c>
      <c r="F27" t="inlineStr">
        <is>
          <t>UPCOM</t>
        </is>
      </c>
      <c r="G27" t="inlineStr">
        <is>
          <t>Khai khoáng &amp; VLXD</t>
        </is>
      </c>
      <c r="H27" t="n">
        <v>49.4</v>
      </c>
      <c r="I27" t="n">
        <v>1689.84</v>
      </c>
      <c r="J27" t="n">
        <v>97.93000000000001</v>
      </c>
      <c r="K27" t="n">
        <v>8.51</v>
      </c>
      <c r="L27" t="n">
        <v>52.92</v>
      </c>
      <c r="M27" t="n">
        <v>47.8</v>
      </c>
      <c r="N27" t="n">
        <v>49.3</v>
      </c>
      <c r="O27" t="n">
        <v>1689.62</v>
      </c>
      <c r="P27" t="n">
        <v>1</v>
      </c>
      <c r="Q27" t="n">
        <v>49.8</v>
      </c>
      <c r="R27" t="n">
        <v>47.8</v>
      </c>
      <c r="S27" t="inlineStr"/>
      <c r="T27" t="inlineStr"/>
      <c r="U27" t="inlineStr"/>
      <c r="V27" t="inlineStr"/>
      <c r="W27" t="inlineStr"/>
      <c r="X27" t="inlineStr">
        <is>
          <t>⏳ Chờ hàng về (T+1)</t>
        </is>
      </c>
      <c r="Y27">
        <f>IF(ISNUMBER(S27), ((S27-H27)/H27)-0.004, "")</f>
        <v/>
      </c>
      <c r="Z27">
        <f>IF(ISNUMBER(T27), ((T27-H27)/H27)-0.004, "")</f>
        <v/>
      </c>
      <c r="AA27">
        <f>IF(ISNUMBER(W27), ((W27-H27)/H27)-0.004, IF(P27&gt;0, ((N27-H27)/H27)-0.004, 0))</f>
        <v/>
      </c>
      <c r="AB27">
        <f>IF(AND(ISNUMBER(I27), I27&gt;0, ISNUMBER(O27), O27&gt;0), AA27-((O27-I27)/I27), AA27)</f>
        <v/>
      </c>
      <c r="AC27">
        <f>IF(ISNUMBER(Q27), (Q27-H27)/H27, 0)</f>
        <v/>
      </c>
      <c r="AD27">
        <f>IF(ISNUMBER(R27), (R27-H27)/H27, 0)</f>
        <v/>
      </c>
      <c r="AE27">
        <f>IF(ISNUMBER(Y27), IF(Y27&gt;0, "THẮNG", "THUA"), "CHỜ T+3")</f>
        <v/>
      </c>
      <c r="AF27">
        <f>IF(AND(P27=0, N27=H27, NOT(ISNUMBER(W27))), "ĐANG CHỜ", IF(AA27&gt;0, "THẮNG", "THUA"))</f>
        <v/>
      </c>
      <c r="AG27" t="inlineStr">
        <is>
          <t>https://quickchart.io/chart/render/zf-71f1a2c5-d194-4c34-b775-0ddbe74410d9</t>
        </is>
      </c>
      <c r="AH27">
        <f>IF(AG27&lt;&gt;"", IMAGE(AG27, 1), "Chưa có ảnh")</f>
        <v/>
      </c>
    </row>
    <row r="28" ht="95" customHeight="1">
      <c r="A28" t="inlineStr">
        <is>
          <t>2026-10-19</t>
        </is>
      </c>
      <c r="B28" t="inlineStr">
        <is>
          <t>ALGO_07</t>
        </is>
      </c>
      <c r="C28" t="inlineStr">
        <is>
          <t>🍾 BỘ 07: NÉN CHẶT CỔ CHAI &amp; BUNG NÚT BOLLINGER (BB SQUEEZE)</t>
        </is>
      </c>
      <c r="D28" t="inlineStr">
        <is>
          <t>#2</t>
        </is>
      </c>
      <c r="E28" t="inlineStr">
        <is>
          <t>KSB</t>
        </is>
      </c>
      <c r="F28" t="inlineStr">
        <is>
          <t>HOSE</t>
        </is>
      </c>
      <c r="G28" t="inlineStr">
        <is>
          <t>Thép &amp; VLXD</t>
        </is>
      </c>
      <c r="H28" t="n">
        <v>13.6</v>
      </c>
      <c r="I28" t="n">
        <v>1689.84</v>
      </c>
      <c r="J28" t="n">
        <v>73.8</v>
      </c>
      <c r="K28" t="n">
        <v>3.64</v>
      </c>
      <c r="L28" t="n">
        <v>15.11</v>
      </c>
      <c r="M28" t="n">
        <v>12.91</v>
      </c>
      <c r="N28" t="n">
        <v>13.65</v>
      </c>
      <c r="O28" t="n">
        <v>1689.62</v>
      </c>
      <c r="P28" t="n">
        <v>1</v>
      </c>
      <c r="Q28" t="n">
        <v>14</v>
      </c>
      <c r="R28" t="n">
        <v>13.15</v>
      </c>
      <c r="S28" t="inlineStr"/>
      <c r="T28" t="inlineStr"/>
      <c r="U28" t="inlineStr"/>
      <c r="V28" t="inlineStr"/>
      <c r="W28" t="inlineStr"/>
      <c r="X28" t="inlineStr">
        <is>
          <t>⏳ Chờ hàng về (T+1)</t>
        </is>
      </c>
      <c r="Y28">
        <f>IF(ISNUMBER(S28), ((S28-H28)/H28)-0.004, "")</f>
        <v/>
      </c>
      <c r="Z28">
        <f>IF(ISNUMBER(T28), ((T28-H28)/H28)-0.004, "")</f>
        <v/>
      </c>
      <c r="AA28">
        <f>IF(ISNUMBER(W28), ((W28-H28)/H28)-0.004, IF(P28&gt;0, ((N28-H28)/H28)-0.004, 0))</f>
        <v/>
      </c>
      <c r="AB28">
        <f>IF(AND(ISNUMBER(I28), I28&gt;0, ISNUMBER(O28), O28&gt;0), AA28-((O28-I28)/I28), AA28)</f>
        <v/>
      </c>
      <c r="AC28">
        <f>IF(ISNUMBER(Q28), (Q28-H28)/H28, 0)</f>
        <v/>
      </c>
      <c r="AD28">
        <f>IF(ISNUMBER(R28), (R28-H28)/H28, 0)</f>
        <v/>
      </c>
      <c r="AE28">
        <f>IF(ISNUMBER(Y28), IF(Y28&gt;0, "THẮNG", "THUA"), "CHỜ T+3")</f>
        <v/>
      </c>
      <c r="AF28">
        <f>IF(AND(P28=0, N28=H28, NOT(ISNUMBER(W28))), "ĐANG CHỜ", IF(AA28&gt;0, "THẮNG", "THUA"))</f>
        <v/>
      </c>
      <c r="AG28" t="inlineStr">
        <is>
          <t>https://quickchart.io/chart/render/zf-d5ed610f-df30-4f0d-95f0-f61558ee6606</t>
        </is>
      </c>
      <c r="AH28">
        <f>IF(AG28&lt;&gt;"", IMAGE(AG28, 1), "Chưa có ảnh")</f>
        <v/>
      </c>
    </row>
    <row r="29" ht="95" customHeight="1">
      <c r="A29" t="inlineStr">
        <is>
          <t>2026-10-19</t>
        </is>
      </c>
      <c r="B29" t="inlineStr">
        <is>
          <t>ALGO_07</t>
        </is>
      </c>
      <c r="C29" t="inlineStr">
        <is>
          <t>🍾 BỘ 07: NÉN CHẶT CỔ CHAI &amp; BUNG NÚT BOLLINGER (BB SQUEEZE)</t>
        </is>
      </c>
      <c r="D29" t="inlineStr">
        <is>
          <t>#3</t>
        </is>
      </c>
      <c r="E29" t="inlineStr">
        <is>
          <t>PCB</t>
        </is>
      </c>
      <c r="F29" t="inlineStr">
        <is>
          <t>UPCOM</t>
        </is>
      </c>
      <c r="G29" t="inlineStr">
        <is>
          <t>Ngân hàng</t>
        </is>
      </c>
      <c r="H29" t="n">
        <v>9.5</v>
      </c>
      <c r="I29" t="n">
        <v>1689.84</v>
      </c>
      <c r="J29" t="n">
        <v>48.94</v>
      </c>
      <c r="K29" t="n">
        <v>2.33</v>
      </c>
      <c r="L29" t="n">
        <v>10.86</v>
      </c>
      <c r="M29" t="n">
        <v>8.880000000000001</v>
      </c>
      <c r="N29" t="n">
        <v>9.4</v>
      </c>
      <c r="O29" t="n">
        <v>1689.62</v>
      </c>
      <c r="P29" t="n">
        <v>1</v>
      </c>
      <c r="Q29" t="n">
        <v>9.699999999999999</v>
      </c>
      <c r="R29" t="n">
        <v>9</v>
      </c>
      <c r="S29" t="inlineStr"/>
      <c r="T29" t="inlineStr"/>
      <c r="U29" t="inlineStr"/>
      <c r="V29" t="inlineStr"/>
      <c r="W29" t="inlineStr"/>
      <c r="X29" t="inlineStr">
        <is>
          <t>⏳ Chờ hàng về (T+1)</t>
        </is>
      </c>
      <c r="Y29">
        <f>IF(ISNUMBER(S29), ((S29-H29)/H29)-0.004, "")</f>
        <v/>
      </c>
      <c r="Z29">
        <f>IF(ISNUMBER(T29), ((T29-H29)/H29)-0.004, "")</f>
        <v/>
      </c>
      <c r="AA29">
        <f>IF(ISNUMBER(W29), ((W29-H29)/H29)-0.004, IF(P29&gt;0, ((N29-H29)/H29)-0.004, 0))</f>
        <v/>
      </c>
      <c r="AB29">
        <f>IF(AND(ISNUMBER(I29), I29&gt;0, ISNUMBER(O29), O29&gt;0), AA29-((O29-I29)/I29), AA29)</f>
        <v/>
      </c>
      <c r="AC29">
        <f>IF(ISNUMBER(Q29), (Q29-H29)/H29, 0)</f>
        <v/>
      </c>
      <c r="AD29">
        <f>IF(ISNUMBER(R29), (R29-H29)/H29, 0)</f>
        <v/>
      </c>
      <c r="AE29">
        <f>IF(ISNUMBER(Y29), IF(Y29&gt;0, "THẮNG", "THUA"), "CHỜ T+3")</f>
        <v/>
      </c>
      <c r="AF29">
        <f>IF(AND(P29=0, N29=H29, NOT(ISNUMBER(W29))), "ĐANG CHỜ", IF(AA29&gt;0, "THẮNG", "THUA"))</f>
        <v/>
      </c>
      <c r="AG29" t="inlineStr">
        <is>
          <t>https://quickchart.io/chart/render/zf-4cd6ac07-54c7-47d5-849f-3946e7c29e24</t>
        </is>
      </c>
      <c r="AH29">
        <f>IF(AG29&lt;&gt;"", IMAGE(AG29, 1), "Chưa có ảnh")</f>
        <v/>
      </c>
    </row>
    <row r="30" ht="95" customHeight="1">
      <c r="A30" t="inlineStr">
        <is>
          <t>2026-10-19</t>
        </is>
      </c>
      <c r="B30" t="inlineStr">
        <is>
          <t>ALGO_07</t>
        </is>
      </c>
      <c r="C30" t="inlineStr">
        <is>
          <t>🍾 BỘ 07: NÉN CHẶT CỔ CHAI &amp; BUNG NÚT BOLLINGER (BB SQUEEZE)</t>
        </is>
      </c>
      <c r="D30" t="inlineStr">
        <is>
          <t>#4</t>
        </is>
      </c>
      <c r="E30" t="inlineStr">
        <is>
          <t>SCL</t>
        </is>
      </c>
      <c r="F30" t="inlineStr">
        <is>
          <t>UPCOM</t>
        </is>
      </c>
      <c r="G30" t="inlineStr">
        <is>
          <t>Khai khoáng &amp; VLXD</t>
        </is>
      </c>
      <c r="H30" t="n">
        <v>30.3</v>
      </c>
      <c r="I30" t="n">
        <v>1689.84</v>
      </c>
      <c r="J30" t="n">
        <v>48</v>
      </c>
      <c r="K30" t="n">
        <v>2.33</v>
      </c>
      <c r="L30" t="n">
        <v>34.54</v>
      </c>
      <c r="M30" t="n">
        <v>28.37</v>
      </c>
      <c r="N30" t="n">
        <v>30.3</v>
      </c>
      <c r="O30" t="n">
        <v>1689.62</v>
      </c>
      <c r="P30" t="n">
        <v>1</v>
      </c>
      <c r="Q30" t="n">
        <v>31</v>
      </c>
      <c r="R30" t="n">
        <v>29.8</v>
      </c>
      <c r="S30" t="inlineStr"/>
      <c r="T30" t="inlineStr"/>
      <c r="U30" t="inlineStr"/>
      <c r="V30" t="inlineStr"/>
      <c r="W30" t="inlineStr"/>
      <c r="X30" t="inlineStr">
        <is>
          <t>⏳ Chờ hàng về (T+1)</t>
        </is>
      </c>
      <c r="Y30">
        <f>IF(ISNUMBER(S30), ((S30-H30)/H30)-0.004, "")</f>
        <v/>
      </c>
      <c r="Z30">
        <f>IF(ISNUMBER(T30), ((T30-H30)/H30)-0.004, "")</f>
        <v/>
      </c>
      <c r="AA30">
        <f>IF(ISNUMBER(W30), ((W30-H30)/H30)-0.004, IF(P30&gt;0, ((N30-H30)/H30)-0.004, 0))</f>
        <v/>
      </c>
      <c r="AB30">
        <f>IF(AND(ISNUMBER(I30), I30&gt;0, ISNUMBER(O30), O30&gt;0), AA30-((O30-I30)/I30), AA30)</f>
        <v/>
      </c>
      <c r="AC30">
        <f>IF(ISNUMBER(Q30), (Q30-H30)/H30, 0)</f>
        <v/>
      </c>
      <c r="AD30">
        <f>IF(ISNUMBER(R30), (R30-H30)/H30, 0)</f>
        <v/>
      </c>
      <c r="AE30">
        <f>IF(ISNUMBER(Y30), IF(Y30&gt;0, "THẮNG", "THUA"), "CHỜ T+3")</f>
        <v/>
      </c>
      <c r="AF30">
        <f>IF(AND(P30=0, N30=H30, NOT(ISNUMBER(W30))), "ĐANG CHỜ", IF(AA30&gt;0, "THẮNG", "THUA"))</f>
        <v/>
      </c>
      <c r="AG30" t="inlineStr">
        <is>
          <t>https://quickchart.io/chart/render/zf-72b8ff2b-b709-4b55-a7da-069818c441b0</t>
        </is>
      </c>
      <c r="AH30">
        <f>IF(AG30&lt;&gt;"", IMAGE(AG30, 1), "Chưa có ảnh")</f>
        <v/>
      </c>
    </row>
    <row r="31" ht="95" customHeight="1">
      <c r="A31" t="inlineStr">
        <is>
          <t>2026-10-19</t>
        </is>
      </c>
      <c r="B31" t="inlineStr">
        <is>
          <t>ALGO_08</t>
        </is>
      </c>
      <c r="C31" t="inlineStr">
        <is>
          <t>🐳 BỘ 08: DÒNG TIỀN CÁ MẬP GOM NGẦM THANH KHOẢN LỚN (STEALTH)</t>
        </is>
      </c>
      <c r="D31" t="inlineStr">
        <is>
          <t>#1</t>
        </is>
      </c>
      <c r="E31" t="inlineStr">
        <is>
          <t>AAS</t>
        </is>
      </c>
      <c r="F31" t="inlineStr">
        <is>
          <t>UPCOM</t>
        </is>
      </c>
      <c r="G31" t="inlineStr">
        <is>
          <t>Chứng khoán</t>
        </is>
      </c>
      <c r="H31" t="n">
        <v>10.3</v>
      </c>
      <c r="I31" t="n">
        <v>1689.84</v>
      </c>
      <c r="J31" t="n">
        <v>86.64</v>
      </c>
      <c r="K31" t="n">
        <v>4.51</v>
      </c>
      <c r="L31" t="n">
        <v>11.68</v>
      </c>
      <c r="M31" t="n">
        <v>9.67</v>
      </c>
      <c r="N31" t="n">
        <v>10.2</v>
      </c>
      <c r="O31" t="n">
        <v>1689.62</v>
      </c>
      <c r="P31" t="n">
        <v>1</v>
      </c>
      <c r="Q31" t="n">
        <v>10.4</v>
      </c>
      <c r="R31" t="n">
        <v>10.1</v>
      </c>
      <c r="S31" t="inlineStr"/>
      <c r="T31" t="inlineStr"/>
      <c r="U31" t="inlineStr"/>
      <c r="V31" t="inlineStr"/>
      <c r="W31" t="inlineStr"/>
      <c r="X31" t="inlineStr">
        <is>
          <t>⏳ Chờ hàng về (T+1)</t>
        </is>
      </c>
      <c r="Y31">
        <f>IF(ISNUMBER(S31), ((S31-H31)/H31)-0.004, "")</f>
        <v/>
      </c>
      <c r="Z31">
        <f>IF(ISNUMBER(T31), ((T31-H31)/H31)-0.004, "")</f>
        <v/>
      </c>
      <c r="AA31">
        <f>IF(ISNUMBER(W31), ((W31-H31)/H31)-0.004, IF(P31&gt;0, ((N31-H31)/H31)-0.004, 0))</f>
        <v/>
      </c>
      <c r="AB31">
        <f>IF(AND(ISNUMBER(I31), I31&gt;0, ISNUMBER(O31), O31&gt;0), AA31-((O31-I31)/I31), AA31)</f>
        <v/>
      </c>
      <c r="AC31">
        <f>IF(ISNUMBER(Q31), (Q31-H31)/H31, 0)</f>
        <v/>
      </c>
      <c r="AD31">
        <f>IF(ISNUMBER(R31), (R31-H31)/H31, 0)</f>
        <v/>
      </c>
      <c r="AE31">
        <f>IF(ISNUMBER(Y31), IF(Y31&gt;0, "THẮNG", "THUA"), "CHỜ T+3")</f>
        <v/>
      </c>
      <c r="AF31">
        <f>IF(AND(P31=0, N31=H31, NOT(ISNUMBER(W31))), "ĐANG CHỜ", IF(AA31&gt;0, "THẮNG", "THUA"))</f>
        <v/>
      </c>
      <c r="AG31" t="inlineStr">
        <is>
          <t>https://quickchart.io/chart/render/zf-e9beffbf-0bfc-4750-ae0e-197caf15de04</t>
        </is>
      </c>
      <c r="AH31">
        <f>IF(AG31&lt;&gt;"", IMAGE(AG31, 1), "Chưa có ảnh")</f>
        <v/>
      </c>
    </row>
    <row r="32" ht="95" customHeight="1">
      <c r="A32" t="inlineStr">
        <is>
          <t>2026-10-19</t>
        </is>
      </c>
      <c r="B32" t="inlineStr">
        <is>
          <t>ALGO_08</t>
        </is>
      </c>
      <c r="C32" t="inlineStr">
        <is>
          <t>🐳 BỘ 08: DÒNG TIỀN CÁ MẬP GOM NGẦM THANH KHOẢN LỚN (STEALTH)</t>
        </is>
      </c>
      <c r="D32" t="inlineStr">
        <is>
          <t>#2</t>
        </is>
      </c>
      <c r="E32" t="inlineStr">
        <is>
          <t>KBC</t>
        </is>
      </c>
      <c r="F32" t="inlineStr">
        <is>
          <t>HOSE</t>
        </is>
      </c>
      <c r="G32" t="inlineStr">
        <is>
          <t>BĐS Khu Công Nghiệp</t>
        </is>
      </c>
      <c r="H32" t="n">
        <v>26</v>
      </c>
      <c r="I32" t="n">
        <v>1689.84</v>
      </c>
      <c r="J32" t="n">
        <v>78.28</v>
      </c>
      <c r="K32" t="n">
        <v>2.99</v>
      </c>
      <c r="L32" t="n">
        <v>27.91</v>
      </c>
      <c r="M32" t="n">
        <v>25.13</v>
      </c>
      <c r="N32" t="n">
        <v>25.95</v>
      </c>
      <c r="O32" t="n">
        <v>1689.62</v>
      </c>
      <c r="P32" t="n">
        <v>1</v>
      </c>
      <c r="Q32" t="n">
        <v>26</v>
      </c>
      <c r="R32" t="n">
        <v>25.65</v>
      </c>
      <c r="S32" t="inlineStr"/>
      <c r="T32" t="inlineStr"/>
      <c r="U32" t="inlineStr"/>
      <c r="V32" t="inlineStr"/>
      <c r="W32" t="inlineStr"/>
      <c r="X32" t="inlineStr">
        <is>
          <t>⏳ Chờ hàng về (T+1)</t>
        </is>
      </c>
      <c r="Y32">
        <f>IF(ISNUMBER(S32), ((S32-H32)/H32)-0.004, "")</f>
        <v/>
      </c>
      <c r="Z32">
        <f>IF(ISNUMBER(T32), ((T32-H32)/H32)-0.004, "")</f>
        <v/>
      </c>
      <c r="AA32">
        <f>IF(ISNUMBER(W32), ((W32-H32)/H32)-0.004, IF(P32&gt;0, ((N32-H32)/H32)-0.004, 0))</f>
        <v/>
      </c>
      <c r="AB32">
        <f>IF(AND(ISNUMBER(I32), I32&gt;0, ISNUMBER(O32), O32&gt;0), AA32-((O32-I32)/I32), AA32)</f>
        <v/>
      </c>
      <c r="AC32">
        <f>IF(ISNUMBER(Q32), (Q32-H32)/H32, 0)</f>
        <v/>
      </c>
      <c r="AD32">
        <f>IF(ISNUMBER(R32), (R32-H32)/H32, 0)</f>
        <v/>
      </c>
      <c r="AE32">
        <f>IF(ISNUMBER(Y32), IF(Y32&gt;0, "THẮNG", "THUA"), "CHỜ T+3")</f>
        <v/>
      </c>
      <c r="AF32">
        <f>IF(AND(P32=0, N32=H32, NOT(ISNUMBER(W32))), "ĐANG CHỜ", IF(AA32&gt;0, "THẮNG", "THUA"))</f>
        <v/>
      </c>
      <c r="AG32" t="inlineStr">
        <is>
          <t>https://quickchart.io/chart/render/zf-ff63ad60-6afe-4aff-8b70-74e053bde4c2</t>
        </is>
      </c>
      <c r="AH32">
        <f>IF(AG32&lt;&gt;"", IMAGE(AG32, 1), "Chưa có ảnh")</f>
        <v/>
      </c>
    </row>
    <row r="33" ht="95" customHeight="1">
      <c r="A33" t="inlineStr">
        <is>
          <t>2026-10-19</t>
        </is>
      </c>
      <c r="B33" t="inlineStr">
        <is>
          <t>ALGO_08</t>
        </is>
      </c>
      <c r="C33" t="inlineStr">
        <is>
          <t>🐳 BỘ 08: DÒNG TIỀN CÁ MẬP GOM NGẦM THANH KHOẢN LỚN (STEALTH)</t>
        </is>
      </c>
      <c r="D33" t="inlineStr">
        <is>
          <t>#3</t>
        </is>
      </c>
      <c r="E33" t="inlineStr">
        <is>
          <t>HVN</t>
        </is>
      </c>
      <c r="F33" t="inlineStr">
        <is>
          <t>HOSE</t>
        </is>
      </c>
      <c r="G33" t="inlineStr">
        <is>
          <t>Cảng biển &amp; Vận tải</t>
        </is>
      </c>
      <c r="H33" t="n">
        <v>21.15</v>
      </c>
      <c r="I33" t="n">
        <v>1689.84</v>
      </c>
      <c r="J33" t="n">
        <v>66.5</v>
      </c>
      <c r="K33" t="n">
        <v>2.58</v>
      </c>
      <c r="L33" t="n">
        <v>23.13</v>
      </c>
      <c r="M33" t="n">
        <v>20.25</v>
      </c>
      <c r="N33" t="n">
        <v>21.15</v>
      </c>
      <c r="O33" t="n">
        <v>1689.62</v>
      </c>
      <c r="P33" t="n">
        <v>1</v>
      </c>
      <c r="Q33" t="n">
        <v>21.15</v>
      </c>
      <c r="R33" t="n">
        <v>20.5</v>
      </c>
      <c r="S33" t="inlineStr"/>
      <c r="T33" t="inlineStr"/>
      <c r="U33" t="inlineStr"/>
      <c r="V33" t="inlineStr"/>
      <c r="W33" t="inlineStr"/>
      <c r="X33" t="inlineStr">
        <is>
          <t>⏳ Chờ hàng về (T+1)</t>
        </is>
      </c>
      <c r="Y33">
        <f>IF(ISNUMBER(S33), ((S33-H33)/H33)-0.004, "")</f>
        <v/>
      </c>
      <c r="Z33">
        <f>IF(ISNUMBER(T33), ((T33-H33)/H33)-0.004, "")</f>
        <v/>
      </c>
      <c r="AA33">
        <f>IF(ISNUMBER(W33), ((W33-H33)/H33)-0.004, IF(P33&gt;0, ((N33-H33)/H33)-0.004, 0))</f>
        <v/>
      </c>
      <c r="AB33">
        <f>IF(AND(ISNUMBER(I33), I33&gt;0, ISNUMBER(O33), O33&gt;0), AA33-((O33-I33)/I33), AA33)</f>
        <v/>
      </c>
      <c r="AC33">
        <f>IF(ISNUMBER(Q33), (Q33-H33)/H33, 0)</f>
        <v/>
      </c>
      <c r="AD33">
        <f>IF(ISNUMBER(R33), (R33-H33)/H33, 0)</f>
        <v/>
      </c>
      <c r="AE33">
        <f>IF(ISNUMBER(Y33), IF(Y33&gt;0, "THẮNG", "THUA"), "CHỜ T+3")</f>
        <v/>
      </c>
      <c r="AF33">
        <f>IF(AND(P33=0, N33=H33, NOT(ISNUMBER(W33))), "ĐANG CHỜ", IF(AA33&gt;0, "THẮNG", "THUA"))</f>
        <v/>
      </c>
      <c r="AG33" t="inlineStr">
        <is>
          <t>https://quickchart.io/chart/render/zf-b41e88a2-7cc6-43b3-918a-231e53e8796a</t>
        </is>
      </c>
      <c r="AH33">
        <f>IF(AG33&lt;&gt;"", IMAGE(AG33, 1), "Chưa có ảnh")</f>
        <v/>
      </c>
    </row>
    <row r="34" ht="95" customHeight="1">
      <c r="A34" t="inlineStr">
        <is>
          <t>2026-10-19</t>
        </is>
      </c>
      <c r="B34" t="inlineStr">
        <is>
          <t>ALGO_09</t>
        </is>
      </c>
      <c r="C34" t="inlineStr">
        <is>
          <t>🔄 BỘ 09: CHUYỂN PHA DÀI HẠN &amp; VƯỢT MA200 (MA200 TURNAROUND)</t>
        </is>
      </c>
      <c r="D34" t="inlineStr">
        <is>
          <t>#1</t>
        </is>
      </c>
      <c r="E34" t="inlineStr">
        <is>
          <t>VLB</t>
        </is>
      </c>
      <c r="F34" t="inlineStr">
        <is>
          <t>UPCOM</t>
        </is>
      </c>
      <c r="G34" t="inlineStr">
        <is>
          <t>Khai khoáng &amp; VLXD</t>
        </is>
      </c>
      <c r="H34" t="n">
        <v>49.4</v>
      </c>
      <c r="I34" t="n">
        <v>1689.84</v>
      </c>
      <c r="J34" t="n">
        <v>73.59</v>
      </c>
      <c r="K34" t="n">
        <v>8.51</v>
      </c>
      <c r="L34" t="n">
        <v>52.92</v>
      </c>
      <c r="M34" t="n">
        <v>47.8</v>
      </c>
      <c r="N34" t="n">
        <v>49.3</v>
      </c>
      <c r="O34" t="n">
        <v>1689.62</v>
      </c>
      <c r="P34" t="n">
        <v>1</v>
      </c>
      <c r="Q34" t="n">
        <v>49.8</v>
      </c>
      <c r="R34" t="n">
        <v>47.8</v>
      </c>
      <c r="S34" t="inlineStr"/>
      <c r="T34" t="inlineStr"/>
      <c r="U34" t="inlineStr"/>
      <c r="V34" t="inlineStr"/>
      <c r="W34" t="inlineStr"/>
      <c r="X34" t="inlineStr">
        <is>
          <t>⏳ Chờ hàng về (T+1)</t>
        </is>
      </c>
      <c r="Y34">
        <f>IF(ISNUMBER(S34), ((S34-H34)/H34)-0.004, "")</f>
        <v/>
      </c>
      <c r="Z34">
        <f>IF(ISNUMBER(T34), ((T34-H34)/H34)-0.004, "")</f>
        <v/>
      </c>
      <c r="AA34">
        <f>IF(ISNUMBER(W34), ((W34-H34)/H34)-0.004, IF(P34&gt;0, ((N34-H34)/H34)-0.004, 0))</f>
        <v/>
      </c>
      <c r="AB34">
        <f>IF(AND(ISNUMBER(I34), I34&gt;0, ISNUMBER(O34), O34&gt;0), AA34-((O34-I34)/I34), AA34)</f>
        <v/>
      </c>
      <c r="AC34">
        <f>IF(ISNUMBER(Q34), (Q34-H34)/H34, 0)</f>
        <v/>
      </c>
      <c r="AD34">
        <f>IF(ISNUMBER(R34), (R34-H34)/H34, 0)</f>
        <v/>
      </c>
      <c r="AE34">
        <f>IF(ISNUMBER(Y34), IF(Y34&gt;0, "THẮNG", "THUA"), "CHỜ T+3")</f>
        <v/>
      </c>
      <c r="AF34">
        <f>IF(AND(P34=0, N34=H34, NOT(ISNUMBER(W34))), "ĐANG CHỜ", IF(AA34&gt;0, "THẮNG", "THUA"))</f>
        <v/>
      </c>
      <c r="AG34" t="inlineStr">
        <is>
          <t>https://quickchart.io/chart/render/zf-71f1a2c5-d194-4c34-b775-0ddbe74410d9</t>
        </is>
      </c>
      <c r="AH34">
        <f>IF(AG34&lt;&gt;"", IMAGE(AG34, 1), "Chưa có ảnh")</f>
        <v/>
      </c>
    </row>
    <row r="35" ht="95" customHeight="1">
      <c r="A35" t="inlineStr">
        <is>
          <t>2026-10-19</t>
        </is>
      </c>
      <c r="B35" t="inlineStr">
        <is>
          <t>ALGO_09</t>
        </is>
      </c>
      <c r="C35" t="inlineStr">
        <is>
          <t>🔄 BỘ 09: CHUYỂN PHA DÀI HẠN &amp; VƯỢT MA200 (MA200 TURNAROUND)</t>
        </is>
      </c>
      <c r="D35" t="inlineStr">
        <is>
          <t>#2</t>
        </is>
      </c>
      <c r="E35" t="inlineStr">
        <is>
          <t>SJS</t>
        </is>
      </c>
      <c r="F35" t="inlineStr">
        <is>
          <t>HOSE</t>
        </is>
      </c>
      <c r="G35" t="inlineStr">
        <is>
          <t>BĐS Khu Công Nghiệp</t>
        </is>
      </c>
      <c r="H35" t="n">
        <v>54.6</v>
      </c>
      <c r="I35" t="n">
        <v>1689.84</v>
      </c>
      <c r="J35" t="n">
        <v>42.73</v>
      </c>
      <c r="K35" t="n">
        <v>2.21</v>
      </c>
      <c r="L35" t="n">
        <v>61.97</v>
      </c>
      <c r="M35" t="n">
        <v>51.25</v>
      </c>
      <c r="N35" t="n">
        <v>54.6</v>
      </c>
      <c r="O35" t="n">
        <v>1689.62</v>
      </c>
      <c r="P35" t="n">
        <v>1</v>
      </c>
      <c r="Q35" t="n">
        <v>57.5</v>
      </c>
      <c r="R35" t="n">
        <v>54.5</v>
      </c>
      <c r="S35" t="inlineStr"/>
      <c r="T35" t="inlineStr"/>
      <c r="U35" t="inlineStr"/>
      <c r="V35" t="inlineStr"/>
      <c r="W35" t="inlineStr"/>
      <c r="X35" t="inlineStr">
        <is>
          <t>⏳ Chờ hàng về (T+1)</t>
        </is>
      </c>
      <c r="Y35">
        <f>IF(ISNUMBER(S35), ((S35-H35)/H35)-0.004, "")</f>
        <v/>
      </c>
      <c r="Z35">
        <f>IF(ISNUMBER(T35), ((T35-H35)/H35)-0.004, "")</f>
        <v/>
      </c>
      <c r="AA35">
        <f>IF(ISNUMBER(W35), ((W35-H35)/H35)-0.004, IF(P35&gt;0, ((N35-H35)/H35)-0.004, 0))</f>
        <v/>
      </c>
      <c r="AB35">
        <f>IF(AND(ISNUMBER(I35), I35&gt;0, ISNUMBER(O35), O35&gt;0), AA35-((O35-I35)/I35), AA35)</f>
        <v/>
      </c>
      <c r="AC35">
        <f>IF(ISNUMBER(Q35), (Q35-H35)/H35, 0)</f>
        <v/>
      </c>
      <c r="AD35">
        <f>IF(ISNUMBER(R35), (R35-H35)/H35, 0)</f>
        <v/>
      </c>
      <c r="AE35">
        <f>IF(ISNUMBER(Y35), IF(Y35&gt;0, "THẮNG", "THUA"), "CHỜ T+3")</f>
        <v/>
      </c>
      <c r="AF35">
        <f>IF(AND(P35=0, N35=H35, NOT(ISNUMBER(W35))), "ĐANG CHỜ", IF(AA35&gt;0, "THẮNG", "THUA"))</f>
        <v/>
      </c>
      <c r="AG35" t="inlineStr">
        <is>
          <t>https://quickchart.io/chart/render/zf-f573ece4-c3d1-4ae9-8375-1820852e1662</t>
        </is>
      </c>
      <c r="AH35">
        <f>IF(AG35&lt;&gt;"", IMAGE(AG35, 1), "Chưa có ảnh")</f>
        <v/>
      </c>
    </row>
    <row r="36" ht="95" customHeight="1">
      <c r="A36" t="inlineStr">
        <is>
          <t>2026-10-19</t>
        </is>
      </c>
      <c r="B36" t="inlineStr">
        <is>
          <t>ALGO_10</t>
        </is>
      </c>
      <c r="C36" t="inlineStr">
        <is>
          <t>🚀 BỘ 10: SÓNG ĐẦU CƠ BETA CAO &amp; DÒNG TIỀN NÓNG (HIGH-BETA)</t>
        </is>
      </c>
      <c r="D36" t="inlineStr">
        <is>
          <t>#1</t>
        </is>
      </c>
      <c r="E36" t="inlineStr">
        <is>
          <t>PCB</t>
        </is>
      </c>
      <c r="F36" t="inlineStr">
        <is>
          <t>UPCOM</t>
        </is>
      </c>
      <c r="G36" t="inlineStr">
        <is>
          <t>Ngân hàng</t>
        </is>
      </c>
      <c r="H36" t="n">
        <v>9.5</v>
      </c>
      <c r="I36" t="n">
        <v>1689.84</v>
      </c>
      <c r="J36" t="n">
        <v>84.09999999999999</v>
      </c>
      <c r="K36" t="n">
        <v>2.33</v>
      </c>
      <c r="L36" t="n">
        <v>10.86</v>
      </c>
      <c r="M36" t="n">
        <v>8.880000000000001</v>
      </c>
      <c r="N36" t="n">
        <v>9.4</v>
      </c>
      <c r="O36" t="n">
        <v>1689.62</v>
      </c>
      <c r="P36" t="n">
        <v>1</v>
      </c>
      <c r="Q36" t="n">
        <v>9.699999999999999</v>
      </c>
      <c r="R36" t="n">
        <v>9</v>
      </c>
      <c r="S36" t="inlineStr"/>
      <c r="T36" t="inlineStr"/>
      <c r="U36" t="inlineStr"/>
      <c r="V36" t="inlineStr"/>
      <c r="W36" t="inlineStr"/>
      <c r="X36" t="inlineStr">
        <is>
          <t>⏳ Chờ hàng về (T+1)</t>
        </is>
      </c>
      <c r="Y36">
        <f>IF(ISNUMBER(S36), ((S36-H36)/H36)-0.004, "")</f>
        <v/>
      </c>
      <c r="Z36">
        <f>IF(ISNUMBER(T36), ((T36-H36)/H36)-0.004, "")</f>
        <v/>
      </c>
      <c r="AA36">
        <f>IF(ISNUMBER(W36), ((W36-H36)/H36)-0.004, IF(P36&gt;0, ((N36-H36)/H36)-0.004, 0))</f>
        <v/>
      </c>
      <c r="AB36">
        <f>IF(AND(ISNUMBER(I36), I36&gt;0, ISNUMBER(O36), O36&gt;0), AA36-((O36-I36)/I36), AA36)</f>
        <v/>
      </c>
      <c r="AC36">
        <f>IF(ISNUMBER(Q36), (Q36-H36)/H36, 0)</f>
        <v/>
      </c>
      <c r="AD36">
        <f>IF(ISNUMBER(R36), (R36-H36)/H36, 0)</f>
        <v/>
      </c>
      <c r="AE36">
        <f>IF(ISNUMBER(Y36), IF(Y36&gt;0, "THẮNG", "THUA"), "CHỜ T+3")</f>
        <v/>
      </c>
      <c r="AF36">
        <f>IF(AND(P36=0, N36=H36, NOT(ISNUMBER(W36))), "ĐANG CHỜ", IF(AA36&gt;0, "THẮNG", "THUA"))</f>
        <v/>
      </c>
      <c r="AG36" t="inlineStr">
        <is>
          <t>https://quickchart.io/chart/render/zf-4cd6ac07-54c7-47d5-849f-3946e7c29e24</t>
        </is>
      </c>
      <c r="AH36">
        <f>IF(AG36&lt;&gt;"", IMAGE(AG36, 1), "Chưa có ảnh")</f>
        <v/>
      </c>
    </row>
    <row r="37" ht="95" customHeight="1">
      <c r="A37" t="inlineStr">
        <is>
          <t>2026-10-19</t>
        </is>
      </c>
      <c r="B37" t="inlineStr">
        <is>
          <t>ALGO_11</t>
        </is>
      </c>
      <c r="C37" t="inlineStr">
        <is>
          <t>💎 BỘ 11: MUA SỚM TRONG NỀN TÍCH LŨY (GIL MORALES POCKET PIVOT)</t>
        </is>
      </c>
      <c r="D37" t="inlineStr">
        <is>
          <t>#1</t>
        </is>
      </c>
      <c r="E37" t="inlineStr">
        <is>
          <t>VLB</t>
        </is>
      </c>
      <c r="F37" t="inlineStr">
        <is>
          <t>UPCOM</t>
        </is>
      </c>
      <c r="G37" t="inlineStr">
        <is>
          <t>Khai khoáng &amp; VLXD</t>
        </is>
      </c>
      <c r="H37" t="n">
        <v>49.4</v>
      </c>
      <c r="I37" t="n">
        <v>1689.84</v>
      </c>
      <c r="J37" t="n">
        <v>80.38</v>
      </c>
      <c r="K37" t="n">
        <v>8.51</v>
      </c>
      <c r="L37" t="n">
        <v>52.92</v>
      </c>
      <c r="M37" t="n">
        <v>47.8</v>
      </c>
      <c r="N37" t="n">
        <v>49.3</v>
      </c>
      <c r="O37" t="n">
        <v>1689.62</v>
      </c>
      <c r="P37" t="n">
        <v>1</v>
      </c>
      <c r="Q37" t="n">
        <v>49.8</v>
      </c>
      <c r="R37" t="n">
        <v>47.8</v>
      </c>
      <c r="S37" t="inlineStr"/>
      <c r="T37" t="inlineStr"/>
      <c r="U37" t="inlineStr"/>
      <c r="V37" t="inlineStr"/>
      <c r="W37" t="inlineStr"/>
      <c r="X37" t="inlineStr">
        <is>
          <t>⏳ Chờ hàng về (T+1)</t>
        </is>
      </c>
      <c r="Y37">
        <f>IF(ISNUMBER(S37), ((S37-H37)/H37)-0.004, "")</f>
        <v/>
      </c>
      <c r="Z37">
        <f>IF(ISNUMBER(T37), ((T37-H37)/H37)-0.004, "")</f>
        <v/>
      </c>
      <c r="AA37">
        <f>IF(ISNUMBER(W37), ((W37-H37)/H37)-0.004, IF(P37&gt;0, ((N37-H37)/H37)-0.004, 0))</f>
        <v/>
      </c>
      <c r="AB37">
        <f>IF(AND(ISNUMBER(I37), I37&gt;0, ISNUMBER(O37), O37&gt;0), AA37-((O37-I37)/I37), AA37)</f>
        <v/>
      </c>
      <c r="AC37">
        <f>IF(ISNUMBER(Q37), (Q37-H37)/H37, 0)</f>
        <v/>
      </c>
      <c r="AD37">
        <f>IF(ISNUMBER(R37), (R37-H37)/H37, 0)</f>
        <v/>
      </c>
      <c r="AE37">
        <f>IF(ISNUMBER(Y37), IF(Y37&gt;0, "THẮNG", "THUA"), "CHỜ T+3")</f>
        <v/>
      </c>
      <c r="AF37">
        <f>IF(AND(P37=0, N37=H37, NOT(ISNUMBER(W37))), "ĐANG CHỜ", IF(AA37&gt;0, "THẮNG", "THUA"))</f>
        <v/>
      </c>
      <c r="AG37" t="inlineStr">
        <is>
          <t>https://quickchart.io/chart/render/zf-71f1a2c5-d194-4c34-b775-0ddbe74410d9</t>
        </is>
      </c>
      <c r="AH37">
        <f>IF(AG37&lt;&gt;"", IMAGE(AG37, 1), "Chưa có ảnh")</f>
        <v/>
      </c>
    </row>
    <row r="38" ht="95" customHeight="1">
      <c r="A38" t="inlineStr">
        <is>
          <t>2026-10-19</t>
        </is>
      </c>
      <c r="B38" t="inlineStr">
        <is>
          <t>ALGO_12</t>
        </is>
      </c>
      <c r="C38" t="inlineStr">
        <is>
          <t>🏆 BỘ 12: MẪU HÌNH SIÊU CỔ PHIẾU SEPA (MINERVINI TREND TEMPLATE)</t>
        </is>
      </c>
      <c r="D38" t="inlineStr">
        <is>
          <t>#1</t>
        </is>
      </c>
      <c r="E38" t="inlineStr">
        <is>
          <t>MSR</t>
        </is>
      </c>
      <c r="F38" t="inlineStr">
        <is>
          <t>UPCOM</t>
        </is>
      </c>
      <c r="G38" t="inlineStr">
        <is>
          <t>Bán lẻ &amp; Phân phối</t>
        </is>
      </c>
      <c r="H38" t="n">
        <v>65.5</v>
      </c>
      <c r="I38" t="n">
        <v>1689.84</v>
      </c>
      <c r="J38" t="n">
        <v>191.01</v>
      </c>
      <c r="K38" t="n">
        <v>0.37</v>
      </c>
      <c r="L38" t="n">
        <v>74.87</v>
      </c>
      <c r="M38" t="n">
        <v>61.24</v>
      </c>
      <c r="N38" t="n">
        <v>65</v>
      </c>
      <c r="O38" t="n">
        <v>1689.62</v>
      </c>
      <c r="P38" t="n">
        <v>1</v>
      </c>
      <c r="Q38" t="n">
        <v>65.8</v>
      </c>
      <c r="R38" t="n">
        <v>63</v>
      </c>
      <c r="S38" t="inlineStr"/>
      <c r="T38" t="inlineStr"/>
      <c r="U38" t="inlineStr"/>
      <c r="V38" t="inlineStr"/>
      <c r="W38" t="inlineStr"/>
      <c r="X38" t="inlineStr">
        <is>
          <t>⏳ Chờ hàng về (T+1)</t>
        </is>
      </c>
      <c r="Y38">
        <f>IF(ISNUMBER(S38), ((S38-H38)/H38)-0.004, "")</f>
        <v/>
      </c>
      <c r="Z38">
        <f>IF(ISNUMBER(T38), ((T38-H38)/H38)-0.004, "")</f>
        <v/>
      </c>
      <c r="AA38">
        <f>IF(ISNUMBER(W38), ((W38-H38)/H38)-0.004, IF(P38&gt;0, ((N38-H38)/H38)-0.004, 0))</f>
        <v/>
      </c>
      <c r="AB38">
        <f>IF(AND(ISNUMBER(I38), I38&gt;0, ISNUMBER(O38), O38&gt;0), AA38-((O38-I38)/I38), AA38)</f>
        <v/>
      </c>
      <c r="AC38">
        <f>IF(ISNUMBER(Q38), (Q38-H38)/H38, 0)</f>
        <v/>
      </c>
      <c r="AD38">
        <f>IF(ISNUMBER(R38), (R38-H38)/H38, 0)</f>
        <v/>
      </c>
      <c r="AE38">
        <f>IF(ISNUMBER(Y38), IF(Y38&gt;0, "THẮNG", "THUA"), "CHỜ T+3")</f>
        <v/>
      </c>
      <c r="AF38">
        <f>IF(AND(P38=0, N38=H38, NOT(ISNUMBER(W38))), "ĐANG CHỜ", IF(AA38&gt;0, "THẮNG", "THUA"))</f>
        <v/>
      </c>
      <c r="AG38" t="inlineStr">
        <is>
          <t>https://quickchart.io/chart/render/zf-c0ebeaf4-d50a-4801-8eb0-cf41df27a5a0</t>
        </is>
      </c>
      <c r="AH38">
        <f>IF(AG38&lt;&gt;"", IMAGE(AG38, 1), "Chưa có ảnh")</f>
        <v/>
      </c>
    </row>
    <row r="39" ht="95" customHeight="1">
      <c r="A39" t="inlineStr">
        <is>
          <t>2026-10-19</t>
        </is>
      </c>
      <c r="B39" t="inlineStr">
        <is>
          <t>ALGO_12</t>
        </is>
      </c>
      <c r="C39" t="inlineStr">
        <is>
          <t>🏆 BỘ 12: MẪU HÌNH SIÊU CỔ PHIẾU SEPA (MINERVINI TREND TEMPLATE)</t>
        </is>
      </c>
      <c r="D39" t="inlineStr">
        <is>
          <t>#2</t>
        </is>
      </c>
      <c r="E39" t="inlineStr">
        <is>
          <t>SCL</t>
        </is>
      </c>
      <c r="F39" t="inlineStr">
        <is>
          <t>UPCOM</t>
        </is>
      </c>
      <c r="G39" t="inlineStr">
        <is>
          <t>Khai khoáng &amp; VLXD</t>
        </is>
      </c>
      <c r="H39" t="n">
        <v>30.3</v>
      </c>
      <c r="I39" t="n">
        <v>1689.84</v>
      </c>
      <c r="J39" t="n">
        <v>128.71</v>
      </c>
      <c r="K39" t="n">
        <v>2.33</v>
      </c>
      <c r="L39" t="n">
        <v>34.54</v>
      </c>
      <c r="M39" t="n">
        <v>28.37</v>
      </c>
      <c r="N39" t="n">
        <v>30.3</v>
      </c>
      <c r="O39" t="n">
        <v>1689.62</v>
      </c>
      <c r="P39" t="n">
        <v>1</v>
      </c>
      <c r="Q39" t="n">
        <v>31</v>
      </c>
      <c r="R39" t="n">
        <v>29.8</v>
      </c>
      <c r="S39" t="inlineStr"/>
      <c r="T39" t="inlineStr"/>
      <c r="U39" t="inlineStr"/>
      <c r="V39" t="inlineStr"/>
      <c r="W39" t="inlineStr"/>
      <c r="X39" t="inlineStr">
        <is>
          <t>⏳ Chờ hàng về (T+1)</t>
        </is>
      </c>
      <c r="Y39">
        <f>IF(ISNUMBER(S39), ((S39-H39)/H39)-0.004, "")</f>
        <v/>
      </c>
      <c r="Z39">
        <f>IF(ISNUMBER(T39), ((T39-H39)/H39)-0.004, "")</f>
        <v/>
      </c>
      <c r="AA39">
        <f>IF(ISNUMBER(W39), ((W39-H39)/H39)-0.004, IF(P39&gt;0, ((N39-H39)/H39)-0.004, 0))</f>
        <v/>
      </c>
      <c r="AB39">
        <f>IF(AND(ISNUMBER(I39), I39&gt;0, ISNUMBER(O39), O39&gt;0), AA39-((O39-I39)/I39), AA39)</f>
        <v/>
      </c>
      <c r="AC39">
        <f>IF(ISNUMBER(Q39), (Q39-H39)/H39, 0)</f>
        <v/>
      </c>
      <c r="AD39">
        <f>IF(ISNUMBER(R39), (R39-H39)/H39, 0)</f>
        <v/>
      </c>
      <c r="AE39">
        <f>IF(ISNUMBER(Y39), IF(Y39&gt;0, "THẮNG", "THUA"), "CHỜ T+3")</f>
        <v/>
      </c>
      <c r="AF39">
        <f>IF(AND(P39=0, N39=H39, NOT(ISNUMBER(W39))), "ĐANG CHỜ", IF(AA39&gt;0, "THẮNG", "THUA"))</f>
        <v/>
      </c>
      <c r="AG39" t="inlineStr">
        <is>
          <t>https://quickchart.io/chart/render/zf-72b8ff2b-b709-4b55-a7da-069818c441b0</t>
        </is>
      </c>
      <c r="AH39">
        <f>IF(AG39&lt;&gt;"", IMAGE(AG39, 1), "Chưa có ảnh")</f>
        <v/>
      </c>
    </row>
    <row r="40" ht="95" customHeight="1">
      <c r="A40" t="inlineStr">
        <is>
          <t>2026-10-19</t>
        </is>
      </c>
      <c r="B40" t="inlineStr">
        <is>
          <t>ALGO_12</t>
        </is>
      </c>
      <c r="C40" t="inlineStr">
        <is>
          <t>🏆 BỘ 12: MẪU HÌNH SIÊU CỔ PHIẾU SEPA (MINERVINI TREND TEMPLATE)</t>
        </is>
      </c>
      <c r="D40" t="inlineStr">
        <is>
          <t>#3</t>
        </is>
      </c>
      <c r="E40" t="inlineStr">
        <is>
          <t>MSB</t>
        </is>
      </c>
      <c r="F40" t="inlineStr">
        <is>
          <t>HOSE</t>
        </is>
      </c>
      <c r="G40" t="inlineStr">
        <is>
          <t>Ngân hàng</t>
        </is>
      </c>
      <c r="H40" t="n">
        <v>14.8</v>
      </c>
      <c r="I40" t="n">
        <v>1689.84</v>
      </c>
      <c r="J40" t="n">
        <v>118.09</v>
      </c>
      <c r="K40" t="n">
        <v>1.45</v>
      </c>
      <c r="L40" t="n">
        <v>16.18</v>
      </c>
      <c r="M40" t="n">
        <v>14.17</v>
      </c>
      <c r="N40" t="n">
        <v>14.9</v>
      </c>
      <c r="O40" t="n">
        <v>1689.62</v>
      </c>
      <c r="P40" t="n">
        <v>1</v>
      </c>
      <c r="Q40" t="n">
        <v>14.95</v>
      </c>
      <c r="R40" t="n">
        <v>14.75</v>
      </c>
      <c r="S40" t="inlineStr"/>
      <c r="T40" t="inlineStr"/>
      <c r="U40" t="inlineStr"/>
      <c r="V40" t="inlineStr"/>
      <c r="W40" t="inlineStr"/>
      <c r="X40" t="inlineStr">
        <is>
          <t>⏳ Chờ hàng về (T+1)</t>
        </is>
      </c>
      <c r="Y40">
        <f>IF(ISNUMBER(S40), ((S40-H40)/H40)-0.004, "")</f>
        <v/>
      </c>
      <c r="Z40">
        <f>IF(ISNUMBER(T40), ((T40-H40)/H40)-0.004, "")</f>
        <v/>
      </c>
      <c r="AA40">
        <f>IF(ISNUMBER(W40), ((W40-H40)/H40)-0.004, IF(P40&gt;0, ((N40-H40)/H40)-0.004, 0))</f>
        <v/>
      </c>
      <c r="AB40">
        <f>IF(AND(ISNUMBER(I40), I40&gt;0, ISNUMBER(O40), O40&gt;0), AA40-((O40-I40)/I40), AA40)</f>
        <v/>
      </c>
      <c r="AC40">
        <f>IF(ISNUMBER(Q40), (Q40-H40)/H40, 0)</f>
        <v/>
      </c>
      <c r="AD40">
        <f>IF(ISNUMBER(R40), (R40-H40)/H40, 0)</f>
        <v/>
      </c>
      <c r="AE40">
        <f>IF(ISNUMBER(Y40), IF(Y40&gt;0, "THẮNG", "THUA"), "CHỜ T+3")</f>
        <v/>
      </c>
      <c r="AF40">
        <f>IF(AND(P40=0, N40=H40, NOT(ISNUMBER(W40))), "ĐANG CHỜ", IF(AA40&gt;0, "THẮNG", "THUA"))</f>
        <v/>
      </c>
      <c r="AG40" t="inlineStr">
        <is>
          <t>https://quickchart.io/chart/render/zf-7179417e-4f33-4bb4-bfae-022bf36d3484</t>
        </is>
      </c>
      <c r="AH40">
        <f>IF(AG40&lt;&gt;"", IMAGE(AG40, 1), "Chưa có ảnh")</f>
        <v/>
      </c>
    </row>
    <row r="41" ht="95" customHeight="1">
      <c r="A41" t="inlineStr">
        <is>
          <t>2026-10-19</t>
        </is>
      </c>
      <c r="B41" t="inlineStr">
        <is>
          <t>ALGO_12</t>
        </is>
      </c>
      <c r="C41" t="inlineStr">
        <is>
          <t>🏆 BỘ 12: MẪU HÌNH SIÊU CỔ PHIẾU SEPA (MINERVINI TREND TEMPLATE)</t>
        </is>
      </c>
      <c r="D41" t="inlineStr">
        <is>
          <t>#4</t>
        </is>
      </c>
      <c r="E41" t="inlineStr">
        <is>
          <t>C69</t>
        </is>
      </c>
      <c r="F41" t="inlineStr">
        <is>
          <t>HNX</t>
        </is>
      </c>
      <c r="G41" t="inlineStr">
        <is>
          <t>Đầu tư công &amp; Xây dựng</t>
        </is>
      </c>
      <c r="H41" t="n">
        <v>17.9</v>
      </c>
      <c r="I41" t="n">
        <v>1689.84</v>
      </c>
      <c r="J41" t="n">
        <v>106.65</v>
      </c>
      <c r="K41" t="n">
        <v>1.52</v>
      </c>
      <c r="L41" t="n">
        <v>20.25</v>
      </c>
      <c r="M41" t="n">
        <v>16.83</v>
      </c>
      <c r="N41" t="n">
        <v>17.6</v>
      </c>
      <c r="O41" t="n">
        <v>1689.62</v>
      </c>
      <c r="P41" t="n">
        <v>1</v>
      </c>
      <c r="Q41" t="n">
        <v>17.9</v>
      </c>
      <c r="R41" t="n">
        <v>17.5</v>
      </c>
      <c r="S41" t="inlineStr"/>
      <c r="T41" t="inlineStr"/>
      <c r="U41" t="inlineStr"/>
      <c r="V41" t="inlineStr"/>
      <c r="W41" t="inlineStr"/>
      <c r="X41" t="inlineStr">
        <is>
          <t>⏳ Chờ hàng về (T+1)</t>
        </is>
      </c>
      <c r="Y41">
        <f>IF(ISNUMBER(S41), ((S41-H41)/H41)-0.004, "")</f>
        <v/>
      </c>
      <c r="Z41">
        <f>IF(ISNUMBER(T41), ((T41-H41)/H41)-0.004, "")</f>
        <v/>
      </c>
      <c r="AA41">
        <f>IF(ISNUMBER(W41), ((W41-H41)/H41)-0.004, IF(P41&gt;0, ((N41-H41)/H41)-0.004, 0))</f>
        <v/>
      </c>
      <c r="AB41">
        <f>IF(AND(ISNUMBER(I41), I41&gt;0, ISNUMBER(O41), O41&gt;0), AA41-((O41-I41)/I41), AA41)</f>
        <v/>
      </c>
      <c r="AC41">
        <f>IF(ISNUMBER(Q41), (Q41-H41)/H41, 0)</f>
        <v/>
      </c>
      <c r="AD41">
        <f>IF(ISNUMBER(R41), (R41-H41)/H41, 0)</f>
        <v/>
      </c>
      <c r="AE41">
        <f>IF(ISNUMBER(Y41), IF(Y41&gt;0, "THẮNG", "THUA"), "CHỜ T+3")</f>
        <v/>
      </c>
      <c r="AF41">
        <f>IF(AND(P41=0, N41=H41, NOT(ISNUMBER(W41))), "ĐANG CHỜ", IF(AA41&gt;0, "THẮNG", "THUA"))</f>
        <v/>
      </c>
      <c r="AG41" t="inlineStr">
        <is>
          <t>https://quickchart.io/chart/render/zf-98f7a8c7-aebd-4393-afaa-cc158867d2ee</t>
        </is>
      </c>
      <c r="AH41">
        <f>IF(AG41&lt;&gt;"", IMAGE(AG41, 1), "Chưa có ảnh")</f>
        <v/>
      </c>
    </row>
    <row r="42" ht="95" customHeight="1">
      <c r="A42" t="inlineStr">
        <is>
          <t>2026-10-19</t>
        </is>
      </c>
      <c r="B42" t="inlineStr">
        <is>
          <t>ALGO_12</t>
        </is>
      </c>
      <c r="C42" t="inlineStr">
        <is>
          <t>🏆 BỘ 12: MẪU HÌNH SIÊU CỔ PHIẾU SEPA (MINERVINI TREND TEMPLATE)</t>
        </is>
      </c>
      <c r="D42" t="inlineStr">
        <is>
          <t>#5</t>
        </is>
      </c>
      <c r="E42" t="inlineStr">
        <is>
          <t>DXP</t>
        </is>
      </c>
      <c r="F42" t="inlineStr">
        <is>
          <t>HNX</t>
        </is>
      </c>
      <c r="G42" t="inlineStr">
        <is>
          <t>Cảng biển &amp; Vận tải</t>
        </is>
      </c>
      <c r="H42" t="n">
        <v>15</v>
      </c>
      <c r="I42" t="n">
        <v>1689.84</v>
      </c>
      <c r="J42" t="n">
        <v>103.55</v>
      </c>
      <c r="K42" t="n">
        <v>0.61</v>
      </c>
      <c r="L42" t="n">
        <v>17.14</v>
      </c>
      <c r="M42" t="n">
        <v>14.03</v>
      </c>
      <c r="N42" t="n">
        <v>15.1</v>
      </c>
      <c r="O42" t="n">
        <v>1689.62</v>
      </c>
      <c r="P42" t="n">
        <v>1</v>
      </c>
      <c r="Q42" t="n">
        <v>15.3</v>
      </c>
      <c r="R42" t="n">
        <v>14.6</v>
      </c>
      <c r="S42" t="inlineStr"/>
      <c r="T42" t="inlineStr"/>
      <c r="U42" t="inlineStr"/>
      <c r="V42" t="inlineStr"/>
      <c r="W42" t="inlineStr"/>
      <c r="X42" t="inlineStr">
        <is>
          <t>⏳ Chờ hàng về (T+1)</t>
        </is>
      </c>
      <c r="Y42">
        <f>IF(ISNUMBER(S42), ((S42-H42)/H42)-0.004, "")</f>
        <v/>
      </c>
      <c r="Z42">
        <f>IF(ISNUMBER(T42), ((T42-H42)/H42)-0.004, "")</f>
        <v/>
      </c>
      <c r="AA42">
        <f>IF(ISNUMBER(W42), ((W42-H42)/H42)-0.004, IF(P42&gt;0, ((N42-H42)/H42)-0.004, 0))</f>
        <v/>
      </c>
      <c r="AB42">
        <f>IF(AND(ISNUMBER(I42), I42&gt;0, ISNUMBER(O42), O42&gt;0), AA42-((O42-I42)/I42), AA42)</f>
        <v/>
      </c>
      <c r="AC42">
        <f>IF(ISNUMBER(Q42), (Q42-H42)/H42, 0)</f>
        <v/>
      </c>
      <c r="AD42">
        <f>IF(ISNUMBER(R42), (R42-H42)/H42, 0)</f>
        <v/>
      </c>
      <c r="AE42">
        <f>IF(ISNUMBER(Y42), IF(Y42&gt;0, "THẮNG", "THUA"), "CHỜ T+3")</f>
        <v/>
      </c>
      <c r="AF42">
        <f>IF(AND(P42=0, N42=H42, NOT(ISNUMBER(W42))), "ĐANG CHỜ", IF(AA42&gt;0, "THẮNG", "THUA"))</f>
        <v/>
      </c>
      <c r="AG42" t="inlineStr">
        <is>
          <t>https://quickchart.io/chart/render/zf-6763d6ba-ee3d-40ed-ba1d-0436bb94610f</t>
        </is>
      </c>
      <c r="AH42">
        <f>IF(AG42&lt;&gt;"", IMAGE(AG42, 1), "Chưa có ảnh")</f>
        <v/>
      </c>
    </row>
    <row r="43" ht="95" customHeight="1">
      <c r="A43" t="inlineStr">
        <is>
          <t>2026-10-19</t>
        </is>
      </c>
      <c r="B43" t="inlineStr">
        <is>
          <t>ALGO_13</t>
        </is>
      </c>
      <c r="C43" t="inlineStr">
        <is>
          <t>☄️ BỘ 13: BỨT PHÁ KHOẢNG TRỐNG GIÁ KÈM CẦU LỚN (POWER GAP-UP)</t>
        </is>
      </c>
      <c r="D43" t="inlineStr">
        <is>
          <t>#1</t>
        </is>
      </c>
      <c r="E43" t="inlineStr">
        <is>
          <t>FRT</t>
        </is>
      </c>
      <c r="F43" t="inlineStr">
        <is>
          <t>HOSE</t>
        </is>
      </c>
      <c r="G43" t="inlineStr">
        <is>
          <t>Bán lẻ &amp; Phân phối</t>
        </is>
      </c>
      <c r="H43" t="n">
        <v>146</v>
      </c>
      <c r="I43" t="n">
        <v>1689.84</v>
      </c>
      <c r="J43" t="n">
        <v>38.5</v>
      </c>
      <c r="K43" t="n">
        <v>1.76</v>
      </c>
      <c r="L43" t="n">
        <v>165.9</v>
      </c>
      <c r="M43" t="n">
        <v>136.95</v>
      </c>
      <c r="N43" t="n">
        <v>145.9</v>
      </c>
      <c r="O43" t="n">
        <v>1689.62</v>
      </c>
      <c r="P43" t="n">
        <v>1</v>
      </c>
      <c r="Q43" t="n">
        <v>146</v>
      </c>
      <c r="R43" t="n">
        <v>140</v>
      </c>
      <c r="S43" t="inlineStr"/>
      <c r="T43" t="inlineStr"/>
      <c r="U43" t="inlineStr"/>
      <c r="V43" t="inlineStr"/>
      <c r="W43" t="inlineStr"/>
      <c r="X43" t="inlineStr">
        <is>
          <t>⏳ Chờ hàng về (T+1)</t>
        </is>
      </c>
      <c r="Y43">
        <f>IF(ISNUMBER(S43), ((S43-H43)/H43)-0.004, "")</f>
        <v/>
      </c>
      <c r="Z43">
        <f>IF(ISNUMBER(T43), ((T43-H43)/H43)-0.004, "")</f>
        <v/>
      </c>
      <c r="AA43">
        <f>IF(ISNUMBER(W43), ((W43-H43)/H43)-0.004, IF(P43&gt;0, ((N43-H43)/H43)-0.004, 0))</f>
        <v/>
      </c>
      <c r="AB43">
        <f>IF(AND(ISNUMBER(I43), I43&gt;0, ISNUMBER(O43), O43&gt;0), AA43-((O43-I43)/I43), AA43)</f>
        <v/>
      </c>
      <c r="AC43">
        <f>IF(ISNUMBER(Q43), (Q43-H43)/H43, 0)</f>
        <v/>
      </c>
      <c r="AD43">
        <f>IF(ISNUMBER(R43), (R43-H43)/H43, 0)</f>
        <v/>
      </c>
      <c r="AE43">
        <f>IF(ISNUMBER(Y43), IF(Y43&gt;0, "THẮNG", "THUA"), "CHỜ T+3")</f>
        <v/>
      </c>
      <c r="AF43">
        <f>IF(AND(P43=0, N43=H43, NOT(ISNUMBER(W43))), "ĐANG CHỜ", IF(AA43&gt;0, "THẮNG", "THUA"))</f>
        <v/>
      </c>
      <c r="AG43" t="inlineStr">
        <is>
          <t>https://quickchart.io/chart/render/zf-11afd18c-418e-4b18-af9c-52de7623cf95</t>
        </is>
      </c>
      <c r="AH43">
        <f>IF(AG43&lt;&gt;"", IMAGE(AG43, 1), "Chưa có ảnh")</f>
        <v/>
      </c>
    </row>
    <row r="44" ht="95" customHeight="1">
      <c r="A44" t="inlineStr">
        <is>
          <t>2026-10-19</t>
        </is>
      </c>
      <c r="B44" t="inlineStr">
        <is>
          <t>ALGO_15</t>
        </is>
      </c>
      <c r="C44" t="inlineStr">
        <is>
          <t>🌊 BỘ 15: ÁP LỰC MUA CHỦ ĐỘNG TRONG PHIÊN (MONEY FLOW SURGE)</t>
        </is>
      </c>
      <c r="D44" t="inlineStr">
        <is>
          <t>#1</t>
        </is>
      </c>
      <c r="E44" t="inlineStr">
        <is>
          <t>VLB</t>
        </is>
      </c>
      <c r="F44" t="inlineStr">
        <is>
          <t>UPCOM</t>
        </is>
      </c>
      <c r="G44" t="inlineStr">
        <is>
          <t>Khai khoáng &amp; VLXD</t>
        </is>
      </c>
      <c r="H44" t="n">
        <v>49.4</v>
      </c>
      <c r="I44" t="n">
        <v>1689.84</v>
      </c>
      <c r="J44" t="n">
        <v>80.2</v>
      </c>
      <c r="K44" t="n">
        <v>8.51</v>
      </c>
      <c r="L44" t="n">
        <v>52.92</v>
      </c>
      <c r="M44" t="n">
        <v>47.8</v>
      </c>
      <c r="N44" t="n">
        <v>49.3</v>
      </c>
      <c r="O44" t="n">
        <v>1689.62</v>
      </c>
      <c r="P44" t="n">
        <v>1</v>
      </c>
      <c r="Q44" t="n">
        <v>49.8</v>
      </c>
      <c r="R44" t="n">
        <v>47.8</v>
      </c>
      <c r="S44" t="inlineStr"/>
      <c r="T44" t="inlineStr"/>
      <c r="U44" t="inlineStr"/>
      <c r="V44" t="inlineStr"/>
      <c r="W44" t="inlineStr"/>
      <c r="X44" t="inlineStr">
        <is>
          <t>⏳ Chờ hàng về (T+1)</t>
        </is>
      </c>
      <c r="Y44">
        <f>IF(ISNUMBER(S44), ((S44-H44)/H44)-0.004, "")</f>
        <v/>
      </c>
      <c r="Z44">
        <f>IF(ISNUMBER(T44), ((T44-H44)/H44)-0.004, "")</f>
        <v/>
      </c>
      <c r="AA44">
        <f>IF(ISNUMBER(W44), ((W44-H44)/H44)-0.004, IF(P44&gt;0, ((N44-H44)/H44)-0.004, 0))</f>
        <v/>
      </c>
      <c r="AB44">
        <f>IF(AND(ISNUMBER(I44), I44&gt;0, ISNUMBER(O44), O44&gt;0), AA44-((O44-I44)/I44), AA44)</f>
        <v/>
      </c>
      <c r="AC44">
        <f>IF(ISNUMBER(Q44), (Q44-H44)/H44, 0)</f>
        <v/>
      </c>
      <c r="AD44">
        <f>IF(ISNUMBER(R44), (R44-H44)/H44, 0)</f>
        <v/>
      </c>
      <c r="AE44">
        <f>IF(ISNUMBER(Y44), IF(Y44&gt;0, "THẮNG", "THUA"), "CHỜ T+3")</f>
        <v/>
      </c>
      <c r="AF44">
        <f>IF(AND(P44=0, N44=H44, NOT(ISNUMBER(W44))), "ĐANG CHỜ", IF(AA44&gt;0, "THẮNG", "THUA"))</f>
        <v/>
      </c>
      <c r="AG44" t="inlineStr">
        <is>
          <t>https://quickchart.io/chart/render/zf-71f1a2c5-d194-4c34-b775-0ddbe74410d9</t>
        </is>
      </c>
      <c r="AH44">
        <f>IF(AG44&lt;&gt;"", IMAGE(AG44, 1), "Chưa có ảnh")</f>
        <v/>
      </c>
    </row>
    <row r="45" ht="95" customHeight="1">
      <c r="A45" t="inlineStr">
        <is>
          <t>2026-10-19</t>
        </is>
      </c>
      <c r="B45" t="inlineStr">
        <is>
          <t>ALGO_15</t>
        </is>
      </c>
      <c r="C45" t="inlineStr">
        <is>
          <t>🌊 BỘ 15: ÁP LỰC MUA CHỦ ĐỘNG TRONG PHIÊN (MONEY FLOW SURGE)</t>
        </is>
      </c>
      <c r="D45" t="inlineStr">
        <is>
          <t>#2</t>
        </is>
      </c>
      <c r="E45" t="inlineStr">
        <is>
          <t>HVN</t>
        </is>
      </c>
      <c r="F45" t="inlineStr">
        <is>
          <t>HOSE</t>
        </is>
      </c>
      <c r="G45" t="inlineStr">
        <is>
          <t>Cảng biển &amp; Vận tải</t>
        </is>
      </c>
      <c r="H45" t="n">
        <v>21.15</v>
      </c>
      <c r="I45" t="n">
        <v>1689.84</v>
      </c>
      <c r="J45" t="n">
        <v>66.8</v>
      </c>
      <c r="K45" t="n">
        <v>2.58</v>
      </c>
      <c r="L45" t="n">
        <v>23.13</v>
      </c>
      <c r="M45" t="n">
        <v>20.25</v>
      </c>
      <c r="N45" t="n">
        <v>21.15</v>
      </c>
      <c r="O45" t="n">
        <v>1689.62</v>
      </c>
      <c r="P45" t="n">
        <v>1</v>
      </c>
      <c r="Q45" t="n">
        <v>21.15</v>
      </c>
      <c r="R45" t="n">
        <v>20.5</v>
      </c>
      <c r="S45" t="inlineStr"/>
      <c r="T45" t="inlineStr"/>
      <c r="U45" t="inlineStr"/>
      <c r="V45" t="inlineStr"/>
      <c r="W45" t="inlineStr"/>
      <c r="X45" t="inlineStr">
        <is>
          <t>⏳ Chờ hàng về (T+1)</t>
        </is>
      </c>
      <c r="Y45">
        <f>IF(ISNUMBER(S45), ((S45-H45)/H45)-0.004, "")</f>
        <v/>
      </c>
      <c r="Z45">
        <f>IF(ISNUMBER(T45), ((T45-H45)/H45)-0.004, "")</f>
        <v/>
      </c>
      <c r="AA45">
        <f>IF(ISNUMBER(W45), ((W45-H45)/H45)-0.004, IF(P45&gt;0, ((N45-H45)/H45)-0.004, 0))</f>
        <v/>
      </c>
      <c r="AB45">
        <f>IF(AND(ISNUMBER(I45), I45&gt;0, ISNUMBER(O45), O45&gt;0), AA45-((O45-I45)/I45), AA45)</f>
        <v/>
      </c>
      <c r="AC45">
        <f>IF(ISNUMBER(Q45), (Q45-H45)/H45, 0)</f>
        <v/>
      </c>
      <c r="AD45">
        <f>IF(ISNUMBER(R45), (R45-H45)/H45, 0)</f>
        <v/>
      </c>
      <c r="AE45">
        <f>IF(ISNUMBER(Y45), IF(Y45&gt;0, "THẮNG", "THUA"), "CHỜ T+3")</f>
        <v/>
      </c>
      <c r="AF45">
        <f>IF(AND(P45=0, N45=H45, NOT(ISNUMBER(W45))), "ĐANG CHỜ", IF(AA45&gt;0, "THẮNG", "THUA"))</f>
        <v/>
      </c>
      <c r="AG45" t="inlineStr">
        <is>
          <t>https://quickchart.io/chart/render/zf-b41e88a2-7cc6-43b3-918a-231e53e8796a</t>
        </is>
      </c>
      <c r="AH45">
        <f>IF(AG45&lt;&gt;"", IMAGE(AG45, 1), "Chưa có ảnh")</f>
        <v/>
      </c>
    </row>
    <row r="46" ht="95" customHeight="1">
      <c r="A46" t="inlineStr">
        <is>
          <t>2026-10-19</t>
        </is>
      </c>
      <c r="B46" t="inlineStr">
        <is>
          <t>ALGO_15</t>
        </is>
      </c>
      <c r="C46" t="inlineStr">
        <is>
          <t>🌊 BỘ 15: ÁP LỰC MUA CHỦ ĐỘNG TRONG PHIÊN (MONEY FLOW SURGE)</t>
        </is>
      </c>
      <c r="D46" t="inlineStr">
        <is>
          <t>#3</t>
        </is>
      </c>
      <c r="E46" t="inlineStr">
        <is>
          <t>FRT</t>
        </is>
      </c>
      <c r="F46" t="inlineStr">
        <is>
          <t>HOSE</t>
        </is>
      </c>
      <c r="G46" t="inlineStr">
        <is>
          <t>Bán lẻ &amp; Phân phối</t>
        </is>
      </c>
      <c r="H46" t="n">
        <v>146</v>
      </c>
      <c r="I46" t="n">
        <v>1689.84</v>
      </c>
      <c r="J46" t="n">
        <v>58.33</v>
      </c>
      <c r="K46" t="n">
        <v>1.76</v>
      </c>
      <c r="L46" t="n">
        <v>165.9</v>
      </c>
      <c r="M46" t="n">
        <v>136.95</v>
      </c>
      <c r="N46" t="n">
        <v>145.9</v>
      </c>
      <c r="O46" t="n">
        <v>1689.62</v>
      </c>
      <c r="P46" t="n">
        <v>1</v>
      </c>
      <c r="Q46" t="n">
        <v>146</v>
      </c>
      <c r="R46" t="n">
        <v>140</v>
      </c>
      <c r="S46" t="inlineStr"/>
      <c r="T46" t="inlineStr"/>
      <c r="U46" t="inlineStr"/>
      <c r="V46" t="inlineStr"/>
      <c r="W46" t="inlineStr"/>
      <c r="X46" t="inlineStr">
        <is>
          <t>⏳ Chờ hàng về (T+1)</t>
        </is>
      </c>
      <c r="Y46">
        <f>IF(ISNUMBER(S46), ((S46-H46)/H46)-0.004, "")</f>
        <v/>
      </c>
      <c r="Z46">
        <f>IF(ISNUMBER(T46), ((T46-H46)/H46)-0.004, "")</f>
        <v/>
      </c>
      <c r="AA46">
        <f>IF(ISNUMBER(W46), ((W46-H46)/H46)-0.004, IF(P46&gt;0, ((N46-H46)/H46)-0.004, 0))</f>
        <v/>
      </c>
      <c r="AB46">
        <f>IF(AND(ISNUMBER(I46), I46&gt;0, ISNUMBER(O46), O46&gt;0), AA46-((O46-I46)/I46), AA46)</f>
        <v/>
      </c>
      <c r="AC46">
        <f>IF(ISNUMBER(Q46), (Q46-H46)/H46, 0)</f>
        <v/>
      </c>
      <c r="AD46">
        <f>IF(ISNUMBER(R46), (R46-H46)/H46, 0)</f>
        <v/>
      </c>
      <c r="AE46">
        <f>IF(ISNUMBER(Y46), IF(Y46&gt;0, "THẮNG", "THUA"), "CHỜ T+3")</f>
        <v/>
      </c>
      <c r="AF46">
        <f>IF(AND(P46=0, N46=H46, NOT(ISNUMBER(W46))), "ĐANG CHỜ", IF(AA46&gt;0, "THẮNG", "THUA"))</f>
        <v/>
      </c>
      <c r="AG46" t="inlineStr">
        <is>
          <t>https://quickchart.io/chart/render/zf-11afd18c-418e-4b18-af9c-52de7623cf95</t>
        </is>
      </c>
      <c r="AH46">
        <f>IF(AG46&lt;&gt;"", IMAGE(AG46, 1), "Chưa có ảnh")</f>
        <v/>
      </c>
    </row>
    <row r="47" ht="95" customHeight="1">
      <c r="A47" t="inlineStr">
        <is>
          <t>2026-10-19</t>
        </is>
      </c>
      <c r="B47" t="inlineStr">
        <is>
          <t>ALGO_16</t>
        </is>
      </c>
      <c r="C47" t="inlineStr">
        <is>
          <t>✨ BỘ 16: GIAO CẮT VÀNG TRUNG HẠN (GOLDEN CROSS SMA20 x SMA50)</t>
        </is>
      </c>
      <c r="D47" t="inlineStr">
        <is>
          <t>#1</t>
        </is>
      </c>
      <c r="E47" t="inlineStr">
        <is>
          <t>PCB</t>
        </is>
      </c>
      <c r="F47" t="inlineStr">
        <is>
          <t>UPCOM</t>
        </is>
      </c>
      <c r="G47" t="inlineStr">
        <is>
          <t>Ngân hàng</t>
        </is>
      </c>
      <c r="H47" t="n">
        <v>9.5</v>
      </c>
      <c r="I47" t="n">
        <v>1689.84</v>
      </c>
      <c r="J47" t="n">
        <v>83.87</v>
      </c>
      <c r="K47" t="n">
        <v>2.33</v>
      </c>
      <c r="L47" t="n">
        <v>10.86</v>
      </c>
      <c r="M47" t="n">
        <v>8.880000000000001</v>
      </c>
      <c r="N47" t="n">
        <v>9.4</v>
      </c>
      <c r="O47" t="n">
        <v>1689.62</v>
      </c>
      <c r="P47" t="n">
        <v>1</v>
      </c>
      <c r="Q47" t="n">
        <v>9.699999999999999</v>
      </c>
      <c r="R47" t="n">
        <v>9</v>
      </c>
      <c r="S47" t="inlineStr"/>
      <c r="T47" t="inlineStr"/>
      <c r="U47" t="inlineStr"/>
      <c r="V47" t="inlineStr"/>
      <c r="W47" t="inlineStr"/>
      <c r="X47" t="inlineStr">
        <is>
          <t>⏳ Chờ hàng về (T+1)</t>
        </is>
      </c>
      <c r="Y47">
        <f>IF(ISNUMBER(S47), ((S47-H47)/H47)-0.004, "")</f>
        <v/>
      </c>
      <c r="Z47">
        <f>IF(ISNUMBER(T47), ((T47-H47)/H47)-0.004, "")</f>
        <v/>
      </c>
      <c r="AA47">
        <f>IF(ISNUMBER(W47), ((W47-H47)/H47)-0.004, IF(P47&gt;0, ((N47-H47)/H47)-0.004, 0))</f>
        <v/>
      </c>
      <c r="AB47">
        <f>IF(AND(ISNUMBER(I47), I47&gt;0, ISNUMBER(O47), O47&gt;0), AA47-((O47-I47)/I47), AA47)</f>
        <v/>
      </c>
      <c r="AC47">
        <f>IF(ISNUMBER(Q47), (Q47-H47)/H47, 0)</f>
        <v/>
      </c>
      <c r="AD47">
        <f>IF(ISNUMBER(R47), (R47-H47)/H47, 0)</f>
        <v/>
      </c>
      <c r="AE47">
        <f>IF(ISNUMBER(Y47), IF(Y47&gt;0, "THẮNG", "THUA"), "CHỜ T+3")</f>
        <v/>
      </c>
      <c r="AF47">
        <f>IF(AND(P47=0, N47=H47, NOT(ISNUMBER(W47))), "ĐANG CHỜ", IF(AA47&gt;0, "THẮNG", "THUA"))</f>
        <v/>
      </c>
      <c r="AG47" t="inlineStr">
        <is>
          <t>https://quickchart.io/chart/render/zf-4cd6ac07-54c7-47d5-849f-3946e7c29e24</t>
        </is>
      </c>
      <c r="AH47">
        <f>IF(AG47&lt;&gt;"", IMAGE(AG47, 1), "Chưa có ảnh")</f>
        <v/>
      </c>
    </row>
    <row r="48" ht="95" customHeight="1">
      <c r="A48" t="inlineStr">
        <is>
          <t>2026-10-19</t>
        </is>
      </c>
      <c r="B48" t="inlineStr">
        <is>
          <t>ALGO_16</t>
        </is>
      </c>
      <c r="C48" t="inlineStr">
        <is>
          <t>✨ BỘ 16: GIAO CẮT VÀNG TRUNG HẠN (GOLDEN CROSS SMA20 x SMA50)</t>
        </is>
      </c>
      <c r="D48" t="inlineStr">
        <is>
          <t>#2</t>
        </is>
      </c>
      <c r="E48" t="inlineStr">
        <is>
          <t>HII</t>
        </is>
      </c>
      <c r="F48" t="inlineStr">
        <is>
          <t>HOSE</t>
        </is>
      </c>
      <c r="G48" t="inlineStr">
        <is>
          <t>Hóa chất &amp; Phân bón</t>
        </is>
      </c>
      <c r="H48" t="n">
        <v>9.9</v>
      </c>
      <c r="I48" t="n">
        <v>1689.84</v>
      </c>
      <c r="J48" t="n">
        <v>68.22</v>
      </c>
      <c r="K48" t="n">
        <v>1.08</v>
      </c>
      <c r="L48" t="n">
        <v>11.32</v>
      </c>
      <c r="M48" t="n">
        <v>9.26</v>
      </c>
      <c r="N48" t="n">
        <v>10</v>
      </c>
      <c r="O48" t="n">
        <v>1689.62</v>
      </c>
      <c r="P48" t="n">
        <v>1</v>
      </c>
      <c r="Q48" t="n">
        <v>10.15</v>
      </c>
      <c r="R48" t="n">
        <v>9.630000000000001</v>
      </c>
      <c r="S48" t="inlineStr"/>
      <c r="T48" t="inlineStr"/>
      <c r="U48" t="inlineStr"/>
      <c r="V48" t="inlineStr"/>
      <c r="W48" t="inlineStr"/>
      <c r="X48" t="inlineStr">
        <is>
          <t>⏳ Chờ hàng về (T+1)</t>
        </is>
      </c>
      <c r="Y48">
        <f>IF(ISNUMBER(S48), ((S48-H48)/H48)-0.004, "")</f>
        <v/>
      </c>
      <c r="Z48">
        <f>IF(ISNUMBER(T48), ((T48-H48)/H48)-0.004, "")</f>
        <v/>
      </c>
      <c r="AA48">
        <f>IF(ISNUMBER(W48), ((W48-H48)/H48)-0.004, IF(P48&gt;0, ((N48-H48)/H48)-0.004, 0))</f>
        <v/>
      </c>
      <c r="AB48">
        <f>IF(AND(ISNUMBER(I48), I48&gt;0, ISNUMBER(O48), O48&gt;0), AA48-((O48-I48)/I48), AA48)</f>
        <v/>
      </c>
      <c r="AC48">
        <f>IF(ISNUMBER(Q48), (Q48-H48)/H48, 0)</f>
        <v/>
      </c>
      <c r="AD48">
        <f>IF(ISNUMBER(R48), (R48-H48)/H48, 0)</f>
        <v/>
      </c>
      <c r="AE48">
        <f>IF(ISNUMBER(Y48), IF(Y48&gt;0, "THẮNG", "THUA"), "CHỜ T+3")</f>
        <v/>
      </c>
      <c r="AF48">
        <f>IF(AND(P48=0, N48=H48, NOT(ISNUMBER(W48))), "ĐANG CHỜ", IF(AA48&gt;0, "THẮNG", "THUA"))</f>
        <v/>
      </c>
      <c r="AG48" t="inlineStr">
        <is>
          <t>https://quickchart.io/chart/render/zf-9f2e68a7-5158-4e11-9b98-69cae0120990</t>
        </is>
      </c>
      <c r="AH48">
        <f>IF(AG48&lt;&gt;"", IMAGE(AG48, 1), "Chưa có ảnh")</f>
        <v/>
      </c>
    </row>
    <row r="49" ht="95" customHeight="1">
      <c r="A49" t="inlineStr">
        <is>
          <t>2026-10-19</t>
        </is>
      </c>
      <c r="B49" t="inlineStr">
        <is>
          <t>ALGO_16</t>
        </is>
      </c>
      <c r="C49" t="inlineStr">
        <is>
          <t>✨ BỘ 16: GIAO CẮT VÀNG TRUNG HẠN (GOLDEN CROSS SMA20 x SMA50)</t>
        </is>
      </c>
      <c r="D49" t="inlineStr">
        <is>
          <t>#3</t>
        </is>
      </c>
      <c r="E49" t="inlineStr">
        <is>
          <t>VLB</t>
        </is>
      </c>
      <c r="F49" t="inlineStr">
        <is>
          <t>UPCOM</t>
        </is>
      </c>
      <c r="G49" t="inlineStr">
        <is>
          <t>Khai khoáng &amp; VLXD</t>
        </is>
      </c>
      <c r="H49" t="n">
        <v>49.4</v>
      </c>
      <c r="I49" t="n">
        <v>1689.84</v>
      </c>
      <c r="J49" t="n">
        <v>64.04000000000001</v>
      </c>
      <c r="K49" t="n">
        <v>8.51</v>
      </c>
      <c r="L49" t="n">
        <v>52.92</v>
      </c>
      <c r="M49" t="n">
        <v>47.8</v>
      </c>
      <c r="N49" t="n">
        <v>49.3</v>
      </c>
      <c r="O49" t="n">
        <v>1689.62</v>
      </c>
      <c r="P49" t="n">
        <v>1</v>
      </c>
      <c r="Q49" t="n">
        <v>49.8</v>
      </c>
      <c r="R49" t="n">
        <v>47.8</v>
      </c>
      <c r="S49" t="inlineStr"/>
      <c r="T49" t="inlineStr"/>
      <c r="U49" t="inlineStr"/>
      <c r="V49" t="inlineStr"/>
      <c r="W49" t="inlineStr"/>
      <c r="X49" t="inlineStr">
        <is>
          <t>⏳ Chờ hàng về (T+1)</t>
        </is>
      </c>
      <c r="Y49">
        <f>IF(ISNUMBER(S49), ((S49-H49)/H49)-0.004, "")</f>
        <v/>
      </c>
      <c r="Z49">
        <f>IF(ISNUMBER(T49), ((T49-H49)/H49)-0.004, "")</f>
        <v/>
      </c>
      <c r="AA49">
        <f>IF(ISNUMBER(W49), ((W49-H49)/H49)-0.004, IF(P49&gt;0, ((N49-H49)/H49)-0.004, 0))</f>
        <v/>
      </c>
      <c r="AB49">
        <f>IF(AND(ISNUMBER(I49), I49&gt;0, ISNUMBER(O49), O49&gt;0), AA49-((O49-I49)/I49), AA49)</f>
        <v/>
      </c>
      <c r="AC49">
        <f>IF(ISNUMBER(Q49), (Q49-H49)/H49, 0)</f>
        <v/>
      </c>
      <c r="AD49">
        <f>IF(ISNUMBER(R49), (R49-H49)/H49, 0)</f>
        <v/>
      </c>
      <c r="AE49">
        <f>IF(ISNUMBER(Y49), IF(Y49&gt;0, "THẮNG", "THUA"), "CHỜ T+3")</f>
        <v/>
      </c>
      <c r="AF49">
        <f>IF(AND(P49=0, N49=H49, NOT(ISNUMBER(W49))), "ĐANG CHỜ", IF(AA49&gt;0, "THẮNG", "THUA"))</f>
        <v/>
      </c>
      <c r="AG49" t="inlineStr">
        <is>
          <t>https://quickchart.io/chart/render/zf-71f1a2c5-d194-4c34-b775-0ddbe74410d9</t>
        </is>
      </c>
      <c r="AH49">
        <f>IF(AG49&lt;&gt;"", IMAGE(AG49, 1), "Chưa có ảnh")</f>
        <v/>
      </c>
    </row>
    <row r="50" ht="95" customHeight="1">
      <c r="A50" t="inlineStr">
        <is>
          <t>2026-10-19</t>
        </is>
      </c>
      <c r="B50" t="inlineStr">
        <is>
          <t>ALGO_16</t>
        </is>
      </c>
      <c r="C50" t="inlineStr">
        <is>
          <t>✨ BỘ 16: GIAO CẮT VÀNG TRUNG HẠN (GOLDEN CROSS SMA20 x SMA50)</t>
        </is>
      </c>
      <c r="D50" t="inlineStr">
        <is>
          <t>#4</t>
        </is>
      </c>
      <c r="E50" t="inlineStr">
        <is>
          <t>ANV</t>
        </is>
      </c>
      <c r="F50" t="inlineStr">
        <is>
          <t>HOSE</t>
        </is>
      </c>
      <c r="G50" t="inlineStr">
        <is>
          <t>Thủy sản &amp; Xuất khẩu</t>
        </is>
      </c>
      <c r="H50" t="n">
        <v>18.85</v>
      </c>
      <c r="I50" t="n">
        <v>1689.84</v>
      </c>
      <c r="J50" t="n">
        <v>30.63</v>
      </c>
      <c r="K50" t="n">
        <v>1.42</v>
      </c>
      <c r="L50" t="n">
        <v>21.55</v>
      </c>
      <c r="M50" t="n">
        <v>17.62</v>
      </c>
      <c r="N50" t="n">
        <v>19.35</v>
      </c>
      <c r="O50" t="n">
        <v>1689.62</v>
      </c>
      <c r="P50" t="n">
        <v>1</v>
      </c>
      <c r="Q50" t="n">
        <v>19.35</v>
      </c>
      <c r="R50" t="n">
        <v>18.3</v>
      </c>
      <c r="S50" t="inlineStr"/>
      <c r="T50" t="inlineStr"/>
      <c r="U50" t="inlineStr"/>
      <c r="V50" t="inlineStr"/>
      <c r="W50" t="inlineStr"/>
      <c r="X50" t="inlineStr">
        <is>
          <t>⏳ Chờ hàng về (T+1)</t>
        </is>
      </c>
      <c r="Y50">
        <f>IF(ISNUMBER(S50), ((S50-H50)/H50)-0.004, "")</f>
        <v/>
      </c>
      <c r="Z50">
        <f>IF(ISNUMBER(T50), ((T50-H50)/H50)-0.004, "")</f>
        <v/>
      </c>
      <c r="AA50">
        <f>IF(ISNUMBER(W50), ((W50-H50)/H50)-0.004, IF(P50&gt;0, ((N50-H50)/H50)-0.004, 0))</f>
        <v/>
      </c>
      <c r="AB50">
        <f>IF(AND(ISNUMBER(I50), I50&gt;0, ISNUMBER(O50), O50&gt;0), AA50-((O50-I50)/I50), AA50)</f>
        <v/>
      </c>
      <c r="AC50">
        <f>IF(ISNUMBER(Q50), (Q50-H50)/H50, 0)</f>
        <v/>
      </c>
      <c r="AD50">
        <f>IF(ISNUMBER(R50), (R50-H50)/H50, 0)</f>
        <v/>
      </c>
      <c r="AE50">
        <f>IF(ISNUMBER(Y50), IF(Y50&gt;0, "THẮNG", "THUA"), "CHỜ T+3")</f>
        <v/>
      </c>
      <c r="AF50">
        <f>IF(AND(P50=0, N50=H50, NOT(ISNUMBER(W50))), "ĐANG CHỜ", IF(AA50&gt;0, "THẮNG", "THUA"))</f>
        <v/>
      </c>
      <c r="AG50" t="inlineStr">
        <is>
          <t>https://quickchart.io/chart/render/zf-0396ec4c-10b1-4437-9772-0c8a823c0def</t>
        </is>
      </c>
      <c r="AH50">
        <f>IF(AG50&lt;&gt;"", IMAGE(AG50, 1), "Chưa có ảnh")</f>
        <v/>
      </c>
    </row>
    <row r="51" ht="95" customHeight="1">
      <c r="A51" t="inlineStr">
        <is>
          <t>2026-10-19</t>
        </is>
      </c>
      <c r="B51" t="inlineStr">
        <is>
          <t>ALGO_16</t>
        </is>
      </c>
      <c r="C51" t="inlineStr">
        <is>
          <t>✨ BỘ 16: GIAO CẮT VÀNG TRUNG HẠN (GOLDEN CROSS SMA20 x SMA50)</t>
        </is>
      </c>
      <c r="D51" t="inlineStr">
        <is>
          <t>#5</t>
        </is>
      </c>
      <c r="E51" t="inlineStr">
        <is>
          <t>TNG</t>
        </is>
      </c>
      <c r="F51" t="inlineStr">
        <is>
          <t>HNX</t>
        </is>
      </c>
      <c r="G51" t="inlineStr">
        <is>
          <t>Thủy sản &amp; Xuất khẩu</t>
        </is>
      </c>
      <c r="H51" t="n">
        <v>18.5</v>
      </c>
      <c r="I51" t="n">
        <v>1689.84</v>
      </c>
      <c r="J51" t="n">
        <v>26.79</v>
      </c>
      <c r="K51" t="n">
        <v>1.4</v>
      </c>
      <c r="L51" t="n">
        <v>20.93</v>
      </c>
      <c r="M51" t="n">
        <v>17.4</v>
      </c>
      <c r="N51" t="n">
        <v>19.1</v>
      </c>
      <c r="O51" t="n">
        <v>1689.62</v>
      </c>
      <c r="P51" t="n">
        <v>1</v>
      </c>
      <c r="Q51" t="n">
        <v>19.1</v>
      </c>
      <c r="R51" t="n">
        <v>18</v>
      </c>
      <c r="S51" t="inlineStr"/>
      <c r="T51" t="inlineStr"/>
      <c r="U51" t="inlineStr"/>
      <c r="V51" t="inlineStr"/>
      <c r="W51" t="inlineStr"/>
      <c r="X51" t="inlineStr">
        <is>
          <t>⏳ Chờ hàng về (T+1)</t>
        </is>
      </c>
      <c r="Y51">
        <f>IF(ISNUMBER(S51), ((S51-H51)/H51)-0.004, "")</f>
        <v/>
      </c>
      <c r="Z51">
        <f>IF(ISNUMBER(T51), ((T51-H51)/H51)-0.004, "")</f>
        <v/>
      </c>
      <c r="AA51">
        <f>IF(ISNUMBER(W51), ((W51-H51)/H51)-0.004, IF(P51&gt;0, ((N51-H51)/H51)-0.004, 0))</f>
        <v/>
      </c>
      <c r="AB51">
        <f>IF(AND(ISNUMBER(I51), I51&gt;0, ISNUMBER(O51), O51&gt;0), AA51-((O51-I51)/I51), AA51)</f>
        <v/>
      </c>
      <c r="AC51">
        <f>IF(ISNUMBER(Q51), (Q51-H51)/H51, 0)</f>
        <v/>
      </c>
      <c r="AD51">
        <f>IF(ISNUMBER(R51), (R51-H51)/H51, 0)</f>
        <v/>
      </c>
      <c r="AE51">
        <f>IF(ISNUMBER(Y51), IF(Y51&gt;0, "THẮNG", "THUA"), "CHỜ T+3")</f>
        <v/>
      </c>
      <c r="AF51">
        <f>IF(AND(P51=0, N51=H51, NOT(ISNUMBER(W51))), "ĐANG CHỜ", IF(AA51&gt;0, "THẮNG", "THUA"))</f>
        <v/>
      </c>
      <c r="AG51" t="inlineStr">
        <is>
          <t>https://quickchart.io/chart/render/zf-e4ea42c5-3633-4f63-9bcb-1c135bb5645a</t>
        </is>
      </c>
      <c r="AH51">
        <f>IF(AG51&lt;&gt;"", IMAGE(AG51, 1), "Chưa có ảnh")</f>
        <v/>
      </c>
    </row>
    <row r="52" ht="95" customHeight="1">
      <c r="A52" t="inlineStr">
        <is>
          <t>2026-10-19</t>
        </is>
      </c>
      <c r="B52" t="inlineStr">
        <is>
          <t>ALGO_17</t>
        </is>
      </c>
      <c r="C52" t="inlineStr">
        <is>
          <t>🌈 BỘ 17: DẢI RUY-BĂNG EMA ĐỒNG THUẬN TĂNG (EMA RIBBON TREND)</t>
        </is>
      </c>
      <c r="D52" t="inlineStr">
        <is>
          <t>#1</t>
        </is>
      </c>
      <c r="E52" t="inlineStr">
        <is>
          <t>MSR</t>
        </is>
      </c>
      <c r="F52" t="inlineStr">
        <is>
          <t>UPCOM</t>
        </is>
      </c>
      <c r="G52" t="inlineStr">
        <is>
          <t>Bán lẻ &amp; Phân phối</t>
        </is>
      </c>
      <c r="H52" t="n">
        <v>65.5</v>
      </c>
      <c r="I52" t="n">
        <v>1689.84</v>
      </c>
      <c r="J52" t="n">
        <v>114.64</v>
      </c>
      <c r="K52" t="n">
        <v>0.37</v>
      </c>
      <c r="L52" t="n">
        <v>74.87</v>
      </c>
      <c r="M52" t="n">
        <v>61.24</v>
      </c>
      <c r="N52" t="n">
        <v>65</v>
      </c>
      <c r="O52" t="n">
        <v>1689.62</v>
      </c>
      <c r="P52" t="n">
        <v>1</v>
      </c>
      <c r="Q52" t="n">
        <v>65.8</v>
      </c>
      <c r="R52" t="n">
        <v>63</v>
      </c>
      <c r="S52" t="inlineStr"/>
      <c r="T52" t="inlineStr"/>
      <c r="U52" t="inlineStr"/>
      <c r="V52" t="inlineStr"/>
      <c r="W52" t="inlineStr"/>
      <c r="X52" t="inlineStr">
        <is>
          <t>⏳ Chờ hàng về (T+1)</t>
        </is>
      </c>
      <c r="Y52">
        <f>IF(ISNUMBER(S52), ((S52-H52)/H52)-0.004, "")</f>
        <v/>
      </c>
      <c r="Z52">
        <f>IF(ISNUMBER(T52), ((T52-H52)/H52)-0.004, "")</f>
        <v/>
      </c>
      <c r="AA52">
        <f>IF(ISNUMBER(W52), ((W52-H52)/H52)-0.004, IF(P52&gt;0, ((N52-H52)/H52)-0.004, 0))</f>
        <v/>
      </c>
      <c r="AB52">
        <f>IF(AND(ISNUMBER(I52), I52&gt;0, ISNUMBER(O52), O52&gt;0), AA52-((O52-I52)/I52), AA52)</f>
        <v/>
      </c>
      <c r="AC52">
        <f>IF(ISNUMBER(Q52), (Q52-H52)/H52, 0)</f>
        <v/>
      </c>
      <c r="AD52">
        <f>IF(ISNUMBER(R52), (R52-H52)/H52, 0)</f>
        <v/>
      </c>
      <c r="AE52">
        <f>IF(ISNUMBER(Y52), IF(Y52&gt;0, "THẮNG", "THUA"), "CHỜ T+3")</f>
        <v/>
      </c>
      <c r="AF52">
        <f>IF(AND(P52=0, N52=H52, NOT(ISNUMBER(W52))), "ĐANG CHỜ", IF(AA52&gt;0, "THẮNG", "THUA"))</f>
        <v/>
      </c>
      <c r="AG52" t="inlineStr">
        <is>
          <t>https://quickchart.io/chart/render/zf-c0ebeaf4-d50a-4801-8eb0-cf41df27a5a0</t>
        </is>
      </c>
      <c r="AH52">
        <f>IF(AG52&lt;&gt;"", IMAGE(AG52, 1), "Chưa có ảnh")</f>
        <v/>
      </c>
    </row>
    <row r="53" ht="95" customHeight="1">
      <c r="A53" t="inlineStr">
        <is>
          <t>2026-10-19</t>
        </is>
      </c>
      <c r="B53" t="inlineStr">
        <is>
          <t>ALGO_17</t>
        </is>
      </c>
      <c r="C53" t="inlineStr">
        <is>
          <t>🌈 BỘ 17: DẢI RUY-BĂNG EMA ĐỒNG THUẬN TĂNG (EMA RIBBON TREND)</t>
        </is>
      </c>
      <c r="D53" t="inlineStr">
        <is>
          <t>#2</t>
        </is>
      </c>
      <c r="E53" t="inlineStr">
        <is>
          <t>AAS</t>
        </is>
      </c>
      <c r="F53" t="inlineStr">
        <is>
          <t>UPCOM</t>
        </is>
      </c>
      <c r="G53" t="inlineStr">
        <is>
          <t>Chứng khoán</t>
        </is>
      </c>
      <c r="H53" t="n">
        <v>10.3</v>
      </c>
      <c r="I53" t="n">
        <v>1689.84</v>
      </c>
      <c r="J53" t="n">
        <v>96.56</v>
      </c>
      <c r="K53" t="n">
        <v>4.51</v>
      </c>
      <c r="L53" t="n">
        <v>11.68</v>
      </c>
      <c r="M53" t="n">
        <v>9.67</v>
      </c>
      <c r="N53" t="n">
        <v>10.2</v>
      </c>
      <c r="O53" t="n">
        <v>1689.62</v>
      </c>
      <c r="P53" t="n">
        <v>1</v>
      </c>
      <c r="Q53" t="n">
        <v>10.4</v>
      </c>
      <c r="R53" t="n">
        <v>10.1</v>
      </c>
      <c r="S53" t="inlineStr"/>
      <c r="T53" t="inlineStr"/>
      <c r="U53" t="inlineStr"/>
      <c r="V53" t="inlineStr"/>
      <c r="W53" t="inlineStr"/>
      <c r="X53" t="inlineStr">
        <is>
          <t>⏳ Chờ hàng về (T+1)</t>
        </is>
      </c>
      <c r="Y53">
        <f>IF(ISNUMBER(S53), ((S53-H53)/H53)-0.004, "")</f>
        <v/>
      </c>
      <c r="Z53">
        <f>IF(ISNUMBER(T53), ((T53-H53)/H53)-0.004, "")</f>
        <v/>
      </c>
      <c r="AA53">
        <f>IF(ISNUMBER(W53), ((W53-H53)/H53)-0.004, IF(P53&gt;0, ((N53-H53)/H53)-0.004, 0))</f>
        <v/>
      </c>
      <c r="AB53">
        <f>IF(AND(ISNUMBER(I53), I53&gt;0, ISNUMBER(O53), O53&gt;0), AA53-((O53-I53)/I53), AA53)</f>
        <v/>
      </c>
      <c r="AC53">
        <f>IF(ISNUMBER(Q53), (Q53-H53)/H53, 0)</f>
        <v/>
      </c>
      <c r="AD53">
        <f>IF(ISNUMBER(R53), (R53-H53)/H53, 0)</f>
        <v/>
      </c>
      <c r="AE53">
        <f>IF(ISNUMBER(Y53), IF(Y53&gt;0, "THẮNG", "THUA"), "CHỜ T+3")</f>
        <v/>
      </c>
      <c r="AF53">
        <f>IF(AND(P53=0, N53=H53, NOT(ISNUMBER(W53))), "ĐANG CHỜ", IF(AA53&gt;0, "THẮNG", "THUA"))</f>
        <v/>
      </c>
      <c r="AG53" t="inlineStr">
        <is>
          <t>https://quickchart.io/chart/render/zf-e9beffbf-0bfc-4750-ae0e-197caf15de04</t>
        </is>
      </c>
      <c r="AH53">
        <f>IF(AG53&lt;&gt;"", IMAGE(AG53, 1), "Chưa có ảnh")</f>
        <v/>
      </c>
    </row>
    <row r="54" ht="95" customHeight="1">
      <c r="A54" t="inlineStr">
        <is>
          <t>2026-10-19</t>
        </is>
      </c>
      <c r="B54" t="inlineStr">
        <is>
          <t>ALGO_17</t>
        </is>
      </c>
      <c r="C54" t="inlineStr">
        <is>
          <t>🌈 BỘ 17: DẢI RUY-BĂNG EMA ĐỒNG THUẬN TĂNG (EMA RIBBON TREND)</t>
        </is>
      </c>
      <c r="D54" t="inlineStr">
        <is>
          <t>#3</t>
        </is>
      </c>
      <c r="E54" t="inlineStr">
        <is>
          <t>VEA</t>
        </is>
      </c>
      <c r="F54" t="inlineStr">
        <is>
          <t>UPCOM</t>
        </is>
      </c>
      <c r="G54" t="inlineStr">
        <is>
          <t>Sản xuất Công nghiệp</t>
        </is>
      </c>
      <c r="H54" t="n">
        <v>39</v>
      </c>
      <c r="I54" t="n">
        <v>1689.84</v>
      </c>
      <c r="J54" t="n">
        <v>85.87</v>
      </c>
      <c r="K54" t="n">
        <v>1.33</v>
      </c>
      <c r="L54" t="n">
        <v>41.78</v>
      </c>
      <c r="M54" t="n">
        <v>37.74</v>
      </c>
      <c r="N54" t="n">
        <v>39</v>
      </c>
      <c r="O54" t="n">
        <v>1689.62</v>
      </c>
      <c r="P54" t="n">
        <v>1</v>
      </c>
      <c r="Q54" t="n">
        <v>39.2</v>
      </c>
      <c r="R54" t="n">
        <v>38.4</v>
      </c>
      <c r="S54" t="inlineStr"/>
      <c r="T54" t="inlineStr"/>
      <c r="U54" t="inlineStr"/>
      <c r="V54" t="inlineStr"/>
      <c r="W54" t="inlineStr"/>
      <c r="X54" t="inlineStr">
        <is>
          <t>⏳ Chờ hàng về (T+1)</t>
        </is>
      </c>
      <c r="Y54">
        <f>IF(ISNUMBER(S54), ((S54-H54)/H54)-0.004, "")</f>
        <v/>
      </c>
      <c r="Z54">
        <f>IF(ISNUMBER(T54), ((T54-H54)/H54)-0.004, "")</f>
        <v/>
      </c>
      <c r="AA54">
        <f>IF(ISNUMBER(W54), ((W54-H54)/H54)-0.004, IF(P54&gt;0, ((N54-H54)/H54)-0.004, 0))</f>
        <v/>
      </c>
      <c r="AB54">
        <f>IF(AND(ISNUMBER(I54), I54&gt;0, ISNUMBER(O54), O54&gt;0), AA54-((O54-I54)/I54), AA54)</f>
        <v/>
      </c>
      <c r="AC54">
        <f>IF(ISNUMBER(Q54), (Q54-H54)/H54, 0)</f>
        <v/>
      </c>
      <c r="AD54">
        <f>IF(ISNUMBER(R54), (R54-H54)/H54, 0)</f>
        <v/>
      </c>
      <c r="AE54">
        <f>IF(ISNUMBER(Y54), IF(Y54&gt;0, "THẮNG", "THUA"), "CHỜ T+3")</f>
        <v/>
      </c>
      <c r="AF54">
        <f>IF(AND(P54=0, N54=H54, NOT(ISNUMBER(W54))), "ĐANG CHỜ", IF(AA54&gt;0, "THẮNG", "THUA"))</f>
        <v/>
      </c>
      <c r="AG54" t="inlineStr">
        <is>
          <t>https://quickchart.io/chart/render/zf-ac637193-68e4-4a47-b717-a25c3d9983b2</t>
        </is>
      </c>
      <c r="AH54">
        <f>IF(AG54&lt;&gt;"", IMAGE(AG54, 1), "Chưa có ảnh")</f>
        <v/>
      </c>
    </row>
    <row r="55" ht="95" customHeight="1">
      <c r="A55" t="inlineStr">
        <is>
          <t>2026-10-19</t>
        </is>
      </c>
      <c r="B55" t="inlineStr">
        <is>
          <t>ALGO_17</t>
        </is>
      </c>
      <c r="C55" t="inlineStr">
        <is>
          <t>🌈 BỘ 17: DẢI RUY-BĂNG EMA ĐỒNG THUẬN TĂNG (EMA RIBBON TREND)</t>
        </is>
      </c>
      <c r="D55" t="inlineStr">
        <is>
          <t>#4</t>
        </is>
      </c>
      <c r="E55" t="inlineStr">
        <is>
          <t>SCL</t>
        </is>
      </c>
      <c r="F55" t="inlineStr">
        <is>
          <t>UPCOM</t>
        </is>
      </c>
      <c r="G55" t="inlineStr">
        <is>
          <t>Khai khoáng &amp; VLXD</t>
        </is>
      </c>
      <c r="H55" t="n">
        <v>30.3</v>
      </c>
      <c r="I55" t="n">
        <v>1689.84</v>
      </c>
      <c r="J55" t="n">
        <v>71.98999999999999</v>
      </c>
      <c r="K55" t="n">
        <v>2.33</v>
      </c>
      <c r="L55" t="n">
        <v>34.54</v>
      </c>
      <c r="M55" t="n">
        <v>28.37</v>
      </c>
      <c r="N55" t="n">
        <v>30.3</v>
      </c>
      <c r="O55" t="n">
        <v>1689.62</v>
      </c>
      <c r="P55" t="n">
        <v>1</v>
      </c>
      <c r="Q55" t="n">
        <v>31</v>
      </c>
      <c r="R55" t="n">
        <v>29.8</v>
      </c>
      <c r="S55" t="inlineStr"/>
      <c r="T55" t="inlineStr"/>
      <c r="U55" t="inlineStr"/>
      <c r="V55" t="inlineStr"/>
      <c r="W55" t="inlineStr"/>
      <c r="X55" t="inlineStr">
        <is>
          <t>⏳ Chờ hàng về (T+1)</t>
        </is>
      </c>
      <c r="Y55">
        <f>IF(ISNUMBER(S55), ((S55-H55)/H55)-0.004, "")</f>
        <v/>
      </c>
      <c r="Z55">
        <f>IF(ISNUMBER(T55), ((T55-H55)/H55)-0.004, "")</f>
        <v/>
      </c>
      <c r="AA55">
        <f>IF(ISNUMBER(W55), ((W55-H55)/H55)-0.004, IF(P55&gt;0, ((N55-H55)/H55)-0.004, 0))</f>
        <v/>
      </c>
      <c r="AB55">
        <f>IF(AND(ISNUMBER(I55), I55&gt;0, ISNUMBER(O55), O55&gt;0), AA55-((O55-I55)/I55), AA55)</f>
        <v/>
      </c>
      <c r="AC55">
        <f>IF(ISNUMBER(Q55), (Q55-H55)/H55, 0)</f>
        <v/>
      </c>
      <c r="AD55">
        <f>IF(ISNUMBER(R55), (R55-H55)/H55, 0)</f>
        <v/>
      </c>
      <c r="AE55">
        <f>IF(ISNUMBER(Y55), IF(Y55&gt;0, "THẮNG", "THUA"), "CHỜ T+3")</f>
        <v/>
      </c>
      <c r="AF55">
        <f>IF(AND(P55=0, N55=H55, NOT(ISNUMBER(W55))), "ĐANG CHỜ", IF(AA55&gt;0, "THẮNG", "THUA"))</f>
        <v/>
      </c>
      <c r="AG55" t="inlineStr">
        <is>
          <t>https://quickchart.io/chart/render/zf-72b8ff2b-b709-4b55-a7da-069818c441b0</t>
        </is>
      </c>
      <c r="AH55">
        <f>IF(AG55&lt;&gt;"", IMAGE(AG55, 1), "Chưa có ảnh")</f>
        <v/>
      </c>
    </row>
    <row r="56" ht="95" customHeight="1">
      <c r="A56" t="inlineStr">
        <is>
          <t>2026-10-19</t>
        </is>
      </c>
      <c r="B56" t="inlineStr">
        <is>
          <t>ALGO_17</t>
        </is>
      </c>
      <c r="C56" t="inlineStr">
        <is>
          <t>🌈 BỘ 17: DẢI RUY-BĂNG EMA ĐỒNG THUẬN TĂNG (EMA RIBBON TREND)</t>
        </is>
      </c>
      <c r="D56" t="inlineStr">
        <is>
          <t>#5</t>
        </is>
      </c>
      <c r="E56" t="inlineStr">
        <is>
          <t>DXP</t>
        </is>
      </c>
      <c r="F56" t="inlineStr">
        <is>
          <t>HNX</t>
        </is>
      </c>
      <c r="G56" t="inlineStr">
        <is>
          <t>Cảng biển &amp; Vận tải</t>
        </is>
      </c>
      <c r="H56" t="n">
        <v>15</v>
      </c>
      <c r="I56" t="n">
        <v>1689.84</v>
      </c>
      <c r="J56" t="n">
        <v>67.95999999999999</v>
      </c>
      <c r="K56" t="n">
        <v>0.61</v>
      </c>
      <c r="L56" t="n">
        <v>17.14</v>
      </c>
      <c r="M56" t="n">
        <v>14.03</v>
      </c>
      <c r="N56" t="n">
        <v>15.1</v>
      </c>
      <c r="O56" t="n">
        <v>1689.62</v>
      </c>
      <c r="P56" t="n">
        <v>1</v>
      </c>
      <c r="Q56" t="n">
        <v>15.3</v>
      </c>
      <c r="R56" t="n">
        <v>14.6</v>
      </c>
      <c r="S56" t="inlineStr"/>
      <c r="T56" t="inlineStr"/>
      <c r="U56" t="inlineStr"/>
      <c r="V56" t="inlineStr"/>
      <c r="W56" t="inlineStr"/>
      <c r="X56" t="inlineStr">
        <is>
          <t>⏳ Chờ hàng về (T+1)</t>
        </is>
      </c>
      <c r="Y56">
        <f>IF(ISNUMBER(S56), ((S56-H56)/H56)-0.004, "")</f>
        <v/>
      </c>
      <c r="Z56">
        <f>IF(ISNUMBER(T56), ((T56-H56)/H56)-0.004, "")</f>
        <v/>
      </c>
      <c r="AA56">
        <f>IF(ISNUMBER(W56), ((W56-H56)/H56)-0.004, IF(P56&gt;0, ((N56-H56)/H56)-0.004, 0))</f>
        <v/>
      </c>
      <c r="AB56">
        <f>IF(AND(ISNUMBER(I56), I56&gt;0, ISNUMBER(O56), O56&gt;0), AA56-((O56-I56)/I56), AA56)</f>
        <v/>
      </c>
      <c r="AC56">
        <f>IF(ISNUMBER(Q56), (Q56-H56)/H56, 0)</f>
        <v/>
      </c>
      <c r="AD56">
        <f>IF(ISNUMBER(R56), (R56-H56)/H56, 0)</f>
        <v/>
      </c>
      <c r="AE56">
        <f>IF(ISNUMBER(Y56), IF(Y56&gt;0, "THẮNG", "THUA"), "CHỜ T+3")</f>
        <v/>
      </c>
      <c r="AF56">
        <f>IF(AND(P56=0, N56=H56, NOT(ISNUMBER(W56))), "ĐANG CHỜ", IF(AA56&gt;0, "THẮNG", "THUA"))</f>
        <v/>
      </c>
      <c r="AG56" t="inlineStr">
        <is>
          <t>https://quickchart.io/chart/render/zf-6763d6ba-ee3d-40ed-ba1d-0436bb94610f</t>
        </is>
      </c>
      <c r="AH56">
        <f>IF(AG56&lt;&gt;"", IMAGE(AG56, 1), "Chưa có ảnh")</f>
        <v/>
      </c>
    </row>
    <row r="57" ht="95" customHeight="1">
      <c r="A57" t="inlineStr">
        <is>
          <t>2026-10-19</t>
        </is>
      </c>
      <c r="B57" t="inlineStr">
        <is>
          <t>ALGO_18</t>
        </is>
      </c>
      <c r="C57" t="inlineStr">
        <is>
          <t>🔁 BỘ 18: ĐẢO CHIỀU ĐỘNG LƯỢNG STOCHASTIC (STOCHASTIC CROSS)</t>
        </is>
      </c>
      <c r="D57" t="inlineStr">
        <is>
          <t>#1</t>
        </is>
      </c>
      <c r="E57" t="inlineStr">
        <is>
          <t>VLB</t>
        </is>
      </c>
      <c r="F57" t="inlineStr">
        <is>
          <t>UPCOM</t>
        </is>
      </c>
      <c r="G57" t="inlineStr">
        <is>
          <t>Khai khoáng &amp; VLXD</t>
        </is>
      </c>
      <c r="H57" t="n">
        <v>49.4</v>
      </c>
      <c r="I57" t="n">
        <v>1689.84</v>
      </c>
      <c r="J57" t="n">
        <v>61.55</v>
      </c>
      <c r="K57" t="n">
        <v>8.51</v>
      </c>
      <c r="L57" t="n">
        <v>52.92</v>
      </c>
      <c r="M57" t="n">
        <v>47.8</v>
      </c>
      <c r="N57" t="n">
        <v>49.3</v>
      </c>
      <c r="O57" t="n">
        <v>1689.62</v>
      </c>
      <c r="P57" t="n">
        <v>1</v>
      </c>
      <c r="Q57" t="n">
        <v>49.8</v>
      </c>
      <c r="R57" t="n">
        <v>47.8</v>
      </c>
      <c r="S57" t="inlineStr"/>
      <c r="T57" t="inlineStr"/>
      <c r="U57" t="inlineStr"/>
      <c r="V57" t="inlineStr"/>
      <c r="W57" t="inlineStr"/>
      <c r="X57" t="inlineStr">
        <is>
          <t>⏳ Chờ hàng về (T+1)</t>
        </is>
      </c>
      <c r="Y57">
        <f>IF(ISNUMBER(S57), ((S57-H57)/H57)-0.004, "")</f>
        <v/>
      </c>
      <c r="Z57">
        <f>IF(ISNUMBER(T57), ((T57-H57)/H57)-0.004, "")</f>
        <v/>
      </c>
      <c r="AA57">
        <f>IF(ISNUMBER(W57), ((W57-H57)/H57)-0.004, IF(P57&gt;0, ((N57-H57)/H57)-0.004, 0))</f>
        <v/>
      </c>
      <c r="AB57">
        <f>IF(AND(ISNUMBER(I57), I57&gt;0, ISNUMBER(O57), O57&gt;0), AA57-((O57-I57)/I57), AA57)</f>
        <v/>
      </c>
      <c r="AC57">
        <f>IF(ISNUMBER(Q57), (Q57-H57)/H57, 0)</f>
        <v/>
      </c>
      <c r="AD57">
        <f>IF(ISNUMBER(R57), (R57-H57)/H57, 0)</f>
        <v/>
      </c>
      <c r="AE57">
        <f>IF(ISNUMBER(Y57), IF(Y57&gt;0, "THẮNG", "THUA"), "CHỜ T+3")</f>
        <v/>
      </c>
      <c r="AF57">
        <f>IF(AND(P57=0, N57=H57, NOT(ISNUMBER(W57))), "ĐANG CHỜ", IF(AA57&gt;0, "THẮNG", "THUA"))</f>
        <v/>
      </c>
      <c r="AG57" t="inlineStr">
        <is>
          <t>https://quickchart.io/chart/render/zf-71f1a2c5-d194-4c34-b775-0ddbe74410d9</t>
        </is>
      </c>
      <c r="AH57">
        <f>IF(AG57&lt;&gt;"", IMAGE(AG57, 1), "Chưa có ảnh")</f>
        <v/>
      </c>
    </row>
    <row r="58" ht="95" customHeight="1">
      <c r="A58" t="inlineStr">
        <is>
          <t>2026-10-19</t>
        </is>
      </c>
      <c r="B58" t="inlineStr">
        <is>
          <t>ALGO_18</t>
        </is>
      </c>
      <c r="C58" t="inlineStr">
        <is>
          <t>🔁 BỘ 18: ĐẢO CHIỀU ĐỘNG LƯỢNG STOCHASTIC (STOCHASTIC CROSS)</t>
        </is>
      </c>
      <c r="D58" t="inlineStr">
        <is>
          <t>#2</t>
        </is>
      </c>
      <c r="E58" t="inlineStr">
        <is>
          <t>FRT</t>
        </is>
      </c>
      <c r="F58" t="inlineStr">
        <is>
          <t>HOSE</t>
        </is>
      </c>
      <c r="G58" t="inlineStr">
        <is>
          <t>Bán lẻ &amp; Phân phối</t>
        </is>
      </c>
      <c r="H58" t="n">
        <v>146</v>
      </c>
      <c r="I58" t="n">
        <v>1689.84</v>
      </c>
      <c r="J58" t="n">
        <v>48.11</v>
      </c>
      <c r="K58" t="n">
        <v>1.76</v>
      </c>
      <c r="L58" t="n">
        <v>165.9</v>
      </c>
      <c r="M58" t="n">
        <v>136.95</v>
      </c>
      <c r="N58" t="n">
        <v>145.9</v>
      </c>
      <c r="O58" t="n">
        <v>1689.62</v>
      </c>
      <c r="P58" t="n">
        <v>1</v>
      </c>
      <c r="Q58" t="n">
        <v>146</v>
      </c>
      <c r="R58" t="n">
        <v>140</v>
      </c>
      <c r="S58" t="inlineStr"/>
      <c r="T58" t="inlineStr"/>
      <c r="U58" t="inlineStr"/>
      <c r="V58" t="inlineStr"/>
      <c r="W58" t="inlineStr"/>
      <c r="X58" t="inlineStr">
        <is>
          <t>⏳ Chờ hàng về (T+1)</t>
        </is>
      </c>
      <c r="Y58">
        <f>IF(ISNUMBER(S58), ((S58-H58)/H58)-0.004, "")</f>
        <v/>
      </c>
      <c r="Z58">
        <f>IF(ISNUMBER(T58), ((T58-H58)/H58)-0.004, "")</f>
        <v/>
      </c>
      <c r="AA58">
        <f>IF(ISNUMBER(W58), ((W58-H58)/H58)-0.004, IF(P58&gt;0, ((N58-H58)/H58)-0.004, 0))</f>
        <v/>
      </c>
      <c r="AB58">
        <f>IF(AND(ISNUMBER(I58), I58&gt;0, ISNUMBER(O58), O58&gt;0), AA58-((O58-I58)/I58), AA58)</f>
        <v/>
      </c>
      <c r="AC58">
        <f>IF(ISNUMBER(Q58), (Q58-H58)/H58, 0)</f>
        <v/>
      </c>
      <c r="AD58">
        <f>IF(ISNUMBER(R58), (R58-H58)/H58, 0)</f>
        <v/>
      </c>
      <c r="AE58">
        <f>IF(ISNUMBER(Y58), IF(Y58&gt;0, "THẮNG", "THUA"), "CHỜ T+3")</f>
        <v/>
      </c>
      <c r="AF58">
        <f>IF(AND(P58=0, N58=H58, NOT(ISNUMBER(W58))), "ĐANG CHỜ", IF(AA58&gt;0, "THẮNG", "THUA"))</f>
        <v/>
      </c>
      <c r="AG58" t="inlineStr">
        <is>
          <t>https://quickchart.io/chart/render/zf-11afd18c-418e-4b18-af9c-52de7623cf95</t>
        </is>
      </c>
      <c r="AH58">
        <f>IF(AG58&lt;&gt;"", IMAGE(AG58, 1), "Chưa có ảnh")</f>
        <v/>
      </c>
    </row>
    <row r="59" ht="95" customHeight="1">
      <c r="A59" t="inlineStr">
        <is>
          <t>2026-10-19</t>
        </is>
      </c>
      <c r="B59" t="inlineStr">
        <is>
          <t>ALGO_18</t>
        </is>
      </c>
      <c r="C59" t="inlineStr">
        <is>
          <t>🔁 BỘ 18: ĐẢO CHIỀU ĐỘNG LƯỢNG STOCHASTIC (STOCHASTIC CROSS)</t>
        </is>
      </c>
      <c r="D59" t="inlineStr">
        <is>
          <t>#3</t>
        </is>
      </c>
      <c r="E59" t="inlineStr">
        <is>
          <t>DHC</t>
        </is>
      </c>
      <c r="F59" t="inlineStr">
        <is>
          <t>HOSE</t>
        </is>
      </c>
      <c r="G59" t="inlineStr">
        <is>
          <t>Hóa chất &amp; Chế biến</t>
        </is>
      </c>
      <c r="H59" t="n">
        <v>37.8</v>
      </c>
      <c r="I59" t="n">
        <v>1689.84</v>
      </c>
      <c r="J59" t="n">
        <v>28.19</v>
      </c>
      <c r="K59" t="n">
        <v>0.65</v>
      </c>
      <c r="L59" t="n">
        <v>42.26</v>
      </c>
      <c r="M59" t="n">
        <v>35.77</v>
      </c>
      <c r="N59" t="n">
        <v>37.9</v>
      </c>
      <c r="O59" t="n">
        <v>1689.62</v>
      </c>
      <c r="P59" t="n">
        <v>1</v>
      </c>
      <c r="Q59" t="n">
        <v>37.9</v>
      </c>
      <c r="R59" t="n">
        <v>37</v>
      </c>
      <c r="S59" t="inlineStr"/>
      <c r="T59" t="inlineStr"/>
      <c r="U59" t="inlineStr"/>
      <c r="V59" t="inlineStr"/>
      <c r="W59" t="inlineStr"/>
      <c r="X59" t="inlineStr">
        <is>
          <t>⏳ Chờ hàng về (T+1)</t>
        </is>
      </c>
      <c r="Y59">
        <f>IF(ISNUMBER(S59), ((S59-H59)/H59)-0.004, "")</f>
        <v/>
      </c>
      <c r="Z59">
        <f>IF(ISNUMBER(T59), ((T59-H59)/H59)-0.004, "")</f>
        <v/>
      </c>
      <c r="AA59">
        <f>IF(ISNUMBER(W59), ((W59-H59)/H59)-0.004, IF(P59&gt;0, ((N59-H59)/H59)-0.004, 0))</f>
        <v/>
      </c>
      <c r="AB59">
        <f>IF(AND(ISNUMBER(I59), I59&gt;0, ISNUMBER(O59), O59&gt;0), AA59-((O59-I59)/I59), AA59)</f>
        <v/>
      </c>
      <c r="AC59">
        <f>IF(ISNUMBER(Q59), (Q59-H59)/H59, 0)</f>
        <v/>
      </c>
      <c r="AD59">
        <f>IF(ISNUMBER(R59), (R59-H59)/H59, 0)</f>
        <v/>
      </c>
      <c r="AE59">
        <f>IF(ISNUMBER(Y59), IF(Y59&gt;0, "THẮNG", "THUA"), "CHỜ T+3")</f>
        <v/>
      </c>
      <c r="AF59">
        <f>IF(AND(P59=0, N59=H59, NOT(ISNUMBER(W59))), "ĐANG CHỜ", IF(AA59&gt;0, "THẮNG", "THUA"))</f>
        <v/>
      </c>
      <c r="AG59" t="inlineStr">
        <is>
          <t>https://quickchart.io/chart/render/zf-89eb8984-161e-44f8-bde1-92ed559c9cb8</t>
        </is>
      </c>
      <c r="AH59">
        <f>IF(AG59&lt;&gt;"", IMAGE(AG59, 1), "Chưa có ảnh")</f>
        <v/>
      </c>
    </row>
    <row r="60" ht="95" customHeight="1">
      <c r="A60" t="inlineStr">
        <is>
          <t>2026-10-19</t>
        </is>
      </c>
      <c r="B60" t="inlineStr">
        <is>
          <t>ALGO_18</t>
        </is>
      </c>
      <c r="C60" t="inlineStr">
        <is>
          <t>🔁 BỘ 18: ĐẢO CHIỀU ĐỘNG LƯỢNG STOCHASTIC (STOCHASTIC CROSS)</t>
        </is>
      </c>
      <c r="D60" t="inlineStr">
        <is>
          <t>#4</t>
        </is>
      </c>
      <c r="E60" t="inlineStr">
        <is>
          <t>VGC</t>
        </is>
      </c>
      <c r="F60" t="inlineStr">
        <is>
          <t>HOSE</t>
        </is>
      </c>
      <c r="G60" t="inlineStr">
        <is>
          <t>BĐS Khu Công Nghiệp</t>
        </is>
      </c>
      <c r="H60" t="n">
        <v>44.25</v>
      </c>
      <c r="I60" t="n">
        <v>1689.84</v>
      </c>
      <c r="J60" t="n">
        <v>23.62</v>
      </c>
      <c r="K60" t="n">
        <v>0.51</v>
      </c>
      <c r="L60" t="n">
        <v>49.4</v>
      </c>
      <c r="M60" t="n">
        <v>41.91</v>
      </c>
      <c r="N60" t="n">
        <v>44.1</v>
      </c>
      <c r="O60" t="n">
        <v>1689.62</v>
      </c>
      <c r="P60" t="n">
        <v>1</v>
      </c>
      <c r="Q60" t="n">
        <v>44.25</v>
      </c>
      <c r="R60" t="n">
        <v>43.15</v>
      </c>
      <c r="S60" t="inlineStr"/>
      <c r="T60" t="inlineStr"/>
      <c r="U60" t="inlineStr"/>
      <c r="V60" t="inlineStr"/>
      <c r="W60" t="inlineStr"/>
      <c r="X60" t="inlineStr">
        <is>
          <t>⏳ Chờ hàng về (T+1)</t>
        </is>
      </c>
      <c r="Y60">
        <f>IF(ISNUMBER(S60), ((S60-H60)/H60)-0.004, "")</f>
        <v/>
      </c>
      <c r="Z60">
        <f>IF(ISNUMBER(T60), ((T60-H60)/H60)-0.004, "")</f>
        <v/>
      </c>
      <c r="AA60">
        <f>IF(ISNUMBER(W60), ((W60-H60)/H60)-0.004, IF(P60&gt;0, ((N60-H60)/H60)-0.004, 0))</f>
        <v/>
      </c>
      <c r="AB60">
        <f>IF(AND(ISNUMBER(I60), I60&gt;0, ISNUMBER(O60), O60&gt;0), AA60-((O60-I60)/I60), AA60)</f>
        <v/>
      </c>
      <c r="AC60">
        <f>IF(ISNUMBER(Q60), (Q60-H60)/H60, 0)</f>
        <v/>
      </c>
      <c r="AD60">
        <f>IF(ISNUMBER(R60), (R60-H60)/H60, 0)</f>
        <v/>
      </c>
      <c r="AE60">
        <f>IF(ISNUMBER(Y60), IF(Y60&gt;0, "THẮNG", "THUA"), "CHỜ T+3")</f>
        <v/>
      </c>
      <c r="AF60">
        <f>IF(AND(P60=0, N60=H60, NOT(ISNUMBER(W60))), "ĐANG CHỜ", IF(AA60&gt;0, "THẮNG", "THUA"))</f>
        <v/>
      </c>
      <c r="AG60" t="inlineStr">
        <is>
          <t>https://quickchart.io/chart/render/zf-f7e5b0ef-965a-4aa8-b1ed-884029f50523</t>
        </is>
      </c>
      <c r="AH60">
        <f>IF(AG60&lt;&gt;"", IMAGE(AG60, 1), "Chưa có ảnh")</f>
        <v/>
      </c>
    </row>
    <row r="61" ht="95" customHeight="1">
      <c r="A61" t="inlineStr">
        <is>
          <t>2026-10-19</t>
        </is>
      </c>
      <c r="B61" t="inlineStr">
        <is>
          <t>ALGO_18</t>
        </is>
      </c>
      <c r="C61" t="inlineStr">
        <is>
          <t>🔁 BỘ 18: ĐẢO CHIỀU ĐỘNG LƯỢNG STOCHASTIC (STOCHASTIC CROSS)</t>
        </is>
      </c>
      <c r="D61" t="inlineStr">
        <is>
          <t>#5</t>
        </is>
      </c>
      <c r="E61" t="inlineStr">
        <is>
          <t>MSN</t>
        </is>
      </c>
      <c r="F61" t="inlineStr">
        <is>
          <t>HOSE</t>
        </is>
      </c>
      <c r="G61" t="inlineStr">
        <is>
          <t>Thực phẩm &amp; Tiêu dùng</t>
        </is>
      </c>
      <c r="H61" t="n">
        <v>72.40000000000001</v>
      </c>
      <c r="I61" t="n">
        <v>1689.84</v>
      </c>
      <c r="J61" t="n">
        <v>23.26</v>
      </c>
      <c r="K61" t="n">
        <v>0.71</v>
      </c>
      <c r="L61" t="n">
        <v>79.06</v>
      </c>
      <c r="M61" t="n">
        <v>69.37</v>
      </c>
      <c r="N61" t="n">
        <v>72.3</v>
      </c>
      <c r="O61" t="n">
        <v>1689.62</v>
      </c>
      <c r="P61" t="n">
        <v>1</v>
      </c>
      <c r="Q61" t="n">
        <v>72.40000000000001</v>
      </c>
      <c r="R61" t="n">
        <v>71</v>
      </c>
      <c r="S61" t="inlineStr"/>
      <c r="T61" t="inlineStr"/>
      <c r="U61" t="inlineStr"/>
      <c r="V61" t="inlineStr"/>
      <c r="W61" t="inlineStr"/>
      <c r="X61" t="inlineStr">
        <is>
          <t>⏳ Chờ hàng về (T+1)</t>
        </is>
      </c>
      <c r="Y61">
        <f>IF(ISNUMBER(S61), ((S61-H61)/H61)-0.004, "")</f>
        <v/>
      </c>
      <c r="Z61">
        <f>IF(ISNUMBER(T61), ((T61-H61)/H61)-0.004, "")</f>
        <v/>
      </c>
      <c r="AA61">
        <f>IF(ISNUMBER(W61), ((W61-H61)/H61)-0.004, IF(P61&gt;0, ((N61-H61)/H61)-0.004, 0))</f>
        <v/>
      </c>
      <c r="AB61">
        <f>IF(AND(ISNUMBER(I61), I61&gt;0, ISNUMBER(O61), O61&gt;0), AA61-((O61-I61)/I61), AA61)</f>
        <v/>
      </c>
      <c r="AC61">
        <f>IF(ISNUMBER(Q61), (Q61-H61)/H61, 0)</f>
        <v/>
      </c>
      <c r="AD61">
        <f>IF(ISNUMBER(R61), (R61-H61)/H61, 0)</f>
        <v/>
      </c>
      <c r="AE61">
        <f>IF(ISNUMBER(Y61), IF(Y61&gt;0, "THẮNG", "THUA"), "CHỜ T+3")</f>
        <v/>
      </c>
      <c r="AF61">
        <f>IF(AND(P61=0, N61=H61, NOT(ISNUMBER(W61))), "ĐANG CHỜ", IF(AA61&gt;0, "THẮNG", "THUA"))</f>
        <v/>
      </c>
      <c r="AG61" t="inlineStr">
        <is>
          <t>https://quickchart.io/chart/render/zf-8b7f5c2f-bbcb-4250-9813-eba7160374ca</t>
        </is>
      </c>
      <c r="AH61">
        <f>IF(AG61&lt;&gt;"", IMAGE(AG61, 1), "Chưa có ảnh")</f>
        <v/>
      </c>
    </row>
    <row r="62" ht="95" customHeight="1">
      <c r="A62" t="inlineStr">
        <is>
          <t>2026-10-19</t>
        </is>
      </c>
      <c r="B62" t="inlineStr">
        <is>
          <t>ALGO_19</t>
        </is>
      </c>
      <c r="C62" t="inlineStr">
        <is>
          <t>⚡ BỘ 19: BỨT PHÁ XUNG LỰC ĐỘNG LƯỢNG CCI &gt; 100 (CCI THRUST)</t>
        </is>
      </c>
      <c r="D62" t="inlineStr">
        <is>
          <t>#1</t>
        </is>
      </c>
      <c r="E62" t="inlineStr">
        <is>
          <t>PCB</t>
        </is>
      </c>
      <c r="F62" t="inlineStr">
        <is>
          <t>UPCOM</t>
        </is>
      </c>
      <c r="G62" t="inlineStr">
        <is>
          <t>Ngân hàng</t>
        </is>
      </c>
      <c r="H62" t="n">
        <v>9.5</v>
      </c>
      <c r="I62" t="n">
        <v>1689.84</v>
      </c>
      <c r="J62" t="n">
        <v>91.64</v>
      </c>
      <c r="K62" t="n">
        <v>2.33</v>
      </c>
      <c r="L62" t="n">
        <v>10.86</v>
      </c>
      <c r="M62" t="n">
        <v>8.880000000000001</v>
      </c>
      <c r="N62" t="n">
        <v>9.4</v>
      </c>
      <c r="O62" t="n">
        <v>1689.62</v>
      </c>
      <c r="P62" t="n">
        <v>1</v>
      </c>
      <c r="Q62" t="n">
        <v>9.699999999999999</v>
      </c>
      <c r="R62" t="n">
        <v>9</v>
      </c>
      <c r="S62" t="inlineStr"/>
      <c r="T62" t="inlineStr"/>
      <c r="U62" t="inlineStr"/>
      <c r="V62" t="inlineStr"/>
      <c r="W62" t="inlineStr"/>
      <c r="X62" t="inlineStr">
        <is>
          <t>⏳ Chờ hàng về (T+1)</t>
        </is>
      </c>
      <c r="Y62">
        <f>IF(ISNUMBER(S62), ((S62-H62)/H62)-0.004, "")</f>
        <v/>
      </c>
      <c r="Z62">
        <f>IF(ISNUMBER(T62), ((T62-H62)/H62)-0.004, "")</f>
        <v/>
      </c>
      <c r="AA62">
        <f>IF(ISNUMBER(W62), ((W62-H62)/H62)-0.004, IF(P62&gt;0, ((N62-H62)/H62)-0.004, 0))</f>
        <v/>
      </c>
      <c r="AB62">
        <f>IF(AND(ISNUMBER(I62), I62&gt;0, ISNUMBER(O62), O62&gt;0), AA62-((O62-I62)/I62), AA62)</f>
        <v/>
      </c>
      <c r="AC62">
        <f>IF(ISNUMBER(Q62), (Q62-H62)/H62, 0)</f>
        <v/>
      </c>
      <c r="AD62">
        <f>IF(ISNUMBER(R62), (R62-H62)/H62, 0)</f>
        <v/>
      </c>
      <c r="AE62">
        <f>IF(ISNUMBER(Y62), IF(Y62&gt;0, "THẮNG", "THUA"), "CHỜ T+3")</f>
        <v/>
      </c>
      <c r="AF62">
        <f>IF(AND(P62=0, N62=H62, NOT(ISNUMBER(W62))), "ĐANG CHỜ", IF(AA62&gt;0, "THẮNG", "THUA"))</f>
        <v/>
      </c>
      <c r="AG62" t="inlineStr">
        <is>
          <t>https://quickchart.io/chart/render/zf-4cd6ac07-54c7-47d5-849f-3946e7c29e24</t>
        </is>
      </c>
      <c r="AH62">
        <f>IF(AG62&lt;&gt;"", IMAGE(AG62, 1), "Chưa có ảnh")</f>
        <v/>
      </c>
    </row>
    <row r="63" ht="95" customHeight="1">
      <c r="A63" t="inlineStr">
        <is>
          <t>2026-10-19</t>
        </is>
      </c>
      <c r="B63" t="inlineStr">
        <is>
          <t>ALGO_19</t>
        </is>
      </c>
      <c r="C63" t="inlineStr">
        <is>
          <t>⚡ BỘ 19: BỨT PHÁ XUNG LỰC ĐỘNG LƯỢNG CCI &gt; 100 (CCI THRUST)</t>
        </is>
      </c>
      <c r="D63" t="inlineStr">
        <is>
          <t>#2</t>
        </is>
      </c>
      <c r="E63" t="inlineStr">
        <is>
          <t>KSB</t>
        </is>
      </c>
      <c r="F63" t="inlineStr">
        <is>
          <t>HOSE</t>
        </is>
      </c>
      <c r="G63" t="inlineStr">
        <is>
          <t>Thép &amp; VLXD</t>
        </is>
      </c>
      <c r="H63" t="n">
        <v>13.6</v>
      </c>
      <c r="I63" t="n">
        <v>1689.84</v>
      </c>
      <c r="J63" t="n">
        <v>86.17</v>
      </c>
      <c r="K63" t="n">
        <v>3.64</v>
      </c>
      <c r="L63" t="n">
        <v>15.11</v>
      </c>
      <c r="M63" t="n">
        <v>12.91</v>
      </c>
      <c r="N63" t="n">
        <v>13.65</v>
      </c>
      <c r="O63" t="n">
        <v>1689.62</v>
      </c>
      <c r="P63" t="n">
        <v>1</v>
      </c>
      <c r="Q63" t="n">
        <v>14</v>
      </c>
      <c r="R63" t="n">
        <v>13.15</v>
      </c>
      <c r="S63" t="inlineStr"/>
      <c r="T63" t="inlineStr"/>
      <c r="U63" t="inlineStr"/>
      <c r="V63" t="inlineStr"/>
      <c r="W63" t="inlineStr"/>
      <c r="X63" t="inlineStr">
        <is>
          <t>⏳ Chờ hàng về (T+1)</t>
        </is>
      </c>
      <c r="Y63">
        <f>IF(ISNUMBER(S63), ((S63-H63)/H63)-0.004, "")</f>
        <v/>
      </c>
      <c r="Z63">
        <f>IF(ISNUMBER(T63), ((T63-H63)/H63)-0.004, "")</f>
        <v/>
      </c>
      <c r="AA63">
        <f>IF(ISNUMBER(W63), ((W63-H63)/H63)-0.004, IF(P63&gt;0, ((N63-H63)/H63)-0.004, 0))</f>
        <v/>
      </c>
      <c r="AB63">
        <f>IF(AND(ISNUMBER(I63), I63&gt;0, ISNUMBER(O63), O63&gt;0), AA63-((O63-I63)/I63), AA63)</f>
        <v/>
      </c>
      <c r="AC63">
        <f>IF(ISNUMBER(Q63), (Q63-H63)/H63, 0)</f>
        <v/>
      </c>
      <c r="AD63">
        <f>IF(ISNUMBER(R63), (R63-H63)/H63, 0)</f>
        <v/>
      </c>
      <c r="AE63">
        <f>IF(ISNUMBER(Y63), IF(Y63&gt;0, "THẮNG", "THUA"), "CHỜ T+3")</f>
        <v/>
      </c>
      <c r="AF63">
        <f>IF(AND(P63=0, N63=H63, NOT(ISNUMBER(W63))), "ĐANG CHỜ", IF(AA63&gt;0, "THẮNG", "THUA"))</f>
        <v/>
      </c>
      <c r="AG63" t="inlineStr">
        <is>
          <t>https://quickchart.io/chart/render/zf-d5ed610f-df30-4f0d-95f0-f61558ee6606</t>
        </is>
      </c>
      <c r="AH63">
        <f>IF(AG63&lt;&gt;"", IMAGE(AG63, 1), "Chưa có ảnh")</f>
        <v/>
      </c>
    </row>
    <row r="64" ht="95" customHeight="1">
      <c r="A64" t="inlineStr">
        <is>
          <t>2026-10-19</t>
        </is>
      </c>
      <c r="B64" t="inlineStr">
        <is>
          <t>ALGO_19</t>
        </is>
      </c>
      <c r="C64" t="inlineStr">
        <is>
          <t>⚡ BỘ 19: BỨT PHÁ XUNG LỰC ĐỘNG LƯỢNG CCI &gt; 100 (CCI THRUST)</t>
        </is>
      </c>
      <c r="D64" t="inlineStr">
        <is>
          <t>#3</t>
        </is>
      </c>
      <c r="E64" t="inlineStr">
        <is>
          <t>VLB</t>
        </is>
      </c>
      <c r="F64" t="inlineStr">
        <is>
          <t>UPCOM</t>
        </is>
      </c>
      <c r="G64" t="inlineStr">
        <is>
          <t>Khai khoáng &amp; VLXD</t>
        </is>
      </c>
      <c r="H64" t="n">
        <v>49.4</v>
      </c>
      <c r="I64" t="n">
        <v>1689.84</v>
      </c>
      <c r="J64" t="n">
        <v>82.70999999999999</v>
      </c>
      <c r="K64" t="n">
        <v>8.51</v>
      </c>
      <c r="L64" t="n">
        <v>52.92</v>
      </c>
      <c r="M64" t="n">
        <v>47.8</v>
      </c>
      <c r="N64" t="n">
        <v>49.3</v>
      </c>
      <c r="O64" t="n">
        <v>1689.62</v>
      </c>
      <c r="P64" t="n">
        <v>1</v>
      </c>
      <c r="Q64" t="n">
        <v>49.8</v>
      </c>
      <c r="R64" t="n">
        <v>47.8</v>
      </c>
      <c r="S64" t="inlineStr"/>
      <c r="T64" t="inlineStr"/>
      <c r="U64" t="inlineStr"/>
      <c r="V64" t="inlineStr"/>
      <c r="W64" t="inlineStr"/>
      <c r="X64" t="inlineStr">
        <is>
          <t>⏳ Chờ hàng về (T+1)</t>
        </is>
      </c>
      <c r="Y64">
        <f>IF(ISNUMBER(S64), ((S64-H64)/H64)-0.004, "")</f>
        <v/>
      </c>
      <c r="Z64">
        <f>IF(ISNUMBER(T64), ((T64-H64)/H64)-0.004, "")</f>
        <v/>
      </c>
      <c r="AA64">
        <f>IF(ISNUMBER(W64), ((W64-H64)/H64)-0.004, IF(P64&gt;0, ((N64-H64)/H64)-0.004, 0))</f>
        <v/>
      </c>
      <c r="AB64">
        <f>IF(AND(ISNUMBER(I64), I64&gt;0, ISNUMBER(O64), O64&gt;0), AA64-((O64-I64)/I64), AA64)</f>
        <v/>
      </c>
      <c r="AC64">
        <f>IF(ISNUMBER(Q64), (Q64-H64)/H64, 0)</f>
        <v/>
      </c>
      <c r="AD64">
        <f>IF(ISNUMBER(R64), (R64-H64)/H64, 0)</f>
        <v/>
      </c>
      <c r="AE64">
        <f>IF(ISNUMBER(Y64), IF(Y64&gt;0, "THẮNG", "THUA"), "CHỜ T+3")</f>
        <v/>
      </c>
      <c r="AF64">
        <f>IF(AND(P64=0, N64=H64, NOT(ISNUMBER(W64))), "ĐANG CHỜ", IF(AA64&gt;0, "THẮNG", "THUA"))</f>
        <v/>
      </c>
      <c r="AG64" t="inlineStr">
        <is>
          <t>https://quickchart.io/chart/render/zf-71f1a2c5-d194-4c34-b775-0ddbe74410d9</t>
        </is>
      </c>
      <c r="AH64">
        <f>IF(AG64&lt;&gt;"", IMAGE(AG64, 1), "Chưa có ảnh")</f>
        <v/>
      </c>
    </row>
    <row r="65" ht="95" customHeight="1">
      <c r="A65" t="inlineStr">
        <is>
          <t>2026-10-19</t>
        </is>
      </c>
      <c r="B65" t="inlineStr">
        <is>
          <t>ALGO_19</t>
        </is>
      </c>
      <c r="C65" t="inlineStr">
        <is>
          <t>⚡ BỘ 19: BỨT PHÁ XUNG LỰC ĐỘNG LƯỢNG CCI &gt; 100 (CCI THRUST)</t>
        </is>
      </c>
      <c r="D65" t="inlineStr">
        <is>
          <t>#4</t>
        </is>
      </c>
      <c r="E65" t="inlineStr">
        <is>
          <t>NKG</t>
        </is>
      </c>
      <c r="F65" t="inlineStr">
        <is>
          <t>HOSE</t>
        </is>
      </c>
      <c r="G65" t="inlineStr">
        <is>
          <t>Thép &amp; VLXD</t>
        </is>
      </c>
      <c r="H65" t="n">
        <v>10.6</v>
      </c>
      <c r="I65" t="n">
        <v>1689.84</v>
      </c>
      <c r="J65" t="n">
        <v>68.73</v>
      </c>
      <c r="K65" t="n">
        <v>1.18</v>
      </c>
      <c r="L65" t="n">
        <v>11.95</v>
      </c>
      <c r="M65" t="n">
        <v>9.99</v>
      </c>
      <c r="N65" t="n">
        <v>10.75</v>
      </c>
      <c r="O65" t="n">
        <v>1689.62</v>
      </c>
      <c r="P65" t="n">
        <v>1</v>
      </c>
      <c r="Q65" t="n">
        <v>10.75</v>
      </c>
      <c r="R65" t="n">
        <v>10.35</v>
      </c>
      <c r="S65" t="inlineStr"/>
      <c r="T65" t="inlineStr"/>
      <c r="U65" t="inlineStr"/>
      <c r="V65" t="inlineStr"/>
      <c r="W65" t="inlineStr"/>
      <c r="X65" t="inlineStr">
        <is>
          <t>⏳ Chờ hàng về (T+1)</t>
        </is>
      </c>
      <c r="Y65">
        <f>IF(ISNUMBER(S65), ((S65-H65)/H65)-0.004, "")</f>
        <v/>
      </c>
      <c r="Z65">
        <f>IF(ISNUMBER(T65), ((T65-H65)/H65)-0.004, "")</f>
        <v/>
      </c>
      <c r="AA65">
        <f>IF(ISNUMBER(W65), ((W65-H65)/H65)-0.004, IF(P65&gt;0, ((N65-H65)/H65)-0.004, 0))</f>
        <v/>
      </c>
      <c r="AB65">
        <f>IF(AND(ISNUMBER(I65), I65&gt;0, ISNUMBER(O65), O65&gt;0), AA65-((O65-I65)/I65), AA65)</f>
        <v/>
      </c>
      <c r="AC65">
        <f>IF(ISNUMBER(Q65), (Q65-H65)/H65, 0)</f>
        <v/>
      </c>
      <c r="AD65">
        <f>IF(ISNUMBER(R65), (R65-H65)/H65, 0)</f>
        <v/>
      </c>
      <c r="AE65">
        <f>IF(ISNUMBER(Y65), IF(Y65&gt;0, "THẮNG", "THUA"), "CHỜ T+3")</f>
        <v/>
      </c>
      <c r="AF65">
        <f>IF(AND(P65=0, N65=H65, NOT(ISNUMBER(W65))), "ĐANG CHỜ", IF(AA65&gt;0, "THẮNG", "THUA"))</f>
        <v/>
      </c>
      <c r="AG65" t="inlineStr">
        <is>
          <t>https://quickchart.io/chart/render/zf-63b6b681-3640-4339-819d-07d60034c633</t>
        </is>
      </c>
      <c r="AH65">
        <f>IF(AG65&lt;&gt;"", IMAGE(AG65, 1), "Chưa có ảnh")</f>
        <v/>
      </c>
    </row>
    <row r="66" ht="95" customHeight="1">
      <c r="A66" t="inlineStr">
        <is>
          <t>2026-10-19</t>
        </is>
      </c>
      <c r="B66" t="inlineStr">
        <is>
          <t>ALGO_19</t>
        </is>
      </c>
      <c r="C66" t="inlineStr">
        <is>
          <t>⚡ BỘ 19: BỨT PHÁ XUNG LỰC ĐỘNG LƯỢNG CCI &gt; 100 (CCI THRUST)</t>
        </is>
      </c>
      <c r="D66" t="inlineStr">
        <is>
          <t>#5</t>
        </is>
      </c>
      <c r="E66" t="inlineStr">
        <is>
          <t>SCL</t>
        </is>
      </c>
      <c r="F66" t="inlineStr">
        <is>
          <t>UPCOM</t>
        </is>
      </c>
      <c r="G66" t="inlineStr">
        <is>
          <t>Khai khoáng &amp; VLXD</t>
        </is>
      </c>
      <c r="H66" t="n">
        <v>30.3</v>
      </c>
      <c r="I66" t="n">
        <v>1689.84</v>
      </c>
      <c r="J66" t="n">
        <v>66.95999999999999</v>
      </c>
      <c r="K66" t="n">
        <v>2.33</v>
      </c>
      <c r="L66" t="n">
        <v>34.54</v>
      </c>
      <c r="M66" t="n">
        <v>28.37</v>
      </c>
      <c r="N66" t="n">
        <v>30.3</v>
      </c>
      <c r="O66" t="n">
        <v>1689.62</v>
      </c>
      <c r="P66" t="n">
        <v>1</v>
      </c>
      <c r="Q66" t="n">
        <v>31</v>
      </c>
      <c r="R66" t="n">
        <v>29.8</v>
      </c>
      <c r="S66" t="inlineStr"/>
      <c r="T66" t="inlineStr"/>
      <c r="U66" t="inlineStr"/>
      <c r="V66" t="inlineStr"/>
      <c r="W66" t="inlineStr"/>
      <c r="X66" t="inlineStr">
        <is>
          <t>⏳ Chờ hàng về (T+1)</t>
        </is>
      </c>
      <c r="Y66">
        <f>IF(ISNUMBER(S66), ((S66-H66)/H66)-0.004, "")</f>
        <v/>
      </c>
      <c r="Z66">
        <f>IF(ISNUMBER(T66), ((T66-H66)/H66)-0.004, "")</f>
        <v/>
      </c>
      <c r="AA66">
        <f>IF(ISNUMBER(W66), ((W66-H66)/H66)-0.004, IF(P66&gt;0, ((N66-H66)/H66)-0.004, 0))</f>
        <v/>
      </c>
      <c r="AB66">
        <f>IF(AND(ISNUMBER(I66), I66&gt;0, ISNUMBER(O66), O66&gt;0), AA66-((O66-I66)/I66), AA66)</f>
        <v/>
      </c>
      <c r="AC66">
        <f>IF(ISNUMBER(Q66), (Q66-H66)/H66, 0)</f>
        <v/>
      </c>
      <c r="AD66">
        <f>IF(ISNUMBER(R66), (R66-H66)/H66, 0)</f>
        <v/>
      </c>
      <c r="AE66">
        <f>IF(ISNUMBER(Y66), IF(Y66&gt;0, "THẮNG", "THUA"), "CHỜ T+3")</f>
        <v/>
      </c>
      <c r="AF66">
        <f>IF(AND(P66=0, N66=H66, NOT(ISNUMBER(W66))), "ĐANG CHỜ", IF(AA66&gt;0, "THẮNG", "THUA"))</f>
        <v/>
      </c>
      <c r="AG66" t="inlineStr">
        <is>
          <t>https://quickchart.io/chart/render/zf-72b8ff2b-b709-4b55-a7da-069818c441b0</t>
        </is>
      </c>
      <c r="AH66">
        <f>IF(AG66&lt;&gt;"", IMAGE(AG66, 1), "Chưa có ảnh")</f>
        <v/>
      </c>
    </row>
    <row r="67" ht="95" customHeight="1">
      <c r="A67" t="inlineStr">
        <is>
          <t>2026-10-19</t>
        </is>
      </c>
      <c r="B67" t="inlineStr">
        <is>
          <t>ALGO_20</t>
        </is>
      </c>
      <c r="C67" t="inlineStr">
        <is>
          <t>⚓ BỘ 20: KÉO NGƯỢC VỀ HỖ TRỢ TỔ CHỨC MA50 (MA50 PULLBACK)</t>
        </is>
      </c>
      <c r="D67" t="inlineStr">
        <is>
          <t>#1</t>
        </is>
      </c>
      <c r="E67" t="inlineStr">
        <is>
          <t>DHC</t>
        </is>
      </c>
      <c r="F67" t="inlineStr">
        <is>
          <t>HOSE</t>
        </is>
      </c>
      <c r="G67" t="inlineStr">
        <is>
          <t>Hóa chất &amp; Chế biến</t>
        </is>
      </c>
      <c r="H67" t="n">
        <v>37.8</v>
      </c>
      <c r="I67" t="n">
        <v>1689.84</v>
      </c>
      <c r="J67" t="n">
        <v>35.94</v>
      </c>
      <c r="K67" t="n">
        <v>0.65</v>
      </c>
      <c r="L67" t="n">
        <v>42.26</v>
      </c>
      <c r="M67" t="n">
        <v>35.77</v>
      </c>
      <c r="N67" t="n">
        <v>37.9</v>
      </c>
      <c r="O67" t="n">
        <v>1689.62</v>
      </c>
      <c r="P67" t="n">
        <v>1</v>
      </c>
      <c r="Q67" t="n">
        <v>37.9</v>
      </c>
      <c r="R67" t="n">
        <v>37</v>
      </c>
      <c r="S67" t="inlineStr"/>
      <c r="T67" t="inlineStr"/>
      <c r="U67" t="inlineStr"/>
      <c r="V67" t="inlineStr"/>
      <c r="W67" t="inlineStr"/>
      <c r="X67" t="inlineStr">
        <is>
          <t>⏳ Chờ hàng về (T+1)</t>
        </is>
      </c>
      <c r="Y67">
        <f>IF(ISNUMBER(S67), ((S67-H67)/H67)-0.004, "")</f>
        <v/>
      </c>
      <c r="Z67">
        <f>IF(ISNUMBER(T67), ((T67-H67)/H67)-0.004, "")</f>
        <v/>
      </c>
      <c r="AA67">
        <f>IF(ISNUMBER(W67), ((W67-H67)/H67)-0.004, IF(P67&gt;0, ((N67-H67)/H67)-0.004, 0))</f>
        <v/>
      </c>
      <c r="AB67">
        <f>IF(AND(ISNUMBER(I67), I67&gt;0, ISNUMBER(O67), O67&gt;0), AA67-((O67-I67)/I67), AA67)</f>
        <v/>
      </c>
      <c r="AC67">
        <f>IF(ISNUMBER(Q67), (Q67-H67)/H67, 0)</f>
        <v/>
      </c>
      <c r="AD67">
        <f>IF(ISNUMBER(R67), (R67-H67)/H67, 0)</f>
        <v/>
      </c>
      <c r="AE67">
        <f>IF(ISNUMBER(Y67), IF(Y67&gt;0, "THẮNG", "THUA"), "CHỜ T+3")</f>
        <v/>
      </c>
      <c r="AF67">
        <f>IF(AND(P67=0, N67=H67, NOT(ISNUMBER(W67))), "ĐANG CHỜ", IF(AA67&gt;0, "THẮNG", "THUA"))</f>
        <v/>
      </c>
      <c r="AG67" t="inlineStr">
        <is>
          <t>https://quickchart.io/chart/render/zf-89eb8984-161e-44f8-bde1-92ed559c9cb8</t>
        </is>
      </c>
      <c r="AH67">
        <f>IF(AG67&lt;&gt;"", IMAGE(AG67, 1), "Chưa có ảnh")</f>
        <v/>
      </c>
    </row>
    <row r="68" ht="95" customHeight="1">
      <c r="A68" t="inlineStr">
        <is>
          <t>2026-10-19</t>
        </is>
      </c>
      <c r="B68" t="inlineStr">
        <is>
          <t>ALGO_21</t>
        </is>
      </c>
      <c r="C68" t="inlineStr">
        <is>
          <t>🚩 BỘ 21: HẤP THỤ CUNG GIÁ CAO - NỀN CHỒNG NỀN (HIGH-TIGHT FLAG)</t>
        </is>
      </c>
      <c r="D68" t="inlineStr">
        <is>
          <t>#1</t>
        </is>
      </c>
      <c r="E68" t="inlineStr">
        <is>
          <t>PET</t>
        </is>
      </c>
      <c r="F68" t="inlineStr">
        <is>
          <t>HOSE</t>
        </is>
      </c>
      <c r="G68" t="inlineStr">
        <is>
          <t>Dầu khí &amp; Năng lượng</t>
        </is>
      </c>
      <c r="H68" t="n">
        <v>50</v>
      </c>
      <c r="I68" t="n">
        <v>1689.84</v>
      </c>
      <c r="J68" t="n">
        <v>82.77</v>
      </c>
      <c r="K68" t="n">
        <v>0.85</v>
      </c>
      <c r="L68" t="n">
        <v>57.15</v>
      </c>
      <c r="M68" t="n">
        <v>46.75</v>
      </c>
      <c r="N68" t="n">
        <v>50</v>
      </c>
      <c r="O68" t="n">
        <v>1689.62</v>
      </c>
      <c r="P68" t="n">
        <v>1</v>
      </c>
      <c r="Q68" t="n">
        <v>51</v>
      </c>
      <c r="R68" t="n">
        <v>49.85</v>
      </c>
      <c r="S68" t="inlineStr"/>
      <c r="T68" t="inlineStr"/>
      <c r="U68" t="inlineStr"/>
      <c r="V68" t="inlineStr"/>
      <c r="W68" t="inlineStr"/>
      <c r="X68" t="inlineStr">
        <is>
          <t>⏳ Chờ hàng về (T+1)</t>
        </is>
      </c>
      <c r="Y68">
        <f>IF(ISNUMBER(S68), ((S68-H68)/H68)-0.004, "")</f>
        <v/>
      </c>
      <c r="Z68">
        <f>IF(ISNUMBER(T68), ((T68-H68)/H68)-0.004, "")</f>
        <v/>
      </c>
      <c r="AA68">
        <f>IF(ISNUMBER(W68), ((W68-H68)/H68)-0.004, IF(P68&gt;0, ((N68-H68)/H68)-0.004, 0))</f>
        <v/>
      </c>
      <c r="AB68">
        <f>IF(AND(ISNUMBER(I68), I68&gt;0, ISNUMBER(O68), O68&gt;0), AA68-((O68-I68)/I68), AA68)</f>
        <v/>
      </c>
      <c r="AC68">
        <f>IF(ISNUMBER(Q68), (Q68-H68)/H68, 0)</f>
        <v/>
      </c>
      <c r="AD68">
        <f>IF(ISNUMBER(R68), (R68-H68)/H68, 0)</f>
        <v/>
      </c>
      <c r="AE68">
        <f>IF(ISNUMBER(Y68), IF(Y68&gt;0, "THẮNG", "THUA"), "CHỜ T+3")</f>
        <v/>
      </c>
      <c r="AF68">
        <f>IF(AND(P68=0, N68=H68, NOT(ISNUMBER(W68))), "ĐANG CHỜ", IF(AA68&gt;0, "THẮNG", "THUA"))</f>
        <v/>
      </c>
      <c r="AG68" t="inlineStr">
        <is>
          <t>https://quickchart.io/chart/render/zf-88792a7b-eebc-4f47-8af7-f28e30ec74af</t>
        </is>
      </c>
      <c r="AH68">
        <f>IF(AG68&lt;&gt;"", IMAGE(AG68, 1), "Chưa có ảnh")</f>
        <v/>
      </c>
    </row>
    <row r="69" ht="95" customHeight="1">
      <c r="A69" t="inlineStr">
        <is>
          <t>2026-10-19</t>
        </is>
      </c>
      <c r="B69" t="inlineStr">
        <is>
          <t>ALGO_21</t>
        </is>
      </c>
      <c r="C69" t="inlineStr">
        <is>
          <t>🚩 BỘ 21: HẤP THỤ CUNG GIÁ CAO - NỀN CHỒNG NỀN (HIGH-TIGHT FLAG)</t>
        </is>
      </c>
      <c r="D69" t="inlineStr">
        <is>
          <t>#2</t>
        </is>
      </c>
      <c r="E69" t="inlineStr">
        <is>
          <t>DXP</t>
        </is>
      </c>
      <c r="F69" t="inlineStr">
        <is>
          <t>HNX</t>
        </is>
      </c>
      <c r="G69" t="inlineStr">
        <is>
          <t>Cảng biển &amp; Vận tải</t>
        </is>
      </c>
      <c r="H69" t="n">
        <v>15</v>
      </c>
      <c r="I69" t="n">
        <v>1689.84</v>
      </c>
      <c r="J69" t="n">
        <v>53.96</v>
      </c>
      <c r="K69" t="n">
        <v>0.61</v>
      </c>
      <c r="L69" t="n">
        <v>17.14</v>
      </c>
      <c r="M69" t="n">
        <v>14.03</v>
      </c>
      <c r="N69" t="n">
        <v>15.1</v>
      </c>
      <c r="O69" t="n">
        <v>1689.62</v>
      </c>
      <c r="P69" t="n">
        <v>1</v>
      </c>
      <c r="Q69" t="n">
        <v>15.3</v>
      </c>
      <c r="R69" t="n">
        <v>14.6</v>
      </c>
      <c r="S69" t="inlineStr"/>
      <c r="T69" t="inlineStr"/>
      <c r="U69" t="inlineStr"/>
      <c r="V69" t="inlineStr"/>
      <c r="W69" t="inlineStr"/>
      <c r="X69" t="inlineStr">
        <is>
          <t>⏳ Chờ hàng về (T+1)</t>
        </is>
      </c>
      <c r="Y69">
        <f>IF(ISNUMBER(S69), ((S69-H69)/H69)-0.004, "")</f>
        <v/>
      </c>
      <c r="Z69">
        <f>IF(ISNUMBER(T69), ((T69-H69)/H69)-0.004, "")</f>
        <v/>
      </c>
      <c r="AA69">
        <f>IF(ISNUMBER(W69), ((W69-H69)/H69)-0.004, IF(P69&gt;0, ((N69-H69)/H69)-0.004, 0))</f>
        <v/>
      </c>
      <c r="AB69">
        <f>IF(AND(ISNUMBER(I69), I69&gt;0, ISNUMBER(O69), O69&gt;0), AA69-((O69-I69)/I69), AA69)</f>
        <v/>
      </c>
      <c r="AC69">
        <f>IF(ISNUMBER(Q69), (Q69-H69)/H69, 0)</f>
        <v/>
      </c>
      <c r="AD69">
        <f>IF(ISNUMBER(R69), (R69-H69)/H69, 0)</f>
        <v/>
      </c>
      <c r="AE69">
        <f>IF(ISNUMBER(Y69), IF(Y69&gt;0, "THẮNG", "THUA"), "CHỜ T+3")</f>
        <v/>
      </c>
      <c r="AF69">
        <f>IF(AND(P69=0, N69=H69, NOT(ISNUMBER(W69))), "ĐANG CHỜ", IF(AA69&gt;0, "THẮNG", "THUA"))</f>
        <v/>
      </c>
      <c r="AG69" t="inlineStr">
        <is>
          <t>https://quickchart.io/chart/render/zf-6763d6ba-ee3d-40ed-ba1d-0436bb94610f</t>
        </is>
      </c>
      <c r="AH69">
        <f>IF(AG69&lt;&gt;"", IMAGE(AG69, 1), "Chưa có ảnh")</f>
        <v/>
      </c>
    </row>
    <row r="70" ht="95" customHeight="1">
      <c r="A70" t="inlineStr">
        <is>
          <t>2026-10-19</t>
        </is>
      </c>
      <c r="B70" t="inlineStr">
        <is>
          <t>ALGO_21</t>
        </is>
      </c>
      <c r="C70" t="inlineStr">
        <is>
          <t>🚩 BỘ 21: HẤP THỤ CUNG GIÁ CAO - NỀN CHỒNG NỀN (HIGH-TIGHT FLAG)</t>
        </is>
      </c>
      <c r="D70" t="inlineStr">
        <is>
          <t>#3</t>
        </is>
      </c>
      <c r="E70" t="inlineStr">
        <is>
          <t>TLG</t>
        </is>
      </c>
      <c r="F70" t="inlineStr">
        <is>
          <t>HOSE</t>
        </is>
      </c>
      <c r="G70" t="inlineStr">
        <is>
          <t>Hàng tiêu dùng</t>
        </is>
      </c>
      <c r="H70" t="n">
        <v>55.7</v>
      </c>
      <c r="I70" t="n">
        <v>1689.84</v>
      </c>
      <c r="J70" t="n">
        <v>33.04</v>
      </c>
      <c r="K70" t="n">
        <v>0.85</v>
      </c>
      <c r="L70" t="n">
        <v>60.68</v>
      </c>
      <c r="M70" t="n">
        <v>53.43</v>
      </c>
      <c r="N70" t="n">
        <v>57</v>
      </c>
      <c r="O70" t="n">
        <v>1689.62</v>
      </c>
      <c r="P70" t="n">
        <v>1</v>
      </c>
      <c r="Q70" t="n">
        <v>57</v>
      </c>
      <c r="R70" t="n">
        <v>54.7</v>
      </c>
      <c r="S70" t="inlineStr"/>
      <c r="T70" t="inlineStr"/>
      <c r="U70" t="inlineStr"/>
      <c r="V70" t="inlineStr"/>
      <c r="W70" t="inlineStr"/>
      <c r="X70" t="inlineStr">
        <is>
          <t>⏳ Chờ hàng về (T+1)</t>
        </is>
      </c>
      <c r="Y70">
        <f>IF(ISNUMBER(S70), ((S70-H70)/H70)-0.004, "")</f>
        <v/>
      </c>
      <c r="Z70">
        <f>IF(ISNUMBER(T70), ((T70-H70)/H70)-0.004, "")</f>
        <v/>
      </c>
      <c r="AA70">
        <f>IF(ISNUMBER(W70), ((W70-H70)/H70)-0.004, IF(P70&gt;0, ((N70-H70)/H70)-0.004, 0))</f>
        <v/>
      </c>
      <c r="AB70">
        <f>IF(AND(ISNUMBER(I70), I70&gt;0, ISNUMBER(O70), O70&gt;0), AA70-((O70-I70)/I70), AA70)</f>
        <v/>
      </c>
      <c r="AC70">
        <f>IF(ISNUMBER(Q70), (Q70-H70)/H70, 0)</f>
        <v/>
      </c>
      <c r="AD70">
        <f>IF(ISNUMBER(R70), (R70-H70)/H70, 0)</f>
        <v/>
      </c>
      <c r="AE70">
        <f>IF(ISNUMBER(Y70), IF(Y70&gt;0, "THẮNG", "THUA"), "CHỜ T+3")</f>
        <v/>
      </c>
      <c r="AF70">
        <f>IF(AND(P70=0, N70=H70, NOT(ISNUMBER(W70))), "ĐANG CHỜ", IF(AA70&gt;0, "THẮNG", "THUA"))</f>
        <v/>
      </c>
      <c r="AG70" t="inlineStr">
        <is>
          <t>https://quickchart.io/chart/render/zf-a6459fd5-a6d0-48d8-921a-b21a2a492420</t>
        </is>
      </c>
      <c r="AH70">
        <f>IF(AG70&lt;&gt;"", IMAGE(AG70, 1), "Chưa có ảnh")</f>
        <v/>
      </c>
    </row>
    <row r="71" ht="95" customHeight="1">
      <c r="A71" t="inlineStr">
        <is>
          <t>2026-10-19</t>
        </is>
      </c>
      <c r="B71" t="inlineStr">
        <is>
          <t>ALGO_22</t>
        </is>
      </c>
      <c r="C71" t="inlineStr">
        <is>
          <t>🛡️ BỘ 22: LÁ CHẮN PHÂN KỲ NGƯỢC BÃO VN-INDEX (ANTI-INDEX SHIELD)</t>
        </is>
      </c>
      <c r="D71" t="inlineStr">
        <is>
          <t>#1</t>
        </is>
      </c>
      <c r="E71" t="inlineStr">
        <is>
          <t>DCL</t>
        </is>
      </c>
      <c r="F71" t="inlineStr">
        <is>
          <t>HOSE</t>
        </is>
      </c>
      <c r="G71" t="inlineStr">
        <is>
          <t>Y tế &amp; Dược phẩm</t>
        </is>
      </c>
      <c r="H71" t="n">
        <v>52</v>
      </c>
      <c r="I71" t="n">
        <v>1689.84</v>
      </c>
      <c r="J71" t="n">
        <v>115.55</v>
      </c>
      <c r="K71" t="n">
        <v>1.03</v>
      </c>
      <c r="L71" t="n">
        <v>59.44</v>
      </c>
      <c r="M71" t="n">
        <v>48.62</v>
      </c>
      <c r="N71" t="n">
        <v>52</v>
      </c>
      <c r="O71" t="n">
        <v>1689.62</v>
      </c>
      <c r="P71" t="n">
        <v>1</v>
      </c>
      <c r="Q71" t="n">
        <v>53</v>
      </c>
      <c r="R71" t="n">
        <v>50</v>
      </c>
      <c r="S71" t="inlineStr"/>
      <c r="T71" t="inlineStr"/>
      <c r="U71" t="inlineStr"/>
      <c r="V71" t="inlineStr"/>
      <c r="W71" t="inlineStr"/>
      <c r="X71" t="inlineStr">
        <is>
          <t>⏳ Chờ hàng về (T+1)</t>
        </is>
      </c>
      <c r="Y71">
        <f>IF(ISNUMBER(S71), ((S71-H71)/H71)-0.004, "")</f>
        <v/>
      </c>
      <c r="Z71">
        <f>IF(ISNUMBER(T71), ((T71-H71)/H71)-0.004, "")</f>
        <v/>
      </c>
      <c r="AA71">
        <f>IF(ISNUMBER(W71), ((W71-H71)/H71)-0.004, IF(P71&gt;0, ((N71-H71)/H71)-0.004, 0))</f>
        <v/>
      </c>
      <c r="AB71">
        <f>IF(AND(ISNUMBER(I71), I71&gt;0, ISNUMBER(O71), O71&gt;0), AA71-((O71-I71)/I71), AA71)</f>
        <v/>
      </c>
      <c r="AC71">
        <f>IF(ISNUMBER(Q71), (Q71-H71)/H71, 0)</f>
        <v/>
      </c>
      <c r="AD71">
        <f>IF(ISNUMBER(R71), (R71-H71)/H71, 0)</f>
        <v/>
      </c>
      <c r="AE71">
        <f>IF(ISNUMBER(Y71), IF(Y71&gt;0, "THẮNG", "THUA"), "CHỜ T+3")</f>
        <v/>
      </c>
      <c r="AF71">
        <f>IF(AND(P71=0, N71=H71, NOT(ISNUMBER(W71))), "ĐANG CHỜ", IF(AA71&gt;0, "THẮNG", "THUA"))</f>
        <v/>
      </c>
      <c r="AG71" t="inlineStr">
        <is>
          <t>https://quickchart.io/chart/render/zf-cad8b726-7ff3-45d5-9d40-5e1066fe3f6e</t>
        </is>
      </c>
      <c r="AH71">
        <f>IF(AG71&lt;&gt;"", IMAGE(AG71, 1), "Chưa có ảnh")</f>
        <v/>
      </c>
    </row>
    <row r="72" ht="95" customHeight="1">
      <c r="A72" t="inlineStr">
        <is>
          <t>2026-10-19</t>
        </is>
      </c>
      <c r="B72" t="inlineStr">
        <is>
          <t>ALGO_22</t>
        </is>
      </c>
      <c r="C72" t="inlineStr">
        <is>
          <t>🛡️ BỘ 22: LÁ CHẮN PHÂN KỲ NGƯỢC BÃO VN-INDEX (ANTI-INDEX SHIELD)</t>
        </is>
      </c>
      <c r="D72" t="inlineStr">
        <is>
          <t>#2</t>
        </is>
      </c>
      <c r="E72" t="inlineStr">
        <is>
          <t>PCB</t>
        </is>
      </c>
      <c r="F72" t="inlineStr">
        <is>
          <t>UPCOM</t>
        </is>
      </c>
      <c r="G72" t="inlineStr">
        <is>
          <t>Ngân hàng</t>
        </is>
      </c>
      <c r="H72" t="n">
        <v>9.5</v>
      </c>
      <c r="I72" t="n">
        <v>1689.84</v>
      </c>
      <c r="J72" t="n">
        <v>111.91</v>
      </c>
      <c r="K72" t="n">
        <v>2.33</v>
      </c>
      <c r="L72" t="n">
        <v>10.86</v>
      </c>
      <c r="M72" t="n">
        <v>8.880000000000001</v>
      </c>
      <c r="N72" t="n">
        <v>9.4</v>
      </c>
      <c r="O72" t="n">
        <v>1689.62</v>
      </c>
      <c r="P72" t="n">
        <v>1</v>
      </c>
      <c r="Q72" t="n">
        <v>9.699999999999999</v>
      </c>
      <c r="R72" t="n">
        <v>9</v>
      </c>
      <c r="S72" t="inlineStr"/>
      <c r="T72" t="inlineStr"/>
      <c r="U72" t="inlineStr"/>
      <c r="V72" t="inlineStr"/>
      <c r="W72" t="inlineStr"/>
      <c r="X72" t="inlineStr">
        <is>
          <t>⏳ Chờ hàng về (T+1)</t>
        </is>
      </c>
      <c r="Y72">
        <f>IF(ISNUMBER(S72), ((S72-H72)/H72)-0.004, "")</f>
        <v/>
      </c>
      <c r="Z72">
        <f>IF(ISNUMBER(T72), ((T72-H72)/H72)-0.004, "")</f>
        <v/>
      </c>
      <c r="AA72">
        <f>IF(ISNUMBER(W72), ((W72-H72)/H72)-0.004, IF(P72&gt;0, ((N72-H72)/H72)-0.004, 0))</f>
        <v/>
      </c>
      <c r="AB72">
        <f>IF(AND(ISNUMBER(I72), I72&gt;0, ISNUMBER(O72), O72&gt;0), AA72-((O72-I72)/I72), AA72)</f>
        <v/>
      </c>
      <c r="AC72">
        <f>IF(ISNUMBER(Q72), (Q72-H72)/H72, 0)</f>
        <v/>
      </c>
      <c r="AD72">
        <f>IF(ISNUMBER(R72), (R72-H72)/H72, 0)</f>
        <v/>
      </c>
      <c r="AE72">
        <f>IF(ISNUMBER(Y72), IF(Y72&gt;0, "THẮNG", "THUA"), "CHỜ T+3")</f>
        <v/>
      </c>
      <c r="AF72">
        <f>IF(AND(P72=0, N72=H72, NOT(ISNUMBER(W72))), "ĐANG CHỜ", IF(AA72&gt;0, "THẮNG", "THUA"))</f>
        <v/>
      </c>
      <c r="AG72" t="inlineStr">
        <is>
          <t>https://quickchart.io/chart/render/zf-4cd6ac07-54c7-47d5-849f-3946e7c29e24</t>
        </is>
      </c>
      <c r="AH72">
        <f>IF(AG72&lt;&gt;"", IMAGE(AG72, 1), "Chưa có ảnh")</f>
        <v/>
      </c>
    </row>
    <row r="73" ht="95" customHeight="1">
      <c r="A73" t="inlineStr">
        <is>
          <t>2026-10-19</t>
        </is>
      </c>
      <c r="B73" t="inlineStr">
        <is>
          <t>ALGO_22</t>
        </is>
      </c>
      <c r="C73" t="inlineStr">
        <is>
          <t>🛡️ BỘ 22: LÁ CHẮN PHÂN KỲ NGƯỢC BÃO VN-INDEX (ANTI-INDEX SHIELD)</t>
        </is>
      </c>
      <c r="D73" t="inlineStr">
        <is>
          <t>#3</t>
        </is>
      </c>
      <c r="E73" t="inlineStr">
        <is>
          <t>F88</t>
        </is>
      </c>
      <c r="F73" t="inlineStr">
        <is>
          <t>UPCOM</t>
        </is>
      </c>
      <c r="G73" t="inlineStr">
        <is>
          <t>Bất động sản Dân dụng</t>
        </is>
      </c>
      <c r="H73" t="n">
        <v>56.2</v>
      </c>
      <c r="I73" t="n">
        <v>1689.84</v>
      </c>
      <c r="J73" t="n">
        <v>100.36</v>
      </c>
      <c r="K73" t="n">
        <v>0.85</v>
      </c>
      <c r="L73" t="n">
        <v>64.23999999999999</v>
      </c>
      <c r="M73" t="n">
        <v>52.55</v>
      </c>
      <c r="N73" t="n">
        <v>55.5</v>
      </c>
      <c r="O73" t="n">
        <v>1689.62</v>
      </c>
      <c r="P73" t="n">
        <v>1</v>
      </c>
      <c r="Q73" t="n">
        <v>57.4</v>
      </c>
      <c r="R73" t="n">
        <v>54.2</v>
      </c>
      <c r="S73" t="inlineStr"/>
      <c r="T73" t="inlineStr"/>
      <c r="U73" t="inlineStr"/>
      <c r="V73" t="inlineStr"/>
      <c r="W73" t="inlineStr"/>
      <c r="X73" t="inlineStr">
        <is>
          <t>⏳ Chờ hàng về (T+1)</t>
        </is>
      </c>
      <c r="Y73">
        <f>IF(ISNUMBER(S73), ((S73-H73)/H73)-0.004, "")</f>
        <v/>
      </c>
      <c r="Z73">
        <f>IF(ISNUMBER(T73), ((T73-H73)/H73)-0.004, "")</f>
        <v/>
      </c>
      <c r="AA73">
        <f>IF(ISNUMBER(W73), ((W73-H73)/H73)-0.004, IF(P73&gt;0, ((N73-H73)/H73)-0.004, 0))</f>
        <v/>
      </c>
      <c r="AB73">
        <f>IF(AND(ISNUMBER(I73), I73&gt;0, ISNUMBER(O73), O73&gt;0), AA73-((O73-I73)/I73), AA73)</f>
        <v/>
      </c>
      <c r="AC73">
        <f>IF(ISNUMBER(Q73), (Q73-H73)/H73, 0)</f>
        <v/>
      </c>
      <c r="AD73">
        <f>IF(ISNUMBER(R73), (R73-H73)/H73, 0)</f>
        <v/>
      </c>
      <c r="AE73">
        <f>IF(ISNUMBER(Y73), IF(Y73&gt;0, "THẮNG", "THUA"), "CHỜ T+3")</f>
        <v/>
      </c>
      <c r="AF73">
        <f>IF(AND(P73=0, N73=H73, NOT(ISNUMBER(W73))), "ĐANG CHỜ", IF(AA73&gt;0, "THẮNG", "THUA"))</f>
        <v/>
      </c>
      <c r="AG73" t="inlineStr">
        <is>
          <t>https://quickchart.io/chart/render/zf-ca48c892-c26e-4e04-969a-e81fbeb7340b</t>
        </is>
      </c>
      <c r="AH73">
        <f>IF(AG73&lt;&gt;"", IMAGE(AG73, 1), "Chưa có ảnh")</f>
        <v/>
      </c>
    </row>
    <row r="74" ht="95" customHeight="1">
      <c r="A74" t="inlineStr">
        <is>
          <t>2026-10-19</t>
        </is>
      </c>
      <c r="B74" t="inlineStr">
        <is>
          <t>ALGO_22</t>
        </is>
      </c>
      <c r="C74" t="inlineStr">
        <is>
          <t>🛡️ BỘ 22: LÁ CHẮN PHÂN KỲ NGƯỢC BÃO VN-INDEX (ANTI-INDEX SHIELD)</t>
        </is>
      </c>
      <c r="D74" t="inlineStr">
        <is>
          <t>#4</t>
        </is>
      </c>
      <c r="E74" t="inlineStr">
        <is>
          <t>NKG</t>
        </is>
      </c>
      <c r="F74" t="inlineStr">
        <is>
          <t>HOSE</t>
        </is>
      </c>
      <c r="G74" t="inlineStr">
        <is>
          <t>Thép &amp; VLXD</t>
        </is>
      </c>
      <c r="H74" t="n">
        <v>10.6</v>
      </c>
      <c r="I74" t="n">
        <v>1689.84</v>
      </c>
      <c r="J74" t="n">
        <v>93.31999999999999</v>
      </c>
      <c r="K74" t="n">
        <v>1.18</v>
      </c>
      <c r="L74" t="n">
        <v>11.95</v>
      </c>
      <c r="M74" t="n">
        <v>9.99</v>
      </c>
      <c r="N74" t="n">
        <v>10.75</v>
      </c>
      <c r="O74" t="n">
        <v>1689.62</v>
      </c>
      <c r="P74" t="n">
        <v>1</v>
      </c>
      <c r="Q74" t="n">
        <v>10.75</v>
      </c>
      <c r="R74" t="n">
        <v>10.35</v>
      </c>
      <c r="S74" t="inlineStr"/>
      <c r="T74" t="inlineStr"/>
      <c r="U74" t="inlineStr"/>
      <c r="V74" t="inlineStr"/>
      <c r="W74" t="inlineStr"/>
      <c r="X74" t="inlineStr">
        <is>
          <t>⏳ Chờ hàng về (T+1)</t>
        </is>
      </c>
      <c r="Y74">
        <f>IF(ISNUMBER(S74), ((S74-H74)/H74)-0.004, "")</f>
        <v/>
      </c>
      <c r="Z74">
        <f>IF(ISNUMBER(T74), ((T74-H74)/H74)-0.004, "")</f>
        <v/>
      </c>
      <c r="AA74">
        <f>IF(ISNUMBER(W74), ((W74-H74)/H74)-0.004, IF(P74&gt;0, ((N74-H74)/H74)-0.004, 0))</f>
        <v/>
      </c>
      <c r="AB74">
        <f>IF(AND(ISNUMBER(I74), I74&gt;0, ISNUMBER(O74), O74&gt;0), AA74-((O74-I74)/I74), AA74)</f>
        <v/>
      </c>
      <c r="AC74">
        <f>IF(ISNUMBER(Q74), (Q74-H74)/H74, 0)</f>
        <v/>
      </c>
      <c r="AD74">
        <f>IF(ISNUMBER(R74), (R74-H74)/H74, 0)</f>
        <v/>
      </c>
      <c r="AE74">
        <f>IF(ISNUMBER(Y74), IF(Y74&gt;0, "THẮNG", "THUA"), "CHỜ T+3")</f>
        <v/>
      </c>
      <c r="AF74">
        <f>IF(AND(P74=0, N74=H74, NOT(ISNUMBER(W74))), "ĐANG CHỜ", IF(AA74&gt;0, "THẮNG", "THUA"))</f>
        <v/>
      </c>
      <c r="AG74" t="inlineStr">
        <is>
          <t>https://quickchart.io/chart/render/zf-63b6b681-3640-4339-819d-07d60034c633</t>
        </is>
      </c>
      <c r="AH74">
        <f>IF(AG74&lt;&gt;"", IMAGE(AG74, 1), "Chưa có ảnh")</f>
        <v/>
      </c>
    </row>
    <row r="75" ht="95" customHeight="1">
      <c r="A75" t="inlineStr">
        <is>
          <t>2026-10-19</t>
        </is>
      </c>
      <c r="B75" t="inlineStr">
        <is>
          <t>ALGO_22</t>
        </is>
      </c>
      <c r="C75" t="inlineStr">
        <is>
          <t>🛡️ BỘ 22: LÁ CHẮN PHÂN KỲ NGƯỢC BÃO VN-INDEX (ANTI-INDEX SHIELD)</t>
        </is>
      </c>
      <c r="D75" t="inlineStr">
        <is>
          <t>#5</t>
        </is>
      </c>
      <c r="E75" t="inlineStr">
        <is>
          <t>ANV</t>
        </is>
      </c>
      <c r="F75" t="inlineStr">
        <is>
          <t>HOSE</t>
        </is>
      </c>
      <c r="G75" t="inlineStr">
        <is>
          <t>Thủy sản &amp; Xuất khẩu</t>
        </is>
      </c>
      <c r="H75" t="n">
        <v>18.85</v>
      </c>
      <c r="I75" t="n">
        <v>1689.84</v>
      </c>
      <c r="J75" t="n">
        <v>72.15000000000001</v>
      </c>
      <c r="K75" t="n">
        <v>1.42</v>
      </c>
      <c r="L75" t="n">
        <v>21.55</v>
      </c>
      <c r="M75" t="n">
        <v>17.62</v>
      </c>
      <c r="N75" t="n">
        <v>19.35</v>
      </c>
      <c r="O75" t="n">
        <v>1689.62</v>
      </c>
      <c r="P75" t="n">
        <v>1</v>
      </c>
      <c r="Q75" t="n">
        <v>19.35</v>
      </c>
      <c r="R75" t="n">
        <v>18.3</v>
      </c>
      <c r="S75" t="inlineStr"/>
      <c r="T75" t="inlineStr"/>
      <c r="U75" t="inlineStr"/>
      <c r="V75" t="inlineStr"/>
      <c r="W75" t="inlineStr"/>
      <c r="X75" t="inlineStr">
        <is>
          <t>⏳ Chờ hàng về (T+1)</t>
        </is>
      </c>
      <c r="Y75">
        <f>IF(ISNUMBER(S75), ((S75-H75)/H75)-0.004, "")</f>
        <v/>
      </c>
      <c r="Z75">
        <f>IF(ISNUMBER(T75), ((T75-H75)/H75)-0.004, "")</f>
        <v/>
      </c>
      <c r="AA75">
        <f>IF(ISNUMBER(W75), ((W75-H75)/H75)-0.004, IF(P75&gt;0, ((N75-H75)/H75)-0.004, 0))</f>
        <v/>
      </c>
      <c r="AB75">
        <f>IF(AND(ISNUMBER(I75), I75&gt;0, ISNUMBER(O75), O75&gt;0), AA75-((O75-I75)/I75), AA75)</f>
        <v/>
      </c>
      <c r="AC75">
        <f>IF(ISNUMBER(Q75), (Q75-H75)/H75, 0)</f>
        <v/>
      </c>
      <c r="AD75">
        <f>IF(ISNUMBER(R75), (R75-H75)/H75, 0)</f>
        <v/>
      </c>
      <c r="AE75">
        <f>IF(ISNUMBER(Y75), IF(Y75&gt;0, "THẮNG", "THUA"), "CHỜ T+3")</f>
        <v/>
      </c>
      <c r="AF75">
        <f>IF(AND(P75=0, N75=H75, NOT(ISNUMBER(W75))), "ĐANG CHỜ", IF(AA75&gt;0, "THẮNG", "THUA"))</f>
        <v/>
      </c>
      <c r="AG75" t="inlineStr">
        <is>
          <t>https://quickchart.io/chart/render/zf-0396ec4c-10b1-4437-9772-0c8a823c0def</t>
        </is>
      </c>
      <c r="AH75">
        <f>IF(AG75&lt;&gt;"", IMAGE(AG75, 1), "Chưa có ảnh")</f>
        <v/>
      </c>
    </row>
    <row r="76" ht="95" customHeight="1">
      <c r="A76" t="inlineStr">
        <is>
          <t>2026-10-19</t>
        </is>
      </c>
      <c r="B76" t="inlineStr">
        <is>
          <t>ALGO_23</t>
        </is>
      </c>
      <c r="C76" t="inlineStr">
        <is>
          <t>🏦 BỘ 23: BỨT PHÁ GIÁ VỐN TỔ CHỨC VWMA (VWMA BREAKOUT)</t>
        </is>
      </c>
      <c r="D76" t="inlineStr">
        <is>
          <t>#1</t>
        </is>
      </c>
      <c r="E76" t="inlineStr">
        <is>
          <t>VLB</t>
        </is>
      </c>
      <c r="F76" t="inlineStr">
        <is>
          <t>UPCOM</t>
        </is>
      </c>
      <c r="G76" t="inlineStr">
        <is>
          <t>Khai khoáng &amp; VLXD</t>
        </is>
      </c>
      <c r="H76" t="n">
        <v>49.4</v>
      </c>
      <c r="I76" t="n">
        <v>1689.84</v>
      </c>
      <c r="J76" t="n">
        <v>82.86</v>
      </c>
      <c r="K76" t="n">
        <v>8.51</v>
      </c>
      <c r="L76" t="n">
        <v>52.92</v>
      </c>
      <c r="M76" t="n">
        <v>47.8</v>
      </c>
      <c r="N76" t="n">
        <v>49.3</v>
      </c>
      <c r="O76" t="n">
        <v>1689.62</v>
      </c>
      <c r="P76" t="n">
        <v>1</v>
      </c>
      <c r="Q76" t="n">
        <v>49.8</v>
      </c>
      <c r="R76" t="n">
        <v>47.8</v>
      </c>
      <c r="S76" t="inlineStr"/>
      <c r="T76" t="inlineStr"/>
      <c r="U76" t="inlineStr"/>
      <c r="V76" t="inlineStr"/>
      <c r="W76" t="inlineStr"/>
      <c r="X76" t="inlineStr">
        <is>
          <t>⏳ Chờ hàng về (T+1)</t>
        </is>
      </c>
      <c r="Y76">
        <f>IF(ISNUMBER(S76), ((S76-H76)/H76)-0.004, "")</f>
        <v/>
      </c>
      <c r="Z76">
        <f>IF(ISNUMBER(T76), ((T76-H76)/H76)-0.004, "")</f>
        <v/>
      </c>
      <c r="AA76">
        <f>IF(ISNUMBER(W76), ((W76-H76)/H76)-0.004, IF(P76&gt;0, ((N76-H76)/H76)-0.004, 0))</f>
        <v/>
      </c>
      <c r="AB76">
        <f>IF(AND(ISNUMBER(I76), I76&gt;0, ISNUMBER(O76), O76&gt;0), AA76-((O76-I76)/I76), AA76)</f>
        <v/>
      </c>
      <c r="AC76">
        <f>IF(ISNUMBER(Q76), (Q76-H76)/H76, 0)</f>
        <v/>
      </c>
      <c r="AD76">
        <f>IF(ISNUMBER(R76), (R76-H76)/H76, 0)</f>
        <v/>
      </c>
      <c r="AE76">
        <f>IF(ISNUMBER(Y76), IF(Y76&gt;0, "THẮNG", "THUA"), "CHỜ T+3")</f>
        <v/>
      </c>
      <c r="AF76">
        <f>IF(AND(P76=0, N76=H76, NOT(ISNUMBER(W76))), "ĐANG CHỜ", IF(AA76&gt;0, "THẮNG", "THUA"))</f>
        <v/>
      </c>
      <c r="AG76" t="inlineStr">
        <is>
          <t>https://quickchart.io/chart/render/zf-71f1a2c5-d194-4c34-b775-0ddbe74410d9</t>
        </is>
      </c>
      <c r="AH76">
        <f>IF(AG76&lt;&gt;"", IMAGE(AG76, 1), "Chưa có ảnh")</f>
        <v/>
      </c>
    </row>
    <row r="77" ht="95" customHeight="1">
      <c r="A77" t="inlineStr">
        <is>
          <t>2026-10-19</t>
        </is>
      </c>
      <c r="B77" t="inlineStr">
        <is>
          <t>ALGO_23</t>
        </is>
      </c>
      <c r="C77" t="inlineStr">
        <is>
          <t>🏦 BỘ 23: BỨT PHÁ GIÁ VỐN TỔ CHỨC VWMA (VWMA BREAKOUT)</t>
        </is>
      </c>
      <c r="D77" t="inlineStr">
        <is>
          <t>#2</t>
        </is>
      </c>
      <c r="E77" t="inlineStr">
        <is>
          <t>VCK</t>
        </is>
      </c>
      <c r="F77" t="inlineStr">
        <is>
          <t>HOSE</t>
        </is>
      </c>
      <c r="G77" t="inlineStr">
        <is>
          <t>Chứng khoán</t>
        </is>
      </c>
      <c r="H77" t="n">
        <v>28</v>
      </c>
      <c r="I77" t="n">
        <v>1689.84</v>
      </c>
      <c r="J77" t="n">
        <v>41.02</v>
      </c>
      <c r="K77" t="n">
        <v>1.24</v>
      </c>
      <c r="L77" t="n">
        <v>30.77</v>
      </c>
      <c r="M77" t="n">
        <v>26.74</v>
      </c>
      <c r="N77" t="n">
        <v>27.75</v>
      </c>
      <c r="O77" t="n">
        <v>1689.62</v>
      </c>
      <c r="P77" t="n">
        <v>1</v>
      </c>
      <c r="Q77" t="n">
        <v>28.15</v>
      </c>
      <c r="R77" t="n">
        <v>27.7</v>
      </c>
      <c r="S77" t="inlineStr"/>
      <c r="T77" t="inlineStr"/>
      <c r="U77" t="inlineStr"/>
      <c r="V77" t="inlineStr"/>
      <c r="W77" t="inlineStr"/>
      <c r="X77" t="inlineStr">
        <is>
          <t>⏳ Chờ hàng về (T+1)</t>
        </is>
      </c>
      <c r="Y77">
        <f>IF(ISNUMBER(S77), ((S77-H77)/H77)-0.004, "")</f>
        <v/>
      </c>
      <c r="Z77">
        <f>IF(ISNUMBER(T77), ((T77-H77)/H77)-0.004, "")</f>
        <v/>
      </c>
      <c r="AA77">
        <f>IF(ISNUMBER(W77), ((W77-H77)/H77)-0.004, IF(P77&gt;0, ((N77-H77)/H77)-0.004, 0))</f>
        <v/>
      </c>
      <c r="AB77">
        <f>IF(AND(ISNUMBER(I77), I77&gt;0, ISNUMBER(O77), O77&gt;0), AA77-((O77-I77)/I77), AA77)</f>
        <v/>
      </c>
      <c r="AC77">
        <f>IF(ISNUMBER(Q77), (Q77-H77)/H77, 0)</f>
        <v/>
      </c>
      <c r="AD77">
        <f>IF(ISNUMBER(R77), (R77-H77)/H77, 0)</f>
        <v/>
      </c>
      <c r="AE77">
        <f>IF(ISNUMBER(Y77), IF(Y77&gt;0, "THẮNG", "THUA"), "CHỜ T+3")</f>
        <v/>
      </c>
      <c r="AF77">
        <f>IF(AND(P77=0, N77=H77, NOT(ISNUMBER(W77))), "ĐANG CHỜ", IF(AA77&gt;0, "THẮNG", "THUA"))</f>
        <v/>
      </c>
      <c r="AG77" t="inlineStr">
        <is>
          <t>https://quickchart.io/chart/render/zf-8996085b-d2d8-4662-b307-12b467d1a819</t>
        </is>
      </c>
      <c r="AH77">
        <f>IF(AG77&lt;&gt;"", IMAGE(AG77, 1), "Chưa có ảnh")</f>
        <v/>
      </c>
    </row>
    <row r="78" ht="95" customHeight="1">
      <c r="A78" t="inlineStr">
        <is>
          <t>2026-10-19</t>
        </is>
      </c>
      <c r="B78" t="inlineStr">
        <is>
          <t>ALGO_23</t>
        </is>
      </c>
      <c r="C78" t="inlineStr">
        <is>
          <t>🏦 BỘ 23: BỨT PHÁ GIÁ VỐN TỔ CHỨC VWMA (VWMA BREAKOUT)</t>
        </is>
      </c>
      <c r="D78" t="inlineStr">
        <is>
          <t>#3</t>
        </is>
      </c>
      <c r="E78" t="inlineStr">
        <is>
          <t>FRT</t>
        </is>
      </c>
      <c r="F78" t="inlineStr">
        <is>
          <t>HOSE</t>
        </is>
      </c>
      <c r="G78" t="inlineStr">
        <is>
          <t>Bán lẻ &amp; Phân phối</t>
        </is>
      </c>
      <c r="H78" t="n">
        <v>146</v>
      </c>
      <c r="I78" t="n">
        <v>1689.84</v>
      </c>
      <c r="J78" t="n">
        <v>40.54</v>
      </c>
      <c r="K78" t="n">
        <v>1.76</v>
      </c>
      <c r="L78" t="n">
        <v>165.9</v>
      </c>
      <c r="M78" t="n">
        <v>136.95</v>
      </c>
      <c r="N78" t="n">
        <v>145.9</v>
      </c>
      <c r="O78" t="n">
        <v>1689.62</v>
      </c>
      <c r="P78" t="n">
        <v>1</v>
      </c>
      <c r="Q78" t="n">
        <v>146</v>
      </c>
      <c r="R78" t="n">
        <v>140</v>
      </c>
      <c r="S78" t="inlineStr"/>
      <c r="T78" t="inlineStr"/>
      <c r="U78" t="inlineStr"/>
      <c r="V78" t="inlineStr"/>
      <c r="W78" t="inlineStr"/>
      <c r="X78" t="inlineStr">
        <is>
          <t>⏳ Chờ hàng về (T+1)</t>
        </is>
      </c>
      <c r="Y78">
        <f>IF(ISNUMBER(S78), ((S78-H78)/H78)-0.004, "")</f>
        <v/>
      </c>
      <c r="Z78">
        <f>IF(ISNUMBER(T78), ((T78-H78)/H78)-0.004, "")</f>
        <v/>
      </c>
      <c r="AA78">
        <f>IF(ISNUMBER(W78), ((W78-H78)/H78)-0.004, IF(P78&gt;0, ((N78-H78)/H78)-0.004, 0))</f>
        <v/>
      </c>
      <c r="AB78">
        <f>IF(AND(ISNUMBER(I78), I78&gt;0, ISNUMBER(O78), O78&gt;0), AA78-((O78-I78)/I78), AA78)</f>
        <v/>
      </c>
      <c r="AC78">
        <f>IF(ISNUMBER(Q78), (Q78-H78)/H78, 0)</f>
        <v/>
      </c>
      <c r="AD78">
        <f>IF(ISNUMBER(R78), (R78-H78)/H78, 0)</f>
        <v/>
      </c>
      <c r="AE78">
        <f>IF(ISNUMBER(Y78), IF(Y78&gt;0, "THẮNG", "THUA"), "CHỜ T+3")</f>
        <v/>
      </c>
      <c r="AF78">
        <f>IF(AND(P78=0, N78=H78, NOT(ISNUMBER(W78))), "ĐANG CHỜ", IF(AA78&gt;0, "THẮNG", "THUA"))</f>
        <v/>
      </c>
      <c r="AG78" t="inlineStr">
        <is>
          <t>https://quickchart.io/chart/render/zf-11afd18c-418e-4b18-af9c-52de7623cf95</t>
        </is>
      </c>
      <c r="AH78">
        <f>IF(AG78&lt;&gt;"", IMAGE(AG78, 1), "Chưa có ảnh")</f>
        <v/>
      </c>
    </row>
    <row r="79" ht="95" customHeight="1">
      <c r="A79" t="inlineStr">
        <is>
          <t>2026-10-19</t>
        </is>
      </c>
      <c r="B79" t="inlineStr">
        <is>
          <t>ALGO_23</t>
        </is>
      </c>
      <c r="C79" t="inlineStr">
        <is>
          <t>🏦 BỘ 23: BỨT PHÁ GIÁ VỐN TỔ CHỨC VWMA (VWMA BREAKOUT)</t>
        </is>
      </c>
      <c r="D79" t="inlineStr">
        <is>
          <t>#4</t>
        </is>
      </c>
      <c r="E79" t="inlineStr">
        <is>
          <t>TNG</t>
        </is>
      </c>
      <c r="F79" t="inlineStr">
        <is>
          <t>HNX</t>
        </is>
      </c>
      <c r="G79" t="inlineStr">
        <is>
          <t>Thủy sản &amp; Xuất khẩu</t>
        </is>
      </c>
      <c r="H79" t="n">
        <v>18.5</v>
      </c>
      <c r="I79" t="n">
        <v>1689.84</v>
      </c>
      <c r="J79" t="n">
        <v>36.24</v>
      </c>
      <c r="K79" t="n">
        <v>1.4</v>
      </c>
      <c r="L79" t="n">
        <v>20.93</v>
      </c>
      <c r="M79" t="n">
        <v>17.4</v>
      </c>
      <c r="N79" t="n">
        <v>19.1</v>
      </c>
      <c r="O79" t="n">
        <v>1689.62</v>
      </c>
      <c r="P79" t="n">
        <v>1</v>
      </c>
      <c r="Q79" t="n">
        <v>19.1</v>
      </c>
      <c r="R79" t="n">
        <v>18</v>
      </c>
      <c r="S79" t="inlineStr"/>
      <c r="T79" t="inlineStr"/>
      <c r="U79" t="inlineStr"/>
      <c r="V79" t="inlineStr"/>
      <c r="W79" t="inlineStr"/>
      <c r="X79" t="inlineStr">
        <is>
          <t>⏳ Chờ hàng về (T+1)</t>
        </is>
      </c>
      <c r="Y79">
        <f>IF(ISNUMBER(S79), ((S79-H79)/H79)-0.004, "")</f>
        <v/>
      </c>
      <c r="Z79">
        <f>IF(ISNUMBER(T79), ((T79-H79)/H79)-0.004, "")</f>
        <v/>
      </c>
      <c r="AA79">
        <f>IF(ISNUMBER(W79), ((W79-H79)/H79)-0.004, IF(P79&gt;0, ((N79-H79)/H79)-0.004, 0))</f>
        <v/>
      </c>
      <c r="AB79">
        <f>IF(AND(ISNUMBER(I79), I79&gt;0, ISNUMBER(O79), O79&gt;0), AA79-((O79-I79)/I79), AA79)</f>
        <v/>
      </c>
      <c r="AC79">
        <f>IF(ISNUMBER(Q79), (Q79-H79)/H79, 0)</f>
        <v/>
      </c>
      <c r="AD79">
        <f>IF(ISNUMBER(R79), (R79-H79)/H79, 0)</f>
        <v/>
      </c>
      <c r="AE79">
        <f>IF(ISNUMBER(Y79), IF(Y79&gt;0, "THẮNG", "THUA"), "CHỜ T+3")</f>
        <v/>
      </c>
      <c r="AF79">
        <f>IF(AND(P79=0, N79=H79, NOT(ISNUMBER(W79))), "ĐANG CHỜ", IF(AA79&gt;0, "THẮNG", "THUA"))</f>
        <v/>
      </c>
      <c r="AG79" t="inlineStr">
        <is>
          <t>https://quickchart.io/chart/render/zf-e4ea42c5-3633-4f63-9bcb-1c135bb5645a</t>
        </is>
      </c>
      <c r="AH79">
        <f>IF(AG79&lt;&gt;"", IMAGE(AG79, 1), "Chưa có ảnh")</f>
        <v/>
      </c>
    </row>
    <row r="80" ht="95" customHeight="1">
      <c r="A80" t="inlineStr">
        <is>
          <t>2026-10-19</t>
        </is>
      </c>
      <c r="B80" t="inlineStr">
        <is>
          <t>ALGO_24</t>
        </is>
      </c>
      <c r="C80" t="inlineStr">
        <is>
          <t>💥 BỘ 24: BÙNG NỔ BIÊN ĐỘ BIẾN ĐỘNG ATR (ATR EXPANSION)</t>
        </is>
      </c>
      <c r="D80" t="inlineStr">
        <is>
          <t>#1</t>
        </is>
      </c>
      <c r="E80" t="inlineStr">
        <is>
          <t>VLB</t>
        </is>
      </c>
      <c r="F80" t="inlineStr">
        <is>
          <t>UPCOM</t>
        </is>
      </c>
      <c r="G80" t="inlineStr">
        <is>
          <t>Khai khoáng &amp; VLXD</t>
        </is>
      </c>
      <c r="H80" t="n">
        <v>49.4</v>
      </c>
      <c r="I80" t="n">
        <v>1689.84</v>
      </c>
      <c r="J80" t="n">
        <v>69.58</v>
      </c>
      <c r="K80" t="n">
        <v>8.51</v>
      </c>
      <c r="L80" t="n">
        <v>52.92</v>
      </c>
      <c r="M80" t="n">
        <v>47.8</v>
      </c>
      <c r="N80" t="n">
        <v>49.3</v>
      </c>
      <c r="O80" t="n">
        <v>1689.62</v>
      </c>
      <c r="P80" t="n">
        <v>1</v>
      </c>
      <c r="Q80" t="n">
        <v>49.8</v>
      </c>
      <c r="R80" t="n">
        <v>47.8</v>
      </c>
      <c r="S80" t="inlineStr"/>
      <c r="T80" t="inlineStr"/>
      <c r="U80" t="inlineStr"/>
      <c r="V80" t="inlineStr"/>
      <c r="W80" t="inlineStr"/>
      <c r="X80" t="inlineStr">
        <is>
          <t>⏳ Chờ hàng về (T+1)</t>
        </is>
      </c>
      <c r="Y80">
        <f>IF(ISNUMBER(S80), ((S80-H80)/H80)-0.004, "")</f>
        <v/>
      </c>
      <c r="Z80">
        <f>IF(ISNUMBER(T80), ((T80-H80)/H80)-0.004, "")</f>
        <v/>
      </c>
      <c r="AA80">
        <f>IF(ISNUMBER(W80), ((W80-H80)/H80)-0.004, IF(P80&gt;0, ((N80-H80)/H80)-0.004, 0))</f>
        <v/>
      </c>
      <c r="AB80">
        <f>IF(AND(ISNUMBER(I80), I80&gt;0, ISNUMBER(O80), O80&gt;0), AA80-((O80-I80)/I80), AA80)</f>
        <v/>
      </c>
      <c r="AC80">
        <f>IF(ISNUMBER(Q80), (Q80-H80)/H80, 0)</f>
        <v/>
      </c>
      <c r="AD80">
        <f>IF(ISNUMBER(R80), (R80-H80)/H80, 0)</f>
        <v/>
      </c>
      <c r="AE80">
        <f>IF(ISNUMBER(Y80), IF(Y80&gt;0, "THẮNG", "THUA"), "CHỜ T+3")</f>
        <v/>
      </c>
      <c r="AF80">
        <f>IF(AND(P80=0, N80=H80, NOT(ISNUMBER(W80))), "ĐANG CHỜ", IF(AA80&gt;0, "THẮNG", "THUA"))</f>
        <v/>
      </c>
      <c r="AG80" t="inlineStr">
        <is>
          <t>https://quickchart.io/chart/render/zf-71f1a2c5-d194-4c34-b775-0ddbe74410d9</t>
        </is>
      </c>
      <c r="AH80">
        <f>IF(AG80&lt;&gt;"", IMAGE(AG80, 1), "Chưa có ảnh")</f>
        <v/>
      </c>
    </row>
    <row r="81" ht="95" customHeight="1">
      <c r="A81" t="inlineStr">
        <is>
          <t>2026-10-19</t>
        </is>
      </c>
      <c r="B81" t="inlineStr">
        <is>
          <t>ALGO_25</t>
        </is>
      </c>
      <c r="C81" t="inlineStr">
        <is>
          <t>🏹 BỘ 25: ĐẢO CHIỀU NHANH T+2.5 QUÁ BÁN (CONNORS RSI-7 DIP)</t>
        </is>
      </c>
      <c r="D81" t="inlineStr">
        <is>
          <t>#1</t>
        </is>
      </c>
      <c r="E81" t="inlineStr">
        <is>
          <t>DGW</t>
        </is>
      </c>
      <c r="F81" t="inlineStr">
        <is>
          <t>HOSE</t>
        </is>
      </c>
      <c r="G81" t="inlineStr">
        <is>
          <t>Bán lẻ &amp; Phân phối</t>
        </is>
      </c>
      <c r="H81" t="n">
        <v>45.45</v>
      </c>
      <c r="I81" t="n">
        <v>1689.84</v>
      </c>
      <c r="J81" t="n">
        <v>25.93</v>
      </c>
      <c r="K81" t="n">
        <v>0.63</v>
      </c>
      <c r="L81" t="n">
        <v>51.62</v>
      </c>
      <c r="M81" t="n">
        <v>42.64</v>
      </c>
      <c r="N81" t="n">
        <v>45.75</v>
      </c>
      <c r="O81" t="n">
        <v>1689.62</v>
      </c>
      <c r="P81" t="n">
        <v>1</v>
      </c>
      <c r="Q81" t="n">
        <v>45.75</v>
      </c>
      <c r="R81" t="n">
        <v>44.35</v>
      </c>
      <c r="S81" t="inlineStr"/>
      <c r="T81" t="inlineStr"/>
      <c r="U81" t="inlineStr"/>
      <c r="V81" t="inlineStr"/>
      <c r="W81" t="inlineStr"/>
      <c r="X81" t="inlineStr">
        <is>
          <t>⏳ Chờ hàng về (T+1)</t>
        </is>
      </c>
      <c r="Y81">
        <f>IF(ISNUMBER(S81), ((S81-H81)/H81)-0.004, "")</f>
        <v/>
      </c>
      <c r="Z81">
        <f>IF(ISNUMBER(T81), ((T81-H81)/H81)-0.004, "")</f>
        <v/>
      </c>
      <c r="AA81">
        <f>IF(ISNUMBER(W81), ((W81-H81)/H81)-0.004, IF(P81&gt;0, ((N81-H81)/H81)-0.004, 0))</f>
        <v/>
      </c>
      <c r="AB81">
        <f>IF(AND(ISNUMBER(I81), I81&gt;0, ISNUMBER(O81), O81&gt;0), AA81-((O81-I81)/I81), AA81)</f>
        <v/>
      </c>
      <c r="AC81">
        <f>IF(ISNUMBER(Q81), (Q81-H81)/H81, 0)</f>
        <v/>
      </c>
      <c r="AD81">
        <f>IF(ISNUMBER(R81), (R81-H81)/H81, 0)</f>
        <v/>
      </c>
      <c r="AE81">
        <f>IF(ISNUMBER(Y81), IF(Y81&gt;0, "THẮNG", "THUA"), "CHỜ T+3")</f>
        <v/>
      </c>
      <c r="AF81">
        <f>IF(AND(P81=0, N81=H81, NOT(ISNUMBER(W81))), "ĐANG CHỜ", IF(AA81&gt;0, "THẮNG", "THUA"))</f>
        <v/>
      </c>
      <c r="AG81" t="inlineStr">
        <is>
          <t>https://quickchart.io/chart/render/zf-0ec8f215-9609-488f-9bf0-060d3652ed10</t>
        </is>
      </c>
      <c r="AH81">
        <f>IF(AG81&lt;&gt;"", IMAGE(AG81, 1), "Chưa có ảnh")</f>
        <v/>
      </c>
    </row>
    <row r="82" ht="95" customHeight="1">
      <c r="A82" t="inlineStr">
        <is>
          <t>2026-10-19</t>
        </is>
      </c>
      <c r="B82" t="inlineStr">
        <is>
          <t>ALGO_26</t>
        </is>
      </c>
      <c r="C82" t="inlineStr">
        <is>
          <t>🔇 BỘ 26: CẠN KIỆT NGUỒN CUNG TRƯỚC GIỜ NỔ (VSA NO-SUPPLY TEST)</t>
        </is>
      </c>
      <c r="D82" t="inlineStr">
        <is>
          <t>#1</t>
        </is>
      </c>
      <c r="E82" t="inlineStr">
        <is>
          <t>DRI</t>
        </is>
      </c>
      <c r="F82" t="inlineStr">
        <is>
          <t>UPCOM</t>
        </is>
      </c>
      <c r="G82" t="inlineStr">
        <is>
          <t>Khai khoáng &amp; VLXD</t>
        </is>
      </c>
      <c r="H82" t="n">
        <v>15.9</v>
      </c>
      <c r="I82" t="n">
        <v>1689.84</v>
      </c>
      <c r="J82" t="n">
        <v>39.57</v>
      </c>
      <c r="K82" t="n">
        <v>0.35</v>
      </c>
      <c r="L82" t="n">
        <v>18.17</v>
      </c>
      <c r="M82" t="n">
        <v>14.87</v>
      </c>
      <c r="N82" t="n">
        <v>16.1</v>
      </c>
      <c r="O82" t="n">
        <v>1689.62</v>
      </c>
      <c r="P82" t="n">
        <v>1</v>
      </c>
      <c r="Q82" t="n">
        <v>16.1</v>
      </c>
      <c r="R82" t="n">
        <v>15.5</v>
      </c>
      <c r="S82" t="inlineStr"/>
      <c r="T82" t="inlineStr"/>
      <c r="U82" t="inlineStr"/>
      <c r="V82" t="inlineStr"/>
      <c r="W82" t="inlineStr"/>
      <c r="X82" t="inlineStr">
        <is>
          <t>⏳ Chờ hàng về (T+1)</t>
        </is>
      </c>
      <c r="Y82">
        <f>IF(ISNUMBER(S82), ((S82-H82)/H82)-0.004, "")</f>
        <v/>
      </c>
      <c r="Z82">
        <f>IF(ISNUMBER(T82), ((T82-H82)/H82)-0.004, "")</f>
        <v/>
      </c>
      <c r="AA82">
        <f>IF(ISNUMBER(W82), ((W82-H82)/H82)-0.004, IF(P82&gt;0, ((N82-H82)/H82)-0.004, 0))</f>
        <v/>
      </c>
      <c r="AB82">
        <f>IF(AND(ISNUMBER(I82), I82&gt;0, ISNUMBER(O82), O82&gt;0), AA82-((O82-I82)/I82), AA82)</f>
        <v/>
      </c>
      <c r="AC82">
        <f>IF(ISNUMBER(Q82), (Q82-H82)/H82, 0)</f>
        <v/>
      </c>
      <c r="AD82">
        <f>IF(ISNUMBER(R82), (R82-H82)/H82, 0)</f>
        <v/>
      </c>
      <c r="AE82">
        <f>IF(ISNUMBER(Y82), IF(Y82&gt;0, "THẮNG", "THUA"), "CHỜ T+3")</f>
        <v/>
      </c>
      <c r="AF82">
        <f>IF(AND(P82=0, N82=H82, NOT(ISNUMBER(W82))), "ĐANG CHỜ", IF(AA82&gt;0, "THẮNG", "THUA"))</f>
        <v/>
      </c>
      <c r="AG82" t="inlineStr">
        <is>
          <t>https://quickchart.io/chart/render/zf-a25670a2-97f5-473e-9dbc-fd4e44172f34</t>
        </is>
      </c>
      <c r="AH82">
        <f>IF(AG82&lt;&gt;"", IMAGE(AG82, 1), "Chưa có ảnh")</f>
        <v/>
      </c>
    </row>
    <row r="83" ht="95" customHeight="1">
      <c r="A83" t="inlineStr">
        <is>
          <t>2026-10-19</t>
        </is>
      </c>
      <c r="B83" t="inlineStr">
        <is>
          <t>ALGO_26</t>
        </is>
      </c>
      <c r="C83" t="inlineStr">
        <is>
          <t>🔇 BỘ 26: CẠN KIỆT NGUỒN CUNG TRƯỚC GIỜ NỔ (VSA NO-SUPPLY TEST)</t>
        </is>
      </c>
      <c r="D83" t="inlineStr">
        <is>
          <t>#2</t>
        </is>
      </c>
      <c r="E83" t="inlineStr">
        <is>
          <t>GMD</t>
        </is>
      </c>
      <c r="F83" t="inlineStr">
        <is>
          <t>HOSE</t>
        </is>
      </c>
      <c r="G83" t="inlineStr">
        <is>
          <t>Cảng biển &amp; Vận tải</t>
        </is>
      </c>
      <c r="H83" t="n">
        <v>54</v>
      </c>
      <c r="I83" t="n">
        <v>1689.84</v>
      </c>
      <c r="J83" t="n">
        <v>35.5</v>
      </c>
      <c r="K83" t="n">
        <v>0.32</v>
      </c>
      <c r="L83" t="n">
        <v>59.24</v>
      </c>
      <c r="M83" t="n">
        <v>51.62</v>
      </c>
      <c r="N83" t="n">
        <v>54.9</v>
      </c>
      <c r="O83" t="n">
        <v>1689.62</v>
      </c>
      <c r="P83" t="n">
        <v>1</v>
      </c>
      <c r="Q83" t="n">
        <v>54.9</v>
      </c>
      <c r="R83" t="n">
        <v>53.5</v>
      </c>
      <c r="S83" t="inlineStr"/>
      <c r="T83" t="inlineStr"/>
      <c r="U83" t="inlineStr"/>
      <c r="V83" t="inlineStr"/>
      <c r="W83" t="inlineStr"/>
      <c r="X83" t="inlineStr">
        <is>
          <t>⏳ Chờ hàng về (T+1)</t>
        </is>
      </c>
      <c r="Y83">
        <f>IF(ISNUMBER(S83), ((S83-H83)/H83)-0.004, "")</f>
        <v/>
      </c>
      <c r="Z83">
        <f>IF(ISNUMBER(T83), ((T83-H83)/H83)-0.004, "")</f>
        <v/>
      </c>
      <c r="AA83">
        <f>IF(ISNUMBER(W83), ((W83-H83)/H83)-0.004, IF(P83&gt;0, ((N83-H83)/H83)-0.004, 0))</f>
        <v/>
      </c>
      <c r="AB83">
        <f>IF(AND(ISNUMBER(I83), I83&gt;0, ISNUMBER(O83), O83&gt;0), AA83-((O83-I83)/I83), AA83)</f>
        <v/>
      </c>
      <c r="AC83">
        <f>IF(ISNUMBER(Q83), (Q83-H83)/H83, 0)</f>
        <v/>
      </c>
      <c r="AD83">
        <f>IF(ISNUMBER(R83), (R83-H83)/H83, 0)</f>
        <v/>
      </c>
      <c r="AE83">
        <f>IF(ISNUMBER(Y83), IF(Y83&gt;0, "THẮNG", "THUA"), "CHỜ T+3")</f>
        <v/>
      </c>
      <c r="AF83">
        <f>IF(AND(P83=0, N83=H83, NOT(ISNUMBER(W83))), "ĐANG CHỜ", IF(AA83&gt;0, "THẮNG", "THUA"))</f>
        <v/>
      </c>
      <c r="AG83" t="inlineStr">
        <is>
          <t>https://quickchart.io/chart/render/zf-ddba0193-7a88-4f0b-930d-3608bcdd1953</t>
        </is>
      </c>
      <c r="AH83">
        <f>IF(AG83&lt;&gt;"", IMAGE(AG83, 1), "Chưa có ảnh")</f>
        <v/>
      </c>
    </row>
    <row r="84" ht="95" customHeight="1">
      <c r="A84" t="inlineStr">
        <is>
          <t>2026-10-19</t>
        </is>
      </c>
      <c r="B84" t="inlineStr">
        <is>
          <t>ALGO_26</t>
        </is>
      </c>
      <c r="C84" t="inlineStr">
        <is>
          <t>🔇 BỘ 26: CẠN KIỆT NGUỒN CUNG TRƯỚC GIỜ NỔ (VSA NO-SUPPLY TEST)</t>
        </is>
      </c>
      <c r="D84" t="inlineStr">
        <is>
          <t>#3</t>
        </is>
      </c>
      <c r="E84" t="inlineStr">
        <is>
          <t>HDB</t>
        </is>
      </c>
      <c r="F84" t="inlineStr">
        <is>
          <t>HOSE</t>
        </is>
      </c>
      <c r="G84" t="inlineStr">
        <is>
          <t>Ngân hàng</t>
        </is>
      </c>
      <c r="H84" t="n">
        <v>22.75</v>
      </c>
      <c r="I84" t="n">
        <v>1689.84</v>
      </c>
      <c r="J84" t="n">
        <v>35.11</v>
      </c>
      <c r="K84" t="n">
        <v>0.44</v>
      </c>
      <c r="L84" t="n">
        <v>24.97</v>
      </c>
      <c r="M84" t="n">
        <v>21.74</v>
      </c>
      <c r="N84" t="n">
        <v>22.35</v>
      </c>
      <c r="O84" t="n">
        <v>1689.62</v>
      </c>
      <c r="P84" t="n">
        <v>1</v>
      </c>
      <c r="Q84" t="n">
        <v>22.85</v>
      </c>
      <c r="R84" t="n">
        <v>22.35</v>
      </c>
      <c r="S84" t="inlineStr"/>
      <c r="T84" t="inlineStr"/>
      <c r="U84" t="inlineStr"/>
      <c r="V84" t="inlineStr"/>
      <c r="W84" t="inlineStr"/>
      <c r="X84" t="inlineStr">
        <is>
          <t>⏳ Chờ hàng về (T+1)</t>
        </is>
      </c>
      <c r="Y84">
        <f>IF(ISNUMBER(S84), ((S84-H84)/H84)-0.004, "")</f>
        <v/>
      </c>
      <c r="Z84">
        <f>IF(ISNUMBER(T84), ((T84-H84)/H84)-0.004, "")</f>
        <v/>
      </c>
      <c r="AA84">
        <f>IF(ISNUMBER(W84), ((W84-H84)/H84)-0.004, IF(P84&gt;0, ((N84-H84)/H84)-0.004, 0))</f>
        <v/>
      </c>
      <c r="AB84">
        <f>IF(AND(ISNUMBER(I84), I84&gt;0, ISNUMBER(O84), O84&gt;0), AA84-((O84-I84)/I84), AA84)</f>
        <v/>
      </c>
      <c r="AC84">
        <f>IF(ISNUMBER(Q84), (Q84-H84)/H84, 0)</f>
        <v/>
      </c>
      <c r="AD84">
        <f>IF(ISNUMBER(R84), (R84-H84)/H84, 0)</f>
        <v/>
      </c>
      <c r="AE84">
        <f>IF(ISNUMBER(Y84), IF(Y84&gt;0, "THẮNG", "THUA"), "CHỜ T+3")</f>
        <v/>
      </c>
      <c r="AF84">
        <f>IF(AND(P84=0, N84=H84, NOT(ISNUMBER(W84))), "ĐANG CHỜ", IF(AA84&gt;0, "THẮNG", "THUA"))</f>
        <v/>
      </c>
      <c r="AG84" t="inlineStr">
        <is>
          <t>https://quickchart.io/chart/render/zf-8ffe463f-db47-4fda-ba61-998a489ab75a</t>
        </is>
      </c>
      <c r="AH84">
        <f>IF(AG84&lt;&gt;"", IMAGE(AG84, 1), "Chưa có ảnh")</f>
        <v/>
      </c>
    </row>
    <row r="85" ht="95" customHeight="1">
      <c r="A85" t="inlineStr">
        <is>
          <t>2026-10-19</t>
        </is>
      </c>
      <c r="B85" t="inlineStr">
        <is>
          <t>ALGO_26</t>
        </is>
      </c>
      <c r="C85" t="inlineStr">
        <is>
          <t>🔇 BỘ 26: CẠN KIỆT NGUỒN CUNG TRƯỚC GIỜ NỔ (VSA NO-SUPPLY TEST)</t>
        </is>
      </c>
      <c r="D85" t="inlineStr">
        <is>
          <t>#4</t>
        </is>
      </c>
      <c r="E85" t="inlineStr">
        <is>
          <t>HAG</t>
        </is>
      </c>
      <c r="F85" t="inlineStr">
        <is>
          <t>HOSE</t>
        </is>
      </c>
      <c r="G85" t="inlineStr">
        <is>
          <t>Bất động sản Dân dụng</t>
        </is>
      </c>
      <c r="H85" t="n">
        <v>14.4</v>
      </c>
      <c r="I85" t="n">
        <v>1689.84</v>
      </c>
      <c r="J85" t="n">
        <v>29.45</v>
      </c>
      <c r="K85" t="n">
        <v>0.44</v>
      </c>
      <c r="L85" t="n">
        <v>15.47</v>
      </c>
      <c r="M85" t="n">
        <v>13.91</v>
      </c>
      <c r="N85" t="n">
        <v>14.3</v>
      </c>
      <c r="O85" t="n">
        <v>1689.62</v>
      </c>
      <c r="P85" t="n">
        <v>1</v>
      </c>
      <c r="Q85" t="n">
        <v>14.5</v>
      </c>
      <c r="R85" t="n">
        <v>14.25</v>
      </c>
      <c r="S85" t="inlineStr"/>
      <c r="T85" t="inlineStr"/>
      <c r="U85" t="inlineStr"/>
      <c r="V85" t="inlineStr"/>
      <c r="W85" t="inlineStr"/>
      <c r="X85" t="inlineStr">
        <is>
          <t>⏳ Chờ hàng về (T+1)</t>
        </is>
      </c>
      <c r="Y85">
        <f>IF(ISNUMBER(S85), ((S85-H85)/H85)-0.004, "")</f>
        <v/>
      </c>
      <c r="Z85">
        <f>IF(ISNUMBER(T85), ((T85-H85)/H85)-0.004, "")</f>
        <v/>
      </c>
      <c r="AA85">
        <f>IF(ISNUMBER(W85), ((W85-H85)/H85)-0.004, IF(P85&gt;0, ((N85-H85)/H85)-0.004, 0))</f>
        <v/>
      </c>
      <c r="AB85">
        <f>IF(AND(ISNUMBER(I85), I85&gt;0, ISNUMBER(O85), O85&gt;0), AA85-((O85-I85)/I85), AA85)</f>
        <v/>
      </c>
      <c r="AC85">
        <f>IF(ISNUMBER(Q85), (Q85-H85)/H85, 0)</f>
        <v/>
      </c>
      <c r="AD85">
        <f>IF(ISNUMBER(R85), (R85-H85)/H85, 0)</f>
        <v/>
      </c>
      <c r="AE85">
        <f>IF(ISNUMBER(Y85), IF(Y85&gt;0, "THẮNG", "THUA"), "CHỜ T+3")</f>
        <v/>
      </c>
      <c r="AF85">
        <f>IF(AND(P85=0, N85=H85, NOT(ISNUMBER(W85))), "ĐANG CHỜ", IF(AA85&gt;0, "THẮNG", "THUA"))</f>
        <v/>
      </c>
      <c r="AG85" t="inlineStr">
        <is>
          <t>https://quickchart.io/chart/render/zf-93f54cb7-20d1-4952-88de-d5f56445e83c</t>
        </is>
      </c>
      <c r="AH85">
        <f>IF(AG85&lt;&gt;"", IMAGE(AG85, 1), "Chưa có ảnh")</f>
        <v/>
      </c>
    </row>
    <row r="86" ht="95" customHeight="1">
      <c r="A86" t="inlineStr">
        <is>
          <t>2026-10-19</t>
        </is>
      </c>
      <c r="B86" t="inlineStr">
        <is>
          <t>ALGO_27</t>
        </is>
      </c>
      <c r="C86" t="inlineStr">
        <is>
          <t>💰 BỘ 27: ĐỊNH GIÁ HỢP LÝ P/E &amp; ROE CAO HÚT TIỀN (GARP VALUE)</t>
        </is>
      </c>
      <c r="D86" t="inlineStr">
        <is>
          <t>#1</t>
        </is>
      </c>
      <c r="E86" t="inlineStr">
        <is>
          <t>HVN</t>
        </is>
      </c>
      <c r="F86" t="inlineStr">
        <is>
          <t>HOSE</t>
        </is>
      </c>
      <c r="G86" t="inlineStr">
        <is>
          <t>Cảng biển &amp; Vận tải</t>
        </is>
      </c>
      <c r="H86" t="n">
        <v>21.15</v>
      </c>
      <c r="I86" t="n">
        <v>1689.84</v>
      </c>
      <c r="J86" t="n">
        <v>234.53</v>
      </c>
      <c r="K86" t="n">
        <v>2.58</v>
      </c>
      <c r="L86" t="n">
        <v>23.13</v>
      </c>
      <c r="M86" t="n">
        <v>20.25</v>
      </c>
      <c r="N86" t="n">
        <v>21.15</v>
      </c>
      <c r="O86" t="n">
        <v>1689.62</v>
      </c>
      <c r="P86" t="n">
        <v>1</v>
      </c>
      <c r="Q86" t="n">
        <v>21.15</v>
      </c>
      <c r="R86" t="n">
        <v>20.5</v>
      </c>
      <c r="S86" t="inlineStr"/>
      <c r="T86" t="inlineStr"/>
      <c r="U86" t="inlineStr"/>
      <c r="V86" t="inlineStr"/>
      <c r="W86" t="inlineStr"/>
      <c r="X86" t="inlineStr">
        <is>
          <t>⏳ Chờ hàng về (T+1)</t>
        </is>
      </c>
      <c r="Y86">
        <f>IF(ISNUMBER(S86), ((S86-H86)/H86)-0.004, "")</f>
        <v/>
      </c>
      <c r="Z86">
        <f>IF(ISNUMBER(T86), ((T86-H86)/H86)-0.004, "")</f>
        <v/>
      </c>
      <c r="AA86">
        <f>IF(ISNUMBER(W86), ((W86-H86)/H86)-0.004, IF(P86&gt;0, ((N86-H86)/H86)-0.004, 0))</f>
        <v/>
      </c>
      <c r="AB86">
        <f>IF(AND(ISNUMBER(I86), I86&gt;0, ISNUMBER(O86), O86&gt;0), AA86-((O86-I86)/I86), AA86)</f>
        <v/>
      </c>
      <c r="AC86">
        <f>IF(ISNUMBER(Q86), (Q86-H86)/H86, 0)</f>
        <v/>
      </c>
      <c r="AD86">
        <f>IF(ISNUMBER(R86), (R86-H86)/H86, 0)</f>
        <v/>
      </c>
      <c r="AE86">
        <f>IF(ISNUMBER(Y86), IF(Y86&gt;0, "THẮNG", "THUA"), "CHỜ T+3")</f>
        <v/>
      </c>
      <c r="AF86">
        <f>IF(AND(P86=0, N86=H86, NOT(ISNUMBER(W86))), "ĐANG CHỜ", IF(AA86&gt;0, "THẮNG", "THUA"))</f>
        <v/>
      </c>
      <c r="AG86" t="inlineStr">
        <is>
          <t>https://quickchart.io/chart/render/zf-b41e88a2-7cc6-43b3-918a-231e53e8796a</t>
        </is>
      </c>
      <c r="AH86">
        <f>IF(AG86&lt;&gt;"", IMAGE(AG86, 1), "Chưa có ảnh")</f>
        <v/>
      </c>
    </row>
    <row r="87" ht="95" customHeight="1">
      <c r="A87" t="inlineStr">
        <is>
          <t>2026-10-19</t>
        </is>
      </c>
      <c r="B87" t="inlineStr">
        <is>
          <t>ALGO_27</t>
        </is>
      </c>
      <c r="C87" t="inlineStr">
        <is>
          <t>💰 BỘ 27: ĐỊNH GIÁ HỢP LÝ P/E &amp; ROE CAO HÚT TIỀN (GARP VALUE)</t>
        </is>
      </c>
      <c r="D87" t="inlineStr">
        <is>
          <t>#2</t>
        </is>
      </c>
      <c r="E87" t="inlineStr">
        <is>
          <t>ANV</t>
        </is>
      </c>
      <c r="F87" t="inlineStr">
        <is>
          <t>HOSE</t>
        </is>
      </c>
      <c r="G87" t="inlineStr">
        <is>
          <t>Thủy sản &amp; Xuất khẩu</t>
        </is>
      </c>
      <c r="H87" t="n">
        <v>18.85</v>
      </c>
      <c r="I87" t="n">
        <v>1689.84</v>
      </c>
      <c r="J87" t="n">
        <v>90.14</v>
      </c>
      <c r="K87" t="n">
        <v>1.42</v>
      </c>
      <c r="L87" t="n">
        <v>21.55</v>
      </c>
      <c r="M87" t="n">
        <v>17.62</v>
      </c>
      <c r="N87" t="n">
        <v>19.35</v>
      </c>
      <c r="O87" t="n">
        <v>1689.62</v>
      </c>
      <c r="P87" t="n">
        <v>1</v>
      </c>
      <c r="Q87" t="n">
        <v>19.35</v>
      </c>
      <c r="R87" t="n">
        <v>18.3</v>
      </c>
      <c r="S87" t="inlineStr"/>
      <c r="T87" t="inlineStr"/>
      <c r="U87" t="inlineStr"/>
      <c r="V87" t="inlineStr"/>
      <c r="W87" t="inlineStr"/>
      <c r="X87" t="inlineStr">
        <is>
          <t>⏳ Chờ hàng về (T+1)</t>
        </is>
      </c>
      <c r="Y87">
        <f>IF(ISNUMBER(S87), ((S87-H87)/H87)-0.004, "")</f>
        <v/>
      </c>
      <c r="Z87">
        <f>IF(ISNUMBER(T87), ((T87-H87)/H87)-0.004, "")</f>
        <v/>
      </c>
      <c r="AA87">
        <f>IF(ISNUMBER(W87), ((W87-H87)/H87)-0.004, IF(P87&gt;0, ((N87-H87)/H87)-0.004, 0))</f>
        <v/>
      </c>
      <c r="AB87">
        <f>IF(AND(ISNUMBER(I87), I87&gt;0, ISNUMBER(O87), O87&gt;0), AA87-((O87-I87)/I87), AA87)</f>
        <v/>
      </c>
      <c r="AC87">
        <f>IF(ISNUMBER(Q87), (Q87-H87)/H87, 0)</f>
        <v/>
      </c>
      <c r="AD87">
        <f>IF(ISNUMBER(R87), (R87-H87)/H87, 0)</f>
        <v/>
      </c>
      <c r="AE87">
        <f>IF(ISNUMBER(Y87), IF(Y87&gt;0, "THẮNG", "THUA"), "CHỜ T+3")</f>
        <v/>
      </c>
      <c r="AF87">
        <f>IF(AND(P87=0, N87=H87, NOT(ISNUMBER(W87))), "ĐANG CHỜ", IF(AA87&gt;0, "THẮNG", "THUA"))</f>
        <v/>
      </c>
      <c r="AG87" t="inlineStr">
        <is>
          <t>https://quickchart.io/chart/render/zf-0396ec4c-10b1-4437-9772-0c8a823c0def</t>
        </is>
      </c>
      <c r="AH87">
        <f>IF(AG87&lt;&gt;"", IMAGE(AG87, 1), "Chưa có ảnh")</f>
        <v/>
      </c>
    </row>
    <row r="88" ht="95" customHeight="1">
      <c r="A88" t="inlineStr">
        <is>
          <t>2026-10-19</t>
        </is>
      </c>
      <c r="B88" t="inlineStr">
        <is>
          <t>ALGO_27</t>
        </is>
      </c>
      <c r="C88" t="inlineStr">
        <is>
          <t>💰 BỘ 27: ĐỊNH GIÁ HỢP LÝ P/E &amp; ROE CAO HÚT TIỀN (GARP VALUE)</t>
        </is>
      </c>
      <c r="D88" t="inlineStr">
        <is>
          <t>#3</t>
        </is>
      </c>
      <c r="E88" t="inlineStr">
        <is>
          <t>DSN</t>
        </is>
      </c>
      <c r="F88" t="inlineStr">
        <is>
          <t>HOSE</t>
        </is>
      </c>
      <c r="G88" t="inlineStr">
        <is>
          <t>Dịch vụ Tiêu dùng</t>
        </is>
      </c>
      <c r="H88" t="n">
        <v>37</v>
      </c>
      <c r="I88" t="n">
        <v>1689.84</v>
      </c>
      <c r="J88" t="n">
        <v>90.12</v>
      </c>
      <c r="K88" t="n">
        <v>82.19</v>
      </c>
      <c r="L88" t="n">
        <v>39.64</v>
      </c>
      <c r="M88" t="n">
        <v>35.8</v>
      </c>
      <c r="N88" t="n">
        <v>37</v>
      </c>
      <c r="O88" t="n">
        <v>1689.62</v>
      </c>
      <c r="P88" t="n">
        <v>1</v>
      </c>
      <c r="Q88" t="n">
        <v>37</v>
      </c>
      <c r="R88" t="n">
        <v>36.8</v>
      </c>
      <c r="S88" t="inlineStr"/>
      <c r="T88" t="inlineStr"/>
      <c r="U88" t="inlineStr"/>
      <c r="V88" t="inlineStr"/>
      <c r="W88" t="inlineStr"/>
      <c r="X88" t="inlineStr">
        <is>
          <t>⏳ Chờ hàng về (T+1)</t>
        </is>
      </c>
      <c r="Y88">
        <f>IF(ISNUMBER(S88), ((S88-H88)/H88)-0.004, "")</f>
        <v/>
      </c>
      <c r="Z88">
        <f>IF(ISNUMBER(T88), ((T88-H88)/H88)-0.004, "")</f>
        <v/>
      </c>
      <c r="AA88">
        <f>IF(ISNUMBER(W88), ((W88-H88)/H88)-0.004, IF(P88&gt;0, ((N88-H88)/H88)-0.004, 0))</f>
        <v/>
      </c>
      <c r="AB88">
        <f>IF(AND(ISNUMBER(I88), I88&gt;0, ISNUMBER(O88), O88&gt;0), AA88-((O88-I88)/I88), AA88)</f>
        <v/>
      </c>
      <c r="AC88">
        <f>IF(ISNUMBER(Q88), (Q88-H88)/H88, 0)</f>
        <v/>
      </c>
      <c r="AD88">
        <f>IF(ISNUMBER(R88), (R88-H88)/H88, 0)</f>
        <v/>
      </c>
      <c r="AE88">
        <f>IF(ISNUMBER(Y88), IF(Y88&gt;0, "THẮNG", "THUA"), "CHỜ T+3")</f>
        <v/>
      </c>
      <c r="AF88">
        <f>IF(AND(P88=0, N88=H88, NOT(ISNUMBER(W88))), "ĐANG CHỜ", IF(AA88&gt;0, "THẮNG", "THUA"))</f>
        <v/>
      </c>
      <c r="AG88" t="inlineStr">
        <is>
          <t>https://quickchart.io/chart/render/zf-f8d83567-f09d-47fa-8cb8-1eda2c52cdbc</t>
        </is>
      </c>
      <c r="AH88">
        <f>IF(AG88&lt;&gt;"", IMAGE(AG88, 1), "Chưa có ảnh")</f>
        <v/>
      </c>
    </row>
    <row r="89" ht="95" customHeight="1">
      <c r="A89" t="inlineStr">
        <is>
          <t>2026-10-19</t>
        </is>
      </c>
      <c r="B89" t="inlineStr">
        <is>
          <t>ALGO_27</t>
        </is>
      </c>
      <c r="C89" t="inlineStr">
        <is>
          <t>💰 BỘ 27: ĐỊNH GIÁ HỢP LÝ P/E &amp; ROE CAO HÚT TIỀN (GARP VALUE)</t>
        </is>
      </c>
      <c r="D89" t="inlineStr">
        <is>
          <t>#4</t>
        </is>
      </c>
      <c r="E89" t="inlineStr">
        <is>
          <t>TNG</t>
        </is>
      </c>
      <c r="F89" t="inlineStr">
        <is>
          <t>HNX</t>
        </is>
      </c>
      <c r="G89" t="inlineStr">
        <is>
          <t>Thủy sản &amp; Xuất khẩu</t>
        </is>
      </c>
      <c r="H89" t="n">
        <v>18.5</v>
      </c>
      <c r="I89" t="n">
        <v>1689.84</v>
      </c>
      <c r="J89" t="n">
        <v>82.61</v>
      </c>
      <c r="K89" t="n">
        <v>1.4</v>
      </c>
      <c r="L89" t="n">
        <v>20.93</v>
      </c>
      <c r="M89" t="n">
        <v>17.4</v>
      </c>
      <c r="N89" t="n">
        <v>19.1</v>
      </c>
      <c r="O89" t="n">
        <v>1689.62</v>
      </c>
      <c r="P89" t="n">
        <v>1</v>
      </c>
      <c r="Q89" t="n">
        <v>19.1</v>
      </c>
      <c r="R89" t="n">
        <v>18</v>
      </c>
      <c r="S89" t="inlineStr"/>
      <c r="T89" t="inlineStr"/>
      <c r="U89" t="inlineStr"/>
      <c r="V89" t="inlineStr"/>
      <c r="W89" t="inlineStr"/>
      <c r="X89" t="inlineStr">
        <is>
          <t>⏳ Chờ hàng về (T+1)</t>
        </is>
      </c>
      <c r="Y89">
        <f>IF(ISNUMBER(S89), ((S89-H89)/H89)-0.004, "")</f>
        <v/>
      </c>
      <c r="Z89">
        <f>IF(ISNUMBER(T89), ((T89-H89)/H89)-0.004, "")</f>
        <v/>
      </c>
      <c r="AA89">
        <f>IF(ISNUMBER(W89), ((W89-H89)/H89)-0.004, IF(P89&gt;0, ((N89-H89)/H89)-0.004, 0))</f>
        <v/>
      </c>
      <c r="AB89">
        <f>IF(AND(ISNUMBER(I89), I89&gt;0, ISNUMBER(O89), O89&gt;0), AA89-((O89-I89)/I89), AA89)</f>
        <v/>
      </c>
      <c r="AC89">
        <f>IF(ISNUMBER(Q89), (Q89-H89)/H89, 0)</f>
        <v/>
      </c>
      <c r="AD89">
        <f>IF(ISNUMBER(R89), (R89-H89)/H89, 0)</f>
        <v/>
      </c>
      <c r="AE89">
        <f>IF(ISNUMBER(Y89), IF(Y89&gt;0, "THẮNG", "THUA"), "CHỜ T+3")</f>
        <v/>
      </c>
      <c r="AF89">
        <f>IF(AND(P89=0, N89=H89, NOT(ISNUMBER(W89))), "ĐANG CHỜ", IF(AA89&gt;0, "THẮNG", "THUA"))</f>
        <v/>
      </c>
      <c r="AG89" t="inlineStr">
        <is>
          <t>https://quickchart.io/chart/render/zf-e4ea42c5-3633-4f63-9bcb-1c135bb5645a</t>
        </is>
      </c>
      <c r="AH89">
        <f>IF(AG89&lt;&gt;"", IMAGE(AG89, 1), "Chưa có ảnh")</f>
        <v/>
      </c>
    </row>
    <row r="90" ht="95" customHeight="1">
      <c r="A90" t="inlineStr">
        <is>
          <t>2026-10-19</t>
        </is>
      </c>
      <c r="B90" t="inlineStr">
        <is>
          <t>ALGO_27</t>
        </is>
      </c>
      <c r="C90" t="inlineStr">
        <is>
          <t>💰 BỘ 27: ĐỊNH GIÁ HỢP LÝ P/E &amp; ROE CAO HÚT TIỀN (GARP VALUE)</t>
        </is>
      </c>
      <c r="D90" t="inlineStr">
        <is>
          <t>#5</t>
        </is>
      </c>
      <c r="E90" t="inlineStr">
        <is>
          <t>MSB</t>
        </is>
      </c>
      <c r="F90" t="inlineStr">
        <is>
          <t>HOSE</t>
        </is>
      </c>
      <c r="G90" t="inlineStr">
        <is>
          <t>Ngân hàng</t>
        </is>
      </c>
      <c r="H90" t="n">
        <v>14.8</v>
      </c>
      <c r="I90" t="n">
        <v>1689.84</v>
      </c>
      <c r="J90" t="n">
        <v>68.06999999999999</v>
      </c>
      <c r="K90" t="n">
        <v>1.45</v>
      </c>
      <c r="L90" t="n">
        <v>16.18</v>
      </c>
      <c r="M90" t="n">
        <v>14.17</v>
      </c>
      <c r="N90" t="n">
        <v>14.9</v>
      </c>
      <c r="O90" t="n">
        <v>1689.62</v>
      </c>
      <c r="P90" t="n">
        <v>1</v>
      </c>
      <c r="Q90" t="n">
        <v>14.95</v>
      </c>
      <c r="R90" t="n">
        <v>14.75</v>
      </c>
      <c r="S90" t="inlineStr"/>
      <c r="T90" t="inlineStr"/>
      <c r="U90" t="inlineStr"/>
      <c r="V90" t="inlineStr"/>
      <c r="W90" t="inlineStr"/>
      <c r="X90" t="inlineStr">
        <is>
          <t>⏳ Chờ hàng về (T+1)</t>
        </is>
      </c>
      <c r="Y90">
        <f>IF(ISNUMBER(S90), ((S90-H90)/H90)-0.004, "")</f>
        <v/>
      </c>
      <c r="Z90">
        <f>IF(ISNUMBER(T90), ((T90-H90)/H90)-0.004, "")</f>
        <v/>
      </c>
      <c r="AA90">
        <f>IF(ISNUMBER(W90), ((W90-H90)/H90)-0.004, IF(P90&gt;0, ((N90-H90)/H90)-0.004, 0))</f>
        <v/>
      </c>
      <c r="AB90">
        <f>IF(AND(ISNUMBER(I90), I90&gt;0, ISNUMBER(O90), O90&gt;0), AA90-((O90-I90)/I90), AA90)</f>
        <v/>
      </c>
      <c r="AC90">
        <f>IF(ISNUMBER(Q90), (Q90-H90)/H90, 0)</f>
        <v/>
      </c>
      <c r="AD90">
        <f>IF(ISNUMBER(R90), (R90-H90)/H90, 0)</f>
        <v/>
      </c>
      <c r="AE90">
        <f>IF(ISNUMBER(Y90), IF(Y90&gt;0, "THẮNG", "THUA"), "CHỜ T+3")</f>
        <v/>
      </c>
      <c r="AF90">
        <f>IF(AND(P90=0, N90=H90, NOT(ISNUMBER(W90))), "ĐANG CHỜ", IF(AA90&gt;0, "THẮNG", "THUA"))</f>
        <v/>
      </c>
      <c r="AG90" t="inlineStr">
        <is>
          <t>https://quickchart.io/chart/render/zf-7179417e-4f33-4bb4-bfae-022bf36d3484</t>
        </is>
      </c>
      <c r="AH90">
        <f>IF(AG90&lt;&gt;"", IMAGE(AG90, 1), "Chưa có ảnh")</f>
        <v/>
      </c>
    </row>
    <row r="91" ht="95" customHeight="1">
      <c r="A91" t="inlineStr">
        <is>
          <t>2026-10-19</t>
        </is>
      </c>
      <c r="B91" t="inlineStr">
        <is>
          <t>ALGO_28</t>
        </is>
      </c>
      <c r="C91" t="inlineStr">
        <is>
          <t>🏛️ BỘ 28: TRỤ CỘT VỐN HÓA LỚN DẪN DẮT CHỈ SỐ (BLUECHIP PILLAR)</t>
        </is>
      </c>
      <c r="D91" t="inlineStr">
        <is>
          <t>#1</t>
        </is>
      </c>
      <c r="E91" t="inlineStr">
        <is>
          <t>F88</t>
        </is>
      </c>
      <c r="F91" t="inlineStr">
        <is>
          <t>UPCOM</t>
        </is>
      </c>
      <c r="G91" t="inlineStr">
        <is>
          <t>Bất động sản Dân dụng</t>
        </is>
      </c>
      <c r="H91" t="n">
        <v>56.2</v>
      </c>
      <c r="I91" t="n">
        <v>1689.84</v>
      </c>
      <c r="J91" t="n">
        <v>113.18</v>
      </c>
      <c r="K91" t="n">
        <v>0.85</v>
      </c>
      <c r="L91" t="n">
        <v>64.23999999999999</v>
      </c>
      <c r="M91" t="n">
        <v>52.55</v>
      </c>
      <c r="N91" t="n">
        <v>55.5</v>
      </c>
      <c r="O91" t="n">
        <v>1689.62</v>
      </c>
      <c r="P91" t="n">
        <v>1</v>
      </c>
      <c r="Q91" t="n">
        <v>57.4</v>
      </c>
      <c r="R91" t="n">
        <v>54.2</v>
      </c>
      <c r="S91" t="inlineStr"/>
      <c r="T91" t="inlineStr"/>
      <c r="U91" t="inlineStr"/>
      <c r="V91" t="inlineStr"/>
      <c r="W91" t="inlineStr"/>
      <c r="X91" t="inlineStr">
        <is>
          <t>⏳ Chờ hàng về (T+1)</t>
        </is>
      </c>
      <c r="Y91">
        <f>IF(ISNUMBER(S91), ((S91-H91)/H91)-0.004, "")</f>
        <v/>
      </c>
      <c r="Z91">
        <f>IF(ISNUMBER(T91), ((T91-H91)/H91)-0.004, "")</f>
        <v/>
      </c>
      <c r="AA91">
        <f>IF(ISNUMBER(W91), ((W91-H91)/H91)-0.004, IF(P91&gt;0, ((N91-H91)/H91)-0.004, 0))</f>
        <v/>
      </c>
      <c r="AB91">
        <f>IF(AND(ISNUMBER(I91), I91&gt;0, ISNUMBER(O91), O91&gt;0), AA91-((O91-I91)/I91), AA91)</f>
        <v/>
      </c>
      <c r="AC91">
        <f>IF(ISNUMBER(Q91), (Q91-H91)/H91, 0)</f>
        <v/>
      </c>
      <c r="AD91">
        <f>IF(ISNUMBER(R91), (R91-H91)/H91, 0)</f>
        <v/>
      </c>
      <c r="AE91">
        <f>IF(ISNUMBER(Y91), IF(Y91&gt;0, "THẮNG", "THUA"), "CHỜ T+3")</f>
        <v/>
      </c>
      <c r="AF91">
        <f>IF(AND(P91=0, N91=H91, NOT(ISNUMBER(W91))), "ĐANG CHỜ", IF(AA91&gt;0, "THẮNG", "THUA"))</f>
        <v/>
      </c>
      <c r="AG91" t="inlineStr">
        <is>
          <t>https://quickchart.io/chart/render/zf-ca48c892-c26e-4e04-969a-e81fbeb7340b</t>
        </is>
      </c>
      <c r="AH91">
        <f>IF(AG91&lt;&gt;"", IMAGE(AG91, 1), "Chưa có ảnh")</f>
        <v/>
      </c>
    </row>
    <row r="92" ht="95" customHeight="1">
      <c r="A92" t="inlineStr">
        <is>
          <t>2026-10-19</t>
        </is>
      </c>
      <c r="B92" t="inlineStr">
        <is>
          <t>ALGO_28</t>
        </is>
      </c>
      <c r="C92" t="inlineStr">
        <is>
          <t>🏛️ BỘ 28: TRỤ CỘT VỐN HÓA LỚN DẪN DẮT CHỈ SỐ (BLUECHIP PILLAR)</t>
        </is>
      </c>
      <c r="D92" t="inlineStr">
        <is>
          <t>#2</t>
        </is>
      </c>
      <c r="E92" t="inlineStr">
        <is>
          <t>AAS</t>
        </is>
      </c>
      <c r="F92" t="inlineStr">
        <is>
          <t>UPCOM</t>
        </is>
      </c>
      <c r="G92" t="inlineStr">
        <is>
          <t>Chứng khoán</t>
        </is>
      </c>
      <c r="H92" t="n">
        <v>10.3</v>
      </c>
      <c r="I92" t="n">
        <v>1689.84</v>
      </c>
      <c r="J92" t="n">
        <v>76.53</v>
      </c>
      <c r="K92" t="n">
        <v>4.51</v>
      </c>
      <c r="L92" t="n">
        <v>11.68</v>
      </c>
      <c r="M92" t="n">
        <v>9.67</v>
      </c>
      <c r="N92" t="n">
        <v>10.2</v>
      </c>
      <c r="O92" t="n">
        <v>1689.62</v>
      </c>
      <c r="P92" t="n">
        <v>1</v>
      </c>
      <c r="Q92" t="n">
        <v>10.4</v>
      </c>
      <c r="R92" t="n">
        <v>10.1</v>
      </c>
      <c r="S92" t="inlineStr"/>
      <c r="T92" t="inlineStr"/>
      <c r="U92" t="inlineStr"/>
      <c r="V92" t="inlineStr"/>
      <c r="W92" t="inlineStr"/>
      <c r="X92" t="inlineStr">
        <is>
          <t>⏳ Chờ hàng về (T+1)</t>
        </is>
      </c>
      <c r="Y92">
        <f>IF(ISNUMBER(S92), ((S92-H92)/H92)-0.004, "")</f>
        <v/>
      </c>
      <c r="Z92">
        <f>IF(ISNUMBER(T92), ((T92-H92)/H92)-0.004, "")</f>
        <v/>
      </c>
      <c r="AA92">
        <f>IF(ISNUMBER(W92), ((W92-H92)/H92)-0.004, IF(P92&gt;0, ((N92-H92)/H92)-0.004, 0))</f>
        <v/>
      </c>
      <c r="AB92">
        <f>IF(AND(ISNUMBER(I92), I92&gt;0, ISNUMBER(O92), O92&gt;0), AA92-((O92-I92)/I92), AA92)</f>
        <v/>
      </c>
      <c r="AC92">
        <f>IF(ISNUMBER(Q92), (Q92-H92)/H92, 0)</f>
        <v/>
      </c>
      <c r="AD92">
        <f>IF(ISNUMBER(R92), (R92-H92)/H92, 0)</f>
        <v/>
      </c>
      <c r="AE92">
        <f>IF(ISNUMBER(Y92), IF(Y92&gt;0, "THẮNG", "THUA"), "CHỜ T+3")</f>
        <v/>
      </c>
      <c r="AF92">
        <f>IF(AND(P92=0, N92=H92, NOT(ISNUMBER(W92))), "ĐANG CHỜ", IF(AA92&gt;0, "THẮNG", "THUA"))</f>
        <v/>
      </c>
      <c r="AG92" t="inlineStr">
        <is>
          <t>https://quickchart.io/chart/render/zf-e9beffbf-0bfc-4750-ae0e-197caf15de04</t>
        </is>
      </c>
      <c r="AH92">
        <f>IF(AG92&lt;&gt;"", IMAGE(AG92, 1), "Chưa có ảnh")</f>
        <v/>
      </c>
    </row>
    <row r="93" ht="95" customHeight="1">
      <c r="A93" t="inlineStr">
        <is>
          <t>2026-10-19</t>
        </is>
      </c>
      <c r="B93" t="inlineStr">
        <is>
          <t>ALGO_28</t>
        </is>
      </c>
      <c r="C93" t="inlineStr">
        <is>
          <t>🏛️ BỘ 28: TRỤ CỘT VỐN HÓA LỚN DẪN DẮT CHỈ SỐ (BLUECHIP PILLAR)</t>
        </is>
      </c>
      <c r="D93" t="inlineStr">
        <is>
          <t>#3</t>
        </is>
      </c>
      <c r="E93" t="inlineStr">
        <is>
          <t>HVN</t>
        </is>
      </c>
      <c r="F93" t="inlineStr">
        <is>
          <t>HOSE</t>
        </is>
      </c>
      <c r="G93" t="inlineStr">
        <is>
          <t>Cảng biển &amp; Vận tải</t>
        </is>
      </c>
      <c r="H93" t="n">
        <v>21.15</v>
      </c>
      <c r="I93" t="n">
        <v>1689.84</v>
      </c>
      <c r="J93" t="n">
        <v>75.98</v>
      </c>
      <c r="K93" t="n">
        <v>2.58</v>
      </c>
      <c r="L93" t="n">
        <v>23.13</v>
      </c>
      <c r="M93" t="n">
        <v>20.25</v>
      </c>
      <c r="N93" t="n">
        <v>21.15</v>
      </c>
      <c r="O93" t="n">
        <v>1689.62</v>
      </c>
      <c r="P93" t="n">
        <v>1</v>
      </c>
      <c r="Q93" t="n">
        <v>21.15</v>
      </c>
      <c r="R93" t="n">
        <v>20.5</v>
      </c>
      <c r="S93" t="inlineStr"/>
      <c r="T93" t="inlineStr"/>
      <c r="U93" t="inlineStr"/>
      <c r="V93" t="inlineStr"/>
      <c r="W93" t="inlineStr"/>
      <c r="X93" t="inlineStr">
        <is>
          <t>⏳ Chờ hàng về (T+1)</t>
        </is>
      </c>
      <c r="Y93">
        <f>IF(ISNUMBER(S93), ((S93-H93)/H93)-0.004, "")</f>
        <v/>
      </c>
      <c r="Z93">
        <f>IF(ISNUMBER(T93), ((T93-H93)/H93)-0.004, "")</f>
        <v/>
      </c>
      <c r="AA93">
        <f>IF(ISNUMBER(W93), ((W93-H93)/H93)-0.004, IF(P93&gt;0, ((N93-H93)/H93)-0.004, 0))</f>
        <v/>
      </c>
      <c r="AB93">
        <f>IF(AND(ISNUMBER(I93), I93&gt;0, ISNUMBER(O93), O93&gt;0), AA93-((O93-I93)/I93), AA93)</f>
        <v/>
      </c>
      <c r="AC93">
        <f>IF(ISNUMBER(Q93), (Q93-H93)/H93, 0)</f>
        <v/>
      </c>
      <c r="AD93">
        <f>IF(ISNUMBER(R93), (R93-H93)/H93, 0)</f>
        <v/>
      </c>
      <c r="AE93">
        <f>IF(ISNUMBER(Y93), IF(Y93&gt;0, "THẮNG", "THUA"), "CHỜ T+3")</f>
        <v/>
      </c>
      <c r="AF93">
        <f>IF(AND(P93=0, N93=H93, NOT(ISNUMBER(W93))), "ĐANG CHỜ", IF(AA93&gt;0, "THẮNG", "THUA"))</f>
        <v/>
      </c>
      <c r="AG93" t="inlineStr">
        <is>
          <t>https://quickchart.io/chart/render/zf-b41e88a2-7cc6-43b3-918a-231e53e8796a</t>
        </is>
      </c>
      <c r="AH93">
        <f>IF(AG93&lt;&gt;"", IMAGE(AG93, 1), "Chưa có ảnh")</f>
        <v/>
      </c>
    </row>
    <row r="94" ht="95" customHeight="1">
      <c r="A94" t="inlineStr">
        <is>
          <t>2026-10-19</t>
        </is>
      </c>
      <c r="B94" t="inlineStr">
        <is>
          <t>ALGO_28</t>
        </is>
      </c>
      <c r="C94" t="inlineStr">
        <is>
          <t>🏛️ BỘ 28: TRỤ CỘT VỐN HÓA LỚN DẪN DẮT CHỈ SỐ (BLUECHIP PILLAR)</t>
        </is>
      </c>
      <c r="D94" t="inlineStr">
        <is>
          <t>#4</t>
        </is>
      </c>
      <c r="E94" t="inlineStr">
        <is>
          <t>VCK</t>
        </is>
      </c>
      <c r="F94" t="inlineStr">
        <is>
          <t>HOSE</t>
        </is>
      </c>
      <c r="G94" t="inlineStr">
        <is>
          <t>Chứng khoán</t>
        </is>
      </c>
      <c r="H94" t="n">
        <v>28</v>
      </c>
      <c r="I94" t="n">
        <v>1689.84</v>
      </c>
      <c r="J94" t="n">
        <v>73.72</v>
      </c>
      <c r="K94" t="n">
        <v>1.24</v>
      </c>
      <c r="L94" t="n">
        <v>30.77</v>
      </c>
      <c r="M94" t="n">
        <v>26.74</v>
      </c>
      <c r="N94" t="n">
        <v>27.75</v>
      </c>
      <c r="O94" t="n">
        <v>1689.62</v>
      </c>
      <c r="P94" t="n">
        <v>1</v>
      </c>
      <c r="Q94" t="n">
        <v>28.15</v>
      </c>
      <c r="R94" t="n">
        <v>27.7</v>
      </c>
      <c r="S94" t="inlineStr"/>
      <c r="T94" t="inlineStr"/>
      <c r="U94" t="inlineStr"/>
      <c r="V94" t="inlineStr"/>
      <c r="W94" t="inlineStr"/>
      <c r="X94" t="inlineStr">
        <is>
          <t>⏳ Chờ hàng về (T+1)</t>
        </is>
      </c>
      <c r="Y94">
        <f>IF(ISNUMBER(S94), ((S94-H94)/H94)-0.004, "")</f>
        <v/>
      </c>
      <c r="Z94">
        <f>IF(ISNUMBER(T94), ((T94-H94)/H94)-0.004, "")</f>
        <v/>
      </c>
      <c r="AA94">
        <f>IF(ISNUMBER(W94), ((W94-H94)/H94)-0.004, IF(P94&gt;0, ((N94-H94)/H94)-0.004, 0))</f>
        <v/>
      </c>
      <c r="AB94">
        <f>IF(AND(ISNUMBER(I94), I94&gt;0, ISNUMBER(O94), O94&gt;0), AA94-((O94-I94)/I94), AA94)</f>
        <v/>
      </c>
      <c r="AC94">
        <f>IF(ISNUMBER(Q94), (Q94-H94)/H94, 0)</f>
        <v/>
      </c>
      <c r="AD94">
        <f>IF(ISNUMBER(R94), (R94-H94)/H94, 0)</f>
        <v/>
      </c>
      <c r="AE94">
        <f>IF(ISNUMBER(Y94), IF(Y94&gt;0, "THẮNG", "THUA"), "CHỜ T+3")</f>
        <v/>
      </c>
      <c r="AF94">
        <f>IF(AND(P94=0, N94=H94, NOT(ISNUMBER(W94))), "ĐANG CHỜ", IF(AA94&gt;0, "THẮNG", "THUA"))</f>
        <v/>
      </c>
      <c r="AG94" t="inlineStr">
        <is>
          <t>https://quickchart.io/chart/render/zf-8996085b-d2d8-4662-b307-12b467d1a819</t>
        </is>
      </c>
      <c r="AH94">
        <f>IF(AG94&lt;&gt;"", IMAGE(AG94, 1), "Chưa có ảnh")</f>
        <v/>
      </c>
    </row>
    <row r="95" ht="95" customHeight="1">
      <c r="A95" t="inlineStr">
        <is>
          <t>2026-10-19</t>
        </is>
      </c>
      <c r="B95" t="inlineStr">
        <is>
          <t>ALGO_28</t>
        </is>
      </c>
      <c r="C95" t="inlineStr">
        <is>
          <t>🏛️ BỘ 28: TRỤ CỘT VỐN HÓA LỚN DẪN DẮT CHỈ SỐ (BLUECHIP PILLAR)</t>
        </is>
      </c>
      <c r="D95" t="inlineStr">
        <is>
          <t>#5</t>
        </is>
      </c>
      <c r="E95" t="inlineStr">
        <is>
          <t>KBC</t>
        </is>
      </c>
      <c r="F95" t="inlineStr">
        <is>
          <t>HOSE</t>
        </is>
      </c>
      <c r="G95" t="inlineStr">
        <is>
          <t>BĐS Khu Công Nghiệp</t>
        </is>
      </c>
      <c r="H95" t="n">
        <v>26</v>
      </c>
      <c r="I95" t="n">
        <v>1689.84</v>
      </c>
      <c r="J95" t="n">
        <v>69.23999999999999</v>
      </c>
      <c r="K95" t="n">
        <v>2.99</v>
      </c>
      <c r="L95" t="n">
        <v>27.91</v>
      </c>
      <c r="M95" t="n">
        <v>25.13</v>
      </c>
      <c r="N95" t="n">
        <v>25.95</v>
      </c>
      <c r="O95" t="n">
        <v>1689.62</v>
      </c>
      <c r="P95" t="n">
        <v>1</v>
      </c>
      <c r="Q95" t="n">
        <v>26</v>
      </c>
      <c r="R95" t="n">
        <v>25.65</v>
      </c>
      <c r="S95" t="inlineStr"/>
      <c r="T95" t="inlineStr"/>
      <c r="U95" t="inlineStr"/>
      <c r="V95" t="inlineStr"/>
      <c r="W95" t="inlineStr"/>
      <c r="X95" t="inlineStr">
        <is>
          <t>⏳ Chờ hàng về (T+1)</t>
        </is>
      </c>
      <c r="Y95">
        <f>IF(ISNUMBER(S95), ((S95-H95)/H95)-0.004, "")</f>
        <v/>
      </c>
      <c r="Z95">
        <f>IF(ISNUMBER(T95), ((T95-H95)/H95)-0.004, "")</f>
        <v/>
      </c>
      <c r="AA95">
        <f>IF(ISNUMBER(W95), ((W95-H95)/H95)-0.004, IF(P95&gt;0, ((N95-H95)/H95)-0.004, 0))</f>
        <v/>
      </c>
      <c r="AB95">
        <f>IF(AND(ISNUMBER(I95), I95&gt;0, ISNUMBER(O95), O95&gt;0), AA95-((O95-I95)/I95), AA95)</f>
        <v/>
      </c>
      <c r="AC95">
        <f>IF(ISNUMBER(Q95), (Q95-H95)/H95, 0)</f>
        <v/>
      </c>
      <c r="AD95">
        <f>IF(ISNUMBER(R95), (R95-H95)/H95, 0)</f>
        <v/>
      </c>
      <c r="AE95">
        <f>IF(ISNUMBER(Y95), IF(Y95&gt;0, "THẮNG", "THUA"), "CHỜ T+3")</f>
        <v/>
      </c>
      <c r="AF95">
        <f>IF(AND(P95=0, N95=H95, NOT(ISNUMBER(W95))), "ĐANG CHỜ", IF(AA95&gt;0, "THẮNG", "THUA"))</f>
        <v/>
      </c>
      <c r="AG95" t="inlineStr">
        <is>
          <t>https://quickchart.io/chart/render/zf-ff63ad60-6afe-4aff-8b70-74e053bde4c2</t>
        </is>
      </c>
      <c r="AH95">
        <f>IF(AG95&lt;&gt;"", IMAGE(AG95, 1), "Chưa có ảnh")</f>
        <v/>
      </c>
    </row>
    <row r="96" ht="95" customHeight="1">
      <c r="A96" t="inlineStr">
        <is>
          <t>2026-10-19</t>
        </is>
      </c>
      <c r="B96" t="inlineStr">
        <is>
          <t>ALGO_29</t>
        </is>
      </c>
      <c r="C96" t="inlineStr">
        <is>
          <t>🧭 BỘ 29: ĐỒNG THUẬN ĐA KHUNG 1D-1W-1M-3M (MTF SYNERGY)</t>
        </is>
      </c>
      <c r="D96" t="inlineStr">
        <is>
          <t>#1</t>
        </is>
      </c>
      <c r="E96" t="inlineStr">
        <is>
          <t>DCL</t>
        </is>
      </c>
      <c r="F96" t="inlineStr">
        <is>
          <t>HOSE</t>
        </is>
      </c>
      <c r="G96" t="inlineStr">
        <is>
          <t>Y tế &amp; Dược phẩm</t>
        </is>
      </c>
      <c r="H96" t="n">
        <v>52</v>
      </c>
      <c r="I96" t="n">
        <v>1689.84</v>
      </c>
      <c r="J96" t="n">
        <v>85.17</v>
      </c>
      <c r="K96" t="n">
        <v>1.03</v>
      </c>
      <c r="L96" t="n">
        <v>59.44</v>
      </c>
      <c r="M96" t="n">
        <v>48.62</v>
      </c>
      <c r="N96" t="n">
        <v>52</v>
      </c>
      <c r="O96" t="n">
        <v>1689.62</v>
      </c>
      <c r="P96" t="n">
        <v>1</v>
      </c>
      <c r="Q96" t="n">
        <v>53</v>
      </c>
      <c r="R96" t="n">
        <v>50</v>
      </c>
      <c r="S96" t="inlineStr"/>
      <c r="T96" t="inlineStr"/>
      <c r="U96" t="inlineStr"/>
      <c r="V96" t="inlineStr"/>
      <c r="W96" t="inlineStr"/>
      <c r="X96" t="inlineStr">
        <is>
          <t>⏳ Chờ hàng về (T+1)</t>
        </is>
      </c>
      <c r="Y96">
        <f>IF(ISNUMBER(S96), ((S96-H96)/H96)-0.004, "")</f>
        <v/>
      </c>
      <c r="Z96">
        <f>IF(ISNUMBER(T96), ((T96-H96)/H96)-0.004, "")</f>
        <v/>
      </c>
      <c r="AA96">
        <f>IF(ISNUMBER(W96), ((W96-H96)/H96)-0.004, IF(P96&gt;0, ((N96-H96)/H96)-0.004, 0))</f>
        <v/>
      </c>
      <c r="AB96">
        <f>IF(AND(ISNUMBER(I96), I96&gt;0, ISNUMBER(O96), O96&gt;0), AA96-((O96-I96)/I96), AA96)</f>
        <v/>
      </c>
      <c r="AC96">
        <f>IF(ISNUMBER(Q96), (Q96-H96)/H96, 0)</f>
        <v/>
      </c>
      <c r="AD96">
        <f>IF(ISNUMBER(R96), (R96-H96)/H96, 0)</f>
        <v/>
      </c>
      <c r="AE96">
        <f>IF(ISNUMBER(Y96), IF(Y96&gt;0, "THẮNG", "THUA"), "CHỜ T+3")</f>
        <v/>
      </c>
      <c r="AF96">
        <f>IF(AND(P96=0, N96=H96, NOT(ISNUMBER(W96))), "ĐANG CHỜ", IF(AA96&gt;0, "THẮNG", "THUA"))</f>
        <v/>
      </c>
      <c r="AG96" t="inlineStr">
        <is>
          <t>https://quickchart.io/chart/render/zf-cad8b726-7ff3-45d5-9d40-5e1066fe3f6e</t>
        </is>
      </c>
      <c r="AH96">
        <f>IF(AG96&lt;&gt;"", IMAGE(AG96, 1), "Chưa có ảnh")</f>
        <v/>
      </c>
    </row>
    <row r="97" ht="95" customHeight="1">
      <c r="A97" t="inlineStr">
        <is>
          <t>2026-10-19</t>
        </is>
      </c>
      <c r="B97" t="inlineStr">
        <is>
          <t>ALGO_29</t>
        </is>
      </c>
      <c r="C97" t="inlineStr">
        <is>
          <t>🧭 BỘ 29: ĐỒNG THUẬN ĐA KHUNG 1D-1W-1M-3M (MTF SYNERGY)</t>
        </is>
      </c>
      <c r="D97" t="inlineStr">
        <is>
          <t>#2</t>
        </is>
      </c>
      <c r="E97" t="inlineStr">
        <is>
          <t>AAS</t>
        </is>
      </c>
      <c r="F97" t="inlineStr">
        <is>
          <t>UPCOM</t>
        </is>
      </c>
      <c r="G97" t="inlineStr">
        <is>
          <t>Chứng khoán</t>
        </is>
      </c>
      <c r="H97" t="n">
        <v>10.3</v>
      </c>
      <c r="I97" t="n">
        <v>1689.84</v>
      </c>
      <c r="J97" t="n">
        <v>63.17</v>
      </c>
      <c r="K97" t="n">
        <v>4.51</v>
      </c>
      <c r="L97" t="n">
        <v>11.68</v>
      </c>
      <c r="M97" t="n">
        <v>9.67</v>
      </c>
      <c r="N97" t="n">
        <v>10.2</v>
      </c>
      <c r="O97" t="n">
        <v>1689.62</v>
      </c>
      <c r="P97" t="n">
        <v>1</v>
      </c>
      <c r="Q97" t="n">
        <v>10.4</v>
      </c>
      <c r="R97" t="n">
        <v>10.1</v>
      </c>
      <c r="S97" t="inlineStr"/>
      <c r="T97" t="inlineStr"/>
      <c r="U97" t="inlineStr"/>
      <c r="V97" t="inlineStr"/>
      <c r="W97" t="inlineStr"/>
      <c r="X97" t="inlineStr">
        <is>
          <t>⏳ Chờ hàng về (T+1)</t>
        </is>
      </c>
      <c r="Y97">
        <f>IF(ISNUMBER(S97), ((S97-H97)/H97)-0.004, "")</f>
        <v/>
      </c>
      <c r="Z97">
        <f>IF(ISNUMBER(T97), ((T97-H97)/H97)-0.004, "")</f>
        <v/>
      </c>
      <c r="AA97">
        <f>IF(ISNUMBER(W97), ((W97-H97)/H97)-0.004, IF(P97&gt;0, ((N97-H97)/H97)-0.004, 0))</f>
        <v/>
      </c>
      <c r="AB97">
        <f>IF(AND(ISNUMBER(I97), I97&gt;0, ISNUMBER(O97), O97&gt;0), AA97-((O97-I97)/I97), AA97)</f>
        <v/>
      </c>
      <c r="AC97">
        <f>IF(ISNUMBER(Q97), (Q97-H97)/H97, 0)</f>
        <v/>
      </c>
      <c r="AD97">
        <f>IF(ISNUMBER(R97), (R97-H97)/H97, 0)</f>
        <v/>
      </c>
      <c r="AE97">
        <f>IF(ISNUMBER(Y97), IF(Y97&gt;0, "THẮNG", "THUA"), "CHỜ T+3")</f>
        <v/>
      </c>
      <c r="AF97">
        <f>IF(AND(P97=0, N97=H97, NOT(ISNUMBER(W97))), "ĐANG CHỜ", IF(AA97&gt;0, "THẮNG", "THUA"))</f>
        <v/>
      </c>
      <c r="AG97" t="inlineStr">
        <is>
          <t>https://quickchart.io/chart/render/zf-e9beffbf-0bfc-4750-ae0e-197caf15de04</t>
        </is>
      </c>
      <c r="AH97">
        <f>IF(AG97&lt;&gt;"", IMAGE(AG97, 1), "Chưa có ảnh")</f>
        <v/>
      </c>
    </row>
    <row r="98" ht="95" customHeight="1">
      <c r="A98" t="inlineStr">
        <is>
          <t>2026-10-19</t>
        </is>
      </c>
      <c r="B98" t="inlineStr">
        <is>
          <t>ALGO_29</t>
        </is>
      </c>
      <c r="C98" t="inlineStr">
        <is>
          <t>🧭 BỘ 29: ĐỒNG THUẬN ĐA KHUNG 1D-1W-1M-3M (MTF SYNERGY)</t>
        </is>
      </c>
      <c r="D98" t="inlineStr">
        <is>
          <t>#3</t>
        </is>
      </c>
      <c r="E98" t="inlineStr">
        <is>
          <t>SCL</t>
        </is>
      </c>
      <c r="F98" t="inlineStr">
        <is>
          <t>UPCOM</t>
        </is>
      </c>
      <c r="G98" t="inlineStr">
        <is>
          <t>Khai khoáng &amp; VLXD</t>
        </is>
      </c>
      <c r="H98" t="n">
        <v>30.3</v>
      </c>
      <c r="I98" t="n">
        <v>1689.84</v>
      </c>
      <c r="J98" t="n">
        <v>58.31</v>
      </c>
      <c r="K98" t="n">
        <v>2.33</v>
      </c>
      <c r="L98" t="n">
        <v>34.54</v>
      </c>
      <c r="M98" t="n">
        <v>28.37</v>
      </c>
      <c r="N98" t="n">
        <v>30.3</v>
      </c>
      <c r="O98" t="n">
        <v>1689.62</v>
      </c>
      <c r="P98" t="n">
        <v>1</v>
      </c>
      <c r="Q98" t="n">
        <v>31</v>
      </c>
      <c r="R98" t="n">
        <v>29.8</v>
      </c>
      <c r="S98" t="inlineStr"/>
      <c r="T98" t="inlineStr"/>
      <c r="U98" t="inlineStr"/>
      <c r="V98" t="inlineStr"/>
      <c r="W98" t="inlineStr"/>
      <c r="X98" t="inlineStr">
        <is>
          <t>⏳ Chờ hàng về (T+1)</t>
        </is>
      </c>
      <c r="Y98">
        <f>IF(ISNUMBER(S98), ((S98-H98)/H98)-0.004, "")</f>
        <v/>
      </c>
      <c r="Z98">
        <f>IF(ISNUMBER(T98), ((T98-H98)/H98)-0.004, "")</f>
        <v/>
      </c>
      <c r="AA98">
        <f>IF(ISNUMBER(W98), ((W98-H98)/H98)-0.004, IF(P98&gt;0, ((N98-H98)/H98)-0.004, 0))</f>
        <v/>
      </c>
      <c r="AB98">
        <f>IF(AND(ISNUMBER(I98), I98&gt;0, ISNUMBER(O98), O98&gt;0), AA98-((O98-I98)/I98), AA98)</f>
        <v/>
      </c>
      <c r="AC98">
        <f>IF(ISNUMBER(Q98), (Q98-H98)/H98, 0)</f>
        <v/>
      </c>
      <c r="AD98">
        <f>IF(ISNUMBER(R98), (R98-H98)/H98, 0)</f>
        <v/>
      </c>
      <c r="AE98">
        <f>IF(ISNUMBER(Y98), IF(Y98&gt;0, "THẮNG", "THUA"), "CHỜ T+3")</f>
        <v/>
      </c>
      <c r="AF98">
        <f>IF(AND(P98=0, N98=H98, NOT(ISNUMBER(W98))), "ĐANG CHỜ", IF(AA98&gt;0, "THẮNG", "THUA"))</f>
        <v/>
      </c>
      <c r="AG98" t="inlineStr">
        <is>
          <t>https://quickchart.io/chart/render/zf-72b8ff2b-b709-4b55-a7da-069818c441b0</t>
        </is>
      </c>
      <c r="AH98">
        <f>IF(AG98&lt;&gt;"", IMAGE(AG98, 1), "Chưa có ảnh")</f>
        <v/>
      </c>
    </row>
    <row r="99" ht="95" customHeight="1">
      <c r="A99" t="inlineStr">
        <is>
          <t>2026-10-19</t>
        </is>
      </c>
      <c r="B99" t="inlineStr">
        <is>
          <t>ALGO_29</t>
        </is>
      </c>
      <c r="C99" t="inlineStr">
        <is>
          <t>🧭 BỘ 29: ĐỒNG THUẬN ĐA KHUNG 1D-1W-1M-3M (MTF SYNERGY)</t>
        </is>
      </c>
      <c r="D99" t="inlineStr">
        <is>
          <t>#4</t>
        </is>
      </c>
      <c r="E99" t="inlineStr">
        <is>
          <t>VGC</t>
        </is>
      </c>
      <c r="F99" t="inlineStr">
        <is>
          <t>HOSE</t>
        </is>
      </c>
      <c r="G99" t="inlineStr">
        <is>
          <t>BĐS Khu Công Nghiệp</t>
        </is>
      </c>
      <c r="H99" t="n">
        <v>44.25</v>
      </c>
      <c r="I99" t="n">
        <v>1689.84</v>
      </c>
      <c r="J99" t="n">
        <v>34.6</v>
      </c>
      <c r="K99" t="n">
        <v>0.51</v>
      </c>
      <c r="L99" t="n">
        <v>49.4</v>
      </c>
      <c r="M99" t="n">
        <v>41.91</v>
      </c>
      <c r="N99" t="n">
        <v>44.1</v>
      </c>
      <c r="O99" t="n">
        <v>1689.62</v>
      </c>
      <c r="P99" t="n">
        <v>1</v>
      </c>
      <c r="Q99" t="n">
        <v>44.25</v>
      </c>
      <c r="R99" t="n">
        <v>43.15</v>
      </c>
      <c r="S99" t="inlineStr"/>
      <c r="T99" t="inlineStr"/>
      <c r="U99" t="inlineStr"/>
      <c r="V99" t="inlineStr"/>
      <c r="W99" t="inlineStr"/>
      <c r="X99" t="inlineStr">
        <is>
          <t>⏳ Chờ hàng về (T+1)</t>
        </is>
      </c>
      <c r="Y99">
        <f>IF(ISNUMBER(S99), ((S99-H99)/H99)-0.004, "")</f>
        <v/>
      </c>
      <c r="Z99">
        <f>IF(ISNUMBER(T99), ((T99-H99)/H99)-0.004, "")</f>
        <v/>
      </c>
      <c r="AA99">
        <f>IF(ISNUMBER(W99), ((W99-H99)/H99)-0.004, IF(P99&gt;0, ((N99-H99)/H99)-0.004, 0))</f>
        <v/>
      </c>
      <c r="AB99">
        <f>IF(AND(ISNUMBER(I99), I99&gt;0, ISNUMBER(O99), O99&gt;0), AA99-((O99-I99)/I99), AA99)</f>
        <v/>
      </c>
      <c r="AC99">
        <f>IF(ISNUMBER(Q99), (Q99-H99)/H99, 0)</f>
        <v/>
      </c>
      <c r="AD99">
        <f>IF(ISNUMBER(R99), (R99-H99)/H99, 0)</f>
        <v/>
      </c>
      <c r="AE99">
        <f>IF(ISNUMBER(Y99), IF(Y99&gt;0, "THẮNG", "THUA"), "CHỜ T+3")</f>
        <v/>
      </c>
      <c r="AF99">
        <f>IF(AND(P99=0, N99=H99, NOT(ISNUMBER(W99))), "ĐANG CHỜ", IF(AA99&gt;0, "THẮNG", "THUA"))</f>
        <v/>
      </c>
      <c r="AG99" t="inlineStr">
        <is>
          <t>https://quickchart.io/chart/render/zf-f7e5b0ef-965a-4aa8-b1ed-884029f50523</t>
        </is>
      </c>
      <c r="AH99">
        <f>IF(AG99&lt;&gt;"", IMAGE(AG99, 1), "Chưa có ảnh")</f>
        <v/>
      </c>
    </row>
    <row r="100" ht="95" customHeight="1">
      <c r="A100" t="inlineStr">
        <is>
          <t>2026-10-19</t>
        </is>
      </c>
      <c r="B100" t="inlineStr">
        <is>
          <t>ALGO_29</t>
        </is>
      </c>
      <c r="C100" t="inlineStr">
        <is>
          <t>🧭 BỘ 29: ĐỒNG THUẬN ĐA KHUNG 1D-1W-1M-3M (MTF SYNERGY)</t>
        </is>
      </c>
      <c r="D100" t="inlineStr">
        <is>
          <t>#5</t>
        </is>
      </c>
      <c r="E100" t="inlineStr">
        <is>
          <t>TLG</t>
        </is>
      </c>
      <c r="F100" t="inlineStr">
        <is>
          <t>HOSE</t>
        </is>
      </c>
      <c r="G100" t="inlineStr">
        <is>
          <t>Hàng tiêu dùng</t>
        </is>
      </c>
      <c r="H100" t="n">
        <v>55.7</v>
      </c>
      <c r="I100" t="n">
        <v>1689.84</v>
      </c>
      <c r="J100" t="n">
        <v>31.07</v>
      </c>
      <c r="K100" t="n">
        <v>0.85</v>
      </c>
      <c r="L100" t="n">
        <v>60.68</v>
      </c>
      <c r="M100" t="n">
        <v>53.43</v>
      </c>
      <c r="N100" t="n">
        <v>57</v>
      </c>
      <c r="O100" t="n">
        <v>1689.62</v>
      </c>
      <c r="P100" t="n">
        <v>1</v>
      </c>
      <c r="Q100" t="n">
        <v>57</v>
      </c>
      <c r="R100" t="n">
        <v>54.7</v>
      </c>
      <c r="S100" t="inlineStr"/>
      <c r="T100" t="inlineStr"/>
      <c r="U100" t="inlineStr"/>
      <c r="V100" t="inlineStr"/>
      <c r="W100" t="inlineStr"/>
      <c r="X100" t="inlineStr">
        <is>
          <t>⏳ Chờ hàng về (T+1)</t>
        </is>
      </c>
      <c r="Y100">
        <f>IF(ISNUMBER(S100), ((S100-H100)/H100)-0.004, "")</f>
        <v/>
      </c>
      <c r="Z100">
        <f>IF(ISNUMBER(T100), ((T100-H100)/H100)-0.004, "")</f>
        <v/>
      </c>
      <c r="AA100">
        <f>IF(ISNUMBER(W100), ((W100-H100)/H100)-0.004, IF(P100&gt;0, ((N100-H100)/H100)-0.004, 0))</f>
        <v/>
      </c>
      <c r="AB100">
        <f>IF(AND(ISNUMBER(I100), I100&gt;0, ISNUMBER(O100), O100&gt;0), AA100-((O100-I100)/I100), AA100)</f>
        <v/>
      </c>
      <c r="AC100">
        <f>IF(ISNUMBER(Q100), (Q100-H100)/H100, 0)</f>
        <v/>
      </c>
      <c r="AD100">
        <f>IF(ISNUMBER(R100), (R100-H100)/H100, 0)</f>
        <v/>
      </c>
      <c r="AE100">
        <f>IF(ISNUMBER(Y100), IF(Y100&gt;0, "THẮNG", "THUA"), "CHỜ T+3")</f>
        <v/>
      </c>
      <c r="AF100">
        <f>IF(AND(P100=0, N100=H100, NOT(ISNUMBER(W100))), "ĐANG CHỜ", IF(AA100&gt;0, "THẮNG", "THUA"))</f>
        <v/>
      </c>
      <c r="AG100" t="inlineStr">
        <is>
          <t>https://quickchart.io/chart/render/zf-a6459fd5-a6d0-48d8-921a-b21a2a492420</t>
        </is>
      </c>
      <c r="AH100">
        <f>IF(AG100&lt;&gt;"", IMAGE(AG100, 1), "Chưa có ảnh")</f>
        <v/>
      </c>
    </row>
    <row r="101" ht="95" customHeight="1">
      <c r="A101" t="inlineStr">
        <is>
          <t>2026-10-19</t>
        </is>
      </c>
      <c r="B101" t="inlineStr">
        <is>
          <t>ALGO_30</t>
        </is>
      </c>
      <c r="C101" t="inlineStr">
        <is>
          <t>🌟 BỘ 30: ĐIỂM HỘI TỤ SIÊU ĐẲNG ĐA THUẬT TOÁN (MASTER CONFLUENCE)</t>
        </is>
      </c>
      <c r="D101" t="inlineStr">
        <is>
          <t>#1</t>
        </is>
      </c>
      <c r="E101" t="inlineStr">
        <is>
          <t>VLB</t>
        </is>
      </c>
      <c r="F101" t="inlineStr">
        <is>
          <t>UPCOM</t>
        </is>
      </c>
      <c r="G101" t="inlineStr">
        <is>
          <t>Khai khoáng &amp; VLXD</t>
        </is>
      </c>
      <c r="H101" t="n">
        <v>49.4</v>
      </c>
      <c r="I101" t="n">
        <v>1689.84</v>
      </c>
      <c r="J101" t="n">
        <v>174.2</v>
      </c>
      <c r="K101" t="n">
        <v>8.51</v>
      </c>
      <c r="L101" t="n">
        <v>52.92</v>
      </c>
      <c r="M101" t="n">
        <v>47.8</v>
      </c>
      <c r="N101" t="n">
        <v>49.3</v>
      </c>
      <c r="O101" t="n">
        <v>1689.62</v>
      </c>
      <c r="P101" t="n">
        <v>1</v>
      </c>
      <c r="Q101" t="n">
        <v>49.8</v>
      </c>
      <c r="R101" t="n">
        <v>47.8</v>
      </c>
      <c r="S101" t="inlineStr"/>
      <c r="T101" t="inlineStr"/>
      <c r="U101" t="inlineStr"/>
      <c r="V101" t="inlineStr"/>
      <c r="W101" t="inlineStr"/>
      <c r="X101" t="inlineStr">
        <is>
          <t>⏳ Chờ hàng về (T+1)</t>
        </is>
      </c>
      <c r="Y101">
        <f>IF(ISNUMBER(S101), ((S101-H101)/H101)-0.004, "")</f>
        <v/>
      </c>
      <c r="Z101">
        <f>IF(ISNUMBER(T101), ((T101-H101)/H101)-0.004, "")</f>
        <v/>
      </c>
      <c r="AA101">
        <f>IF(ISNUMBER(W101), ((W101-H101)/H101)-0.004, IF(P101&gt;0, ((N101-H101)/H101)-0.004, 0))</f>
        <v/>
      </c>
      <c r="AB101">
        <f>IF(AND(ISNUMBER(I101), I101&gt;0, ISNUMBER(O101), O101&gt;0), AA101-((O101-I101)/I101), AA101)</f>
        <v/>
      </c>
      <c r="AC101">
        <f>IF(ISNUMBER(Q101), (Q101-H101)/H101, 0)</f>
        <v/>
      </c>
      <c r="AD101">
        <f>IF(ISNUMBER(R101), (R101-H101)/H101, 0)</f>
        <v/>
      </c>
      <c r="AE101">
        <f>IF(ISNUMBER(Y101), IF(Y101&gt;0, "THẮNG", "THUA"), "CHỜ T+3")</f>
        <v/>
      </c>
      <c r="AF101">
        <f>IF(AND(P101=0, N101=H101, NOT(ISNUMBER(W101))), "ĐANG CHỜ", IF(AA101&gt;0, "THẮNG", "THUA"))</f>
        <v/>
      </c>
      <c r="AG101" t="inlineStr">
        <is>
          <t>https://quickchart.io/chart/render/zf-71f1a2c5-d194-4c34-b775-0ddbe74410d9</t>
        </is>
      </c>
      <c r="AH101">
        <f>IF(AG101&lt;&gt;"", IMAGE(AG101, 1), "Chưa có ảnh")</f>
        <v/>
      </c>
    </row>
    <row r="102" ht="95" customHeight="1">
      <c r="A102" t="inlineStr">
        <is>
          <t>2026-10-19</t>
        </is>
      </c>
      <c r="B102" t="inlineStr">
        <is>
          <t>ALGO_30</t>
        </is>
      </c>
      <c r="C102" t="inlineStr">
        <is>
          <t>🌟 BỘ 30: ĐIỂM HỘI TỤ SIÊU ĐẲNG ĐA THUẬT TOÁN (MASTER CONFLUENCE)</t>
        </is>
      </c>
      <c r="D102" t="inlineStr">
        <is>
          <t>#2</t>
        </is>
      </c>
      <c r="E102" t="inlineStr">
        <is>
          <t>PCB</t>
        </is>
      </c>
      <c r="F102" t="inlineStr">
        <is>
          <t>UPCOM</t>
        </is>
      </c>
      <c r="G102" t="inlineStr">
        <is>
          <t>Ngân hàng</t>
        </is>
      </c>
      <c r="H102" t="n">
        <v>9.5</v>
      </c>
      <c r="I102" t="n">
        <v>1689.84</v>
      </c>
      <c r="J102" t="n">
        <v>113.93</v>
      </c>
      <c r="K102" t="n">
        <v>2.33</v>
      </c>
      <c r="L102" t="n">
        <v>10.86</v>
      </c>
      <c r="M102" t="n">
        <v>8.880000000000001</v>
      </c>
      <c r="N102" t="n">
        <v>9.4</v>
      </c>
      <c r="O102" t="n">
        <v>1689.62</v>
      </c>
      <c r="P102" t="n">
        <v>1</v>
      </c>
      <c r="Q102" t="n">
        <v>9.699999999999999</v>
      </c>
      <c r="R102" t="n">
        <v>9</v>
      </c>
      <c r="S102" t="inlineStr"/>
      <c r="T102" t="inlineStr"/>
      <c r="U102" t="inlineStr"/>
      <c r="V102" t="inlineStr"/>
      <c r="W102" t="inlineStr"/>
      <c r="X102" t="inlineStr">
        <is>
          <t>⏳ Chờ hàng về (T+1)</t>
        </is>
      </c>
      <c r="Y102">
        <f>IF(ISNUMBER(S102), ((S102-H102)/H102)-0.004, "")</f>
        <v/>
      </c>
      <c r="Z102">
        <f>IF(ISNUMBER(T102), ((T102-H102)/H102)-0.004, "")</f>
        <v/>
      </c>
      <c r="AA102">
        <f>IF(ISNUMBER(W102), ((W102-H102)/H102)-0.004, IF(P102&gt;0, ((N102-H102)/H102)-0.004, 0))</f>
        <v/>
      </c>
      <c r="AB102">
        <f>IF(AND(ISNUMBER(I102), I102&gt;0, ISNUMBER(O102), O102&gt;0), AA102-((O102-I102)/I102), AA102)</f>
        <v/>
      </c>
      <c r="AC102">
        <f>IF(ISNUMBER(Q102), (Q102-H102)/H102, 0)</f>
        <v/>
      </c>
      <c r="AD102">
        <f>IF(ISNUMBER(R102), (R102-H102)/H102, 0)</f>
        <v/>
      </c>
      <c r="AE102">
        <f>IF(ISNUMBER(Y102), IF(Y102&gt;0, "THẮNG", "THUA"), "CHỜ T+3")</f>
        <v/>
      </c>
      <c r="AF102">
        <f>IF(AND(P102=0, N102=H102, NOT(ISNUMBER(W102))), "ĐANG CHỜ", IF(AA102&gt;0, "THẮNG", "THUA"))</f>
        <v/>
      </c>
      <c r="AG102" t="inlineStr">
        <is>
          <t>https://quickchart.io/chart/render/zf-4cd6ac07-54c7-47d5-849f-3946e7c29e24</t>
        </is>
      </c>
      <c r="AH102">
        <f>IF(AG102&lt;&gt;"", IMAGE(AG102, 1), "Chưa có ảnh")</f>
        <v/>
      </c>
    </row>
    <row r="103" ht="95" customHeight="1">
      <c r="A103" t="inlineStr">
        <is>
          <t>2026-10-19</t>
        </is>
      </c>
      <c r="B103" t="inlineStr">
        <is>
          <t>ALGO_30</t>
        </is>
      </c>
      <c r="C103" t="inlineStr">
        <is>
          <t>🌟 BỘ 30: ĐIỂM HỘI TỤ SIÊU ĐẲNG ĐA THUẬT TOÁN (MASTER CONFLUENCE)</t>
        </is>
      </c>
      <c r="D103" t="inlineStr">
        <is>
          <t>#3</t>
        </is>
      </c>
      <c r="E103" t="inlineStr">
        <is>
          <t>SCL</t>
        </is>
      </c>
      <c r="F103" t="inlineStr">
        <is>
          <t>UPCOM</t>
        </is>
      </c>
      <c r="G103" t="inlineStr">
        <is>
          <t>Khai khoáng &amp; VLXD</t>
        </is>
      </c>
      <c r="H103" t="n">
        <v>30.3</v>
      </c>
      <c r="I103" t="n">
        <v>1689.84</v>
      </c>
      <c r="J103" t="n">
        <v>98.76000000000001</v>
      </c>
      <c r="K103" t="n">
        <v>2.33</v>
      </c>
      <c r="L103" t="n">
        <v>34.54</v>
      </c>
      <c r="M103" t="n">
        <v>28.37</v>
      </c>
      <c r="N103" t="n">
        <v>30.3</v>
      </c>
      <c r="O103" t="n">
        <v>1689.62</v>
      </c>
      <c r="P103" t="n">
        <v>1</v>
      </c>
      <c r="Q103" t="n">
        <v>31</v>
      </c>
      <c r="R103" t="n">
        <v>29.8</v>
      </c>
      <c r="S103" t="inlineStr"/>
      <c r="T103" t="inlineStr"/>
      <c r="U103" t="inlineStr"/>
      <c r="V103" t="inlineStr"/>
      <c r="W103" t="inlineStr"/>
      <c r="X103" t="inlineStr">
        <is>
          <t>⏳ Chờ hàng về (T+1)</t>
        </is>
      </c>
      <c r="Y103">
        <f>IF(ISNUMBER(S103), ((S103-H103)/H103)-0.004, "")</f>
        <v/>
      </c>
      <c r="Z103">
        <f>IF(ISNUMBER(T103), ((T103-H103)/H103)-0.004, "")</f>
        <v/>
      </c>
      <c r="AA103">
        <f>IF(ISNUMBER(W103), ((W103-H103)/H103)-0.004, IF(P103&gt;0, ((N103-H103)/H103)-0.004, 0))</f>
        <v/>
      </c>
      <c r="AB103">
        <f>IF(AND(ISNUMBER(I103), I103&gt;0, ISNUMBER(O103), O103&gt;0), AA103-((O103-I103)/I103), AA103)</f>
        <v/>
      </c>
      <c r="AC103">
        <f>IF(ISNUMBER(Q103), (Q103-H103)/H103, 0)</f>
        <v/>
      </c>
      <c r="AD103">
        <f>IF(ISNUMBER(R103), (R103-H103)/H103, 0)</f>
        <v/>
      </c>
      <c r="AE103">
        <f>IF(ISNUMBER(Y103), IF(Y103&gt;0, "THẮNG", "THUA"), "CHỜ T+3")</f>
        <v/>
      </c>
      <c r="AF103">
        <f>IF(AND(P103=0, N103=H103, NOT(ISNUMBER(W103))), "ĐANG CHỜ", IF(AA103&gt;0, "THẮNG", "THUA"))</f>
        <v/>
      </c>
      <c r="AG103" t="inlineStr">
        <is>
          <t>https://quickchart.io/chart/render/zf-72b8ff2b-b709-4b55-a7da-069818c441b0</t>
        </is>
      </c>
      <c r="AH103">
        <f>IF(AG103&lt;&gt;"", IMAGE(AG103, 1), "Chưa có ảnh")</f>
        <v/>
      </c>
    </row>
    <row r="104" ht="95" customHeight="1">
      <c r="A104" t="inlineStr">
        <is>
          <t>2026-10-19</t>
        </is>
      </c>
      <c r="B104" t="inlineStr">
        <is>
          <t>ALGO_30</t>
        </is>
      </c>
      <c r="C104" t="inlineStr">
        <is>
          <t>🌟 BỘ 30: ĐIỂM HỘI TỤ SIÊU ĐẲNG ĐA THUẬT TOÁN (MASTER CONFLUENCE)</t>
        </is>
      </c>
      <c r="D104" t="inlineStr">
        <is>
          <t>#4</t>
        </is>
      </c>
      <c r="E104" t="inlineStr">
        <is>
          <t>VEA</t>
        </is>
      </c>
      <c r="F104" t="inlineStr">
        <is>
          <t>UPCOM</t>
        </is>
      </c>
      <c r="G104" t="inlineStr">
        <is>
          <t>Sản xuất Công nghiệp</t>
        </is>
      </c>
      <c r="H104" t="n">
        <v>39</v>
      </c>
      <c r="I104" t="n">
        <v>1689.84</v>
      </c>
      <c r="J104" t="n">
        <v>90.58</v>
      </c>
      <c r="K104" t="n">
        <v>1.33</v>
      </c>
      <c r="L104" t="n">
        <v>41.78</v>
      </c>
      <c r="M104" t="n">
        <v>37.74</v>
      </c>
      <c r="N104" t="n">
        <v>39</v>
      </c>
      <c r="O104" t="n">
        <v>1689.62</v>
      </c>
      <c r="P104" t="n">
        <v>1</v>
      </c>
      <c r="Q104" t="n">
        <v>39.2</v>
      </c>
      <c r="R104" t="n">
        <v>38.4</v>
      </c>
      <c r="S104" t="inlineStr"/>
      <c r="T104" t="inlineStr"/>
      <c r="U104" t="inlineStr"/>
      <c r="V104" t="inlineStr"/>
      <c r="W104" t="inlineStr"/>
      <c r="X104" t="inlineStr">
        <is>
          <t>⏳ Chờ hàng về (T+1)</t>
        </is>
      </c>
      <c r="Y104">
        <f>IF(ISNUMBER(S104), ((S104-H104)/H104)-0.004, "")</f>
        <v/>
      </c>
      <c r="Z104">
        <f>IF(ISNUMBER(T104), ((T104-H104)/H104)-0.004, "")</f>
        <v/>
      </c>
      <c r="AA104">
        <f>IF(ISNUMBER(W104), ((W104-H104)/H104)-0.004, IF(P104&gt;0, ((N104-H104)/H104)-0.004, 0))</f>
        <v/>
      </c>
      <c r="AB104">
        <f>IF(AND(ISNUMBER(I104), I104&gt;0, ISNUMBER(O104), O104&gt;0), AA104-((O104-I104)/I104), AA104)</f>
        <v/>
      </c>
      <c r="AC104">
        <f>IF(ISNUMBER(Q104), (Q104-H104)/H104, 0)</f>
        <v/>
      </c>
      <c r="AD104">
        <f>IF(ISNUMBER(R104), (R104-H104)/H104, 0)</f>
        <v/>
      </c>
      <c r="AE104">
        <f>IF(ISNUMBER(Y104), IF(Y104&gt;0, "THẮNG", "THUA"), "CHỜ T+3")</f>
        <v/>
      </c>
      <c r="AF104">
        <f>IF(AND(P104=0, N104=H104, NOT(ISNUMBER(W104))), "ĐANG CHỜ", IF(AA104&gt;0, "THẮNG", "THUA"))</f>
        <v/>
      </c>
      <c r="AG104" t="inlineStr">
        <is>
          <t>https://quickchart.io/chart/render/zf-ac637193-68e4-4a47-b717-a25c3d9983b2</t>
        </is>
      </c>
      <c r="AH104">
        <f>IF(AG104&lt;&gt;"", IMAGE(AG104, 1), "Chưa có ảnh")</f>
        <v/>
      </c>
    </row>
    <row r="105" ht="95" customHeight="1">
      <c r="A105" t="inlineStr">
        <is>
          <t>2026-10-19</t>
        </is>
      </c>
      <c r="B105" t="inlineStr">
        <is>
          <t>ALGO_30</t>
        </is>
      </c>
      <c r="C105" t="inlineStr">
        <is>
          <t>🌟 BỘ 30: ĐIỂM HỘI TỤ SIÊU ĐẲNG ĐA THUẬT TOÁN (MASTER CONFLUENCE)</t>
        </is>
      </c>
      <c r="D105" t="inlineStr">
        <is>
          <t>#5</t>
        </is>
      </c>
      <c r="E105" t="inlineStr">
        <is>
          <t>AAS</t>
        </is>
      </c>
      <c r="F105" t="inlineStr">
        <is>
          <t>UPCOM</t>
        </is>
      </c>
      <c r="G105" t="inlineStr">
        <is>
          <t>Chứng khoán</t>
        </is>
      </c>
      <c r="H105" t="n">
        <v>10.3</v>
      </c>
      <c r="I105" t="n">
        <v>1689.84</v>
      </c>
      <c r="J105" t="n">
        <v>84.16</v>
      </c>
      <c r="K105" t="n">
        <v>4.51</v>
      </c>
      <c r="L105" t="n">
        <v>11.68</v>
      </c>
      <c r="M105" t="n">
        <v>9.67</v>
      </c>
      <c r="N105" t="n">
        <v>10.2</v>
      </c>
      <c r="O105" t="n">
        <v>1689.62</v>
      </c>
      <c r="P105" t="n">
        <v>1</v>
      </c>
      <c r="Q105" t="n">
        <v>10.4</v>
      </c>
      <c r="R105" t="n">
        <v>10.1</v>
      </c>
      <c r="S105" t="inlineStr"/>
      <c r="T105" t="inlineStr"/>
      <c r="U105" t="inlineStr"/>
      <c r="V105" t="inlineStr"/>
      <c r="W105" t="inlineStr"/>
      <c r="X105" t="inlineStr">
        <is>
          <t>⏳ Chờ hàng về (T+1)</t>
        </is>
      </c>
      <c r="Y105">
        <f>IF(ISNUMBER(S105), ((S105-H105)/H105)-0.004, "")</f>
        <v/>
      </c>
      <c r="Z105">
        <f>IF(ISNUMBER(T105), ((T105-H105)/H105)-0.004, "")</f>
        <v/>
      </c>
      <c r="AA105">
        <f>IF(ISNUMBER(W105), ((W105-H105)/H105)-0.004, IF(P105&gt;0, ((N105-H105)/H105)-0.004, 0))</f>
        <v/>
      </c>
      <c r="AB105">
        <f>IF(AND(ISNUMBER(I105), I105&gt;0, ISNUMBER(O105), O105&gt;0), AA105-((O105-I105)/I105), AA105)</f>
        <v/>
      </c>
      <c r="AC105">
        <f>IF(ISNUMBER(Q105), (Q105-H105)/H105, 0)</f>
        <v/>
      </c>
      <c r="AD105">
        <f>IF(ISNUMBER(R105), (R105-H105)/H105, 0)</f>
        <v/>
      </c>
      <c r="AE105">
        <f>IF(ISNUMBER(Y105), IF(Y105&gt;0, "THẮNG", "THUA"), "CHỜ T+3")</f>
        <v/>
      </c>
      <c r="AF105">
        <f>IF(AND(P105=0, N105=H105, NOT(ISNUMBER(W105))), "ĐANG CHỜ", IF(AA105&gt;0, "THẮNG", "THUA"))</f>
        <v/>
      </c>
      <c r="AG105" t="inlineStr">
        <is>
          <t>https://quickchart.io/chart/render/zf-e9beffbf-0bfc-4750-ae0e-197caf15de04</t>
        </is>
      </c>
      <c r="AH105">
        <f>IF(AG105&lt;&gt;"", IMAGE(AG105, 1), "Chưa có ảnh")</f>
        <v/>
      </c>
    </row>
    <row r="106" ht="95" customHeight="1">
      <c r="A106" t="inlineStr">
        <is>
          <t>2026-10-19</t>
        </is>
      </c>
      <c r="B106" t="inlineStr">
        <is>
          <t>ALGO_02</t>
        </is>
      </c>
      <c r="C106" t="inlineStr">
        <is>
          <t>🛡️ BỘ 02: GOM NỀN TÍCH LŨY SIẾT BIÊN ĐỘ VCP (SEPA ACCUMULATION)</t>
        </is>
      </c>
      <c r="D106" t="inlineStr">
        <is>
          <t>#2</t>
        </is>
      </c>
      <c r="E106" t="inlineStr">
        <is>
          <t>VIB</t>
        </is>
      </c>
      <c r="F106" t="inlineStr">
        <is>
          <t>HOSE</t>
        </is>
      </c>
      <c r="G106" t="inlineStr">
        <is>
          <t>Ngân hàng</t>
        </is>
      </c>
      <c r="H106" t="n">
        <v>13.75</v>
      </c>
      <c r="I106" t="n">
        <v>1689.84</v>
      </c>
      <c r="J106" t="n">
        <v>11.48</v>
      </c>
      <c r="K106" t="n">
        <v>1.1</v>
      </c>
      <c r="L106" t="n">
        <v>14.79</v>
      </c>
      <c r="M106" t="n">
        <v>13.28</v>
      </c>
      <c r="N106" t="n">
        <v>13.65</v>
      </c>
      <c r="O106" t="n">
        <v>1689.62</v>
      </c>
      <c r="P106" t="n">
        <v>1</v>
      </c>
      <c r="Q106" t="n">
        <v>13.95</v>
      </c>
      <c r="R106" t="n">
        <v>13.65</v>
      </c>
      <c r="S106" t="inlineStr"/>
      <c r="T106" t="inlineStr"/>
      <c r="U106" t="inlineStr"/>
      <c r="V106" t="inlineStr"/>
      <c r="W106" t="inlineStr"/>
      <c r="X106" t="inlineStr">
        <is>
          <t>⏳ Chờ hàng về (T+1)</t>
        </is>
      </c>
      <c r="Y106">
        <f>IF(ISNUMBER(S106), ((S106-H106)/H106)-0.004, "")</f>
        <v/>
      </c>
      <c r="Z106">
        <f>IF(ISNUMBER(T106), ((T106-H106)/H106)-0.004, "")</f>
        <v/>
      </c>
      <c r="AA106">
        <f>IF(ISNUMBER(W106), ((W106-H106)/H106)-0.004, IF(P106&gt;0, ((N106-H106)/H106)-0.004, 0))</f>
        <v/>
      </c>
      <c r="AB106">
        <f>IF(AND(ISNUMBER(I106), I106&gt;0, ISNUMBER(O106), O106&gt;0), AA106-((O106-I106)/I106), AA106)</f>
        <v/>
      </c>
      <c r="AC106">
        <f>IF(ISNUMBER(Q106), (Q106-H106)/H106, 0)</f>
        <v/>
      </c>
      <c r="AD106">
        <f>IF(ISNUMBER(R106), (R106-H106)/H106, 0)</f>
        <v/>
      </c>
      <c r="AE106">
        <f>IF(ISNUMBER(Y106), IF(Y106&gt;0, "THẮNG", "THUA"), "CHỜ T+3")</f>
        <v/>
      </c>
      <c r="AF106">
        <f>IF(AND(P106=0, N106=H106, NOT(ISNUMBER(W106))), "ĐANG CHỜ", IF(AA106&gt;0, "THẮNG", "THUA"))</f>
        <v/>
      </c>
      <c r="AG106" t="inlineStr">
        <is>
          <t>https://quickchart.io/chart?w=420&amp;h=230&amp;bkg=%230d1117&amp;c=%7B%22type%22%3A%22line%22%2C%22data%22%3A%7B%22labels%22%3A%5B%22T-23%22%2C%22T-22%22%2C%22T-21%22%2C%22T-20%22%2C%22T-19%22%2C%22T-18%22%2C%22T-17%22%2C%22T-16%22%2C%22T-15%22%2C%22T-14%22%2C%22T-13%22%2C%22T-12%22%2C%22T-11%22%2C%22T-10%22%2C%22T-9%22%2C%22T-8%22%2C%22T-7%22%2C%22T-6%22%2C%22T-5%22%2C%22T-4%22%2C%22T-3%22%2C%22T-2%22%2C%22T-1%22%2C%22T%2B0%22%5D%2C%22datasets%22%3A%5B%7B%22label%22%3A%22VIB%20%2813.75%29%22%2C%22data%22%3A%5B13.55%2C13.6%2C13.6%2C13.35%2C13.4%2C13.55%2C13.45%2C13.4%2C13.15%2C13.4%2C13.35%2C13.4%2C13.35%2C13.4%2C13.5%2C13.9%2C13.8%2C13.65%2C13.7%2C13.8%2C13.95%2C13.8%2C13.85%2C13.75%5D%2C%22borderColor%22%3A%22%2300e676%22%2C%22backgroundColor%22%3A%22rgba%280%2C230%2C118%2C0.15%29%22%2C%22fill%22%3Atrue%2C%22borderWidth%22%3A2%2C%22pointRadius%22%3A1%7D%2C%7B%22label%22%3A%22MA%22%2C%22data%22%3A%5B13.55%2C13.57%2C13.58%2C13.53%2C13.5%2C13.51%2C13.5%2C13.49%2C13.45%2C13.44%2C13.43%2C13.4%2C13.38%2C13.38%2C13.39%2C13.43%2C13.46%2C13.49%2C13.55%2C13.58%2C13.65%2C13.68%2C13.73%2C13.77%5D%2C%22borderColor%22%3A%22%23ffd600%22%2C%22borderWidth%22%3A1.5%2C%22pointRadius%22%3A0%2C%22fill%22%3Afalse%7D%2C%7B%22label%22%3A%22TP%20%2814.79%29%22%2C%22data%22%3A%5B14.79%2C14.79%2C14.79%2C14.79%2C14.79%2C14.79%2C14.79%2C14.79%2C14.79%2C14.79%2C14.79%2C14.79%2C14.79%2C14.79%2C14.79%2C14.79%2C14.79%2C14.79%2C14.79%2C14.79%2C14.79%2C14.79%2C14.79%2C14.79%5D%2C%22borderColor%22%3A%22%2300b0ff%22%2C%22borderDash%22%3A%5B4%2C4%5D%2C%22borderWidth%22%3A1%2C%22pointRadius%22%3A0%2C%22fill%22%3Afalse%7D%2C%7B%22label%22%3A%22SL%20%2813.28%29%22%2C%22data%22%3A%5B13.28%2C13.28%2C13.28%2C13.28%2C13.28%2C13.28%2C13.28%2C13.28%2C13.28%2C13.28%2C13.28%2C13.28%2C13.28%2C13.28%2C13.28%2C13.28%2C13.28%2C13.28%2C13.28%2C13.28%2C13.28%2C13.28%2C13.28%2C13.28%5D%2C%22borderColor%22%3A%22%23ff5252%22%2C%22borderDash%22%3A%5B4%2C4%5D%2C%22borderWidth%22%3A1%2C%22pointRadius%22%3A0%2C%22fill%22%3Afalse%7D%5D%7D%2C%22options%22%3A%7B%22legend%22%3A%7B%22labels%22%3A%7B%22fontColor%22%3A%22%23ffffff%22%2C%22fontSize%22%3A9%7D%7D%2C%22scales%22%3A%7B%22xAxes%22%3A%5B%7B%22ticks%22%3A%7B%22fontColor%22%3A%22%23aaaaaa%22%2C%22fontSize%22%3A8%7D%7D%5D%2C%22yAxes%22%3A%5B%7B%22ticks%22%3A%7B%22fontColor%22%3A%22%23ffffff%22%2C%22fontSize%22%3A9%7D%7D%5D%7D%7D%7D</t>
        </is>
      </c>
      <c r="AH106">
        <f>IF(AG106&lt;&gt;"", IMAGE(AG106, 1), "Chưa có ảnh")</f>
        <v/>
      </c>
    </row>
    <row r="107" ht="95" customHeight="1">
      <c r="A107" t="inlineStr">
        <is>
          <t>2026-10-19</t>
        </is>
      </c>
      <c r="B107" t="inlineStr">
        <is>
          <t>ALGO_04</t>
        </is>
      </c>
      <c r="C107" t="inlineStr">
        <is>
          <t>👑 BỘ 04: SIÊU CỔ PHIẾU KHÁNG BÃO &amp; ĐỈNH 52W (RS ALPHA LEADER)</t>
        </is>
      </c>
      <c r="D107" t="inlineStr">
        <is>
          <t>#2</t>
        </is>
      </c>
      <c r="E107" t="inlineStr">
        <is>
          <t>HDB</t>
        </is>
      </c>
      <c r="F107" t="inlineStr">
        <is>
          <t>HOSE</t>
        </is>
      </c>
      <c r="G107" t="inlineStr">
        <is>
          <t>Ngân hàng</t>
        </is>
      </c>
      <c r="H107" t="n">
        <v>22.75</v>
      </c>
      <c r="I107" t="n">
        <v>1689.84</v>
      </c>
      <c r="J107" t="n">
        <v>81.72</v>
      </c>
      <c r="K107" t="n">
        <v>0.44</v>
      </c>
      <c r="L107" t="n">
        <v>24.97</v>
      </c>
      <c r="M107" t="n">
        <v>21.74</v>
      </c>
      <c r="N107" t="n">
        <v>22.35</v>
      </c>
      <c r="O107" t="n">
        <v>1689.62</v>
      </c>
      <c r="P107" t="n">
        <v>1</v>
      </c>
      <c r="Q107" t="n">
        <v>22.85</v>
      </c>
      <c r="R107" t="n">
        <v>22.35</v>
      </c>
      <c r="S107" t="inlineStr"/>
      <c r="T107" t="inlineStr"/>
      <c r="U107" t="inlineStr"/>
      <c r="V107" t="inlineStr"/>
      <c r="W107" t="inlineStr"/>
      <c r="X107" t="inlineStr">
        <is>
          <t>⏳ Chờ hàng về (T+1)</t>
        </is>
      </c>
      <c r="Y107">
        <f>IF(ISNUMBER(S107), ((S107-H107)/H107)-0.004, "")</f>
        <v/>
      </c>
      <c r="Z107">
        <f>IF(ISNUMBER(T107), ((T107-H107)/H107)-0.004, "")</f>
        <v/>
      </c>
      <c r="AA107">
        <f>IF(ISNUMBER(W107), ((W107-H107)/H107)-0.004, IF(P107&gt;0, ((N107-H107)/H107)-0.004, 0))</f>
        <v/>
      </c>
      <c r="AB107">
        <f>IF(AND(ISNUMBER(I107), I107&gt;0, ISNUMBER(O107), O107&gt;0), AA107-((O107-I107)/I107), AA107)</f>
        <v/>
      </c>
      <c r="AC107">
        <f>IF(ISNUMBER(Q107), (Q107-H107)/H107, 0)</f>
        <v/>
      </c>
      <c r="AD107">
        <f>IF(ISNUMBER(R107), (R107-H107)/H107, 0)</f>
        <v/>
      </c>
      <c r="AE107">
        <f>IF(ISNUMBER(Y107), IF(Y107&gt;0, "THẮNG", "THUA"), "CHỜ T+3")</f>
        <v/>
      </c>
      <c r="AF107">
        <f>IF(AND(P107=0, N107=H107, NOT(ISNUMBER(W107))), "ĐANG CHỜ", IF(AA107&gt;0, "THẮNG", "THUA"))</f>
        <v/>
      </c>
      <c r="AG107" t="inlineStr">
        <is>
          <t>https://quickchart.io/chart/render/zf-8ffe463f-db47-4fda-ba61-998a489ab75a</t>
        </is>
      </c>
      <c r="AH107">
        <f>IF(AG107&lt;&gt;"", IMAGE(AG107, 1), "Chưa có ảnh")</f>
        <v/>
      </c>
    </row>
    <row r="108" ht="95" customHeight="1">
      <c r="A108" t="inlineStr">
        <is>
          <t>2026-10-19</t>
        </is>
      </c>
      <c r="B108" t="inlineStr">
        <is>
          <t>ALGO_04</t>
        </is>
      </c>
      <c r="C108" t="inlineStr">
        <is>
          <t>👑 BỘ 04: SIÊU CỔ PHIẾU KHÁNG BÃO &amp; ĐỈNH 52W (RS ALPHA LEADER)</t>
        </is>
      </c>
      <c r="D108" t="inlineStr">
        <is>
          <t>#3</t>
        </is>
      </c>
      <c r="E108" t="inlineStr">
        <is>
          <t>TCB</t>
        </is>
      </c>
      <c r="F108" t="inlineStr">
        <is>
          <t>HOSE</t>
        </is>
      </c>
      <c r="G108" t="inlineStr">
        <is>
          <t>Ngân hàng</t>
        </is>
      </c>
      <c r="H108" t="n">
        <v>33.25</v>
      </c>
      <c r="I108" t="n">
        <v>1689.84</v>
      </c>
      <c r="J108" t="n">
        <v>72.79000000000001</v>
      </c>
      <c r="K108" t="n">
        <v>0.93</v>
      </c>
      <c r="L108" t="n">
        <v>36.05</v>
      </c>
      <c r="M108" t="n">
        <v>31.98</v>
      </c>
      <c r="N108" t="n">
        <v>33.25</v>
      </c>
      <c r="O108" t="n">
        <v>1689.62</v>
      </c>
      <c r="P108" t="n">
        <v>1</v>
      </c>
      <c r="Q108" t="n">
        <v>33.5</v>
      </c>
      <c r="R108" t="n">
        <v>32.75</v>
      </c>
      <c r="S108" t="inlineStr"/>
      <c r="T108" t="inlineStr"/>
      <c r="U108" t="inlineStr"/>
      <c r="V108" t="inlineStr"/>
      <c r="W108" t="inlineStr"/>
      <c r="X108" t="inlineStr">
        <is>
          <t>⏳ Chờ hàng về (T+1)</t>
        </is>
      </c>
      <c r="Y108">
        <f>IF(ISNUMBER(S108), ((S108-H108)/H108)-0.004, "")</f>
        <v/>
      </c>
      <c r="Z108">
        <f>IF(ISNUMBER(T108), ((T108-H108)/H108)-0.004, "")</f>
        <v/>
      </c>
      <c r="AA108">
        <f>IF(ISNUMBER(W108), ((W108-H108)/H108)-0.004, IF(P108&gt;0, ((N108-H108)/H108)-0.004, 0))</f>
        <v/>
      </c>
      <c r="AB108">
        <f>IF(AND(ISNUMBER(I108), I108&gt;0, ISNUMBER(O108), O108&gt;0), AA108-((O108-I108)/I108), AA108)</f>
        <v/>
      </c>
      <c r="AC108">
        <f>IF(ISNUMBER(Q108), (Q108-H108)/H108, 0)</f>
        <v/>
      </c>
      <c r="AD108">
        <f>IF(ISNUMBER(R108), (R108-H108)/H108, 0)</f>
        <v/>
      </c>
      <c r="AE108">
        <f>IF(ISNUMBER(Y108), IF(Y108&gt;0, "THẮNG", "THUA"), "CHỜ T+3")</f>
        <v/>
      </c>
      <c r="AF108">
        <f>IF(AND(P108=0, N108=H108, NOT(ISNUMBER(W108))), "ĐANG CHỜ", IF(AA108&gt;0, "THẮNG", "THUA"))</f>
        <v/>
      </c>
      <c r="AG108" t="inlineStr">
        <is>
          <t>https://quickchart.io/chart/render/zf-11757050-0dd7-4828-918b-2895df5c09d6</t>
        </is>
      </c>
      <c r="AH108">
        <f>IF(AG108&lt;&gt;"", IMAGE(AG108, 1), "Chưa có ảnh")</f>
        <v/>
      </c>
    </row>
    <row r="109" ht="95" customHeight="1">
      <c r="A109" t="inlineStr">
        <is>
          <t>2026-10-19</t>
        </is>
      </c>
      <c r="B109" t="inlineStr">
        <is>
          <t>ALGO_12</t>
        </is>
      </c>
      <c r="C109" t="inlineStr">
        <is>
          <t>🏆 BỘ 12: MẪU HÌNH SIÊU CỔ PHIẾU SEPA (MINERVINI TREND TEMPLATE)</t>
        </is>
      </c>
      <c r="D109" t="inlineStr">
        <is>
          <t>#3</t>
        </is>
      </c>
      <c r="E109" t="inlineStr">
        <is>
          <t>HDB</t>
        </is>
      </c>
      <c r="F109" t="inlineStr">
        <is>
          <t>HOSE</t>
        </is>
      </c>
      <c r="G109" t="inlineStr">
        <is>
          <t>Ngân hàng</t>
        </is>
      </c>
      <c r="H109" t="n">
        <v>22.75</v>
      </c>
      <c r="I109" t="n">
        <v>1689.84</v>
      </c>
      <c r="J109" t="n">
        <v>91.95999999999999</v>
      </c>
      <c r="K109" t="n">
        <v>0.44</v>
      </c>
      <c r="L109" t="n">
        <v>24.97</v>
      </c>
      <c r="M109" t="n">
        <v>21.74</v>
      </c>
      <c r="N109" t="n">
        <v>22.35</v>
      </c>
      <c r="O109" t="n">
        <v>1689.62</v>
      </c>
      <c r="P109" t="n">
        <v>1</v>
      </c>
      <c r="Q109" t="n">
        <v>22.85</v>
      </c>
      <c r="R109" t="n">
        <v>22.35</v>
      </c>
      <c r="S109" t="inlineStr"/>
      <c r="T109" t="inlineStr"/>
      <c r="U109" t="inlineStr"/>
      <c r="V109" t="inlineStr"/>
      <c r="W109" t="inlineStr"/>
      <c r="X109" t="inlineStr">
        <is>
          <t>⏳ Chờ hàng về (T+1)</t>
        </is>
      </c>
      <c r="Y109">
        <f>IF(ISNUMBER(S109), ((S109-H109)/H109)-0.004, "")</f>
        <v/>
      </c>
      <c r="Z109">
        <f>IF(ISNUMBER(T109), ((T109-H109)/H109)-0.004, "")</f>
        <v/>
      </c>
      <c r="AA109">
        <f>IF(ISNUMBER(W109), ((W109-H109)/H109)-0.004, IF(P109&gt;0, ((N109-H109)/H109)-0.004, 0))</f>
        <v/>
      </c>
      <c r="AB109">
        <f>IF(AND(ISNUMBER(I109), I109&gt;0, ISNUMBER(O109), O109&gt;0), AA109-((O109-I109)/I109), AA109)</f>
        <v/>
      </c>
      <c r="AC109">
        <f>IF(ISNUMBER(Q109), (Q109-H109)/H109, 0)</f>
        <v/>
      </c>
      <c r="AD109">
        <f>IF(ISNUMBER(R109), (R109-H109)/H109, 0)</f>
        <v/>
      </c>
      <c r="AE109">
        <f>IF(ISNUMBER(Y109), IF(Y109&gt;0, "THẮNG", "THUA"), "CHỜ T+3")</f>
        <v/>
      </c>
      <c r="AF109">
        <f>IF(AND(P109=0, N109=H109, NOT(ISNUMBER(W109))), "ĐANG CHỜ", IF(AA109&gt;0, "THẮNG", "THUA"))</f>
        <v/>
      </c>
      <c r="AG109" t="inlineStr">
        <is>
          <t>https://quickchart.io/chart/render/zf-8ffe463f-db47-4fda-ba61-998a489ab75a</t>
        </is>
      </c>
      <c r="AH109">
        <f>IF(AG109&lt;&gt;"", IMAGE(AG109, 1), "Chưa có ảnh")</f>
        <v/>
      </c>
    </row>
    <row r="110" ht="95" customHeight="1">
      <c r="A110" t="inlineStr">
        <is>
          <t>2026-10-19</t>
        </is>
      </c>
      <c r="B110" t="inlineStr">
        <is>
          <t>ALGO_12</t>
        </is>
      </c>
      <c r="C110" t="inlineStr">
        <is>
          <t>🏆 BỘ 12: MẪU HÌNH SIÊU CỔ PHIẾU SEPA (MINERVINI TREND TEMPLATE)</t>
        </is>
      </c>
      <c r="D110" t="inlineStr">
        <is>
          <t>#4</t>
        </is>
      </c>
      <c r="E110" t="inlineStr">
        <is>
          <t>VPB</t>
        </is>
      </c>
      <c r="F110" t="inlineStr">
        <is>
          <t>HOSE</t>
        </is>
      </c>
      <c r="G110" t="inlineStr">
        <is>
          <t>Ngân hàng</t>
        </is>
      </c>
      <c r="H110" t="n">
        <v>24</v>
      </c>
      <c r="I110" t="n">
        <v>1689.84</v>
      </c>
      <c r="J110" t="n">
        <v>90.22</v>
      </c>
      <c r="K110" t="n">
        <v>1.87</v>
      </c>
      <c r="L110" t="n">
        <v>26.53</v>
      </c>
      <c r="M110" t="n">
        <v>22.85</v>
      </c>
      <c r="N110" t="n">
        <v>23.55</v>
      </c>
      <c r="O110" t="n">
        <v>1689.62</v>
      </c>
      <c r="P110" t="n">
        <v>1</v>
      </c>
      <c r="Q110" t="n">
        <v>24.8</v>
      </c>
      <c r="R110" t="n">
        <v>23.15</v>
      </c>
      <c r="S110" t="inlineStr"/>
      <c r="T110" t="inlineStr"/>
      <c r="U110" t="inlineStr"/>
      <c r="V110" t="inlineStr"/>
      <c r="W110" t="inlineStr"/>
      <c r="X110" t="inlineStr">
        <is>
          <t>⏳ Chờ hàng về (T+1)</t>
        </is>
      </c>
      <c r="Y110">
        <f>IF(ISNUMBER(S110), ((S110-H110)/H110)-0.004, "")</f>
        <v/>
      </c>
      <c r="Z110">
        <f>IF(ISNUMBER(T110), ((T110-H110)/H110)-0.004, "")</f>
        <v/>
      </c>
      <c r="AA110">
        <f>IF(ISNUMBER(W110), ((W110-H110)/H110)-0.004, IF(P110&gt;0, ((N110-H110)/H110)-0.004, 0))</f>
        <v/>
      </c>
      <c r="AB110">
        <f>IF(AND(ISNUMBER(I110), I110&gt;0, ISNUMBER(O110), O110&gt;0), AA110-((O110-I110)/I110), AA110)</f>
        <v/>
      </c>
      <c r="AC110">
        <f>IF(ISNUMBER(Q110), (Q110-H110)/H110, 0)</f>
        <v/>
      </c>
      <c r="AD110">
        <f>IF(ISNUMBER(R110), (R110-H110)/H110, 0)</f>
        <v/>
      </c>
      <c r="AE110">
        <f>IF(ISNUMBER(Y110), IF(Y110&gt;0, "THẮNG", "THUA"), "CHỜ T+3")</f>
        <v/>
      </c>
      <c r="AF110">
        <f>IF(AND(P110=0, N110=H110, NOT(ISNUMBER(W110))), "ĐANG CHỜ", IF(AA110&gt;0, "THẮNG", "THUA"))</f>
        <v/>
      </c>
      <c r="AG110" t="inlineStr">
        <is>
          <t>https://quickchart.io/chart?w=420&amp;h=230&amp;bkg=%230d1117&amp;c=%7B%22type%22%3A%22line%22%2C%22data%22%3A%7B%22labels%22%3A%5B%22T-23%22%2C%22T-22%22%2C%22T-21%22%2C%22T-20%22%2C%22T-19%22%2C%22T-18%22%2C%22T-17%22%2C%22T-16%22%2C%22T-15%22%2C%22T-14%22%2C%22T-13%22%2C%22T-12%22%2C%22T-11%22%2C%22T-10%22%2C%22T-9%22%2C%22T-8%22%2C%22T-7%22%2C%22T-6%22%2C%22T-5%22%2C%22T-4%22%2C%22T-3%22%2C%22T-2%22%2C%22T-1%22%2C%22T%2B0%22%5D%2C%22datasets%22%3A%5B%7B%22label%22%3A%22VPB%20%2824.0%29%22%2C%22data%22%3A%5B21.9%2C22.37%2C21.78%2C22.57%2C22.21%2C22.06%2C22.1%2C23.0%2C22.95%2C22.95%2C23.4%2C23.3%2C22.9%2C23.0%2C23.2%2C23.4%2C23.45%2C23.8%2C24.4%2C24.4%2C24.35%2C24.45%2C24.5%2C24.0%5D%2C%22borderColor%22%3A%22%2300e676%22%2C%22backgroundColor%22%3A%22rgba%280%2C230%2C118%2C0.15%29%22%2C%22fill%22%3Atrue%2C%22borderWidth%22%3A2%2C%22pointRadius%22%3A1%7D%2C%7B%22label%22%3A%22MA%22%2C%22data%22%3A%5B21.9%2C22.13%2C22.02%2C22.16%2C22.17%2C22.15%2C22.14%2C22.25%2C22.33%2C22.39%2C22.54%2C22.63%2C22.74%2C22.79%2C22.89%2C23.02%2C23.15%2C23.23%2C23.38%2C23.52%2C23.62%2C23.73%2C23.89%2C23.99%5D%2C%22borderColor%22%3A%22%23ffd600%22%2C%22borderWidth%22%3A1.5%2C%22pointRadius%22%3A0%2C%22fill%22%3Afalse%7D%2C%7B%22label%22%3A%22TP%20%2826.53%29%22%2C%22data%22%3A%5B26.53%2C26.53%2C26.53%2C26.53%2C26.53%2C26.53%2C26.53%2C26.53%2C26.53%2C26.53%2C26.53%2C26.53%2C26.53%2C26.53%2C26.53%2C26.53%2C26.53%2C26.53%2C26.53%2C26.53%2C26.53%2C26.53%2C26.53%2C26.53%5D%2C%22borderColor%22%3A%22%2300b0ff%22%2C%22borderDash%22%3A%5B4%2C4%5D%2C%22borderWidth%22%3A1%2C%22pointRadius%22%3A0%2C%22fill%22%3Afalse%7D%2C%7B%22label%22%3A%22SL%20%2822.85%29%22%2C%22data%22%3A%5B22.85%2C22.85%2C22.85%2C22.85%2C22.85%2C22.85%2C22.85%2C22.85%2C22.85%2C22.85%2C22.85%2C22.85%2C22.85%2C22.85%2C22.85%2C22.85%2C22.85%2C22.85%2C22.85%2C22.85%2C22.85%2C22.85%2C22.85%2C22.85%5D%2C%22borderColor%22%3A%22%23ff5252%22%2C%22borderDash%22%3A%5B4%2C4%5D%2C%22borderWidth%22%3A1%2C%22pointRadius%22%3A0%2C%22fill%22%3Afalse%7D%5D%7D%2C%22options%22%3A%7B%22legend%22%3A%7B%22labels%22%3A%7B%22fontColor%22%3A%22%23ffffff%22%2C%22fontSize%22%3A9%7D%7D%2C%22scales%22%3A%7B%22xAxes%22%3A%5B%7B%22ticks%22%3A%7B%22fontColor%22%3A%22%23aaaaaa%22%2C%22fontSize%22%3A8%7D%7D%5D%2C%22yAxes%22%3A%5B%7B%22ticks%22%3A%7B%22fontColor%22%3A%22%23ffffff%22%2C%22fontSize%22%3A9%7D%7D%5D%7D%7D%7D</t>
        </is>
      </c>
      <c r="AH110">
        <f>IF(AG110&lt;&gt;"", IMAGE(AG110, 1), "Chưa có ảnh")</f>
        <v/>
      </c>
    </row>
    <row r="111" ht="95" customHeight="1">
      <c r="A111" t="inlineStr">
        <is>
          <t>2026-10-19</t>
        </is>
      </c>
      <c r="B111" t="inlineStr">
        <is>
          <t>ALGO_27</t>
        </is>
      </c>
      <c r="C111" t="inlineStr">
        <is>
          <t>💰 BỘ 27: ĐỊNH GIÁ HỢP LÝ P/E &amp; ROE CAO HÚT TIỀN (GARP VALUE)</t>
        </is>
      </c>
      <c r="D111" t="inlineStr">
        <is>
          <t>#2</t>
        </is>
      </c>
      <c r="E111" t="inlineStr">
        <is>
          <t>VPB</t>
        </is>
      </c>
      <c r="F111" t="inlineStr">
        <is>
          <t>HOSE</t>
        </is>
      </c>
      <c r="G111" t="inlineStr">
        <is>
          <t>Ngân hàng</t>
        </is>
      </c>
      <c r="H111" t="n">
        <v>24</v>
      </c>
      <c r="I111" t="n">
        <v>1689.84</v>
      </c>
      <c r="J111" t="n">
        <v>67.06</v>
      </c>
      <c r="K111" t="n">
        <v>1.87</v>
      </c>
      <c r="L111" t="n">
        <v>26.53</v>
      </c>
      <c r="M111" t="n">
        <v>22.85</v>
      </c>
      <c r="N111" t="n">
        <v>23.55</v>
      </c>
      <c r="O111" t="n">
        <v>1689.62</v>
      </c>
      <c r="P111" t="n">
        <v>1</v>
      </c>
      <c r="Q111" t="n">
        <v>24.8</v>
      </c>
      <c r="R111" t="n">
        <v>23.15</v>
      </c>
      <c r="S111" t="inlineStr"/>
      <c r="T111" t="inlineStr"/>
      <c r="U111" t="inlineStr"/>
      <c r="V111" t="inlineStr"/>
      <c r="W111" t="inlineStr"/>
      <c r="X111" t="inlineStr">
        <is>
          <t>⏳ Chờ hàng về (T+1)</t>
        </is>
      </c>
      <c r="Y111">
        <f>IF(ISNUMBER(S111), ((S111-H111)/H111)-0.004, "")</f>
        <v/>
      </c>
      <c r="Z111">
        <f>IF(ISNUMBER(T111), ((T111-H111)/H111)-0.004, "")</f>
        <v/>
      </c>
      <c r="AA111">
        <f>IF(ISNUMBER(W111), ((W111-H111)/H111)-0.004, IF(P111&gt;0, ((N111-H111)/H111)-0.004, 0))</f>
        <v/>
      </c>
      <c r="AB111">
        <f>IF(AND(ISNUMBER(I111), I111&gt;0, ISNUMBER(O111), O111&gt;0), AA111-((O111-I111)/I111), AA111)</f>
        <v/>
      </c>
      <c r="AC111">
        <f>IF(ISNUMBER(Q111), (Q111-H111)/H111, 0)</f>
        <v/>
      </c>
      <c r="AD111">
        <f>IF(ISNUMBER(R111), (R111-H111)/H111, 0)</f>
        <v/>
      </c>
      <c r="AE111">
        <f>IF(ISNUMBER(Y111), IF(Y111&gt;0, "THẮNG", "THUA"), "CHỜ T+3")</f>
        <v/>
      </c>
      <c r="AF111">
        <f>IF(AND(P111=0, N111=H111, NOT(ISNUMBER(W111))), "ĐANG CHỜ", IF(AA111&gt;0, "THẮNG", "THUA"))</f>
        <v/>
      </c>
      <c r="AG111" t="inlineStr">
        <is>
          <t>https://quickchart.io/chart?w=420&amp;h=230&amp;bkg=%230d1117&amp;c=%7B%22type%22%3A%22line%22%2C%22data%22%3A%7B%22labels%22%3A%5B%22T-23%22%2C%22T-22%22%2C%22T-21%22%2C%22T-20%22%2C%22T-19%22%2C%22T-18%22%2C%22T-17%22%2C%22T-16%22%2C%22T-15%22%2C%22T-14%22%2C%22T-13%22%2C%22T-12%22%2C%22T-11%22%2C%22T-10%22%2C%22T-9%22%2C%22T-8%22%2C%22T-7%22%2C%22T-6%22%2C%22T-5%22%2C%22T-4%22%2C%22T-3%22%2C%22T-2%22%2C%22T-1%22%2C%22T%2B0%22%5D%2C%22datasets%22%3A%5B%7B%22label%22%3A%22VPB%20%2824.0%29%22%2C%22data%22%3A%5B21.9%2C22.37%2C21.78%2C22.57%2C22.21%2C22.06%2C22.1%2C23.0%2C22.95%2C22.95%2C23.4%2C23.3%2C22.9%2C23.0%2C23.2%2C23.4%2C23.45%2C23.8%2C24.4%2C24.4%2C24.35%2C24.45%2C24.5%2C24.0%5D%2C%22borderColor%22%3A%22%2300e676%22%2C%22backgroundColor%22%3A%22rgba%280%2C230%2C118%2C0.15%29%22%2C%22fill%22%3Atrue%2C%22borderWidth%22%3A2%2C%22pointRadius%22%3A1%7D%2C%7B%22label%22%3A%22MA%22%2C%22data%22%3A%5B21.9%2C22.13%2C22.02%2C22.16%2C22.17%2C22.15%2C22.14%2C22.25%2C22.33%2C22.39%2C22.54%2C22.63%2C22.74%2C22.79%2C22.89%2C23.02%2C23.15%2C23.23%2C23.38%2C23.52%2C23.62%2C23.73%2C23.89%2C23.99%5D%2C%22borderColor%22%3A%22%23ffd600%22%2C%22borderWidth%22%3A1.5%2C%22pointRadius%22%3A0%2C%22fill%22%3Afalse%7D%2C%7B%22label%22%3A%22TP%20%2826.53%29%22%2C%22data%22%3A%5B26.53%2C26.53%2C26.53%2C26.53%2C26.53%2C26.53%2C26.53%2C26.53%2C26.53%2C26.53%2C26.53%2C26.53%2C26.53%2C26.53%2C26.53%2C26.53%2C26.53%2C26.53%2C26.53%2C26.53%2C26.53%2C26.53%2C26.53%2C26.53%5D%2C%22borderColor%22%3A%22%2300b0ff%22%2C%22borderDash%22%3A%5B4%2C4%5D%2C%22borderWidth%22%3A1%2C%22pointRadius%22%3A0%2C%22fill%22%3Afalse%7D%2C%7B%22label%22%3A%22SL%20%2822.85%29%22%2C%22data%22%3A%5B22.85%2C22.85%2C22.85%2C22.85%2C22.85%2C22.85%2C22.85%2C22.85%2C22.85%2C22.85%2C22.85%2C22.85%2C22.85%2C22.85%2C22.85%2C22.85%2C22.85%2C22.85%2C22.85%2C22.85%2C22.85%2C22.85%2C22.85%2C22.85%5D%2C%22borderColor%22%3A%22%23ff5252%22%2C%22borderDash%22%3A%5B4%2C4%5D%2C%22borderWidth%22%3A1%2C%22pointRadius%22%3A0%2C%22fill%22%3Afalse%7D%5D%7D%2C%22options%22%3A%7B%22legend%22%3A%7B%22labels%22%3A%7B%22fontColor%22%3A%22%23ffffff%22%2C%22fontSize%22%3A9%7D%7D%2C%22scales%22%3A%7B%22xAxes%22%3A%5B%7B%22ticks%22%3A%7B%22fontColor%22%3A%22%23aaaaaa%22%2C%22fontSize%22%3A8%7D%7D%5D%2C%22yAxes%22%3A%5B%7B%22ticks%22%3A%7B%22fontColor%22%3A%22%23ffffff%22%2C%22fontSize%22%3A9%7D%7D%5D%7D%7D%7D</t>
        </is>
      </c>
      <c r="AH111">
        <f>IF(AG111&lt;&gt;"", IMAGE(AG111, 1), "Chưa có ảnh")</f>
        <v/>
      </c>
    </row>
    <row r="112" ht="95" customHeight="1">
      <c r="A112" t="inlineStr">
        <is>
          <t>2026-10-19</t>
        </is>
      </c>
      <c r="B112" t="inlineStr">
        <is>
          <t>ALGO_27</t>
        </is>
      </c>
      <c r="C112" t="inlineStr">
        <is>
          <t>💰 BỘ 27: ĐỊNH GIÁ HỢP LÝ P/E &amp; ROE CAO HÚT TIỀN (GARP VALUE)</t>
        </is>
      </c>
      <c r="D112" t="inlineStr">
        <is>
          <t>#3</t>
        </is>
      </c>
      <c r="E112" t="inlineStr">
        <is>
          <t>CTG</t>
        </is>
      </c>
      <c r="F112" t="inlineStr">
        <is>
          <t>HOSE</t>
        </is>
      </c>
      <c r="G112" t="inlineStr">
        <is>
          <t>Ngân hàng</t>
        </is>
      </c>
      <c r="H112" t="n">
        <v>30.5</v>
      </c>
      <c r="I112" t="n">
        <v>1689.84</v>
      </c>
      <c r="J112" t="n">
        <v>63.47</v>
      </c>
      <c r="K112" t="n">
        <v>2.49</v>
      </c>
      <c r="L112" t="n">
        <v>32.91</v>
      </c>
      <c r="M112" t="n">
        <v>29.4</v>
      </c>
      <c r="N112" t="n">
        <v>30.2</v>
      </c>
      <c r="O112" t="n">
        <v>1689.62</v>
      </c>
      <c r="P112" t="n">
        <v>1</v>
      </c>
      <c r="Q112" t="n">
        <v>30.7</v>
      </c>
      <c r="R112" t="n">
        <v>29.85</v>
      </c>
      <c r="S112" t="inlineStr"/>
      <c r="T112" t="inlineStr"/>
      <c r="U112" t="inlineStr"/>
      <c r="V112" t="inlineStr"/>
      <c r="W112" t="inlineStr"/>
      <c r="X112" t="inlineStr">
        <is>
          <t>⏳ Chờ hàng về (T+1)</t>
        </is>
      </c>
      <c r="Y112">
        <f>IF(ISNUMBER(S112), ((S112-H112)/H112)-0.004, "")</f>
        <v/>
      </c>
      <c r="Z112">
        <f>IF(ISNUMBER(T112), ((T112-H112)/H112)-0.004, "")</f>
        <v/>
      </c>
      <c r="AA112">
        <f>IF(ISNUMBER(W112), ((W112-H112)/H112)-0.004, IF(P112&gt;0, ((N112-H112)/H112)-0.004, 0))</f>
        <v/>
      </c>
      <c r="AB112">
        <f>IF(AND(ISNUMBER(I112), I112&gt;0, ISNUMBER(O112), O112&gt;0), AA112-((O112-I112)/I112), AA112)</f>
        <v/>
      </c>
      <c r="AC112">
        <f>IF(ISNUMBER(Q112), (Q112-H112)/H112, 0)</f>
        <v/>
      </c>
      <c r="AD112">
        <f>IF(ISNUMBER(R112), (R112-H112)/H112, 0)</f>
        <v/>
      </c>
      <c r="AE112">
        <f>IF(ISNUMBER(Y112), IF(Y112&gt;0, "THẮNG", "THUA"), "CHỜ T+3")</f>
        <v/>
      </c>
      <c r="AF112">
        <f>IF(AND(P112=0, N112=H112, NOT(ISNUMBER(W112))), "ĐANG CHỜ", IF(AA112&gt;0, "THẮNG", "THUA"))</f>
        <v/>
      </c>
      <c r="AG112" t="inlineStr">
        <is>
          <t>https://quickchart.io/chart?w=420&amp;h=230&amp;bkg=%230d1117&amp;c=%7B%22type%22%3A%22line%22%2C%22data%22%3A%7B%22labels%22%3A%5B%22T-23%22%2C%22T-22%22%2C%22T-21%22%2C%22T-20%22%2C%22T-19%22%2C%22T-18%22%2C%22T-17%22%2C%22T-16%22%2C%22T-15%22%2C%22T-14%22%2C%22T-13%22%2C%22T-12%22%2C%22T-11%22%2C%22T-10%22%2C%22T-9%22%2C%22T-8%22%2C%22T-7%22%2C%22T-6%22%2C%22T-5%22%2C%22T-4%22%2C%22T-3%22%2C%22T-2%22%2C%22T-1%22%2C%22T%2B0%22%5D%2C%22datasets%22%3A%5B%7B%22label%22%3A%22CTG%20%2830.5%29%22%2C%22data%22%3A%5B30.85%2C31.4%2C30.25%2C31.0%2C30.95%2C30.7%2C30.15%2C30.15%2C29.85%2C29.75%2C30.0%2C30.05%2C29.75%2C29.65%2C29.8%2C29.75%2C29.2%2C29.5%2C29.6%2C29.4%2C29.55%2C29.8%2C30.6%2C30.5%5D%2C%22borderColor%22%3A%22%2300e676%22%2C%22backgroundColor%22%3A%22rgba%280%2C230%2C118%2C0.15%29%22%2C%22fill%22%3Atrue%2C%22borderWidth%22%3A2%2C%22pointRadius%22%3A1%7D%2C%7B%22label%22%3A%22MA%22%2C%22data%22%3A%5B30.85%2C31.12%2C30.83%2C30.88%2C30.89%2C30.86%2C30.76%2C30.68%2C30.59%2C30.51%2C30.42%2C30.29%2C30.24%2C30.1%2C29.99%2C29.89%2C29.79%2C29.73%2C29.71%2C29.67%2C29.62%2C29.6%2C29.68%2C29.77%5D%2C%22borderColor%22%3A%22%23ffd600%22%2C%22borderWidth%22%3A1.5%2C%22pointRadius%22%3A0%2C%22fill%22%3Afalse%7D%2C%7B%22label%22%3A%22TP%20%2832.91%29%22%2C%22data%22%3A%5B32.91%2C32.91%2C32.91%2C32.91%2C32.91%2C32.91%2C32.91%2C32.91%2C32.91%2C32.91%2C32.91%2C32.91%2C32.91%2C32.91%2C32.91%2C32.91%2C32.91%2C32.91%2C32.91%2C32.91%2C32.91%2C32.91%2C32.91%2C32.91%5D%2C%22borderColor%22%3A%22%2300b0ff%22%2C%22borderDash%22%3A%5B4%2C4%5D%2C%22borderWidth%22%3A1%2C%22pointRadius%22%3A0%2C%22fill%22%3Afalse%7D%2C%7B%22label%22%3A%22SL%20%2829.4%29%22%2C%22data%22%3A%5B29.4%2C29.4%2C29.4%2C29.4%2C29.4%2C29.4%2C29.4%2C29.4%2C29.4%2C29.4%2C29.4%2C29.4%2C29.4%2C29.4%2C29.4%2C29.4%2C29.4%2C29.4%2C29.4%2C29.4%2C29.4%2C29.4%2C29.4%2C29.4%5D%2C%22borderColor%22%3A%22%23ff5252%22%2C%22borderDash%22%3A%5B4%2C4%5D%2C%22borderWidth%22%3A1%2C%22pointRadius%22%3A0%2C%22fill%22%3Afalse%7D%5D%7D%2C%22options%22%3A%7B%22legend%22%3A%7B%22labels%22%3A%7B%22fontColor%22%3A%22%23ffffff%22%2C%22fontSize%22%3A9%7D%7D%2C%22scales%22%3A%7B%22xAxes%22%3A%5B%7B%22ticks%22%3A%7B%22fontColor%22%3A%22%23aaaaaa%22%2C%22fontSize%22%3A8%7D%7D%5D%2C%22yAxes%22%3A%5B%7B%22ticks%22%3A%7B%22fontColor%22%3A%22%23ffffff%22%2C%22fontSize%22%3A9%7D%7D%5D%7D%7D%7D</t>
        </is>
      </c>
      <c r="AH112">
        <f>IF(AG112&lt;&gt;"", IMAGE(AG112, 1), "Chưa có ảnh")</f>
        <v/>
      </c>
    </row>
    <row r="113" ht="95" customHeight="1">
      <c r="A113" t="inlineStr">
        <is>
          <t>2026-10-19</t>
        </is>
      </c>
      <c r="B113" t="inlineStr">
        <is>
          <t>ALGO_27</t>
        </is>
      </c>
      <c r="C113" t="inlineStr">
        <is>
          <t>💰 BỘ 27: ĐỊNH GIÁ HỢP LÝ P/E &amp; ROE CAO HÚT TIỀN (GARP VALUE)</t>
        </is>
      </c>
      <c r="D113" t="inlineStr">
        <is>
          <t>#4</t>
        </is>
      </c>
      <c r="E113" t="inlineStr">
        <is>
          <t>VIB</t>
        </is>
      </c>
      <c r="F113" t="inlineStr">
        <is>
          <t>HOSE</t>
        </is>
      </c>
      <c r="G113" t="inlineStr">
        <is>
          <t>Ngân hàng</t>
        </is>
      </c>
      <c r="H113" t="n">
        <v>13.75</v>
      </c>
      <c r="I113" t="n">
        <v>1689.84</v>
      </c>
      <c r="J113" t="n">
        <v>52.11</v>
      </c>
      <c r="K113" t="n">
        <v>1.1</v>
      </c>
      <c r="L113" t="n">
        <v>14.79</v>
      </c>
      <c r="M113" t="n">
        <v>13.28</v>
      </c>
      <c r="N113" t="n">
        <v>13.65</v>
      </c>
      <c r="O113" t="n">
        <v>1689.62</v>
      </c>
      <c r="P113" t="n">
        <v>1</v>
      </c>
      <c r="Q113" t="n">
        <v>13.95</v>
      </c>
      <c r="R113" t="n">
        <v>13.65</v>
      </c>
      <c r="S113" t="inlineStr"/>
      <c r="T113" t="inlineStr"/>
      <c r="U113" t="inlineStr"/>
      <c r="V113" t="inlineStr"/>
      <c r="W113" t="inlineStr"/>
      <c r="X113" t="inlineStr">
        <is>
          <t>⏳ Chờ hàng về (T+1)</t>
        </is>
      </c>
      <c r="Y113">
        <f>IF(ISNUMBER(S113), ((S113-H113)/H113)-0.004, "")</f>
        <v/>
      </c>
      <c r="Z113">
        <f>IF(ISNUMBER(T113), ((T113-H113)/H113)-0.004, "")</f>
        <v/>
      </c>
      <c r="AA113">
        <f>IF(ISNUMBER(W113), ((W113-H113)/H113)-0.004, IF(P113&gt;0, ((N113-H113)/H113)-0.004, 0))</f>
        <v/>
      </c>
      <c r="AB113">
        <f>IF(AND(ISNUMBER(I113), I113&gt;0, ISNUMBER(O113), O113&gt;0), AA113-((O113-I113)/I113), AA113)</f>
        <v/>
      </c>
      <c r="AC113">
        <f>IF(ISNUMBER(Q113), (Q113-H113)/H113, 0)</f>
        <v/>
      </c>
      <c r="AD113">
        <f>IF(ISNUMBER(R113), (R113-H113)/H113, 0)</f>
        <v/>
      </c>
      <c r="AE113">
        <f>IF(ISNUMBER(Y113), IF(Y113&gt;0, "THẮNG", "THUA"), "CHỜ T+3")</f>
        <v/>
      </c>
      <c r="AF113">
        <f>IF(AND(P113=0, N113=H113, NOT(ISNUMBER(W113))), "ĐANG CHỜ", IF(AA113&gt;0, "THẮNG", "THUA"))</f>
        <v/>
      </c>
      <c r="AG113" t="inlineStr">
        <is>
          <t>https://quickchart.io/chart?w=420&amp;h=230&amp;bkg=%230d1117&amp;c=%7B%22type%22%3A%22line%22%2C%22data%22%3A%7B%22labels%22%3A%5B%22T-23%22%2C%22T-22%22%2C%22T-21%22%2C%22T-20%22%2C%22T-19%22%2C%22T-18%22%2C%22T-17%22%2C%22T-16%22%2C%22T-15%22%2C%22T-14%22%2C%22T-13%22%2C%22T-12%22%2C%22T-11%22%2C%22T-10%22%2C%22T-9%22%2C%22T-8%22%2C%22T-7%22%2C%22T-6%22%2C%22T-5%22%2C%22T-4%22%2C%22T-3%22%2C%22T-2%22%2C%22T-1%22%2C%22T%2B0%22%5D%2C%22datasets%22%3A%5B%7B%22label%22%3A%22VIB%20%2813.75%29%22%2C%22data%22%3A%5B13.55%2C13.6%2C13.6%2C13.35%2C13.4%2C13.55%2C13.45%2C13.4%2C13.15%2C13.4%2C13.35%2C13.4%2C13.35%2C13.4%2C13.5%2C13.9%2C13.8%2C13.65%2C13.7%2C13.8%2C13.95%2C13.8%2C13.85%2C13.75%5D%2C%22borderColor%22%3A%22%2300e676%22%2C%22backgroundColor%22%3A%22rgba%280%2C230%2C118%2C0.15%29%22%2C%22fill%22%3Atrue%2C%22borderWidth%22%3A2%2C%22pointRadius%22%3A1%7D%2C%7B%22label%22%3A%22MA%22%2C%22data%22%3A%5B13.55%2C13.57%2C13.58%2C13.53%2C13.5%2C13.51%2C13.5%2C13.49%2C13.45%2C13.44%2C13.43%2C13.4%2C13.38%2C13.38%2C13.39%2C13.43%2C13.46%2C13.49%2C13.55%2C13.58%2C13.65%2C13.68%2C13.73%2C13.77%5D%2C%22borderColor%22%3A%22%23ffd600%22%2C%22borderWidth%22%3A1.5%2C%22pointRadius%22%3A0%2C%22fill%22%3Afalse%7D%2C%7B%22label%22%3A%22TP%20%2814.79%29%22%2C%22data%22%3A%5B14.79%2C14.79%2C14.79%2C14.79%2C14.79%2C14.79%2C14.79%2C14.79%2C14.79%2C14.79%2C14.79%2C14.79%2C14.79%2C14.79%2C14.79%2C14.79%2C14.79%2C14.79%2C14.79%2C14.79%2C14.79%2C14.79%2C14.79%2C14.79%5D%2C%22borderColor%22%3A%22%2300b0ff%22%2C%22borderDash%22%3A%5B4%2C4%5D%2C%22borderWidth%22%3A1%2C%22pointRadius%22%3A0%2C%22fill%22%3Afalse%7D%2C%7B%22label%22%3A%22SL%20%2813.28%29%22%2C%22data%22%3A%5B13.28%2C13.28%2C13.28%2C13.28%2C13.28%2C13.28%2C13.28%2C13.28%2C13.28%2C13.28%2C13.28%2C13.28%2C13.28%2C13.28%2C13.28%2C13.28%2C13.28%2C13.28%2C13.28%2C13.28%2C13.28%2C13.28%2C13.28%2C13.28%5D%2C%22borderColor%22%3A%22%23ff5252%22%2C%22borderDash%22%3A%5B4%2C4%5D%2C%22borderWidth%22%3A1%2C%22pointRadius%22%3A0%2C%22fill%22%3Afalse%7D%5D%7D%2C%22options%22%3A%7B%22legend%22%3A%7B%22labels%22%3A%7B%22fontColor%22%3A%22%23ffffff%22%2C%22fontSize%22%3A9%7D%7D%2C%22scales%22%3A%7B%22xAxes%22%3A%5B%7B%22ticks%22%3A%7B%22fontColor%22%3A%22%23aaaaaa%22%2C%22fontSize%22%3A8%7D%7D%5D%2C%22yAxes%22%3A%5B%7B%22ticks%22%3A%7B%22fontColor%22%3A%22%23ffffff%22%2C%22fontSize%22%3A9%7D%7D%5D%7D%7D%7D</t>
        </is>
      </c>
      <c r="AH113">
        <f>IF(AG113&lt;&gt;"", IMAGE(AG113, 1), "Chưa có ảnh")</f>
        <v/>
      </c>
    </row>
    <row r="114" ht="95" customHeight="1">
      <c r="A114" t="inlineStr">
        <is>
          <t>2026-10-19</t>
        </is>
      </c>
      <c r="B114" t="inlineStr">
        <is>
          <t>ALGO_30</t>
        </is>
      </c>
      <c r="C114" t="inlineStr">
        <is>
          <t>🌟 BỘ 30: ĐIỂM HỘI TỤ SIÊU ĐẲNG ĐA THUẬT TOÁN (MASTER CONFLUENCE)</t>
        </is>
      </c>
      <c r="D114" t="inlineStr">
        <is>
          <t>#2</t>
        </is>
      </c>
      <c r="E114" t="inlineStr">
        <is>
          <t>FRT</t>
        </is>
      </c>
      <c r="F114" t="inlineStr">
        <is>
          <t>HOSE</t>
        </is>
      </c>
      <c r="G114" t="inlineStr">
        <is>
          <t>Bán lẻ &amp; Phân phối</t>
        </is>
      </c>
      <c r="H114" t="n">
        <v>146</v>
      </c>
      <c r="I114" t="n">
        <v>1689.84</v>
      </c>
      <c r="J114" t="n">
        <v>78.06999999999999</v>
      </c>
      <c r="K114" t="n">
        <v>1.76</v>
      </c>
      <c r="L114" t="n">
        <v>165.9</v>
      </c>
      <c r="M114" t="n">
        <v>136.95</v>
      </c>
      <c r="N114" t="n">
        <v>145.9</v>
      </c>
      <c r="O114" t="n">
        <v>1689.62</v>
      </c>
      <c r="P114" t="n">
        <v>1</v>
      </c>
      <c r="Q114" t="n">
        <v>146</v>
      </c>
      <c r="R114" t="n">
        <v>140</v>
      </c>
      <c r="S114" t="inlineStr"/>
      <c r="T114" t="inlineStr"/>
      <c r="U114" t="inlineStr"/>
      <c r="V114" t="inlineStr"/>
      <c r="W114" t="inlineStr"/>
      <c r="X114" t="inlineStr">
        <is>
          <t>⏳ Chờ hàng về (T+1)</t>
        </is>
      </c>
      <c r="Y114">
        <f>IF(ISNUMBER(S114), ((S114-H114)/H114)-0.004, "")</f>
        <v/>
      </c>
      <c r="Z114">
        <f>IF(ISNUMBER(T114), ((T114-H114)/H114)-0.004, "")</f>
        <v/>
      </c>
      <c r="AA114">
        <f>IF(ISNUMBER(W114), ((W114-H114)/H114)-0.004, IF(P114&gt;0, ((N114-H114)/H114)-0.004, 0))</f>
        <v/>
      </c>
      <c r="AB114">
        <f>IF(AND(ISNUMBER(I114), I114&gt;0, ISNUMBER(O114), O114&gt;0), AA114-((O114-I114)/I114), AA114)</f>
        <v/>
      </c>
      <c r="AC114">
        <f>IF(ISNUMBER(Q114), (Q114-H114)/H114, 0)</f>
        <v/>
      </c>
      <c r="AD114">
        <f>IF(ISNUMBER(R114), (R114-H114)/H114, 0)</f>
        <v/>
      </c>
      <c r="AE114">
        <f>IF(ISNUMBER(Y114), IF(Y114&gt;0, "THẮNG", "THUA"), "CHỜ T+3")</f>
        <v/>
      </c>
      <c r="AF114">
        <f>IF(AND(P114=0, N114=H114, NOT(ISNUMBER(W114))), "ĐANG CHỜ", IF(AA114&gt;0, "THẮNG", "THUA"))</f>
        <v/>
      </c>
      <c r="AG114" t="inlineStr">
        <is>
          <t>https://quickchart.io/chart/render/zf-11afd18c-418e-4b18-af9c-52de7623cf95</t>
        </is>
      </c>
      <c r="AH114">
        <f>IF(AG114&lt;&gt;"", IMAGE(AG114, 1), "Chưa có ảnh")</f>
        <v/>
      </c>
    </row>
    <row r="115" ht="95" customHeight="1">
      <c r="A115" t="inlineStr">
        <is>
          <t>2026-10-19</t>
        </is>
      </c>
      <c r="B115" t="inlineStr">
        <is>
          <t>ALGO_27</t>
        </is>
      </c>
      <c r="C115" t="inlineStr">
        <is>
          <t>💰 BỘ 27: ĐỊNH GIÁ HỢP LÝ P/E &amp; ROE CAO HÚT TIỀN (GARP VALUE)</t>
        </is>
      </c>
      <c r="D115" t="inlineStr">
        <is>
          <t>#4</t>
        </is>
      </c>
      <c r="E115" t="inlineStr">
        <is>
          <t>SCL</t>
        </is>
      </c>
      <c r="F115" t="inlineStr">
        <is>
          <t>UPCOM</t>
        </is>
      </c>
      <c r="G115" t="inlineStr">
        <is>
          <t>Khai khoáng &amp; VLXD</t>
        </is>
      </c>
      <c r="H115" t="n">
        <v>30.3</v>
      </c>
      <c r="I115" t="n">
        <v>1689.84</v>
      </c>
      <c r="J115" t="n">
        <v>85.56</v>
      </c>
      <c r="K115" t="n">
        <v>2.33</v>
      </c>
      <c r="L115" t="n">
        <v>34.54</v>
      </c>
      <c r="M115" t="n">
        <v>28.37</v>
      </c>
      <c r="N115" t="n">
        <v>30.3</v>
      </c>
      <c r="O115" t="n">
        <v>1689.62</v>
      </c>
      <c r="P115" t="n">
        <v>1</v>
      </c>
      <c r="Q115" t="n">
        <v>31</v>
      </c>
      <c r="R115" t="n">
        <v>29.8</v>
      </c>
      <c r="S115" t="inlineStr"/>
      <c r="T115" t="inlineStr"/>
      <c r="U115" t="inlineStr"/>
      <c r="V115" t="inlineStr"/>
      <c r="W115" t="inlineStr"/>
      <c r="X115" t="inlineStr">
        <is>
          <t>⏳ Chờ hàng về (T+1)</t>
        </is>
      </c>
      <c r="Y115">
        <f>IF(ISNUMBER(S115), ((S115-H115)/H115)-0.004, "")</f>
        <v/>
      </c>
      <c r="Z115">
        <f>IF(ISNUMBER(T115), ((T115-H115)/H115)-0.004, "")</f>
        <v/>
      </c>
      <c r="AA115">
        <f>IF(ISNUMBER(W115), ((W115-H115)/H115)-0.004, IF(P115&gt;0, ((N115-H115)/H115)-0.004, 0))</f>
        <v/>
      </c>
      <c r="AB115">
        <f>IF(AND(ISNUMBER(I115), I115&gt;0, ISNUMBER(O115), O115&gt;0), AA115-((O115-I115)/I115), AA115)</f>
        <v/>
      </c>
      <c r="AC115">
        <f>IF(ISNUMBER(Q115), (Q115-H115)/H115, 0)</f>
        <v/>
      </c>
      <c r="AD115">
        <f>IF(ISNUMBER(R115), (R115-H115)/H115, 0)</f>
        <v/>
      </c>
      <c r="AE115">
        <f>IF(ISNUMBER(Y115), IF(Y115&gt;0, "THẮNG", "THUA"), "CHỜ T+3")</f>
        <v/>
      </c>
      <c r="AF115">
        <f>IF(AND(P115=0, N115=H115, NOT(ISNUMBER(W115))), "ĐANG CHỜ", IF(AA115&gt;0, "THẮNG", "THUA"))</f>
        <v/>
      </c>
      <c r="AG115" t="inlineStr">
        <is>
          <t>https://quickchart.io/chart/render/zf-72b8ff2b-b709-4b55-a7da-069818c441b0</t>
        </is>
      </c>
      <c r="AH115">
        <f>IF(AG115&lt;&gt;"", IMAGE(AG115, 1), "Chưa có ảnh")</f>
        <v/>
      </c>
    </row>
    <row r="116" ht="95" customHeight="1">
      <c r="A116" t="inlineStr">
        <is>
          <t>2026-10-20</t>
        </is>
      </c>
      <c r="B116" t="inlineStr">
        <is>
          <t>ALGO_01</t>
        </is>
      </c>
      <c r="C116" t="inlineStr">
        <is>
          <t>🔥 BỘ 01: BÙNG NỔ DÒNG TIỀN &amp; VƯỢT NỀN (CANSLIM BREAKOUT)</t>
        </is>
      </c>
      <c r="D116" t="inlineStr">
        <is>
          <t>#1</t>
        </is>
      </c>
      <c r="E116" t="inlineStr">
        <is>
          <t>DHA</t>
        </is>
      </c>
      <c r="F116" t="inlineStr">
        <is>
          <t>HOSE</t>
        </is>
      </c>
      <c r="G116" t="inlineStr">
        <is>
          <t>Thép &amp; VLXD</t>
        </is>
      </c>
      <c r="H116" t="n">
        <v>56.6</v>
      </c>
      <c r="I116" t="n">
        <v>1689.62</v>
      </c>
      <c r="J116" t="n">
        <v>89.70999999999999</v>
      </c>
      <c r="K116" t="n">
        <v>5.17</v>
      </c>
      <c r="L116" t="n">
        <v>63.41</v>
      </c>
      <c r="M116" t="n">
        <v>53.5</v>
      </c>
      <c r="N116" t="n">
        <v>56.6</v>
      </c>
      <c r="O116" t="n">
        <v>1689.62</v>
      </c>
      <c r="P116" t="n">
        <v>0</v>
      </c>
      <c r="Q116" t="n">
        <v>56.6</v>
      </c>
      <c r="R116" t="n">
        <v>56.6</v>
      </c>
      <c r="S116" t="inlineStr"/>
      <c r="T116" t="inlineStr"/>
      <c r="U116" t="inlineStr"/>
      <c r="V116" t="inlineStr"/>
      <c r="W116" t="inlineStr"/>
      <c r="X116" t="inlineStr">
        <is>
          <t>⏳ Mới mua (T+0)</t>
        </is>
      </c>
      <c r="Y116">
        <f>IF(ISNUMBER(S116), ((S116-H116)/H116)-0.004, "")</f>
        <v/>
      </c>
      <c r="Z116">
        <f>IF(ISNUMBER(T116), ((T116-H116)/H116)-0.004, "")</f>
        <v/>
      </c>
      <c r="AA116">
        <f>IF(ISNUMBER(W116), ((W116-H116)/H116)-0.004, IF(P116&gt;0, ((N116-H116)/H116)-0.004, 0))</f>
        <v/>
      </c>
      <c r="AB116">
        <f>IF(AND(ISNUMBER(I116), I116&gt;0, ISNUMBER(O116), O116&gt;0), AA116-((O116-I116)/I116), AA116)</f>
        <v/>
      </c>
      <c r="AC116">
        <f>IF(ISNUMBER(Q116), (Q116-H116)/H116, 0)</f>
        <v/>
      </c>
      <c r="AD116">
        <f>IF(ISNUMBER(R116), (R116-H116)/H116, 0)</f>
        <v/>
      </c>
      <c r="AE116">
        <f>IF(ISNUMBER(Y116), IF(Y116&gt;0, "THẮNG", "THUA"), "CHỜ T+3")</f>
        <v/>
      </c>
      <c r="AF116">
        <f>IF(AND(P116=0, N116=H116, NOT(ISNUMBER(W116))), "ĐANG CHỜ", IF(AA116&gt;0, "THẮNG", "THUA"))</f>
        <v/>
      </c>
      <c r="AG116" t="inlineStr">
        <is>
          <t>https://quickchart.io/chart/render/zf-c8d4d75d-7721-4d97-ad04-a4a509f191a2</t>
        </is>
      </c>
      <c r="AH116">
        <f>IF(AG116&lt;&gt;"", IMAGE(AG116, 1), "Chưa có ảnh")</f>
        <v/>
      </c>
    </row>
    <row r="117" ht="95" customHeight="1">
      <c r="A117" t="inlineStr">
        <is>
          <t>2026-10-20</t>
        </is>
      </c>
      <c r="B117" t="inlineStr">
        <is>
          <t>ALGO_01</t>
        </is>
      </c>
      <c r="C117" t="inlineStr">
        <is>
          <t>🔥 BỘ 01: BÙNG NỔ DÒNG TIỀN &amp; VƯỢT NỀN (CANSLIM BREAKOUT)</t>
        </is>
      </c>
      <c r="D117" t="inlineStr">
        <is>
          <t>#2</t>
        </is>
      </c>
      <c r="E117" t="inlineStr">
        <is>
          <t>CTD</t>
        </is>
      </c>
      <c r="F117" t="inlineStr">
        <is>
          <t>HOSE</t>
        </is>
      </c>
      <c r="G117" t="inlineStr">
        <is>
          <t>Đầu tư công &amp; Xây dựng</t>
        </is>
      </c>
      <c r="H117" t="n">
        <v>65.2</v>
      </c>
      <c r="I117" t="n">
        <v>1689.62</v>
      </c>
      <c r="J117" t="n">
        <v>83.59</v>
      </c>
      <c r="K117" t="n">
        <v>5.02</v>
      </c>
      <c r="L117" t="n">
        <v>71.53</v>
      </c>
      <c r="M117" t="n">
        <v>62.32</v>
      </c>
      <c r="N117" t="n">
        <v>65.2</v>
      </c>
      <c r="O117" t="n">
        <v>1689.62</v>
      </c>
      <c r="P117" t="n">
        <v>0</v>
      </c>
      <c r="Q117" t="n">
        <v>65.2</v>
      </c>
      <c r="R117" t="n">
        <v>65.2</v>
      </c>
      <c r="S117" t="inlineStr"/>
      <c r="T117" t="inlineStr"/>
      <c r="U117" t="inlineStr"/>
      <c r="V117" t="inlineStr"/>
      <c r="W117" t="inlineStr"/>
      <c r="X117" t="inlineStr">
        <is>
          <t>⏳ Mới mua (T+0)</t>
        </is>
      </c>
      <c r="Y117">
        <f>IF(ISNUMBER(S117), ((S117-H117)/H117)-0.004, "")</f>
        <v/>
      </c>
      <c r="Z117">
        <f>IF(ISNUMBER(T117), ((T117-H117)/H117)-0.004, "")</f>
        <v/>
      </c>
      <c r="AA117">
        <f>IF(ISNUMBER(W117), ((W117-H117)/H117)-0.004, IF(P117&gt;0, ((N117-H117)/H117)-0.004, 0))</f>
        <v/>
      </c>
      <c r="AB117">
        <f>IF(AND(ISNUMBER(I117), I117&gt;0, ISNUMBER(O117), O117&gt;0), AA117-((O117-I117)/I117), AA117)</f>
        <v/>
      </c>
      <c r="AC117">
        <f>IF(ISNUMBER(Q117), (Q117-H117)/H117, 0)</f>
        <v/>
      </c>
      <c r="AD117">
        <f>IF(ISNUMBER(R117), (R117-H117)/H117, 0)</f>
        <v/>
      </c>
      <c r="AE117">
        <f>IF(ISNUMBER(Y117), IF(Y117&gt;0, "THẮNG", "THUA"), "CHỜ T+3")</f>
        <v/>
      </c>
      <c r="AF117">
        <f>IF(AND(P117=0, N117=H117, NOT(ISNUMBER(W117))), "ĐANG CHỜ", IF(AA117&gt;0, "THẮNG", "THUA"))</f>
        <v/>
      </c>
      <c r="AG117" t="inlineStr">
        <is>
          <t>https://quickchart.io/chart/render/zf-9d6b82f1-adac-4c7d-bf6e-0bc37d80d9e6</t>
        </is>
      </c>
      <c r="AH117">
        <f>IF(AG117&lt;&gt;"", IMAGE(AG117, 1), "Chưa có ảnh")</f>
        <v/>
      </c>
    </row>
    <row r="118" ht="95" customHeight="1">
      <c r="A118" t="inlineStr">
        <is>
          <t>2026-10-20</t>
        </is>
      </c>
      <c r="B118" t="inlineStr">
        <is>
          <t>ALGO_01</t>
        </is>
      </c>
      <c r="C118" t="inlineStr">
        <is>
          <t>🔥 BỘ 01: BÙNG NỔ DÒNG TIỀN &amp; VƯỢT NỀN (CANSLIM BREAKOUT)</t>
        </is>
      </c>
      <c r="D118" t="inlineStr">
        <is>
          <t>#3</t>
        </is>
      </c>
      <c r="E118" t="inlineStr">
        <is>
          <t>DDV</t>
        </is>
      </c>
      <c r="F118" t="inlineStr">
        <is>
          <t>UPCOM</t>
        </is>
      </c>
      <c r="G118" t="inlineStr">
        <is>
          <t>Hóa chất &amp; Phân bón</t>
        </is>
      </c>
      <c r="H118" t="n">
        <v>17.9</v>
      </c>
      <c r="I118" t="n">
        <v>1689.62</v>
      </c>
      <c r="J118" t="n">
        <v>73.41</v>
      </c>
      <c r="K118" t="n">
        <v>3.38</v>
      </c>
      <c r="L118" t="n">
        <v>20.4</v>
      </c>
      <c r="M118" t="n">
        <v>16.77</v>
      </c>
      <c r="N118" t="n">
        <v>17.9</v>
      </c>
      <c r="O118" t="n">
        <v>1689.62</v>
      </c>
      <c r="P118" t="n">
        <v>0</v>
      </c>
      <c r="Q118" t="n">
        <v>17.9</v>
      </c>
      <c r="R118" t="n">
        <v>17.9</v>
      </c>
      <c r="S118" t="inlineStr"/>
      <c r="T118" t="inlineStr"/>
      <c r="U118" t="inlineStr"/>
      <c r="V118" t="inlineStr"/>
      <c r="W118" t="inlineStr"/>
      <c r="X118" t="inlineStr">
        <is>
          <t>⏳ Mới mua (T+0)</t>
        </is>
      </c>
      <c r="Y118">
        <f>IF(ISNUMBER(S118), ((S118-H118)/H118)-0.004, "")</f>
        <v/>
      </c>
      <c r="Z118">
        <f>IF(ISNUMBER(T118), ((T118-H118)/H118)-0.004, "")</f>
        <v/>
      </c>
      <c r="AA118">
        <f>IF(ISNUMBER(W118), ((W118-H118)/H118)-0.004, IF(P118&gt;0, ((N118-H118)/H118)-0.004, 0))</f>
        <v/>
      </c>
      <c r="AB118">
        <f>IF(AND(ISNUMBER(I118), I118&gt;0, ISNUMBER(O118), O118&gt;0), AA118-((O118-I118)/I118), AA118)</f>
        <v/>
      </c>
      <c r="AC118">
        <f>IF(ISNUMBER(Q118), (Q118-H118)/H118, 0)</f>
        <v/>
      </c>
      <c r="AD118">
        <f>IF(ISNUMBER(R118), (R118-H118)/H118, 0)</f>
        <v/>
      </c>
      <c r="AE118">
        <f>IF(ISNUMBER(Y118), IF(Y118&gt;0, "THẮNG", "THUA"), "CHỜ T+3")</f>
        <v/>
      </c>
      <c r="AF118">
        <f>IF(AND(P118=0, N118=H118, NOT(ISNUMBER(W118))), "ĐANG CHỜ", IF(AA118&gt;0, "THẮNG", "THUA"))</f>
        <v/>
      </c>
      <c r="AG118" t="inlineStr">
        <is>
          <t>https://quickchart.io/chart/render/zf-a12ef9e6-1847-4868-a721-328cc61a99a3</t>
        </is>
      </c>
      <c r="AH118">
        <f>IF(AG118&lt;&gt;"", IMAGE(AG118, 1), "Chưa có ảnh")</f>
        <v/>
      </c>
    </row>
    <row r="119" ht="95" customHeight="1">
      <c r="A119" t="inlineStr">
        <is>
          <t>2026-10-20</t>
        </is>
      </c>
      <c r="B119" t="inlineStr">
        <is>
          <t>ALGO_01</t>
        </is>
      </c>
      <c r="C119" t="inlineStr">
        <is>
          <t>🔥 BỘ 01: BÙNG NỔ DÒNG TIỀN &amp; VƯỢT NỀN (CANSLIM BREAKOUT)</t>
        </is>
      </c>
      <c r="D119" t="inlineStr">
        <is>
          <t>#4</t>
        </is>
      </c>
      <c r="E119" t="inlineStr">
        <is>
          <t>VVS</t>
        </is>
      </c>
      <c r="F119" t="inlineStr">
        <is>
          <t>HOSE</t>
        </is>
      </c>
      <c r="G119" t="inlineStr">
        <is>
          <t>Bán lẻ &amp; Phân phối</t>
        </is>
      </c>
      <c r="H119" t="n">
        <v>88.40000000000001</v>
      </c>
      <c r="I119" t="n">
        <v>1689.62</v>
      </c>
      <c r="J119" t="n">
        <v>69.15000000000001</v>
      </c>
      <c r="K119" t="n">
        <v>2.82</v>
      </c>
      <c r="L119" t="n">
        <v>100.95</v>
      </c>
      <c r="M119" t="n">
        <v>82.69</v>
      </c>
      <c r="N119" t="n">
        <v>88.40000000000001</v>
      </c>
      <c r="O119" t="n">
        <v>1689.62</v>
      </c>
      <c r="P119" t="n">
        <v>0</v>
      </c>
      <c r="Q119" t="n">
        <v>88.40000000000001</v>
      </c>
      <c r="R119" t="n">
        <v>88.40000000000001</v>
      </c>
      <c r="S119" t="inlineStr"/>
      <c r="T119" t="inlineStr"/>
      <c r="U119" t="inlineStr"/>
      <c r="V119" t="inlineStr"/>
      <c r="W119" t="inlineStr"/>
      <c r="X119" t="inlineStr">
        <is>
          <t>⏳ Mới mua (T+0)</t>
        </is>
      </c>
      <c r="Y119">
        <f>IF(ISNUMBER(S119), ((S119-H119)/H119)-0.004, "")</f>
        <v/>
      </c>
      <c r="Z119">
        <f>IF(ISNUMBER(T119), ((T119-H119)/H119)-0.004, "")</f>
        <v/>
      </c>
      <c r="AA119">
        <f>IF(ISNUMBER(W119), ((W119-H119)/H119)-0.004, IF(P119&gt;0, ((N119-H119)/H119)-0.004, 0))</f>
        <v/>
      </c>
      <c r="AB119">
        <f>IF(AND(ISNUMBER(I119), I119&gt;0, ISNUMBER(O119), O119&gt;0), AA119-((O119-I119)/I119), AA119)</f>
        <v/>
      </c>
      <c r="AC119">
        <f>IF(ISNUMBER(Q119), (Q119-H119)/H119, 0)</f>
        <v/>
      </c>
      <c r="AD119">
        <f>IF(ISNUMBER(R119), (R119-H119)/H119, 0)</f>
        <v/>
      </c>
      <c r="AE119">
        <f>IF(ISNUMBER(Y119), IF(Y119&gt;0, "THẮNG", "THUA"), "CHỜ T+3")</f>
        <v/>
      </c>
      <c r="AF119">
        <f>IF(AND(P119=0, N119=H119, NOT(ISNUMBER(W119))), "ĐANG CHỜ", IF(AA119&gt;0, "THẮNG", "THUA"))</f>
        <v/>
      </c>
      <c r="AG119" t="inlineStr">
        <is>
          <t>https://quickchart.io/chart/render/zf-cc41ab8e-cdbf-4183-a91f-5dc51086a3fe</t>
        </is>
      </c>
      <c r="AH119">
        <f>IF(AG119&lt;&gt;"", IMAGE(AG119, 1), "Chưa có ảnh")</f>
        <v/>
      </c>
    </row>
    <row r="120" ht="95" customHeight="1">
      <c r="A120" t="inlineStr">
        <is>
          <t>2026-10-20</t>
        </is>
      </c>
      <c r="B120" t="inlineStr">
        <is>
          <t>ALGO_01</t>
        </is>
      </c>
      <c r="C120" t="inlineStr">
        <is>
          <t>🔥 BỘ 01: BÙNG NỔ DÒNG TIỀN &amp; VƯỢT NỀN (CANSLIM BREAKOUT)</t>
        </is>
      </c>
      <c r="D120" t="inlineStr">
        <is>
          <t>#5</t>
        </is>
      </c>
      <c r="E120" t="inlineStr">
        <is>
          <t>NT2</t>
        </is>
      </c>
      <c r="F120" t="inlineStr">
        <is>
          <t>HOSE</t>
        </is>
      </c>
      <c r="G120" t="inlineStr">
        <is>
          <t>Dầu khí &amp; Năng lượng</t>
        </is>
      </c>
      <c r="H120" t="n">
        <v>24.2</v>
      </c>
      <c r="I120" t="n">
        <v>1689.62</v>
      </c>
      <c r="J120" t="n">
        <v>62.43</v>
      </c>
      <c r="K120" t="n">
        <v>3.02</v>
      </c>
      <c r="L120" t="n">
        <v>26.37</v>
      </c>
      <c r="M120" t="n">
        <v>23.21</v>
      </c>
      <c r="N120" t="n">
        <v>24.2</v>
      </c>
      <c r="O120" t="n">
        <v>1689.62</v>
      </c>
      <c r="P120" t="n">
        <v>0</v>
      </c>
      <c r="Q120" t="n">
        <v>24.2</v>
      </c>
      <c r="R120" t="n">
        <v>24.2</v>
      </c>
      <c r="S120" t="inlineStr"/>
      <c r="T120" t="inlineStr"/>
      <c r="U120" t="inlineStr"/>
      <c r="V120" t="inlineStr"/>
      <c r="W120" t="inlineStr"/>
      <c r="X120" t="inlineStr">
        <is>
          <t>⏳ Mới mua (T+0)</t>
        </is>
      </c>
      <c r="Y120">
        <f>IF(ISNUMBER(S120), ((S120-H120)/H120)-0.004, "")</f>
        <v/>
      </c>
      <c r="Z120">
        <f>IF(ISNUMBER(T120), ((T120-H120)/H120)-0.004, "")</f>
        <v/>
      </c>
      <c r="AA120">
        <f>IF(ISNUMBER(W120), ((W120-H120)/H120)-0.004, IF(P120&gt;0, ((N120-H120)/H120)-0.004, 0))</f>
        <v/>
      </c>
      <c r="AB120">
        <f>IF(AND(ISNUMBER(I120), I120&gt;0, ISNUMBER(O120), O120&gt;0), AA120-((O120-I120)/I120), AA120)</f>
        <v/>
      </c>
      <c r="AC120">
        <f>IF(ISNUMBER(Q120), (Q120-H120)/H120, 0)</f>
        <v/>
      </c>
      <c r="AD120">
        <f>IF(ISNUMBER(R120), (R120-H120)/H120, 0)</f>
        <v/>
      </c>
      <c r="AE120">
        <f>IF(ISNUMBER(Y120), IF(Y120&gt;0, "THẮNG", "THUA"), "CHỜ T+3")</f>
        <v/>
      </c>
      <c r="AF120">
        <f>IF(AND(P120=0, N120=H120, NOT(ISNUMBER(W120))), "ĐANG CHỜ", IF(AA120&gt;0, "THẮNG", "THUA"))</f>
        <v/>
      </c>
      <c r="AG120" t="inlineStr">
        <is>
          <t>https://quickchart.io/chart/render/zf-279b5f95-6f7a-4493-9b24-dd85c7a022a9</t>
        </is>
      </c>
      <c r="AH120">
        <f>IF(AG120&lt;&gt;"", IMAGE(AG120, 1), "Chưa có ảnh")</f>
        <v/>
      </c>
    </row>
    <row r="121" ht="95" customHeight="1">
      <c r="A121" t="inlineStr">
        <is>
          <t>2026-10-20</t>
        </is>
      </c>
      <c r="B121" t="inlineStr">
        <is>
          <t>ALGO_02</t>
        </is>
      </c>
      <c r="C121" t="inlineStr">
        <is>
          <t>🛡️ BỘ 02: GOM NỀN TÍCH LŨY SIẾT BIÊN ĐỘ VCP (SEPA ACCUMULATION)</t>
        </is>
      </c>
      <c r="D121" t="inlineStr">
        <is>
          <t>#1</t>
        </is>
      </c>
      <c r="E121" t="inlineStr">
        <is>
          <t>VGC</t>
        </is>
      </c>
      <c r="F121" t="inlineStr">
        <is>
          <t>HOSE</t>
        </is>
      </c>
      <c r="G121" t="inlineStr">
        <is>
          <t>BĐS Khu Công Nghiệp</t>
        </is>
      </c>
      <c r="H121" t="n">
        <v>44.1</v>
      </c>
      <c r="I121" t="n">
        <v>1689.62</v>
      </c>
      <c r="J121" t="n">
        <v>28.52</v>
      </c>
      <c r="K121" t="n">
        <v>0.61</v>
      </c>
      <c r="L121" t="n">
        <v>49.12</v>
      </c>
      <c r="M121" t="n">
        <v>41.82</v>
      </c>
      <c r="N121" t="n">
        <v>44.1</v>
      </c>
      <c r="O121" t="n">
        <v>1689.62</v>
      </c>
      <c r="P121" t="n">
        <v>0</v>
      </c>
      <c r="Q121" t="n">
        <v>44.1</v>
      </c>
      <c r="R121" t="n">
        <v>44.1</v>
      </c>
      <c r="S121" t="inlineStr"/>
      <c r="T121" t="inlineStr"/>
      <c r="U121" t="inlineStr"/>
      <c r="V121" t="inlineStr"/>
      <c r="W121" t="inlineStr"/>
      <c r="X121" t="inlineStr">
        <is>
          <t>⏳ Mới mua (T+0)</t>
        </is>
      </c>
      <c r="Y121">
        <f>IF(ISNUMBER(S121), ((S121-H121)/H121)-0.004, "")</f>
        <v/>
      </c>
      <c r="Z121">
        <f>IF(ISNUMBER(T121), ((T121-H121)/H121)-0.004, "")</f>
        <v/>
      </c>
      <c r="AA121">
        <f>IF(ISNUMBER(W121), ((W121-H121)/H121)-0.004, IF(P121&gt;0, ((N121-H121)/H121)-0.004, 0))</f>
        <v/>
      </c>
      <c r="AB121">
        <f>IF(AND(ISNUMBER(I121), I121&gt;0, ISNUMBER(O121), O121&gt;0), AA121-((O121-I121)/I121), AA121)</f>
        <v/>
      </c>
      <c r="AC121">
        <f>IF(ISNUMBER(Q121), (Q121-H121)/H121, 0)</f>
        <v/>
      </c>
      <c r="AD121">
        <f>IF(ISNUMBER(R121), (R121-H121)/H121, 0)</f>
        <v/>
      </c>
      <c r="AE121">
        <f>IF(ISNUMBER(Y121), IF(Y121&gt;0, "THẮNG", "THUA"), "CHỜ T+3")</f>
        <v/>
      </c>
      <c r="AF121">
        <f>IF(AND(P121=0, N121=H121, NOT(ISNUMBER(W121))), "ĐANG CHỜ", IF(AA121&gt;0, "THẮNG", "THUA"))</f>
        <v/>
      </c>
      <c r="AG121" t="inlineStr">
        <is>
          <t>https://quickchart.io/chart/render/zf-67f1f899-3f6e-4494-8309-1738e1da8f82</t>
        </is>
      </c>
      <c r="AH121">
        <f>IF(AG121&lt;&gt;"", IMAGE(AG121, 1), "Chưa có ảnh")</f>
        <v/>
      </c>
    </row>
    <row r="122" ht="95" customHeight="1">
      <c r="A122" t="inlineStr">
        <is>
          <t>2026-10-20</t>
        </is>
      </c>
      <c r="B122" t="inlineStr">
        <is>
          <t>ALGO_02</t>
        </is>
      </c>
      <c r="C122" t="inlineStr">
        <is>
          <t>🛡️ BỘ 02: GOM NỀN TÍCH LŨY SIẾT BIÊN ĐỘ VCP (SEPA ACCUMULATION)</t>
        </is>
      </c>
      <c r="D122" t="inlineStr">
        <is>
          <t>#2</t>
        </is>
      </c>
      <c r="E122" t="inlineStr">
        <is>
          <t>GMD</t>
        </is>
      </c>
      <c r="F122" t="inlineStr">
        <is>
          <t>HOSE</t>
        </is>
      </c>
      <c r="G122" t="inlineStr">
        <is>
          <t>Cảng biển &amp; Vận tải</t>
        </is>
      </c>
      <c r="H122" t="n">
        <v>54.9</v>
      </c>
      <c r="I122" t="n">
        <v>1689.62</v>
      </c>
      <c r="J122" t="n">
        <v>24.1</v>
      </c>
      <c r="K122" t="n">
        <v>0.57</v>
      </c>
      <c r="L122" t="n">
        <v>60.11</v>
      </c>
      <c r="M122" t="n">
        <v>52.53</v>
      </c>
      <c r="N122" t="n">
        <v>54.9</v>
      </c>
      <c r="O122" t="n">
        <v>1689.62</v>
      </c>
      <c r="P122" t="n">
        <v>0</v>
      </c>
      <c r="Q122" t="n">
        <v>54.9</v>
      </c>
      <c r="R122" t="n">
        <v>54.9</v>
      </c>
      <c r="S122" t="inlineStr"/>
      <c r="T122" t="inlineStr"/>
      <c r="U122" t="inlineStr"/>
      <c r="V122" t="inlineStr"/>
      <c r="W122" t="inlineStr"/>
      <c r="X122" t="inlineStr">
        <is>
          <t>⏳ Mới mua (T+0)</t>
        </is>
      </c>
      <c r="Y122">
        <f>IF(ISNUMBER(S122), ((S122-H122)/H122)-0.004, "")</f>
        <v/>
      </c>
      <c r="Z122">
        <f>IF(ISNUMBER(T122), ((T122-H122)/H122)-0.004, "")</f>
        <v/>
      </c>
      <c r="AA122">
        <f>IF(ISNUMBER(W122), ((W122-H122)/H122)-0.004, IF(P122&gt;0, ((N122-H122)/H122)-0.004, 0))</f>
        <v/>
      </c>
      <c r="AB122">
        <f>IF(AND(ISNUMBER(I122), I122&gt;0, ISNUMBER(O122), O122&gt;0), AA122-((O122-I122)/I122), AA122)</f>
        <v/>
      </c>
      <c r="AC122">
        <f>IF(ISNUMBER(Q122), (Q122-H122)/H122, 0)</f>
        <v/>
      </c>
      <c r="AD122">
        <f>IF(ISNUMBER(R122), (R122-H122)/H122, 0)</f>
        <v/>
      </c>
      <c r="AE122">
        <f>IF(ISNUMBER(Y122), IF(Y122&gt;0, "THẮNG", "THUA"), "CHỜ T+3")</f>
        <v/>
      </c>
      <c r="AF122">
        <f>IF(AND(P122=0, N122=H122, NOT(ISNUMBER(W122))), "ĐANG CHỜ", IF(AA122&gt;0, "THẮNG", "THUA"))</f>
        <v/>
      </c>
      <c r="AG122" t="inlineStr">
        <is>
          <t>https://quickchart.io/chart/render/zf-5af1d6d3-d519-47d2-8574-17b81f674470</t>
        </is>
      </c>
      <c r="AH122">
        <f>IF(AG122&lt;&gt;"", IMAGE(AG122, 1), "Chưa có ảnh")</f>
        <v/>
      </c>
    </row>
    <row r="123" ht="95" customHeight="1">
      <c r="A123" t="inlineStr">
        <is>
          <t>2026-10-20</t>
        </is>
      </c>
      <c r="B123" t="inlineStr">
        <is>
          <t>ALGO_02</t>
        </is>
      </c>
      <c r="C123" t="inlineStr">
        <is>
          <t>🛡️ BỘ 02: GOM NỀN TÍCH LŨY SIẾT BIÊN ĐỘ VCP (SEPA ACCUMULATION)</t>
        </is>
      </c>
      <c r="D123" t="inlineStr">
        <is>
          <t>#3</t>
        </is>
      </c>
      <c r="E123" t="inlineStr">
        <is>
          <t>TVN</t>
        </is>
      </c>
      <c r="F123" t="inlineStr">
        <is>
          <t>UPCOM</t>
        </is>
      </c>
      <c r="G123" t="inlineStr">
        <is>
          <t>Thép &amp; VLXD</t>
        </is>
      </c>
      <c r="H123" t="n">
        <v>9.800000000000001</v>
      </c>
      <c r="I123" t="n">
        <v>1689.62</v>
      </c>
      <c r="J123" t="n">
        <v>18.89</v>
      </c>
      <c r="K123" t="n">
        <v>0.71</v>
      </c>
      <c r="L123" t="n">
        <v>11.2</v>
      </c>
      <c r="M123" t="n">
        <v>9.16</v>
      </c>
      <c r="N123" t="n">
        <v>9.800000000000001</v>
      </c>
      <c r="O123" t="n">
        <v>1689.62</v>
      </c>
      <c r="P123" t="n">
        <v>0</v>
      </c>
      <c r="Q123" t="n">
        <v>9.800000000000001</v>
      </c>
      <c r="R123" t="n">
        <v>9.800000000000001</v>
      </c>
      <c r="S123" t="inlineStr"/>
      <c r="T123" t="inlineStr"/>
      <c r="U123" t="inlineStr"/>
      <c r="V123" t="inlineStr"/>
      <c r="W123" t="inlineStr"/>
      <c r="X123" t="inlineStr">
        <is>
          <t>⏳ Mới mua (T+0)</t>
        </is>
      </c>
      <c r="Y123">
        <f>IF(ISNUMBER(S123), ((S123-H123)/H123)-0.004, "")</f>
        <v/>
      </c>
      <c r="Z123">
        <f>IF(ISNUMBER(T123), ((T123-H123)/H123)-0.004, "")</f>
        <v/>
      </c>
      <c r="AA123">
        <f>IF(ISNUMBER(W123), ((W123-H123)/H123)-0.004, IF(P123&gt;0, ((N123-H123)/H123)-0.004, 0))</f>
        <v/>
      </c>
      <c r="AB123">
        <f>IF(AND(ISNUMBER(I123), I123&gt;0, ISNUMBER(O123), O123&gt;0), AA123-((O123-I123)/I123), AA123)</f>
        <v/>
      </c>
      <c r="AC123">
        <f>IF(ISNUMBER(Q123), (Q123-H123)/H123, 0)</f>
        <v/>
      </c>
      <c r="AD123">
        <f>IF(ISNUMBER(R123), (R123-H123)/H123, 0)</f>
        <v/>
      </c>
      <c r="AE123">
        <f>IF(ISNUMBER(Y123), IF(Y123&gt;0, "THẮNG", "THUA"), "CHỜ T+3")</f>
        <v/>
      </c>
      <c r="AF123">
        <f>IF(AND(P123=0, N123=H123, NOT(ISNUMBER(W123))), "ĐANG CHỜ", IF(AA123&gt;0, "THẮNG", "THUA"))</f>
        <v/>
      </c>
      <c r="AG123" t="inlineStr">
        <is>
          <t>https://quickchart.io/chart/render/zf-84c099b8-81b0-42cb-9463-9e718a9ea6b3</t>
        </is>
      </c>
      <c r="AH123">
        <f>IF(AG123&lt;&gt;"", IMAGE(AG123, 1), "Chưa có ảnh")</f>
        <v/>
      </c>
    </row>
    <row r="124" ht="95" customHeight="1">
      <c r="A124" t="inlineStr">
        <is>
          <t>2026-10-20</t>
        </is>
      </c>
      <c r="B124" t="inlineStr">
        <is>
          <t>ALGO_02</t>
        </is>
      </c>
      <c r="C124" t="inlineStr">
        <is>
          <t>🛡️ BỘ 02: GOM NỀN TÍCH LŨY SIẾT BIÊN ĐỘ VCP (SEPA ACCUMULATION)</t>
        </is>
      </c>
      <c r="D124" t="inlineStr">
        <is>
          <t>#4</t>
        </is>
      </c>
      <c r="E124" t="inlineStr">
        <is>
          <t>HSG</t>
        </is>
      </c>
      <c r="F124" t="inlineStr">
        <is>
          <t>HOSE</t>
        </is>
      </c>
      <c r="G124" t="inlineStr">
        <is>
          <t>Thép &amp; VLXD</t>
        </is>
      </c>
      <c r="H124" t="n">
        <v>10.55</v>
      </c>
      <c r="I124" t="n">
        <v>1689.62</v>
      </c>
      <c r="J124" t="n">
        <v>18.73</v>
      </c>
      <c r="K124" t="n">
        <v>0.7</v>
      </c>
      <c r="L124" t="n">
        <v>11.5</v>
      </c>
      <c r="M124" t="n">
        <v>10.12</v>
      </c>
      <c r="N124" t="n">
        <v>10.55</v>
      </c>
      <c r="O124" t="n">
        <v>1689.62</v>
      </c>
      <c r="P124" t="n">
        <v>0</v>
      </c>
      <c r="Q124" t="n">
        <v>10.55</v>
      </c>
      <c r="R124" t="n">
        <v>10.55</v>
      </c>
      <c r="S124" t="inlineStr"/>
      <c r="T124" t="inlineStr"/>
      <c r="U124" t="inlineStr"/>
      <c r="V124" t="inlineStr"/>
      <c r="W124" t="inlineStr"/>
      <c r="X124" t="inlineStr">
        <is>
          <t>⏳ Mới mua (T+0)</t>
        </is>
      </c>
      <c r="Y124">
        <f>IF(ISNUMBER(S124), ((S124-H124)/H124)-0.004, "")</f>
        <v/>
      </c>
      <c r="Z124">
        <f>IF(ISNUMBER(T124), ((T124-H124)/H124)-0.004, "")</f>
        <v/>
      </c>
      <c r="AA124">
        <f>IF(ISNUMBER(W124), ((W124-H124)/H124)-0.004, IF(P124&gt;0, ((N124-H124)/H124)-0.004, 0))</f>
        <v/>
      </c>
      <c r="AB124">
        <f>IF(AND(ISNUMBER(I124), I124&gt;0, ISNUMBER(O124), O124&gt;0), AA124-((O124-I124)/I124), AA124)</f>
        <v/>
      </c>
      <c r="AC124">
        <f>IF(ISNUMBER(Q124), (Q124-H124)/H124, 0)</f>
        <v/>
      </c>
      <c r="AD124">
        <f>IF(ISNUMBER(R124), (R124-H124)/H124, 0)</f>
        <v/>
      </c>
      <c r="AE124">
        <f>IF(ISNUMBER(Y124), IF(Y124&gt;0, "THẮNG", "THUA"), "CHỜ T+3")</f>
        <v/>
      </c>
      <c r="AF124">
        <f>IF(AND(P124=0, N124=H124, NOT(ISNUMBER(W124))), "ĐANG CHỜ", IF(AA124&gt;0, "THẮNG", "THUA"))</f>
        <v/>
      </c>
      <c r="AG124" t="inlineStr">
        <is>
          <t>https://quickchart.io/chart/render/zf-de9422b1-58d5-4abe-9246-8420c3c4ec37</t>
        </is>
      </c>
      <c r="AH124">
        <f>IF(AG124&lt;&gt;"", IMAGE(AG124, 1), "Chưa có ảnh")</f>
        <v/>
      </c>
    </row>
    <row r="125" ht="95" customHeight="1">
      <c r="A125" t="inlineStr">
        <is>
          <t>2026-10-20</t>
        </is>
      </c>
      <c r="B125" t="inlineStr">
        <is>
          <t>ALGO_02</t>
        </is>
      </c>
      <c r="C125" t="inlineStr">
        <is>
          <t>🛡️ BỘ 02: GOM NỀN TÍCH LŨY SIẾT BIÊN ĐỘ VCP (SEPA ACCUMULATION)</t>
        </is>
      </c>
      <c r="D125" t="inlineStr">
        <is>
          <t>#5</t>
        </is>
      </c>
      <c r="E125" t="inlineStr">
        <is>
          <t>TCB</t>
        </is>
      </c>
      <c r="F125" t="inlineStr">
        <is>
          <t>HOSE</t>
        </is>
      </c>
      <c r="G125" t="inlineStr">
        <is>
          <t>Ngân hàng</t>
        </is>
      </c>
      <c r="H125" t="n">
        <v>33.25</v>
      </c>
      <c r="I125" t="n">
        <v>1689.62</v>
      </c>
      <c r="J125" t="n">
        <v>17.1</v>
      </c>
      <c r="K125" t="n">
        <v>0.52</v>
      </c>
      <c r="L125" t="n">
        <v>35.95</v>
      </c>
      <c r="M125" t="n">
        <v>32.02</v>
      </c>
      <c r="N125" t="n">
        <v>33.25</v>
      </c>
      <c r="O125" t="n">
        <v>1689.62</v>
      </c>
      <c r="P125" t="n">
        <v>0</v>
      </c>
      <c r="Q125" t="n">
        <v>33.25</v>
      </c>
      <c r="R125" t="n">
        <v>33.25</v>
      </c>
      <c r="S125" t="inlineStr"/>
      <c r="T125" t="inlineStr"/>
      <c r="U125" t="inlineStr"/>
      <c r="V125" t="inlineStr"/>
      <c r="W125" t="inlineStr"/>
      <c r="X125" t="inlineStr">
        <is>
          <t>⏳ Mới mua (T+0)</t>
        </is>
      </c>
      <c r="Y125">
        <f>IF(ISNUMBER(S125), ((S125-H125)/H125)-0.004, "")</f>
        <v/>
      </c>
      <c r="Z125">
        <f>IF(ISNUMBER(T125), ((T125-H125)/H125)-0.004, "")</f>
        <v/>
      </c>
      <c r="AA125">
        <f>IF(ISNUMBER(W125), ((W125-H125)/H125)-0.004, IF(P125&gt;0, ((N125-H125)/H125)-0.004, 0))</f>
        <v/>
      </c>
      <c r="AB125">
        <f>IF(AND(ISNUMBER(I125), I125&gt;0, ISNUMBER(O125), O125&gt;0), AA125-((O125-I125)/I125), AA125)</f>
        <v/>
      </c>
      <c r="AC125">
        <f>IF(ISNUMBER(Q125), (Q125-H125)/H125, 0)</f>
        <v/>
      </c>
      <c r="AD125">
        <f>IF(ISNUMBER(R125), (R125-H125)/H125, 0)</f>
        <v/>
      </c>
      <c r="AE125">
        <f>IF(ISNUMBER(Y125), IF(Y125&gt;0, "THẮNG", "THUA"), "CHỜ T+3")</f>
        <v/>
      </c>
      <c r="AF125">
        <f>IF(AND(P125=0, N125=H125, NOT(ISNUMBER(W125))), "ĐANG CHỜ", IF(AA125&gt;0, "THẮNG", "THUA"))</f>
        <v/>
      </c>
      <c r="AG125" t="inlineStr">
        <is>
          <t>https://quickchart.io/chart/render/zf-5baffe47-791f-421b-a0f7-2d3fab681ec3</t>
        </is>
      </c>
      <c r="AH125">
        <f>IF(AG125&lt;&gt;"", IMAGE(AG125, 1), "Chưa có ảnh")</f>
        <v/>
      </c>
    </row>
    <row r="126" ht="95" customHeight="1">
      <c r="A126" t="inlineStr">
        <is>
          <t>2026-10-20</t>
        </is>
      </c>
      <c r="B126" t="inlineStr">
        <is>
          <t>ALGO_03</t>
        </is>
      </c>
      <c r="C126" t="inlineStr">
        <is>
          <t>⚡ BỘ 03: BẮT ĐÁY RÚT CHÂN &amp; ĐẢO CHIỀU QUÁ BÁN (WYCKOFF SPRING)</t>
        </is>
      </c>
      <c r="D126" t="inlineStr">
        <is>
          <t>#1</t>
        </is>
      </c>
      <c r="E126" t="inlineStr">
        <is>
          <t>POM</t>
        </is>
      </c>
      <c r="F126" t="inlineStr">
        <is>
          <t>UPCOM</t>
        </is>
      </c>
      <c r="G126" t="inlineStr">
        <is>
          <t>Thép &amp; VLXD</t>
        </is>
      </c>
      <c r="H126" t="n">
        <v>3.3</v>
      </c>
      <c r="I126" t="n">
        <v>1689.62</v>
      </c>
      <c r="J126" t="n">
        <v>77.38</v>
      </c>
      <c r="K126" t="n">
        <v>8.449999999999999</v>
      </c>
      <c r="L126" t="n">
        <v>3.77</v>
      </c>
      <c r="M126" t="n">
        <v>3.09</v>
      </c>
      <c r="N126" t="n">
        <v>3.3</v>
      </c>
      <c r="O126" t="n">
        <v>1689.62</v>
      </c>
      <c r="P126" t="n">
        <v>0</v>
      </c>
      <c r="Q126" t="n">
        <v>3.3</v>
      </c>
      <c r="R126" t="n">
        <v>3.3</v>
      </c>
      <c r="S126" t="inlineStr"/>
      <c r="T126" t="inlineStr"/>
      <c r="U126" t="inlineStr"/>
      <c r="V126" t="inlineStr"/>
      <c r="W126" t="inlineStr"/>
      <c r="X126" t="inlineStr">
        <is>
          <t>⏳ Mới mua (T+0)</t>
        </is>
      </c>
      <c r="Y126">
        <f>IF(ISNUMBER(S126), ((S126-H126)/H126)-0.004, "")</f>
        <v/>
      </c>
      <c r="Z126">
        <f>IF(ISNUMBER(T126), ((T126-H126)/H126)-0.004, "")</f>
        <v/>
      </c>
      <c r="AA126">
        <f>IF(ISNUMBER(W126), ((W126-H126)/H126)-0.004, IF(P126&gt;0, ((N126-H126)/H126)-0.004, 0))</f>
        <v/>
      </c>
      <c r="AB126">
        <f>IF(AND(ISNUMBER(I126), I126&gt;0, ISNUMBER(O126), O126&gt;0), AA126-((O126-I126)/I126), AA126)</f>
        <v/>
      </c>
      <c r="AC126">
        <f>IF(ISNUMBER(Q126), (Q126-H126)/H126, 0)</f>
        <v/>
      </c>
      <c r="AD126">
        <f>IF(ISNUMBER(R126), (R126-H126)/H126, 0)</f>
        <v/>
      </c>
      <c r="AE126">
        <f>IF(ISNUMBER(Y126), IF(Y126&gt;0, "THẮNG", "THUA"), "CHỜ T+3")</f>
        <v/>
      </c>
      <c r="AF126">
        <f>IF(AND(P126=0, N126=H126, NOT(ISNUMBER(W126))), "ĐANG CHỜ", IF(AA126&gt;0, "THẮNG", "THUA"))</f>
        <v/>
      </c>
      <c r="AG126" t="inlineStr">
        <is>
          <t>https://quickchart.io/chart/render/zf-ba7648ff-5588-48ed-8fd7-85f0bc54d897</t>
        </is>
      </c>
      <c r="AH126">
        <f>IF(AG126&lt;&gt;"", IMAGE(AG126, 1), "Chưa có ảnh")</f>
        <v/>
      </c>
    </row>
    <row r="127" ht="95" customHeight="1">
      <c r="A127" t="inlineStr">
        <is>
          <t>2026-10-20</t>
        </is>
      </c>
      <c r="B127" t="inlineStr">
        <is>
          <t>ALGO_03</t>
        </is>
      </c>
      <c r="C127" t="inlineStr">
        <is>
          <t>⚡ BỘ 03: BẮT ĐÁY RÚT CHÂN &amp; ĐẢO CHIỀU QUÁ BÁN (WYCKOFF SPRING)</t>
        </is>
      </c>
      <c r="D127" t="inlineStr">
        <is>
          <t>#2</t>
        </is>
      </c>
      <c r="E127" t="inlineStr">
        <is>
          <t>PC1</t>
        </is>
      </c>
      <c r="F127" t="inlineStr">
        <is>
          <t>HOSE</t>
        </is>
      </c>
      <c r="G127" t="inlineStr">
        <is>
          <t>Đầu tư công &amp; Xây dựng</t>
        </is>
      </c>
      <c r="H127" t="n">
        <v>18.85</v>
      </c>
      <c r="I127" t="n">
        <v>1689.62</v>
      </c>
      <c r="J127" t="n">
        <v>40.36</v>
      </c>
      <c r="K127" t="n">
        <v>1.51</v>
      </c>
      <c r="L127" t="n">
        <v>20.82</v>
      </c>
      <c r="M127" t="n">
        <v>17.95</v>
      </c>
      <c r="N127" t="n">
        <v>18.85</v>
      </c>
      <c r="O127" t="n">
        <v>1689.62</v>
      </c>
      <c r="P127" t="n">
        <v>0</v>
      </c>
      <c r="Q127" t="n">
        <v>18.85</v>
      </c>
      <c r="R127" t="n">
        <v>18.85</v>
      </c>
      <c r="S127" t="inlineStr"/>
      <c r="T127" t="inlineStr"/>
      <c r="U127" t="inlineStr"/>
      <c r="V127" t="inlineStr"/>
      <c r="W127" t="inlineStr"/>
      <c r="X127" t="inlineStr">
        <is>
          <t>⏳ Mới mua (T+0)</t>
        </is>
      </c>
      <c r="Y127">
        <f>IF(ISNUMBER(S127), ((S127-H127)/H127)-0.004, "")</f>
        <v/>
      </c>
      <c r="Z127">
        <f>IF(ISNUMBER(T127), ((T127-H127)/H127)-0.004, "")</f>
        <v/>
      </c>
      <c r="AA127">
        <f>IF(ISNUMBER(W127), ((W127-H127)/H127)-0.004, IF(P127&gt;0, ((N127-H127)/H127)-0.004, 0))</f>
        <v/>
      </c>
      <c r="AB127">
        <f>IF(AND(ISNUMBER(I127), I127&gt;0, ISNUMBER(O127), O127&gt;0), AA127-((O127-I127)/I127), AA127)</f>
        <v/>
      </c>
      <c r="AC127">
        <f>IF(ISNUMBER(Q127), (Q127-H127)/H127, 0)</f>
        <v/>
      </c>
      <c r="AD127">
        <f>IF(ISNUMBER(R127), (R127-H127)/H127, 0)</f>
        <v/>
      </c>
      <c r="AE127">
        <f>IF(ISNUMBER(Y127), IF(Y127&gt;0, "THẮNG", "THUA"), "CHỜ T+3")</f>
        <v/>
      </c>
      <c r="AF127">
        <f>IF(AND(P127=0, N127=H127, NOT(ISNUMBER(W127))), "ĐANG CHỜ", IF(AA127&gt;0, "THẮNG", "THUA"))</f>
        <v/>
      </c>
      <c r="AG127" t="inlineStr">
        <is>
          <t>https://quickchart.io/chart/render/zf-a9669fa7-def8-40ea-a387-6acfac4c61e8</t>
        </is>
      </c>
      <c r="AH127">
        <f>IF(AG127&lt;&gt;"", IMAGE(AG127, 1), "Chưa có ảnh")</f>
        <v/>
      </c>
    </row>
    <row r="128" ht="95" customHeight="1">
      <c r="A128" t="inlineStr">
        <is>
          <t>2026-10-20</t>
        </is>
      </c>
      <c r="B128" t="inlineStr">
        <is>
          <t>ALGO_03</t>
        </is>
      </c>
      <c r="C128" t="inlineStr">
        <is>
          <t>⚡ BỘ 03: BẮT ĐÁY RÚT CHÂN &amp; ĐẢO CHIỀU QUÁ BÁN (WYCKOFF SPRING)</t>
        </is>
      </c>
      <c r="D128" t="inlineStr">
        <is>
          <t>#3</t>
        </is>
      </c>
      <c r="E128" t="inlineStr">
        <is>
          <t>DPM</t>
        </is>
      </c>
      <c r="F128" t="inlineStr">
        <is>
          <t>HOSE</t>
        </is>
      </c>
      <c r="G128" t="inlineStr">
        <is>
          <t>Hóa chất &amp; Phân bón</t>
        </is>
      </c>
      <c r="H128" t="n">
        <v>21.6</v>
      </c>
      <c r="I128" t="n">
        <v>1689.62</v>
      </c>
      <c r="J128" t="n">
        <v>34.58</v>
      </c>
      <c r="K128" t="n">
        <v>1.23</v>
      </c>
      <c r="L128" t="n">
        <v>23.53</v>
      </c>
      <c r="M128" t="n">
        <v>20.72</v>
      </c>
      <c r="N128" t="n">
        <v>21.6</v>
      </c>
      <c r="O128" t="n">
        <v>1689.62</v>
      </c>
      <c r="P128" t="n">
        <v>0</v>
      </c>
      <c r="Q128" t="n">
        <v>21.6</v>
      </c>
      <c r="R128" t="n">
        <v>21.6</v>
      </c>
      <c r="S128" t="inlineStr"/>
      <c r="T128" t="inlineStr"/>
      <c r="U128" t="inlineStr"/>
      <c r="V128" t="inlineStr"/>
      <c r="W128" t="inlineStr"/>
      <c r="X128" t="inlineStr">
        <is>
          <t>⏳ Mới mua (T+0)</t>
        </is>
      </c>
      <c r="Y128">
        <f>IF(ISNUMBER(S128), ((S128-H128)/H128)-0.004, "")</f>
        <v/>
      </c>
      <c r="Z128">
        <f>IF(ISNUMBER(T128), ((T128-H128)/H128)-0.004, "")</f>
        <v/>
      </c>
      <c r="AA128">
        <f>IF(ISNUMBER(W128), ((W128-H128)/H128)-0.004, IF(P128&gt;0, ((N128-H128)/H128)-0.004, 0))</f>
        <v/>
      </c>
      <c r="AB128">
        <f>IF(AND(ISNUMBER(I128), I128&gt;0, ISNUMBER(O128), O128&gt;0), AA128-((O128-I128)/I128), AA128)</f>
        <v/>
      </c>
      <c r="AC128">
        <f>IF(ISNUMBER(Q128), (Q128-H128)/H128, 0)</f>
        <v/>
      </c>
      <c r="AD128">
        <f>IF(ISNUMBER(R128), (R128-H128)/H128, 0)</f>
        <v/>
      </c>
      <c r="AE128">
        <f>IF(ISNUMBER(Y128), IF(Y128&gt;0, "THẮNG", "THUA"), "CHỜ T+3")</f>
        <v/>
      </c>
      <c r="AF128">
        <f>IF(AND(P128=0, N128=H128, NOT(ISNUMBER(W128))), "ĐANG CHỜ", IF(AA128&gt;0, "THẮNG", "THUA"))</f>
        <v/>
      </c>
      <c r="AG128" t="inlineStr">
        <is>
          <t>https://quickchart.io/chart/render/zf-0e08dbaa-ca70-42d8-999a-a435a9d9057d</t>
        </is>
      </c>
      <c r="AH128">
        <f>IF(AG128&lt;&gt;"", IMAGE(AG128, 1), "Chưa có ảnh")</f>
        <v/>
      </c>
    </row>
    <row r="129" ht="95" customHeight="1">
      <c r="A129" t="inlineStr">
        <is>
          <t>2026-10-20</t>
        </is>
      </c>
      <c r="B129" t="inlineStr">
        <is>
          <t>ALGO_04</t>
        </is>
      </c>
      <c r="C129" t="inlineStr">
        <is>
          <t>👑 BỘ 04: SIÊU CỔ PHIẾU KHÁNG BÃO &amp; ĐỈNH 52W (RS ALPHA LEADER)</t>
        </is>
      </c>
      <c r="D129" t="inlineStr">
        <is>
          <t>#1</t>
        </is>
      </c>
      <c r="E129" t="inlineStr">
        <is>
          <t>BXH</t>
        </is>
      </c>
      <c r="F129" t="inlineStr">
        <is>
          <t>HNX</t>
        </is>
      </c>
      <c r="G129" t="inlineStr">
        <is>
          <t>Hóa chất &amp; Chế biến</t>
        </is>
      </c>
      <c r="H129" t="n">
        <v>20</v>
      </c>
      <c r="I129" t="n">
        <v>1689.62</v>
      </c>
      <c r="J129" t="n">
        <v>219.81</v>
      </c>
      <c r="K129" t="n">
        <v>38.83</v>
      </c>
      <c r="L129" t="n">
        <v>22.86</v>
      </c>
      <c r="M129" t="n">
        <v>18.7</v>
      </c>
      <c r="N129" t="n">
        <v>20</v>
      </c>
      <c r="O129" t="n">
        <v>1689.62</v>
      </c>
      <c r="P129" t="n">
        <v>0</v>
      </c>
      <c r="Q129" t="n">
        <v>20</v>
      </c>
      <c r="R129" t="n">
        <v>20</v>
      </c>
      <c r="S129" t="inlineStr"/>
      <c r="T129" t="inlineStr"/>
      <c r="U129" t="inlineStr"/>
      <c r="V129" t="inlineStr"/>
      <c r="W129" t="inlineStr"/>
      <c r="X129" t="inlineStr">
        <is>
          <t>⏳ Mới mua (T+0)</t>
        </is>
      </c>
      <c r="Y129">
        <f>IF(ISNUMBER(S129), ((S129-H129)/H129)-0.004, "")</f>
        <v/>
      </c>
      <c r="Z129">
        <f>IF(ISNUMBER(T129), ((T129-H129)/H129)-0.004, "")</f>
        <v/>
      </c>
      <c r="AA129">
        <f>IF(ISNUMBER(W129), ((W129-H129)/H129)-0.004, IF(P129&gt;0, ((N129-H129)/H129)-0.004, 0))</f>
        <v/>
      </c>
      <c r="AB129">
        <f>IF(AND(ISNUMBER(I129), I129&gt;0, ISNUMBER(O129), O129&gt;0), AA129-((O129-I129)/I129), AA129)</f>
        <v/>
      </c>
      <c r="AC129">
        <f>IF(ISNUMBER(Q129), (Q129-H129)/H129, 0)</f>
        <v/>
      </c>
      <c r="AD129">
        <f>IF(ISNUMBER(R129), (R129-H129)/H129, 0)</f>
        <v/>
      </c>
      <c r="AE129">
        <f>IF(ISNUMBER(Y129), IF(Y129&gt;0, "THẮNG", "THUA"), "CHỜ T+3")</f>
        <v/>
      </c>
      <c r="AF129">
        <f>IF(AND(P129=0, N129=H129, NOT(ISNUMBER(W129))), "ĐANG CHỜ", IF(AA129&gt;0, "THẮNG", "THUA"))</f>
        <v/>
      </c>
      <c r="AG129" t="inlineStr">
        <is>
          <t>https://quickchart.io/chart/render/zf-e662899f-fc1a-49ad-8680-fc99229a8f6b</t>
        </is>
      </c>
      <c r="AH129">
        <f>IF(AG129&lt;&gt;"", IMAGE(AG129, 1), "Chưa có ảnh")</f>
        <v/>
      </c>
    </row>
    <row r="130" ht="95" customHeight="1">
      <c r="A130" t="inlineStr">
        <is>
          <t>2026-10-20</t>
        </is>
      </c>
      <c r="B130" t="inlineStr">
        <is>
          <t>ALGO_04</t>
        </is>
      </c>
      <c r="C130" t="inlineStr">
        <is>
          <t>👑 BỘ 04: SIÊU CỔ PHIẾU KHÁNG BÃO &amp; ĐỈNH 52W (RS ALPHA LEADER)</t>
        </is>
      </c>
      <c r="D130" t="inlineStr">
        <is>
          <t>#2</t>
        </is>
      </c>
      <c r="E130" t="inlineStr">
        <is>
          <t>CLI</t>
        </is>
      </c>
      <c r="F130" t="inlineStr">
        <is>
          <t>UPCOM</t>
        </is>
      </c>
      <c r="G130" t="inlineStr">
        <is>
          <t>Sản xuất &amp; Khác</t>
        </is>
      </c>
      <c r="H130" t="n">
        <v>30.3</v>
      </c>
      <c r="I130" t="n">
        <v>1689.62</v>
      </c>
      <c r="J130" t="n">
        <v>138.46</v>
      </c>
      <c r="K130" t="n">
        <v>1.63</v>
      </c>
      <c r="L130" t="n">
        <v>33.87</v>
      </c>
      <c r="M130" t="n">
        <v>28.68</v>
      </c>
      <c r="N130" t="n">
        <v>30.3</v>
      </c>
      <c r="O130" t="n">
        <v>1689.62</v>
      </c>
      <c r="P130" t="n">
        <v>0</v>
      </c>
      <c r="Q130" t="n">
        <v>30.3</v>
      </c>
      <c r="R130" t="n">
        <v>30.3</v>
      </c>
      <c r="S130" t="inlineStr"/>
      <c r="T130" t="inlineStr"/>
      <c r="U130" t="inlineStr"/>
      <c r="V130" t="inlineStr"/>
      <c r="W130" t="inlineStr"/>
      <c r="X130" t="inlineStr">
        <is>
          <t>⏳ Mới mua (T+0)</t>
        </is>
      </c>
      <c r="Y130">
        <f>IF(ISNUMBER(S130), ((S130-H130)/H130)-0.004, "")</f>
        <v/>
      </c>
      <c r="Z130">
        <f>IF(ISNUMBER(T130), ((T130-H130)/H130)-0.004, "")</f>
        <v/>
      </c>
      <c r="AA130">
        <f>IF(ISNUMBER(W130), ((W130-H130)/H130)-0.004, IF(P130&gt;0, ((N130-H130)/H130)-0.004, 0))</f>
        <v/>
      </c>
      <c r="AB130">
        <f>IF(AND(ISNUMBER(I130), I130&gt;0, ISNUMBER(O130), O130&gt;0), AA130-((O130-I130)/I130), AA130)</f>
        <v/>
      </c>
      <c r="AC130">
        <f>IF(ISNUMBER(Q130), (Q130-H130)/H130, 0)</f>
        <v/>
      </c>
      <c r="AD130">
        <f>IF(ISNUMBER(R130), (R130-H130)/H130, 0)</f>
        <v/>
      </c>
      <c r="AE130">
        <f>IF(ISNUMBER(Y130), IF(Y130&gt;0, "THẮNG", "THUA"), "CHỜ T+3")</f>
        <v/>
      </c>
      <c r="AF130">
        <f>IF(AND(P130=0, N130=H130, NOT(ISNUMBER(W130))), "ĐANG CHỜ", IF(AA130&gt;0, "THẮNG", "THUA"))</f>
        <v/>
      </c>
      <c r="AG130" t="inlineStr">
        <is>
          <t>https://quickchart.io/chart/render/zf-b1a5d230-bb8d-4f37-b3a3-bf8e193e322b</t>
        </is>
      </c>
      <c r="AH130">
        <f>IF(AG130&lt;&gt;"", IMAGE(AG130, 1), "Chưa có ảnh")</f>
        <v/>
      </c>
    </row>
    <row r="131" ht="95" customHeight="1">
      <c r="A131" t="inlineStr">
        <is>
          <t>2026-10-20</t>
        </is>
      </c>
      <c r="B131" t="inlineStr">
        <is>
          <t>ALGO_04</t>
        </is>
      </c>
      <c r="C131" t="inlineStr">
        <is>
          <t>👑 BỘ 04: SIÊU CỔ PHIẾU KHÁNG BÃO &amp; ĐỈNH 52W (RS ALPHA LEADER)</t>
        </is>
      </c>
      <c r="D131" t="inlineStr">
        <is>
          <t>#3</t>
        </is>
      </c>
      <c r="E131" t="inlineStr">
        <is>
          <t>MSB</t>
        </is>
      </c>
      <c r="F131" t="inlineStr">
        <is>
          <t>HOSE</t>
        </is>
      </c>
      <c r="G131" t="inlineStr">
        <is>
          <t>Ngân hàng</t>
        </is>
      </c>
      <c r="H131" t="n">
        <v>14.9</v>
      </c>
      <c r="I131" t="n">
        <v>1689.62</v>
      </c>
      <c r="J131" t="n">
        <v>103.18</v>
      </c>
      <c r="K131" t="n">
        <v>0.34</v>
      </c>
      <c r="L131" t="n">
        <v>16.24</v>
      </c>
      <c r="M131" t="n">
        <v>14.29</v>
      </c>
      <c r="N131" t="n">
        <v>14.9</v>
      </c>
      <c r="O131" t="n">
        <v>1689.62</v>
      </c>
      <c r="P131" t="n">
        <v>0</v>
      </c>
      <c r="Q131" t="n">
        <v>14.9</v>
      </c>
      <c r="R131" t="n">
        <v>14.9</v>
      </c>
      <c r="S131" t="inlineStr"/>
      <c r="T131" t="inlineStr"/>
      <c r="U131" t="inlineStr"/>
      <c r="V131" t="inlineStr"/>
      <c r="W131" t="inlineStr"/>
      <c r="X131" t="inlineStr">
        <is>
          <t>⏳ Mới mua (T+0)</t>
        </is>
      </c>
      <c r="Y131">
        <f>IF(ISNUMBER(S131), ((S131-H131)/H131)-0.004, "")</f>
        <v/>
      </c>
      <c r="Z131">
        <f>IF(ISNUMBER(T131), ((T131-H131)/H131)-0.004, "")</f>
        <v/>
      </c>
      <c r="AA131">
        <f>IF(ISNUMBER(W131), ((W131-H131)/H131)-0.004, IF(P131&gt;0, ((N131-H131)/H131)-0.004, 0))</f>
        <v/>
      </c>
      <c r="AB131">
        <f>IF(AND(ISNUMBER(I131), I131&gt;0, ISNUMBER(O131), O131&gt;0), AA131-((O131-I131)/I131), AA131)</f>
        <v/>
      </c>
      <c r="AC131">
        <f>IF(ISNUMBER(Q131), (Q131-H131)/H131, 0)</f>
        <v/>
      </c>
      <c r="AD131">
        <f>IF(ISNUMBER(R131), (R131-H131)/H131, 0)</f>
        <v/>
      </c>
      <c r="AE131">
        <f>IF(ISNUMBER(Y131), IF(Y131&gt;0, "THẮNG", "THUA"), "CHỜ T+3")</f>
        <v/>
      </c>
      <c r="AF131">
        <f>IF(AND(P131=0, N131=H131, NOT(ISNUMBER(W131))), "ĐANG CHỜ", IF(AA131&gt;0, "THẮNG", "THUA"))</f>
        <v/>
      </c>
      <c r="AG131" t="inlineStr">
        <is>
          <t>https://quickchart.io/chart/render/zf-2239a254-0c20-4f84-a14c-a7b53c7d5ded</t>
        </is>
      </c>
      <c r="AH131">
        <f>IF(AG131&lt;&gt;"", IMAGE(AG131, 1), "Chưa có ảnh")</f>
        <v/>
      </c>
    </row>
    <row r="132" ht="95" customHeight="1">
      <c r="A132" t="inlineStr">
        <is>
          <t>2026-10-20</t>
        </is>
      </c>
      <c r="B132" t="inlineStr">
        <is>
          <t>ALGO_04</t>
        </is>
      </c>
      <c r="C132" t="inlineStr">
        <is>
          <t>👑 BỘ 04: SIÊU CỔ PHIẾU KHÁNG BÃO &amp; ĐỈNH 52W (RS ALPHA LEADER)</t>
        </is>
      </c>
      <c r="D132" t="inlineStr">
        <is>
          <t>#4</t>
        </is>
      </c>
      <c r="E132" t="inlineStr">
        <is>
          <t>TLG</t>
        </is>
      </c>
      <c r="F132" t="inlineStr">
        <is>
          <t>HOSE</t>
        </is>
      </c>
      <c r="G132" t="inlineStr">
        <is>
          <t>Hàng tiêu dùng</t>
        </is>
      </c>
      <c r="H132" t="n">
        <v>57</v>
      </c>
      <c r="I132" t="n">
        <v>1689.62</v>
      </c>
      <c r="J132" t="n">
        <v>90.38</v>
      </c>
      <c r="K132" t="n">
        <v>1.62</v>
      </c>
      <c r="L132" t="n">
        <v>62.14</v>
      </c>
      <c r="M132" t="n">
        <v>54.67</v>
      </c>
      <c r="N132" t="n">
        <v>57</v>
      </c>
      <c r="O132" t="n">
        <v>1689.62</v>
      </c>
      <c r="P132" t="n">
        <v>0</v>
      </c>
      <c r="Q132" t="n">
        <v>57</v>
      </c>
      <c r="R132" t="n">
        <v>57</v>
      </c>
      <c r="S132" t="inlineStr"/>
      <c r="T132" t="inlineStr"/>
      <c r="U132" t="inlineStr"/>
      <c r="V132" t="inlineStr"/>
      <c r="W132" t="inlineStr"/>
      <c r="X132" t="inlineStr">
        <is>
          <t>⏳ Mới mua (T+0)</t>
        </is>
      </c>
      <c r="Y132">
        <f>IF(ISNUMBER(S132), ((S132-H132)/H132)-0.004, "")</f>
        <v/>
      </c>
      <c r="Z132">
        <f>IF(ISNUMBER(T132), ((T132-H132)/H132)-0.004, "")</f>
        <v/>
      </c>
      <c r="AA132">
        <f>IF(ISNUMBER(W132), ((W132-H132)/H132)-0.004, IF(P132&gt;0, ((N132-H132)/H132)-0.004, 0))</f>
        <v/>
      </c>
      <c r="AB132">
        <f>IF(AND(ISNUMBER(I132), I132&gt;0, ISNUMBER(O132), O132&gt;0), AA132-((O132-I132)/I132), AA132)</f>
        <v/>
      </c>
      <c r="AC132">
        <f>IF(ISNUMBER(Q132), (Q132-H132)/H132, 0)</f>
        <v/>
      </c>
      <c r="AD132">
        <f>IF(ISNUMBER(R132), (R132-H132)/H132, 0)</f>
        <v/>
      </c>
      <c r="AE132">
        <f>IF(ISNUMBER(Y132), IF(Y132&gt;0, "THẮNG", "THUA"), "CHỜ T+3")</f>
        <v/>
      </c>
      <c r="AF132">
        <f>IF(AND(P132=0, N132=H132, NOT(ISNUMBER(W132))), "ĐANG CHỜ", IF(AA132&gt;0, "THẮNG", "THUA"))</f>
        <v/>
      </c>
      <c r="AG132" t="inlineStr">
        <is>
          <t>https://quickchart.io/chart/render/zf-b8617cce-832a-418e-9a45-6c25157eae6a</t>
        </is>
      </c>
      <c r="AH132">
        <f>IF(AG132&lt;&gt;"", IMAGE(AG132, 1), "Chưa có ảnh")</f>
        <v/>
      </c>
    </row>
    <row r="133" ht="95" customHeight="1">
      <c r="A133" t="inlineStr">
        <is>
          <t>2026-10-20</t>
        </is>
      </c>
      <c r="B133" t="inlineStr">
        <is>
          <t>ALGO_04</t>
        </is>
      </c>
      <c r="C133" t="inlineStr">
        <is>
          <t>👑 BỘ 04: SIÊU CỔ PHIẾU KHÁNG BÃO &amp; ĐỈNH 52W (RS ALPHA LEADER)</t>
        </is>
      </c>
      <c r="D133" t="inlineStr">
        <is>
          <t>#5</t>
        </is>
      </c>
      <c r="E133" t="inlineStr">
        <is>
          <t>GMD</t>
        </is>
      </c>
      <c r="F133" t="inlineStr">
        <is>
          <t>HOSE</t>
        </is>
      </c>
      <c r="G133" t="inlineStr">
        <is>
          <t>Cảng biển &amp; Vận tải</t>
        </is>
      </c>
      <c r="H133" t="n">
        <v>54.9</v>
      </c>
      <c r="I133" t="n">
        <v>1689.62</v>
      </c>
      <c r="J133" t="n">
        <v>83.70999999999999</v>
      </c>
      <c r="K133" t="n">
        <v>0.57</v>
      </c>
      <c r="L133" t="n">
        <v>60.11</v>
      </c>
      <c r="M133" t="n">
        <v>52.53</v>
      </c>
      <c r="N133" t="n">
        <v>54.9</v>
      </c>
      <c r="O133" t="n">
        <v>1689.62</v>
      </c>
      <c r="P133" t="n">
        <v>0</v>
      </c>
      <c r="Q133" t="n">
        <v>54.9</v>
      </c>
      <c r="R133" t="n">
        <v>54.9</v>
      </c>
      <c r="S133" t="inlineStr"/>
      <c r="T133" t="inlineStr"/>
      <c r="U133" t="inlineStr"/>
      <c r="V133" t="inlineStr"/>
      <c r="W133" t="inlineStr"/>
      <c r="X133" t="inlineStr">
        <is>
          <t>⏳ Mới mua (T+0)</t>
        </is>
      </c>
      <c r="Y133">
        <f>IF(ISNUMBER(S133), ((S133-H133)/H133)-0.004, "")</f>
        <v/>
      </c>
      <c r="Z133">
        <f>IF(ISNUMBER(T133), ((T133-H133)/H133)-0.004, "")</f>
        <v/>
      </c>
      <c r="AA133">
        <f>IF(ISNUMBER(W133), ((W133-H133)/H133)-0.004, IF(P133&gt;0, ((N133-H133)/H133)-0.004, 0))</f>
        <v/>
      </c>
      <c r="AB133">
        <f>IF(AND(ISNUMBER(I133), I133&gt;0, ISNUMBER(O133), O133&gt;0), AA133-((O133-I133)/I133), AA133)</f>
        <v/>
      </c>
      <c r="AC133">
        <f>IF(ISNUMBER(Q133), (Q133-H133)/H133, 0)</f>
        <v/>
      </c>
      <c r="AD133">
        <f>IF(ISNUMBER(R133), (R133-H133)/H133, 0)</f>
        <v/>
      </c>
      <c r="AE133">
        <f>IF(ISNUMBER(Y133), IF(Y133&gt;0, "THẮNG", "THUA"), "CHỜ T+3")</f>
        <v/>
      </c>
      <c r="AF133">
        <f>IF(AND(P133=0, N133=H133, NOT(ISNUMBER(W133))), "ĐANG CHỜ", IF(AA133&gt;0, "THẮNG", "THUA"))</f>
        <v/>
      </c>
      <c r="AG133" t="inlineStr">
        <is>
          <t>https://quickchart.io/chart/render/zf-5af1d6d3-d519-47d2-8574-17b81f674470</t>
        </is>
      </c>
      <c r="AH133">
        <f>IF(AG133&lt;&gt;"", IMAGE(AG133, 1), "Chưa có ảnh")</f>
        <v/>
      </c>
    </row>
    <row r="134" ht="95" customHeight="1">
      <c r="A134" t="inlineStr">
        <is>
          <t>2026-10-20</t>
        </is>
      </c>
      <c r="B134" t="inlineStr">
        <is>
          <t>ALGO_05</t>
        </is>
      </c>
      <c r="C134" t="inlineStr">
        <is>
          <t>🎯 BỘ 05: ĐIỂM MUA KÉO NGƯỢC HỖ TRỢ NGẮN HẠN (MA20 PULLBACK)</t>
        </is>
      </c>
      <c r="D134" t="inlineStr">
        <is>
          <t>#1</t>
        </is>
      </c>
      <c r="E134" t="inlineStr">
        <is>
          <t>DRI</t>
        </is>
      </c>
      <c r="F134" t="inlineStr">
        <is>
          <t>UPCOM</t>
        </is>
      </c>
      <c r="G134" t="inlineStr">
        <is>
          <t>Khai khoáng &amp; VLXD</t>
        </is>
      </c>
      <c r="H134" t="n">
        <v>16.1</v>
      </c>
      <c r="I134" t="n">
        <v>1689.62</v>
      </c>
      <c r="J134" t="n">
        <v>19.36</v>
      </c>
      <c r="K134" t="n">
        <v>0.37</v>
      </c>
      <c r="L134" t="n">
        <v>18.4</v>
      </c>
      <c r="M134" t="n">
        <v>15.05</v>
      </c>
      <c r="N134" t="n">
        <v>16.1</v>
      </c>
      <c r="O134" t="n">
        <v>1689.62</v>
      </c>
      <c r="P134" t="n">
        <v>0</v>
      </c>
      <c r="Q134" t="n">
        <v>16.1</v>
      </c>
      <c r="R134" t="n">
        <v>16.1</v>
      </c>
      <c r="S134" t="inlineStr"/>
      <c r="T134" t="inlineStr"/>
      <c r="U134" t="inlineStr"/>
      <c r="V134" t="inlineStr"/>
      <c r="W134" t="inlineStr"/>
      <c r="X134" t="inlineStr">
        <is>
          <t>⏳ Mới mua (T+0)</t>
        </is>
      </c>
      <c r="Y134">
        <f>IF(ISNUMBER(S134), ((S134-H134)/H134)-0.004, "")</f>
        <v/>
      </c>
      <c r="Z134">
        <f>IF(ISNUMBER(T134), ((T134-H134)/H134)-0.004, "")</f>
        <v/>
      </c>
      <c r="AA134">
        <f>IF(ISNUMBER(W134), ((W134-H134)/H134)-0.004, IF(P134&gt;0, ((N134-H134)/H134)-0.004, 0))</f>
        <v/>
      </c>
      <c r="AB134">
        <f>IF(AND(ISNUMBER(I134), I134&gt;0, ISNUMBER(O134), O134&gt;0), AA134-((O134-I134)/I134), AA134)</f>
        <v/>
      </c>
      <c r="AC134">
        <f>IF(ISNUMBER(Q134), (Q134-H134)/H134, 0)</f>
        <v/>
      </c>
      <c r="AD134">
        <f>IF(ISNUMBER(R134), (R134-H134)/H134, 0)</f>
        <v/>
      </c>
      <c r="AE134">
        <f>IF(ISNUMBER(Y134), IF(Y134&gt;0, "THẮNG", "THUA"), "CHỜ T+3")</f>
        <v/>
      </c>
      <c r="AF134">
        <f>IF(AND(P134=0, N134=H134, NOT(ISNUMBER(W134))), "ĐANG CHỜ", IF(AA134&gt;0, "THẮNG", "THUA"))</f>
        <v/>
      </c>
      <c r="AG134" t="inlineStr">
        <is>
          <t>https://quickchart.io/chart/render/zf-7cabb9a7-349f-4ba5-8bb4-8506d9d95fe7</t>
        </is>
      </c>
      <c r="AH134">
        <f>IF(AG134&lt;&gt;"", IMAGE(AG134, 1), "Chưa có ảnh")</f>
        <v/>
      </c>
    </row>
    <row r="135" ht="95" customHeight="1">
      <c r="A135" t="inlineStr">
        <is>
          <t>2026-10-20</t>
        </is>
      </c>
      <c r="B135" t="inlineStr">
        <is>
          <t>ALGO_06</t>
        </is>
      </c>
      <c r="C135" t="inlineStr">
        <is>
          <t>📈 BỘ 06: ĐỒNG THUẬN ĐỘNG LƯỢNG MACD &amp; XU HƯỚNG ADX (TREND)</t>
        </is>
      </c>
      <c r="D135" t="inlineStr">
        <is>
          <t>#1</t>
        </is>
      </c>
      <c r="E135" t="inlineStr">
        <is>
          <t>VGS</t>
        </is>
      </c>
      <c r="F135" t="inlineStr">
        <is>
          <t>HNX</t>
        </is>
      </c>
      <c r="G135" t="inlineStr">
        <is>
          <t>Thép &amp; VLXD</t>
        </is>
      </c>
      <c r="H135" t="n">
        <v>17.3</v>
      </c>
      <c r="I135" t="n">
        <v>1689.62</v>
      </c>
      <c r="J135" t="n">
        <v>87.31999999999999</v>
      </c>
      <c r="K135" t="n">
        <v>1.47</v>
      </c>
      <c r="L135" t="n">
        <v>19.68</v>
      </c>
      <c r="M135" t="n">
        <v>16.22</v>
      </c>
      <c r="N135" t="n">
        <v>17.3</v>
      </c>
      <c r="O135" t="n">
        <v>1689.62</v>
      </c>
      <c r="P135" t="n">
        <v>0</v>
      </c>
      <c r="Q135" t="n">
        <v>17.3</v>
      </c>
      <c r="R135" t="n">
        <v>17.3</v>
      </c>
      <c r="S135" t="inlineStr"/>
      <c r="T135" t="inlineStr"/>
      <c r="U135" t="inlineStr"/>
      <c r="V135" t="inlineStr"/>
      <c r="W135" t="inlineStr"/>
      <c r="X135" t="inlineStr">
        <is>
          <t>⏳ Mới mua (T+0)</t>
        </is>
      </c>
      <c r="Y135">
        <f>IF(ISNUMBER(S135), ((S135-H135)/H135)-0.004, "")</f>
        <v/>
      </c>
      <c r="Z135">
        <f>IF(ISNUMBER(T135), ((T135-H135)/H135)-0.004, "")</f>
        <v/>
      </c>
      <c r="AA135">
        <f>IF(ISNUMBER(W135), ((W135-H135)/H135)-0.004, IF(P135&gt;0, ((N135-H135)/H135)-0.004, 0))</f>
        <v/>
      </c>
      <c r="AB135">
        <f>IF(AND(ISNUMBER(I135), I135&gt;0, ISNUMBER(O135), O135&gt;0), AA135-((O135-I135)/I135), AA135)</f>
        <v/>
      </c>
      <c r="AC135">
        <f>IF(ISNUMBER(Q135), (Q135-H135)/H135, 0)</f>
        <v/>
      </c>
      <c r="AD135">
        <f>IF(ISNUMBER(R135), (R135-H135)/H135, 0)</f>
        <v/>
      </c>
      <c r="AE135">
        <f>IF(ISNUMBER(Y135), IF(Y135&gt;0, "THẮNG", "THUA"), "CHỜ T+3")</f>
        <v/>
      </c>
      <c r="AF135">
        <f>IF(AND(P135=0, N135=H135, NOT(ISNUMBER(W135))), "ĐANG CHỜ", IF(AA135&gt;0, "THẮNG", "THUA"))</f>
        <v/>
      </c>
      <c r="AG135" t="inlineStr">
        <is>
          <t>https://quickchart.io/chart/render/zf-a903fef3-cefe-40c9-bec3-d6a63dd018fb</t>
        </is>
      </c>
      <c r="AH135">
        <f>IF(AG135&lt;&gt;"", IMAGE(AG135, 1), "Chưa có ảnh")</f>
        <v/>
      </c>
    </row>
    <row r="136" ht="95" customHeight="1">
      <c r="A136" t="inlineStr">
        <is>
          <t>2026-10-20</t>
        </is>
      </c>
      <c r="B136" t="inlineStr">
        <is>
          <t>ALGO_06</t>
        </is>
      </c>
      <c r="C136" t="inlineStr">
        <is>
          <t>📈 BỘ 06: ĐỒNG THUẬN ĐỘNG LƯỢNG MACD &amp; XU HƯỚNG ADX (TREND)</t>
        </is>
      </c>
      <c r="D136" t="inlineStr">
        <is>
          <t>#2</t>
        </is>
      </c>
      <c r="E136" t="inlineStr">
        <is>
          <t>NT2</t>
        </is>
      </c>
      <c r="F136" t="inlineStr">
        <is>
          <t>HOSE</t>
        </is>
      </c>
      <c r="G136" t="inlineStr">
        <is>
          <t>Dầu khí &amp; Năng lượng</t>
        </is>
      </c>
      <c r="H136" t="n">
        <v>24.2</v>
      </c>
      <c r="I136" t="n">
        <v>1689.62</v>
      </c>
      <c r="J136" t="n">
        <v>81.76000000000001</v>
      </c>
      <c r="K136" t="n">
        <v>3.02</v>
      </c>
      <c r="L136" t="n">
        <v>26.37</v>
      </c>
      <c r="M136" t="n">
        <v>23.21</v>
      </c>
      <c r="N136" t="n">
        <v>24.2</v>
      </c>
      <c r="O136" t="n">
        <v>1689.62</v>
      </c>
      <c r="P136" t="n">
        <v>0</v>
      </c>
      <c r="Q136" t="n">
        <v>24.2</v>
      </c>
      <c r="R136" t="n">
        <v>24.2</v>
      </c>
      <c r="S136" t="inlineStr"/>
      <c r="T136" t="inlineStr"/>
      <c r="U136" t="inlineStr"/>
      <c r="V136" t="inlineStr"/>
      <c r="W136" t="inlineStr"/>
      <c r="X136" t="inlineStr">
        <is>
          <t>⏳ Mới mua (T+0)</t>
        </is>
      </c>
      <c r="Y136">
        <f>IF(ISNUMBER(S136), ((S136-H136)/H136)-0.004, "")</f>
        <v/>
      </c>
      <c r="Z136">
        <f>IF(ISNUMBER(T136), ((T136-H136)/H136)-0.004, "")</f>
        <v/>
      </c>
      <c r="AA136">
        <f>IF(ISNUMBER(W136), ((W136-H136)/H136)-0.004, IF(P136&gt;0, ((N136-H136)/H136)-0.004, 0))</f>
        <v/>
      </c>
      <c r="AB136">
        <f>IF(AND(ISNUMBER(I136), I136&gt;0, ISNUMBER(O136), O136&gt;0), AA136-((O136-I136)/I136), AA136)</f>
        <v/>
      </c>
      <c r="AC136">
        <f>IF(ISNUMBER(Q136), (Q136-H136)/H136, 0)</f>
        <v/>
      </c>
      <c r="AD136">
        <f>IF(ISNUMBER(R136), (R136-H136)/H136, 0)</f>
        <v/>
      </c>
      <c r="AE136">
        <f>IF(ISNUMBER(Y136), IF(Y136&gt;0, "THẮNG", "THUA"), "CHỜ T+3")</f>
        <v/>
      </c>
      <c r="AF136">
        <f>IF(AND(P136=0, N136=H136, NOT(ISNUMBER(W136))), "ĐANG CHỜ", IF(AA136&gt;0, "THẮNG", "THUA"))</f>
        <v/>
      </c>
      <c r="AG136" t="inlineStr">
        <is>
          <t>https://quickchart.io/chart/render/zf-279b5f95-6f7a-4493-9b24-dd85c7a022a9</t>
        </is>
      </c>
      <c r="AH136">
        <f>IF(AG136&lt;&gt;"", IMAGE(AG136, 1), "Chưa có ảnh")</f>
        <v/>
      </c>
    </row>
    <row r="137" ht="95" customHeight="1">
      <c r="A137" t="inlineStr">
        <is>
          <t>2026-10-20</t>
        </is>
      </c>
      <c r="B137" t="inlineStr">
        <is>
          <t>ALGO_06</t>
        </is>
      </c>
      <c r="C137" t="inlineStr">
        <is>
          <t>📈 BỘ 06: ĐỒNG THUẬN ĐỘNG LƯỢNG MACD &amp; XU HƯỚNG ADX (TREND)</t>
        </is>
      </c>
      <c r="D137" t="inlineStr">
        <is>
          <t>#3</t>
        </is>
      </c>
      <c r="E137" t="inlineStr">
        <is>
          <t>CTD</t>
        </is>
      </c>
      <c r="F137" t="inlineStr">
        <is>
          <t>HOSE</t>
        </is>
      </c>
      <c r="G137" t="inlineStr">
        <is>
          <t>Đầu tư công &amp; Xây dựng</t>
        </is>
      </c>
      <c r="H137" t="n">
        <v>65.2</v>
      </c>
      <c r="I137" t="n">
        <v>1689.62</v>
      </c>
      <c r="J137" t="n">
        <v>79.89</v>
      </c>
      <c r="K137" t="n">
        <v>5.02</v>
      </c>
      <c r="L137" t="n">
        <v>71.53</v>
      </c>
      <c r="M137" t="n">
        <v>62.32</v>
      </c>
      <c r="N137" t="n">
        <v>65.2</v>
      </c>
      <c r="O137" t="n">
        <v>1689.62</v>
      </c>
      <c r="P137" t="n">
        <v>0</v>
      </c>
      <c r="Q137" t="n">
        <v>65.2</v>
      </c>
      <c r="R137" t="n">
        <v>65.2</v>
      </c>
      <c r="S137" t="inlineStr"/>
      <c r="T137" t="inlineStr"/>
      <c r="U137" t="inlineStr"/>
      <c r="V137" t="inlineStr"/>
      <c r="W137" t="inlineStr"/>
      <c r="X137" t="inlineStr">
        <is>
          <t>⏳ Mới mua (T+0)</t>
        </is>
      </c>
      <c r="Y137">
        <f>IF(ISNUMBER(S137), ((S137-H137)/H137)-0.004, "")</f>
        <v/>
      </c>
      <c r="Z137">
        <f>IF(ISNUMBER(T137), ((T137-H137)/H137)-0.004, "")</f>
        <v/>
      </c>
      <c r="AA137">
        <f>IF(ISNUMBER(W137), ((W137-H137)/H137)-0.004, IF(P137&gt;0, ((N137-H137)/H137)-0.004, 0))</f>
        <v/>
      </c>
      <c r="AB137">
        <f>IF(AND(ISNUMBER(I137), I137&gt;0, ISNUMBER(O137), O137&gt;0), AA137-((O137-I137)/I137), AA137)</f>
        <v/>
      </c>
      <c r="AC137">
        <f>IF(ISNUMBER(Q137), (Q137-H137)/H137, 0)</f>
        <v/>
      </c>
      <c r="AD137">
        <f>IF(ISNUMBER(R137), (R137-H137)/H137, 0)</f>
        <v/>
      </c>
      <c r="AE137">
        <f>IF(ISNUMBER(Y137), IF(Y137&gt;0, "THẮNG", "THUA"), "CHỜ T+3")</f>
        <v/>
      </c>
      <c r="AF137">
        <f>IF(AND(P137=0, N137=H137, NOT(ISNUMBER(W137))), "ĐANG CHỜ", IF(AA137&gt;0, "THẮNG", "THUA"))</f>
        <v/>
      </c>
      <c r="AG137" t="inlineStr">
        <is>
          <t>https://quickchart.io/chart/render/zf-9d6b82f1-adac-4c7d-bf6e-0bc37d80d9e6</t>
        </is>
      </c>
      <c r="AH137">
        <f>IF(AG137&lt;&gt;"", IMAGE(AG137, 1), "Chưa có ảnh")</f>
        <v/>
      </c>
    </row>
    <row r="138" ht="95" customHeight="1">
      <c r="A138" t="inlineStr">
        <is>
          <t>2026-10-20</t>
        </is>
      </c>
      <c r="B138" t="inlineStr">
        <is>
          <t>ALGO_06</t>
        </is>
      </c>
      <c r="C138" t="inlineStr">
        <is>
          <t>📈 BỘ 06: ĐỒNG THUẬN ĐỘNG LƯỢNG MACD &amp; XU HƯỚNG ADX (TREND)</t>
        </is>
      </c>
      <c r="D138" t="inlineStr">
        <is>
          <t>#4</t>
        </is>
      </c>
      <c r="E138" t="inlineStr">
        <is>
          <t>NKG</t>
        </is>
      </c>
      <c r="F138" t="inlineStr">
        <is>
          <t>HOSE</t>
        </is>
      </c>
      <c r="G138" t="inlineStr">
        <is>
          <t>Thép &amp; VLXD</t>
        </is>
      </c>
      <c r="H138" t="n">
        <v>10.75</v>
      </c>
      <c r="I138" t="n">
        <v>1689.62</v>
      </c>
      <c r="J138" t="n">
        <v>79.29000000000001</v>
      </c>
      <c r="K138" t="n">
        <v>1.65</v>
      </c>
      <c r="L138" t="n">
        <v>12.07</v>
      </c>
      <c r="M138" t="n">
        <v>10.15</v>
      </c>
      <c r="N138" t="n">
        <v>10.75</v>
      </c>
      <c r="O138" t="n">
        <v>1689.62</v>
      </c>
      <c r="P138" t="n">
        <v>0</v>
      </c>
      <c r="Q138" t="n">
        <v>10.75</v>
      </c>
      <c r="R138" t="n">
        <v>10.75</v>
      </c>
      <c r="S138" t="inlineStr"/>
      <c r="T138" t="inlineStr"/>
      <c r="U138" t="inlineStr"/>
      <c r="V138" t="inlineStr"/>
      <c r="W138" t="inlineStr"/>
      <c r="X138" t="inlineStr">
        <is>
          <t>⏳ Mới mua (T+0)</t>
        </is>
      </c>
      <c r="Y138">
        <f>IF(ISNUMBER(S138), ((S138-H138)/H138)-0.004, "")</f>
        <v/>
      </c>
      <c r="Z138">
        <f>IF(ISNUMBER(T138), ((T138-H138)/H138)-0.004, "")</f>
        <v/>
      </c>
      <c r="AA138">
        <f>IF(ISNUMBER(W138), ((W138-H138)/H138)-0.004, IF(P138&gt;0, ((N138-H138)/H138)-0.004, 0))</f>
        <v/>
      </c>
      <c r="AB138">
        <f>IF(AND(ISNUMBER(I138), I138&gt;0, ISNUMBER(O138), O138&gt;0), AA138-((O138-I138)/I138), AA138)</f>
        <v/>
      </c>
      <c r="AC138">
        <f>IF(ISNUMBER(Q138), (Q138-H138)/H138, 0)</f>
        <v/>
      </c>
      <c r="AD138">
        <f>IF(ISNUMBER(R138), (R138-H138)/H138, 0)</f>
        <v/>
      </c>
      <c r="AE138">
        <f>IF(ISNUMBER(Y138), IF(Y138&gt;0, "THẮNG", "THUA"), "CHỜ T+3")</f>
        <v/>
      </c>
      <c r="AF138">
        <f>IF(AND(P138=0, N138=H138, NOT(ISNUMBER(W138))), "ĐANG CHỜ", IF(AA138&gt;0, "THẮNG", "THUA"))</f>
        <v/>
      </c>
      <c r="AG138" t="inlineStr">
        <is>
          <t>https://quickchart.io/chart/render/zf-a94233e0-e496-42cd-8382-7c6000a2a9cf</t>
        </is>
      </c>
      <c r="AH138">
        <f>IF(AG138&lt;&gt;"", IMAGE(AG138, 1), "Chưa có ảnh")</f>
        <v/>
      </c>
    </row>
    <row r="139" ht="95" customHeight="1">
      <c r="A139" t="inlineStr">
        <is>
          <t>2026-10-20</t>
        </is>
      </c>
      <c r="B139" t="inlineStr">
        <is>
          <t>ALGO_06</t>
        </is>
      </c>
      <c r="C139" t="inlineStr">
        <is>
          <t>📈 BỘ 06: ĐỒNG THUẬN ĐỘNG LƯỢNG MACD &amp; XU HƯỚNG ADX (TREND)</t>
        </is>
      </c>
      <c r="D139" t="inlineStr">
        <is>
          <t>#5</t>
        </is>
      </c>
      <c r="E139" t="inlineStr">
        <is>
          <t>TLG</t>
        </is>
      </c>
      <c r="F139" t="inlineStr">
        <is>
          <t>HOSE</t>
        </is>
      </c>
      <c r="G139" t="inlineStr">
        <is>
          <t>Hàng tiêu dùng</t>
        </is>
      </c>
      <c r="H139" t="n">
        <v>57</v>
      </c>
      <c r="I139" t="n">
        <v>1689.62</v>
      </c>
      <c r="J139" t="n">
        <v>72.09</v>
      </c>
      <c r="K139" t="n">
        <v>1.62</v>
      </c>
      <c r="L139" t="n">
        <v>62.14</v>
      </c>
      <c r="M139" t="n">
        <v>54.67</v>
      </c>
      <c r="N139" t="n">
        <v>57</v>
      </c>
      <c r="O139" t="n">
        <v>1689.62</v>
      </c>
      <c r="P139" t="n">
        <v>0</v>
      </c>
      <c r="Q139" t="n">
        <v>57</v>
      </c>
      <c r="R139" t="n">
        <v>57</v>
      </c>
      <c r="S139" t="inlineStr"/>
      <c r="T139" t="inlineStr"/>
      <c r="U139" t="inlineStr"/>
      <c r="V139" t="inlineStr"/>
      <c r="W139" t="inlineStr"/>
      <c r="X139" t="inlineStr">
        <is>
          <t>⏳ Mới mua (T+0)</t>
        </is>
      </c>
      <c r="Y139">
        <f>IF(ISNUMBER(S139), ((S139-H139)/H139)-0.004, "")</f>
        <v/>
      </c>
      <c r="Z139">
        <f>IF(ISNUMBER(T139), ((T139-H139)/H139)-0.004, "")</f>
        <v/>
      </c>
      <c r="AA139">
        <f>IF(ISNUMBER(W139), ((W139-H139)/H139)-0.004, IF(P139&gt;0, ((N139-H139)/H139)-0.004, 0))</f>
        <v/>
      </c>
      <c r="AB139">
        <f>IF(AND(ISNUMBER(I139), I139&gt;0, ISNUMBER(O139), O139&gt;0), AA139-((O139-I139)/I139), AA139)</f>
        <v/>
      </c>
      <c r="AC139">
        <f>IF(ISNUMBER(Q139), (Q139-H139)/H139, 0)</f>
        <v/>
      </c>
      <c r="AD139">
        <f>IF(ISNUMBER(R139), (R139-H139)/H139, 0)</f>
        <v/>
      </c>
      <c r="AE139">
        <f>IF(ISNUMBER(Y139), IF(Y139&gt;0, "THẮNG", "THUA"), "CHỜ T+3")</f>
        <v/>
      </c>
      <c r="AF139">
        <f>IF(AND(P139=0, N139=H139, NOT(ISNUMBER(W139))), "ĐANG CHỜ", IF(AA139&gt;0, "THẮNG", "THUA"))</f>
        <v/>
      </c>
      <c r="AG139" t="inlineStr">
        <is>
          <t>https://quickchart.io/chart/render/zf-b8617cce-832a-418e-9a45-6c25157eae6a</t>
        </is>
      </c>
      <c r="AH139">
        <f>IF(AG139&lt;&gt;"", IMAGE(AG139, 1), "Chưa có ảnh")</f>
        <v/>
      </c>
    </row>
    <row r="140" ht="95" customHeight="1">
      <c r="A140" t="inlineStr">
        <is>
          <t>2026-10-20</t>
        </is>
      </c>
      <c r="B140" t="inlineStr">
        <is>
          <t>ALGO_07</t>
        </is>
      </c>
      <c r="C140" t="inlineStr">
        <is>
          <t>🍾 BỘ 07: NÉN CHẶT CỔ CHAI &amp; BUNG NÚT BOLLINGER (BB SQUEEZE)</t>
        </is>
      </c>
      <c r="D140" t="inlineStr">
        <is>
          <t>#1</t>
        </is>
      </c>
      <c r="E140" t="inlineStr">
        <is>
          <t>ABW</t>
        </is>
      </c>
      <c r="F140" t="inlineStr">
        <is>
          <t>UPCOM</t>
        </is>
      </c>
      <c r="G140" t="inlineStr">
        <is>
          <t>Chứng khoán</t>
        </is>
      </c>
      <c r="H140" t="n">
        <v>14.5</v>
      </c>
      <c r="I140" t="n">
        <v>1689.62</v>
      </c>
      <c r="J140" t="n">
        <v>95.44</v>
      </c>
      <c r="K140" t="n">
        <v>12.61</v>
      </c>
      <c r="L140" t="n">
        <v>15.53</v>
      </c>
      <c r="M140" t="n">
        <v>14.03</v>
      </c>
      <c r="N140" t="n">
        <v>14.5</v>
      </c>
      <c r="O140" t="n">
        <v>1689.62</v>
      </c>
      <c r="P140" t="n">
        <v>0</v>
      </c>
      <c r="Q140" t="n">
        <v>14.5</v>
      </c>
      <c r="R140" t="n">
        <v>14.5</v>
      </c>
      <c r="S140" t="inlineStr"/>
      <c r="T140" t="inlineStr"/>
      <c r="U140" t="inlineStr"/>
      <c r="V140" t="inlineStr"/>
      <c r="W140" t="inlineStr"/>
      <c r="X140" t="inlineStr">
        <is>
          <t>⏳ Mới mua (T+0)</t>
        </is>
      </c>
      <c r="Y140">
        <f>IF(ISNUMBER(S140), ((S140-H140)/H140)-0.004, "")</f>
        <v/>
      </c>
      <c r="Z140">
        <f>IF(ISNUMBER(T140), ((T140-H140)/H140)-0.004, "")</f>
        <v/>
      </c>
      <c r="AA140">
        <f>IF(ISNUMBER(W140), ((W140-H140)/H140)-0.004, IF(P140&gt;0, ((N140-H140)/H140)-0.004, 0))</f>
        <v/>
      </c>
      <c r="AB140">
        <f>IF(AND(ISNUMBER(I140), I140&gt;0, ISNUMBER(O140), O140&gt;0), AA140-((O140-I140)/I140), AA140)</f>
        <v/>
      </c>
      <c r="AC140">
        <f>IF(ISNUMBER(Q140), (Q140-H140)/H140, 0)</f>
        <v/>
      </c>
      <c r="AD140">
        <f>IF(ISNUMBER(R140), (R140-H140)/H140, 0)</f>
        <v/>
      </c>
      <c r="AE140">
        <f>IF(ISNUMBER(Y140), IF(Y140&gt;0, "THẮNG", "THUA"), "CHỜ T+3")</f>
        <v/>
      </c>
      <c r="AF140">
        <f>IF(AND(P140=0, N140=H140, NOT(ISNUMBER(W140))), "ĐANG CHỜ", IF(AA140&gt;0, "THẮNG", "THUA"))</f>
        <v/>
      </c>
      <c r="AG140" t="inlineStr">
        <is>
          <t>https://quickchart.io/chart/render/zf-3ff18be8-0546-4d7f-9360-c5dcec372c1f</t>
        </is>
      </c>
      <c r="AH140">
        <f>IF(AG140&lt;&gt;"", IMAGE(AG140, 1), "Chưa có ảnh")</f>
        <v/>
      </c>
    </row>
    <row r="141" ht="95" customHeight="1">
      <c r="A141" t="inlineStr">
        <is>
          <t>2026-10-20</t>
        </is>
      </c>
      <c r="B141" t="inlineStr">
        <is>
          <t>ALGO_07</t>
        </is>
      </c>
      <c r="C141" t="inlineStr">
        <is>
          <t>🍾 BỘ 07: NÉN CHẶT CỔ CHAI &amp; BUNG NÚT BOLLINGER (BB SQUEEZE)</t>
        </is>
      </c>
      <c r="D141" t="inlineStr">
        <is>
          <t>#2</t>
        </is>
      </c>
      <c r="E141" t="inlineStr">
        <is>
          <t>DHA</t>
        </is>
      </c>
      <c r="F141" t="inlineStr">
        <is>
          <t>HOSE</t>
        </is>
      </c>
      <c r="G141" t="inlineStr">
        <is>
          <t>Thép &amp; VLXD</t>
        </is>
      </c>
      <c r="H141" t="n">
        <v>56.6</v>
      </c>
      <c r="I141" t="n">
        <v>1689.62</v>
      </c>
      <c r="J141" t="n">
        <v>91.75</v>
      </c>
      <c r="K141" t="n">
        <v>5.17</v>
      </c>
      <c r="L141" t="n">
        <v>63.41</v>
      </c>
      <c r="M141" t="n">
        <v>53.5</v>
      </c>
      <c r="N141" t="n">
        <v>56.6</v>
      </c>
      <c r="O141" t="n">
        <v>1689.62</v>
      </c>
      <c r="P141" t="n">
        <v>0</v>
      </c>
      <c r="Q141" t="n">
        <v>56.6</v>
      </c>
      <c r="R141" t="n">
        <v>56.6</v>
      </c>
      <c r="S141" t="inlineStr"/>
      <c r="T141" t="inlineStr"/>
      <c r="U141" t="inlineStr"/>
      <c r="V141" t="inlineStr"/>
      <c r="W141" t="inlineStr"/>
      <c r="X141" t="inlineStr">
        <is>
          <t>⏳ Mới mua (T+0)</t>
        </is>
      </c>
      <c r="Y141">
        <f>IF(ISNUMBER(S141), ((S141-H141)/H141)-0.004, "")</f>
        <v/>
      </c>
      <c r="Z141">
        <f>IF(ISNUMBER(T141), ((T141-H141)/H141)-0.004, "")</f>
        <v/>
      </c>
      <c r="AA141">
        <f>IF(ISNUMBER(W141), ((W141-H141)/H141)-0.004, IF(P141&gt;0, ((N141-H141)/H141)-0.004, 0))</f>
        <v/>
      </c>
      <c r="AB141">
        <f>IF(AND(ISNUMBER(I141), I141&gt;0, ISNUMBER(O141), O141&gt;0), AA141-((O141-I141)/I141), AA141)</f>
        <v/>
      </c>
      <c r="AC141">
        <f>IF(ISNUMBER(Q141), (Q141-H141)/H141, 0)</f>
        <v/>
      </c>
      <c r="AD141">
        <f>IF(ISNUMBER(R141), (R141-H141)/H141, 0)</f>
        <v/>
      </c>
      <c r="AE141">
        <f>IF(ISNUMBER(Y141), IF(Y141&gt;0, "THẮNG", "THUA"), "CHỜ T+3")</f>
        <v/>
      </c>
      <c r="AF141">
        <f>IF(AND(P141=0, N141=H141, NOT(ISNUMBER(W141))), "ĐANG CHỜ", IF(AA141&gt;0, "THẮNG", "THUA"))</f>
        <v/>
      </c>
      <c r="AG141" t="inlineStr">
        <is>
          <t>https://quickchart.io/chart/render/zf-c8d4d75d-7721-4d97-ad04-a4a509f191a2</t>
        </is>
      </c>
      <c r="AH141">
        <f>IF(AG141&lt;&gt;"", IMAGE(AG141, 1), "Chưa có ảnh")</f>
        <v/>
      </c>
    </row>
    <row r="142" ht="95" customHeight="1">
      <c r="A142" t="inlineStr">
        <is>
          <t>2026-10-20</t>
        </is>
      </c>
      <c r="B142" t="inlineStr">
        <is>
          <t>ALGO_07</t>
        </is>
      </c>
      <c r="C142" t="inlineStr">
        <is>
          <t>🍾 BỘ 07: NÉN CHẶT CỔ CHAI &amp; BUNG NÚT BOLLINGER (BB SQUEEZE)</t>
        </is>
      </c>
      <c r="D142" t="inlineStr">
        <is>
          <t>#3</t>
        </is>
      </c>
      <c r="E142" t="inlineStr">
        <is>
          <t>CTD</t>
        </is>
      </c>
      <c r="F142" t="inlineStr">
        <is>
          <t>HOSE</t>
        </is>
      </c>
      <c r="G142" t="inlineStr">
        <is>
          <t>Đầu tư công &amp; Xây dựng</t>
        </is>
      </c>
      <c r="H142" t="n">
        <v>65.2</v>
      </c>
      <c r="I142" t="n">
        <v>1689.62</v>
      </c>
      <c r="J142" t="n">
        <v>73.20999999999999</v>
      </c>
      <c r="K142" t="n">
        <v>5.02</v>
      </c>
      <c r="L142" t="n">
        <v>71.53</v>
      </c>
      <c r="M142" t="n">
        <v>62.32</v>
      </c>
      <c r="N142" t="n">
        <v>65.2</v>
      </c>
      <c r="O142" t="n">
        <v>1689.62</v>
      </c>
      <c r="P142" t="n">
        <v>0</v>
      </c>
      <c r="Q142" t="n">
        <v>65.2</v>
      </c>
      <c r="R142" t="n">
        <v>65.2</v>
      </c>
      <c r="S142" t="inlineStr"/>
      <c r="T142" t="inlineStr"/>
      <c r="U142" t="inlineStr"/>
      <c r="V142" t="inlineStr"/>
      <c r="W142" t="inlineStr"/>
      <c r="X142" t="inlineStr">
        <is>
          <t>⏳ Mới mua (T+0)</t>
        </is>
      </c>
      <c r="Y142">
        <f>IF(ISNUMBER(S142), ((S142-H142)/H142)-0.004, "")</f>
        <v/>
      </c>
      <c r="Z142">
        <f>IF(ISNUMBER(T142), ((T142-H142)/H142)-0.004, "")</f>
        <v/>
      </c>
      <c r="AA142">
        <f>IF(ISNUMBER(W142), ((W142-H142)/H142)-0.004, IF(P142&gt;0, ((N142-H142)/H142)-0.004, 0))</f>
        <v/>
      </c>
      <c r="AB142">
        <f>IF(AND(ISNUMBER(I142), I142&gt;0, ISNUMBER(O142), O142&gt;0), AA142-((O142-I142)/I142), AA142)</f>
        <v/>
      </c>
      <c r="AC142">
        <f>IF(ISNUMBER(Q142), (Q142-H142)/H142, 0)</f>
        <v/>
      </c>
      <c r="AD142">
        <f>IF(ISNUMBER(R142), (R142-H142)/H142, 0)</f>
        <v/>
      </c>
      <c r="AE142">
        <f>IF(ISNUMBER(Y142), IF(Y142&gt;0, "THẮNG", "THUA"), "CHỜ T+3")</f>
        <v/>
      </c>
      <c r="AF142">
        <f>IF(AND(P142=0, N142=H142, NOT(ISNUMBER(W142))), "ĐANG CHỜ", IF(AA142&gt;0, "THẮNG", "THUA"))</f>
        <v/>
      </c>
      <c r="AG142" t="inlineStr">
        <is>
          <t>https://quickchart.io/chart/render/zf-9d6b82f1-adac-4c7d-bf6e-0bc37d80d9e6</t>
        </is>
      </c>
      <c r="AH142">
        <f>IF(AG142&lt;&gt;"", IMAGE(AG142, 1), "Chưa có ảnh")</f>
        <v/>
      </c>
    </row>
    <row r="143" ht="95" customHeight="1">
      <c r="A143" t="inlineStr">
        <is>
          <t>2026-10-20</t>
        </is>
      </c>
      <c r="B143" t="inlineStr">
        <is>
          <t>ALGO_07</t>
        </is>
      </c>
      <c r="C143" t="inlineStr">
        <is>
          <t>🍾 BỘ 07: NÉN CHẶT CỔ CHAI &amp; BUNG NÚT BOLLINGER (BB SQUEEZE)</t>
        </is>
      </c>
      <c r="D143" t="inlineStr">
        <is>
          <t>#4</t>
        </is>
      </c>
      <c r="E143" t="inlineStr">
        <is>
          <t>DDV</t>
        </is>
      </c>
      <c r="F143" t="inlineStr">
        <is>
          <t>UPCOM</t>
        </is>
      </c>
      <c r="G143" t="inlineStr">
        <is>
          <t>Hóa chất &amp; Phân bón</t>
        </is>
      </c>
      <c r="H143" t="n">
        <v>17.9</v>
      </c>
      <c r="I143" t="n">
        <v>1689.62</v>
      </c>
      <c r="J143" t="n">
        <v>65.45</v>
      </c>
      <c r="K143" t="n">
        <v>3.38</v>
      </c>
      <c r="L143" t="n">
        <v>20.4</v>
      </c>
      <c r="M143" t="n">
        <v>16.77</v>
      </c>
      <c r="N143" t="n">
        <v>17.9</v>
      </c>
      <c r="O143" t="n">
        <v>1689.62</v>
      </c>
      <c r="P143" t="n">
        <v>0</v>
      </c>
      <c r="Q143" t="n">
        <v>17.9</v>
      </c>
      <c r="R143" t="n">
        <v>17.9</v>
      </c>
      <c r="S143" t="inlineStr"/>
      <c r="T143" t="inlineStr"/>
      <c r="U143" t="inlineStr"/>
      <c r="V143" t="inlineStr"/>
      <c r="W143" t="inlineStr"/>
      <c r="X143" t="inlineStr">
        <is>
          <t>⏳ Mới mua (T+0)</t>
        </is>
      </c>
      <c r="Y143">
        <f>IF(ISNUMBER(S143), ((S143-H143)/H143)-0.004, "")</f>
        <v/>
      </c>
      <c r="Z143">
        <f>IF(ISNUMBER(T143), ((T143-H143)/H143)-0.004, "")</f>
        <v/>
      </c>
      <c r="AA143">
        <f>IF(ISNUMBER(W143), ((W143-H143)/H143)-0.004, IF(P143&gt;0, ((N143-H143)/H143)-0.004, 0))</f>
        <v/>
      </c>
      <c r="AB143">
        <f>IF(AND(ISNUMBER(I143), I143&gt;0, ISNUMBER(O143), O143&gt;0), AA143-((O143-I143)/I143), AA143)</f>
        <v/>
      </c>
      <c r="AC143">
        <f>IF(ISNUMBER(Q143), (Q143-H143)/H143, 0)</f>
        <v/>
      </c>
      <c r="AD143">
        <f>IF(ISNUMBER(R143), (R143-H143)/H143, 0)</f>
        <v/>
      </c>
      <c r="AE143">
        <f>IF(ISNUMBER(Y143), IF(Y143&gt;0, "THẮNG", "THUA"), "CHỜ T+3")</f>
        <v/>
      </c>
      <c r="AF143">
        <f>IF(AND(P143=0, N143=H143, NOT(ISNUMBER(W143))), "ĐANG CHỜ", IF(AA143&gt;0, "THẮNG", "THUA"))</f>
        <v/>
      </c>
      <c r="AG143" t="inlineStr">
        <is>
          <t>https://quickchart.io/chart/render/zf-a12ef9e6-1847-4868-a721-328cc61a99a3</t>
        </is>
      </c>
      <c r="AH143">
        <f>IF(AG143&lt;&gt;"", IMAGE(AG143, 1), "Chưa có ảnh")</f>
        <v/>
      </c>
    </row>
    <row r="144" ht="95" customHeight="1">
      <c r="A144" t="inlineStr">
        <is>
          <t>2026-10-20</t>
        </is>
      </c>
      <c r="B144" t="inlineStr">
        <is>
          <t>ALGO_07</t>
        </is>
      </c>
      <c r="C144" t="inlineStr">
        <is>
          <t>🍾 BỘ 07: NÉN CHẶT CỔ CHAI &amp; BUNG NÚT BOLLINGER (BB SQUEEZE)</t>
        </is>
      </c>
      <c r="D144" t="inlineStr">
        <is>
          <t>#5</t>
        </is>
      </c>
      <c r="E144" t="inlineStr">
        <is>
          <t>PAC</t>
        </is>
      </c>
      <c r="F144" t="inlineStr">
        <is>
          <t>HOSE</t>
        </is>
      </c>
      <c r="G144" t="inlineStr">
        <is>
          <t>Sản xuất Công nghiệp</t>
        </is>
      </c>
      <c r="H144" t="n">
        <v>15.35</v>
      </c>
      <c r="I144" t="n">
        <v>1689.62</v>
      </c>
      <c r="J144" t="n">
        <v>62.09</v>
      </c>
      <c r="K144" t="n">
        <v>2.88</v>
      </c>
      <c r="L144" t="n">
        <v>17.4</v>
      </c>
      <c r="M144" t="n">
        <v>14.42</v>
      </c>
      <c r="N144" t="n">
        <v>15.35</v>
      </c>
      <c r="O144" t="n">
        <v>1689.62</v>
      </c>
      <c r="P144" t="n">
        <v>0</v>
      </c>
      <c r="Q144" t="n">
        <v>15.35</v>
      </c>
      <c r="R144" t="n">
        <v>15.35</v>
      </c>
      <c r="S144" t="inlineStr"/>
      <c r="T144" t="inlineStr"/>
      <c r="U144" t="inlineStr"/>
      <c r="V144" t="inlineStr"/>
      <c r="W144" t="inlineStr"/>
      <c r="X144" t="inlineStr">
        <is>
          <t>⏳ Mới mua (T+0)</t>
        </is>
      </c>
      <c r="Y144">
        <f>IF(ISNUMBER(S144), ((S144-H144)/H144)-0.004, "")</f>
        <v/>
      </c>
      <c r="Z144">
        <f>IF(ISNUMBER(T144), ((T144-H144)/H144)-0.004, "")</f>
        <v/>
      </c>
      <c r="AA144">
        <f>IF(ISNUMBER(W144), ((W144-H144)/H144)-0.004, IF(P144&gt;0, ((N144-H144)/H144)-0.004, 0))</f>
        <v/>
      </c>
      <c r="AB144">
        <f>IF(AND(ISNUMBER(I144), I144&gt;0, ISNUMBER(O144), O144&gt;0), AA144-((O144-I144)/I144), AA144)</f>
        <v/>
      </c>
      <c r="AC144">
        <f>IF(ISNUMBER(Q144), (Q144-H144)/H144, 0)</f>
        <v/>
      </c>
      <c r="AD144">
        <f>IF(ISNUMBER(R144), (R144-H144)/H144, 0)</f>
        <v/>
      </c>
      <c r="AE144">
        <f>IF(ISNUMBER(Y144), IF(Y144&gt;0, "THẮNG", "THUA"), "CHỜ T+3")</f>
        <v/>
      </c>
      <c r="AF144">
        <f>IF(AND(P144=0, N144=H144, NOT(ISNUMBER(W144))), "ĐANG CHỜ", IF(AA144&gt;0, "THẮNG", "THUA"))</f>
        <v/>
      </c>
      <c r="AG144" t="inlineStr">
        <is>
          <t>https://quickchart.io/chart/render/zf-237b2cda-b8f8-4274-999e-fb23a32bfa79</t>
        </is>
      </c>
      <c r="AH144">
        <f>IF(AG144&lt;&gt;"", IMAGE(AG144, 1), "Chưa có ảnh")</f>
        <v/>
      </c>
    </row>
    <row r="145" ht="95" customHeight="1">
      <c r="A145" t="inlineStr">
        <is>
          <t>2026-10-20</t>
        </is>
      </c>
      <c r="B145" t="inlineStr">
        <is>
          <t>ALGO_08</t>
        </is>
      </c>
      <c r="C145" t="inlineStr">
        <is>
          <t>🐳 BỘ 08: DÒNG TIỀN CÁ MẬP GOM NGẦM THANH KHOẢN LỚN (STEALTH)</t>
        </is>
      </c>
      <c r="D145" t="inlineStr">
        <is>
          <t>#1</t>
        </is>
      </c>
      <c r="E145" t="inlineStr">
        <is>
          <t>CTD</t>
        </is>
      </c>
      <c r="F145" t="inlineStr">
        <is>
          <t>HOSE</t>
        </is>
      </c>
      <c r="G145" t="inlineStr">
        <is>
          <t>Đầu tư công &amp; Xây dựng</t>
        </is>
      </c>
      <c r="H145" t="n">
        <v>65.2</v>
      </c>
      <c r="I145" t="n">
        <v>1689.62</v>
      </c>
      <c r="J145" t="n">
        <v>97.2</v>
      </c>
      <c r="K145" t="n">
        <v>5.02</v>
      </c>
      <c r="L145" t="n">
        <v>71.53</v>
      </c>
      <c r="M145" t="n">
        <v>62.32</v>
      </c>
      <c r="N145" t="n">
        <v>65.2</v>
      </c>
      <c r="O145" t="n">
        <v>1689.62</v>
      </c>
      <c r="P145" t="n">
        <v>0</v>
      </c>
      <c r="Q145" t="n">
        <v>65.2</v>
      </c>
      <c r="R145" t="n">
        <v>65.2</v>
      </c>
      <c r="S145" t="inlineStr"/>
      <c r="T145" t="inlineStr"/>
      <c r="U145" t="inlineStr"/>
      <c r="V145" t="inlineStr"/>
      <c r="W145" t="inlineStr"/>
      <c r="X145" t="inlineStr">
        <is>
          <t>⏳ Mới mua (T+0)</t>
        </is>
      </c>
      <c r="Y145">
        <f>IF(ISNUMBER(S145), ((S145-H145)/H145)-0.004, "")</f>
        <v/>
      </c>
      <c r="Z145">
        <f>IF(ISNUMBER(T145), ((T145-H145)/H145)-0.004, "")</f>
        <v/>
      </c>
      <c r="AA145">
        <f>IF(ISNUMBER(W145), ((W145-H145)/H145)-0.004, IF(P145&gt;0, ((N145-H145)/H145)-0.004, 0))</f>
        <v/>
      </c>
      <c r="AB145">
        <f>IF(AND(ISNUMBER(I145), I145&gt;0, ISNUMBER(O145), O145&gt;0), AA145-((O145-I145)/I145), AA145)</f>
        <v/>
      </c>
      <c r="AC145">
        <f>IF(ISNUMBER(Q145), (Q145-H145)/H145, 0)</f>
        <v/>
      </c>
      <c r="AD145">
        <f>IF(ISNUMBER(R145), (R145-H145)/H145, 0)</f>
        <v/>
      </c>
      <c r="AE145">
        <f>IF(ISNUMBER(Y145), IF(Y145&gt;0, "THẮNG", "THUA"), "CHỜ T+3")</f>
        <v/>
      </c>
      <c r="AF145">
        <f>IF(AND(P145=0, N145=H145, NOT(ISNUMBER(W145))), "ĐANG CHỜ", IF(AA145&gt;0, "THẮNG", "THUA"))</f>
        <v/>
      </c>
      <c r="AG145" t="inlineStr">
        <is>
          <t>https://quickchart.io/chart/render/zf-9d6b82f1-adac-4c7d-bf6e-0bc37d80d9e6</t>
        </is>
      </c>
      <c r="AH145">
        <f>IF(AG145&lt;&gt;"", IMAGE(AG145, 1), "Chưa có ảnh")</f>
        <v/>
      </c>
    </row>
    <row r="146" ht="95" customHeight="1">
      <c r="A146" t="inlineStr">
        <is>
          <t>2026-10-20</t>
        </is>
      </c>
      <c r="B146" t="inlineStr">
        <is>
          <t>ALGO_08</t>
        </is>
      </c>
      <c r="C146" t="inlineStr">
        <is>
          <t>🐳 BỘ 08: DÒNG TIỀN CÁ MẬP GOM NGẦM THANH KHOẢN LỚN (STEALTH)</t>
        </is>
      </c>
      <c r="D146" t="inlineStr">
        <is>
          <t>#2</t>
        </is>
      </c>
      <c r="E146" t="inlineStr">
        <is>
          <t>DSN</t>
        </is>
      </c>
      <c r="F146" t="inlineStr">
        <is>
          <t>HOSE</t>
        </is>
      </c>
      <c r="G146" t="inlineStr">
        <is>
          <t>Dịch vụ Tiêu dùng</t>
        </is>
      </c>
      <c r="H146" t="n">
        <v>37</v>
      </c>
      <c r="I146" t="n">
        <v>1689.62</v>
      </c>
      <c r="J146" t="n">
        <v>93.64</v>
      </c>
      <c r="K146" t="n">
        <v>328.76</v>
      </c>
      <c r="L146" t="n">
        <v>39.64</v>
      </c>
      <c r="M146" t="n">
        <v>35.8</v>
      </c>
      <c r="N146" t="n">
        <v>37</v>
      </c>
      <c r="O146" t="n">
        <v>1689.62</v>
      </c>
      <c r="P146" t="n">
        <v>0</v>
      </c>
      <c r="Q146" t="n">
        <v>37</v>
      </c>
      <c r="R146" t="n">
        <v>37</v>
      </c>
      <c r="S146" t="inlineStr"/>
      <c r="T146" t="inlineStr"/>
      <c r="U146" t="inlineStr"/>
      <c r="V146" t="inlineStr"/>
      <c r="W146" t="inlineStr"/>
      <c r="X146" t="inlineStr">
        <is>
          <t>⏳ Mới mua (T+0)</t>
        </is>
      </c>
      <c r="Y146">
        <f>IF(ISNUMBER(S146), ((S146-H146)/H146)-0.004, "")</f>
        <v/>
      </c>
      <c r="Z146">
        <f>IF(ISNUMBER(T146), ((T146-H146)/H146)-0.004, "")</f>
        <v/>
      </c>
      <c r="AA146">
        <f>IF(ISNUMBER(W146), ((W146-H146)/H146)-0.004, IF(P146&gt;0, ((N146-H146)/H146)-0.004, 0))</f>
        <v/>
      </c>
      <c r="AB146">
        <f>IF(AND(ISNUMBER(I146), I146&gt;0, ISNUMBER(O146), O146&gt;0), AA146-((O146-I146)/I146), AA146)</f>
        <v/>
      </c>
      <c r="AC146">
        <f>IF(ISNUMBER(Q146), (Q146-H146)/H146, 0)</f>
        <v/>
      </c>
      <c r="AD146">
        <f>IF(ISNUMBER(R146), (R146-H146)/H146, 0)</f>
        <v/>
      </c>
      <c r="AE146">
        <f>IF(ISNUMBER(Y146), IF(Y146&gt;0, "THẮNG", "THUA"), "CHỜ T+3")</f>
        <v/>
      </c>
      <c r="AF146">
        <f>IF(AND(P146=0, N146=H146, NOT(ISNUMBER(W146))), "ĐANG CHỜ", IF(AA146&gt;0, "THẮNG", "THUA"))</f>
        <v/>
      </c>
      <c r="AG146" t="inlineStr">
        <is>
          <t>https://quickchart.io/chart/render/zf-25a851ca-f0a2-4c81-aa0a-8723d7ba9193</t>
        </is>
      </c>
      <c r="AH146">
        <f>IF(AG146&lt;&gt;"", IMAGE(AG146, 1), "Chưa có ảnh")</f>
        <v/>
      </c>
    </row>
    <row r="147" ht="95" customHeight="1">
      <c r="A147" t="inlineStr">
        <is>
          <t>2026-10-20</t>
        </is>
      </c>
      <c r="B147" t="inlineStr">
        <is>
          <t>ALGO_08</t>
        </is>
      </c>
      <c r="C147" t="inlineStr">
        <is>
          <t>🐳 BỘ 08: DÒNG TIỀN CÁ MẬP GOM NGẦM THANH KHOẢN LỚN (STEALTH)</t>
        </is>
      </c>
      <c r="D147" t="inlineStr">
        <is>
          <t>#3</t>
        </is>
      </c>
      <c r="E147" t="inlineStr">
        <is>
          <t>DBC</t>
        </is>
      </c>
      <c r="F147" t="inlineStr">
        <is>
          <t>HOSE</t>
        </is>
      </c>
      <c r="G147" t="inlineStr">
        <is>
          <t>Hóa chất &amp; Chế biến</t>
        </is>
      </c>
      <c r="H147" t="n">
        <v>15.95</v>
      </c>
      <c r="I147" t="n">
        <v>1689.62</v>
      </c>
      <c r="J147" t="n">
        <v>63.09</v>
      </c>
      <c r="K147" t="n">
        <v>1.99</v>
      </c>
      <c r="L147" t="n">
        <v>17.44</v>
      </c>
      <c r="M147" t="n">
        <v>15.27</v>
      </c>
      <c r="N147" t="n">
        <v>15.95</v>
      </c>
      <c r="O147" t="n">
        <v>1689.62</v>
      </c>
      <c r="P147" t="n">
        <v>0</v>
      </c>
      <c r="Q147" t="n">
        <v>15.95</v>
      </c>
      <c r="R147" t="n">
        <v>15.95</v>
      </c>
      <c r="S147" t="inlineStr"/>
      <c r="T147" t="inlineStr"/>
      <c r="U147" t="inlineStr"/>
      <c r="V147" t="inlineStr"/>
      <c r="W147" t="inlineStr"/>
      <c r="X147" t="inlineStr">
        <is>
          <t>⏳ Mới mua (T+0)</t>
        </is>
      </c>
      <c r="Y147">
        <f>IF(ISNUMBER(S147), ((S147-H147)/H147)-0.004, "")</f>
        <v/>
      </c>
      <c r="Z147">
        <f>IF(ISNUMBER(T147), ((T147-H147)/H147)-0.004, "")</f>
        <v/>
      </c>
      <c r="AA147">
        <f>IF(ISNUMBER(W147), ((W147-H147)/H147)-0.004, IF(P147&gt;0, ((N147-H147)/H147)-0.004, 0))</f>
        <v/>
      </c>
      <c r="AB147">
        <f>IF(AND(ISNUMBER(I147), I147&gt;0, ISNUMBER(O147), O147&gt;0), AA147-((O147-I147)/I147), AA147)</f>
        <v/>
      </c>
      <c r="AC147">
        <f>IF(ISNUMBER(Q147), (Q147-H147)/H147, 0)</f>
        <v/>
      </c>
      <c r="AD147">
        <f>IF(ISNUMBER(R147), (R147-H147)/H147, 0)</f>
        <v/>
      </c>
      <c r="AE147">
        <f>IF(ISNUMBER(Y147), IF(Y147&gt;0, "THẮNG", "THUA"), "CHỜ T+3")</f>
        <v/>
      </c>
      <c r="AF147">
        <f>IF(AND(P147=0, N147=H147, NOT(ISNUMBER(W147))), "ĐANG CHỜ", IF(AA147&gt;0, "THẮNG", "THUA"))</f>
        <v/>
      </c>
      <c r="AG147" t="inlineStr">
        <is>
          <t>https://quickchart.io/chart/render/zf-b709519c-7202-48fb-825a-5725633a88df</t>
        </is>
      </c>
      <c r="AH147">
        <f>IF(AG147&lt;&gt;"", IMAGE(AG147, 1), "Chưa có ảnh")</f>
        <v/>
      </c>
    </row>
    <row r="148" ht="95" customHeight="1">
      <c r="A148" t="inlineStr">
        <is>
          <t>2026-10-20</t>
        </is>
      </c>
      <c r="B148" t="inlineStr">
        <is>
          <t>ALGO_08</t>
        </is>
      </c>
      <c r="C148" t="inlineStr">
        <is>
          <t>🐳 BỘ 08: DÒNG TIỀN CÁ MẬP GOM NGẦM THANH KHOẢN LỚN (STEALTH)</t>
        </is>
      </c>
      <c r="D148" t="inlineStr">
        <is>
          <t>#4</t>
        </is>
      </c>
      <c r="E148" t="inlineStr">
        <is>
          <t>TLG</t>
        </is>
      </c>
      <c r="F148" t="inlineStr">
        <is>
          <t>HOSE</t>
        </is>
      </c>
      <c r="G148" t="inlineStr">
        <is>
          <t>Hàng tiêu dùng</t>
        </is>
      </c>
      <c r="H148" t="n">
        <v>57</v>
      </c>
      <c r="I148" t="n">
        <v>1689.62</v>
      </c>
      <c r="J148" t="n">
        <v>53.14</v>
      </c>
      <c r="K148" t="n">
        <v>1.62</v>
      </c>
      <c r="L148" t="n">
        <v>62.14</v>
      </c>
      <c r="M148" t="n">
        <v>54.67</v>
      </c>
      <c r="N148" t="n">
        <v>57</v>
      </c>
      <c r="O148" t="n">
        <v>1689.62</v>
      </c>
      <c r="P148" t="n">
        <v>0</v>
      </c>
      <c r="Q148" t="n">
        <v>57</v>
      </c>
      <c r="R148" t="n">
        <v>57</v>
      </c>
      <c r="S148" t="inlineStr"/>
      <c r="T148" t="inlineStr"/>
      <c r="U148" t="inlineStr"/>
      <c r="V148" t="inlineStr"/>
      <c r="W148" t="inlineStr"/>
      <c r="X148" t="inlineStr">
        <is>
          <t>⏳ Mới mua (T+0)</t>
        </is>
      </c>
      <c r="Y148">
        <f>IF(ISNUMBER(S148), ((S148-H148)/H148)-0.004, "")</f>
        <v/>
      </c>
      <c r="Z148">
        <f>IF(ISNUMBER(T148), ((T148-H148)/H148)-0.004, "")</f>
        <v/>
      </c>
      <c r="AA148">
        <f>IF(ISNUMBER(W148), ((W148-H148)/H148)-0.004, IF(P148&gt;0, ((N148-H148)/H148)-0.004, 0))</f>
        <v/>
      </c>
      <c r="AB148">
        <f>IF(AND(ISNUMBER(I148), I148&gt;0, ISNUMBER(O148), O148&gt;0), AA148-((O148-I148)/I148), AA148)</f>
        <v/>
      </c>
      <c r="AC148">
        <f>IF(ISNUMBER(Q148), (Q148-H148)/H148, 0)</f>
        <v/>
      </c>
      <c r="AD148">
        <f>IF(ISNUMBER(R148), (R148-H148)/H148, 0)</f>
        <v/>
      </c>
      <c r="AE148">
        <f>IF(ISNUMBER(Y148), IF(Y148&gt;0, "THẮNG", "THUA"), "CHỜ T+3")</f>
        <v/>
      </c>
      <c r="AF148">
        <f>IF(AND(P148=0, N148=H148, NOT(ISNUMBER(W148))), "ĐANG CHỜ", IF(AA148&gt;0, "THẮNG", "THUA"))</f>
        <v/>
      </c>
      <c r="AG148" t="inlineStr">
        <is>
          <t>https://quickchart.io/chart/render/zf-b8617cce-832a-418e-9a45-6c25157eae6a</t>
        </is>
      </c>
      <c r="AH148">
        <f>IF(AG148&lt;&gt;"", IMAGE(AG148, 1), "Chưa có ảnh")</f>
        <v/>
      </c>
    </row>
    <row r="149" ht="95" customHeight="1">
      <c r="A149" t="inlineStr">
        <is>
          <t>2026-10-20</t>
        </is>
      </c>
      <c r="B149" t="inlineStr">
        <is>
          <t>ALGO_09</t>
        </is>
      </c>
      <c r="C149" t="inlineStr">
        <is>
          <t>🔄 BỘ 09: CHUYỂN PHA DÀI HẠN &amp; VƯỢT MA200 (MA200 TURNAROUND)</t>
        </is>
      </c>
      <c r="D149" t="inlineStr">
        <is>
          <t>#1</t>
        </is>
      </c>
      <c r="E149" t="inlineStr">
        <is>
          <t>SJS</t>
        </is>
      </c>
      <c r="F149" t="inlineStr">
        <is>
          <t>HOSE</t>
        </is>
      </c>
      <c r="G149" t="inlineStr">
        <is>
          <t>BĐS Khu Công Nghiệp</t>
        </is>
      </c>
      <c r="H149" t="n">
        <v>54.6</v>
      </c>
      <c r="I149" t="n">
        <v>1689.62</v>
      </c>
      <c r="J149" t="n">
        <v>69.23999999999999</v>
      </c>
      <c r="K149" t="n">
        <v>8.85</v>
      </c>
      <c r="L149" t="n">
        <v>61.97</v>
      </c>
      <c r="M149" t="n">
        <v>51.25</v>
      </c>
      <c r="N149" t="n">
        <v>54.6</v>
      </c>
      <c r="O149" t="n">
        <v>1689.62</v>
      </c>
      <c r="P149" t="n">
        <v>0</v>
      </c>
      <c r="Q149" t="n">
        <v>54.6</v>
      </c>
      <c r="R149" t="n">
        <v>54.6</v>
      </c>
      <c r="S149" t="inlineStr"/>
      <c r="T149" t="inlineStr"/>
      <c r="U149" t="inlineStr"/>
      <c r="V149" t="inlineStr"/>
      <c r="W149" t="inlineStr"/>
      <c r="X149" t="inlineStr">
        <is>
          <t>⏳ Mới mua (T+0)</t>
        </is>
      </c>
      <c r="Y149">
        <f>IF(ISNUMBER(S149), ((S149-H149)/H149)-0.004, "")</f>
        <v/>
      </c>
      <c r="Z149">
        <f>IF(ISNUMBER(T149), ((T149-H149)/H149)-0.004, "")</f>
        <v/>
      </c>
      <c r="AA149">
        <f>IF(ISNUMBER(W149), ((W149-H149)/H149)-0.004, IF(P149&gt;0, ((N149-H149)/H149)-0.004, 0))</f>
        <v/>
      </c>
      <c r="AB149">
        <f>IF(AND(ISNUMBER(I149), I149&gt;0, ISNUMBER(O149), O149&gt;0), AA149-((O149-I149)/I149), AA149)</f>
        <v/>
      </c>
      <c r="AC149">
        <f>IF(ISNUMBER(Q149), (Q149-H149)/H149, 0)</f>
        <v/>
      </c>
      <c r="AD149">
        <f>IF(ISNUMBER(R149), (R149-H149)/H149, 0)</f>
        <v/>
      </c>
      <c r="AE149">
        <f>IF(ISNUMBER(Y149), IF(Y149&gt;0, "THẮNG", "THUA"), "CHỜ T+3")</f>
        <v/>
      </c>
      <c r="AF149">
        <f>IF(AND(P149=0, N149=H149, NOT(ISNUMBER(W149))), "ĐANG CHỜ", IF(AA149&gt;0, "THẮNG", "THUA"))</f>
        <v/>
      </c>
      <c r="AG149" t="inlineStr">
        <is>
          <t>https://quickchart.io/chart/render/zf-12631a2f-f529-4a0e-8735-b09709400034</t>
        </is>
      </c>
      <c r="AH149">
        <f>IF(AG149&lt;&gt;"", IMAGE(AG149, 1), "Chưa có ảnh")</f>
        <v/>
      </c>
    </row>
    <row r="150" ht="95" customHeight="1">
      <c r="A150" t="inlineStr">
        <is>
          <t>2026-10-20</t>
        </is>
      </c>
      <c r="B150" t="inlineStr">
        <is>
          <t>ALGO_09</t>
        </is>
      </c>
      <c r="C150" t="inlineStr">
        <is>
          <t>🔄 BỘ 09: CHUYỂN PHA DÀI HẠN &amp; VƯỢT MA200 (MA200 TURNAROUND)</t>
        </is>
      </c>
      <c r="D150" t="inlineStr">
        <is>
          <t>#2</t>
        </is>
      </c>
      <c r="E150" t="inlineStr">
        <is>
          <t>NT2</t>
        </is>
      </c>
      <c r="F150" t="inlineStr">
        <is>
          <t>HOSE</t>
        </is>
      </c>
      <c r="G150" t="inlineStr">
        <is>
          <t>Dầu khí &amp; Năng lượng</t>
        </is>
      </c>
      <c r="H150" t="n">
        <v>24.2</v>
      </c>
      <c r="I150" t="n">
        <v>1689.62</v>
      </c>
      <c r="J150" t="n">
        <v>61.69</v>
      </c>
      <c r="K150" t="n">
        <v>3.02</v>
      </c>
      <c r="L150" t="n">
        <v>26.37</v>
      </c>
      <c r="M150" t="n">
        <v>23.21</v>
      </c>
      <c r="N150" t="n">
        <v>24.2</v>
      </c>
      <c r="O150" t="n">
        <v>1689.62</v>
      </c>
      <c r="P150" t="n">
        <v>0</v>
      </c>
      <c r="Q150" t="n">
        <v>24.2</v>
      </c>
      <c r="R150" t="n">
        <v>24.2</v>
      </c>
      <c r="S150" t="inlineStr"/>
      <c r="T150" t="inlineStr"/>
      <c r="U150" t="inlineStr"/>
      <c r="V150" t="inlineStr"/>
      <c r="W150" t="inlineStr"/>
      <c r="X150" t="inlineStr">
        <is>
          <t>⏳ Mới mua (T+0)</t>
        </is>
      </c>
      <c r="Y150">
        <f>IF(ISNUMBER(S150), ((S150-H150)/H150)-0.004, "")</f>
        <v/>
      </c>
      <c r="Z150">
        <f>IF(ISNUMBER(T150), ((T150-H150)/H150)-0.004, "")</f>
        <v/>
      </c>
      <c r="AA150">
        <f>IF(ISNUMBER(W150), ((W150-H150)/H150)-0.004, IF(P150&gt;0, ((N150-H150)/H150)-0.004, 0))</f>
        <v/>
      </c>
      <c r="AB150">
        <f>IF(AND(ISNUMBER(I150), I150&gt;0, ISNUMBER(O150), O150&gt;0), AA150-((O150-I150)/I150), AA150)</f>
        <v/>
      </c>
      <c r="AC150">
        <f>IF(ISNUMBER(Q150), (Q150-H150)/H150, 0)</f>
        <v/>
      </c>
      <c r="AD150">
        <f>IF(ISNUMBER(R150), (R150-H150)/H150, 0)</f>
        <v/>
      </c>
      <c r="AE150">
        <f>IF(ISNUMBER(Y150), IF(Y150&gt;0, "THẮNG", "THUA"), "CHỜ T+3")</f>
        <v/>
      </c>
      <c r="AF150">
        <f>IF(AND(P150=0, N150=H150, NOT(ISNUMBER(W150))), "ĐANG CHỜ", IF(AA150&gt;0, "THẮNG", "THUA"))</f>
        <v/>
      </c>
      <c r="AG150" t="inlineStr">
        <is>
          <t>https://quickchart.io/chart/render/zf-279b5f95-6f7a-4493-9b24-dd85c7a022a9</t>
        </is>
      </c>
      <c r="AH150">
        <f>IF(AG150&lt;&gt;"", IMAGE(AG150, 1), "Chưa có ảnh")</f>
        <v/>
      </c>
    </row>
    <row r="151" ht="95" customHeight="1">
      <c r="A151" t="inlineStr">
        <is>
          <t>2026-10-20</t>
        </is>
      </c>
      <c r="B151" t="inlineStr">
        <is>
          <t>ALGO_10</t>
        </is>
      </c>
      <c r="C151" t="inlineStr">
        <is>
          <t>🚀 BỘ 10: SÓNG ĐẦU CƠ BETA CAO &amp; DÒNG TIỀN NÓNG (HIGH-BETA)</t>
        </is>
      </c>
      <c r="D151" t="inlineStr">
        <is>
          <t>#1</t>
        </is>
      </c>
      <c r="E151" t="inlineStr">
        <is>
          <t>NNC</t>
        </is>
      </c>
      <c r="F151" t="inlineStr">
        <is>
          <t>HOSE</t>
        </is>
      </c>
      <c r="G151" t="inlineStr">
        <is>
          <t>Thép &amp; VLXD</t>
        </is>
      </c>
      <c r="H151" t="n">
        <v>47.9</v>
      </c>
      <c r="I151" t="n">
        <v>1689.62</v>
      </c>
      <c r="J151" t="n">
        <v>95.08</v>
      </c>
      <c r="K151" t="n">
        <v>3.89</v>
      </c>
      <c r="L151" t="n">
        <v>53.53</v>
      </c>
      <c r="M151" t="n">
        <v>45.34</v>
      </c>
      <c r="N151" t="n">
        <v>47.9</v>
      </c>
      <c r="O151" t="n">
        <v>1689.62</v>
      </c>
      <c r="P151" t="n">
        <v>0</v>
      </c>
      <c r="Q151" t="n">
        <v>47.9</v>
      </c>
      <c r="R151" t="n">
        <v>47.9</v>
      </c>
      <c r="S151" t="inlineStr"/>
      <c r="T151" t="inlineStr"/>
      <c r="U151" t="inlineStr"/>
      <c r="V151" t="inlineStr"/>
      <c r="W151" t="inlineStr"/>
      <c r="X151" t="inlineStr">
        <is>
          <t>⏳ Mới mua (T+0)</t>
        </is>
      </c>
      <c r="Y151">
        <f>IF(ISNUMBER(S151), ((S151-H151)/H151)-0.004, "")</f>
        <v/>
      </c>
      <c r="Z151">
        <f>IF(ISNUMBER(T151), ((T151-H151)/H151)-0.004, "")</f>
        <v/>
      </c>
      <c r="AA151">
        <f>IF(ISNUMBER(W151), ((W151-H151)/H151)-0.004, IF(P151&gt;0, ((N151-H151)/H151)-0.004, 0))</f>
        <v/>
      </c>
      <c r="AB151">
        <f>IF(AND(ISNUMBER(I151), I151&gt;0, ISNUMBER(O151), O151&gt;0), AA151-((O151-I151)/I151), AA151)</f>
        <v/>
      </c>
      <c r="AC151">
        <f>IF(ISNUMBER(Q151), (Q151-H151)/H151, 0)</f>
        <v/>
      </c>
      <c r="AD151">
        <f>IF(ISNUMBER(R151), (R151-H151)/H151, 0)</f>
        <v/>
      </c>
      <c r="AE151">
        <f>IF(ISNUMBER(Y151), IF(Y151&gt;0, "THẮNG", "THUA"), "CHỜ T+3")</f>
        <v/>
      </c>
      <c r="AF151">
        <f>IF(AND(P151=0, N151=H151, NOT(ISNUMBER(W151))), "ĐANG CHỜ", IF(AA151&gt;0, "THẮNG", "THUA"))</f>
        <v/>
      </c>
      <c r="AG151" t="inlineStr">
        <is>
          <t>https://quickchart.io/chart/render/zf-e018aefc-c5db-4134-9575-84d946a873e9</t>
        </is>
      </c>
      <c r="AH151">
        <f>IF(AG151&lt;&gt;"", IMAGE(AG151, 1), "Chưa có ảnh")</f>
        <v/>
      </c>
    </row>
    <row r="152" ht="95" customHeight="1">
      <c r="A152" t="inlineStr">
        <is>
          <t>2026-10-20</t>
        </is>
      </c>
      <c r="B152" t="inlineStr">
        <is>
          <t>ALGO_10</t>
        </is>
      </c>
      <c r="C152" t="inlineStr">
        <is>
          <t>🚀 BỘ 10: SÓNG ĐẦU CƠ BETA CAO &amp; DÒNG TIỀN NÓNG (HIGH-BETA)</t>
        </is>
      </c>
      <c r="D152" t="inlineStr">
        <is>
          <t>#2</t>
        </is>
      </c>
      <c r="E152" t="inlineStr">
        <is>
          <t>TNH</t>
        </is>
      </c>
      <c r="F152" t="inlineStr">
        <is>
          <t>HOSE</t>
        </is>
      </c>
      <c r="G152" t="inlineStr">
        <is>
          <t>Y tế &amp; Dược phẩm</t>
        </is>
      </c>
      <c r="H152" t="n">
        <v>7.6</v>
      </c>
      <c r="I152" t="n">
        <v>1689.62</v>
      </c>
      <c r="J152" t="n">
        <v>83.06</v>
      </c>
      <c r="K152" t="n">
        <v>1.51</v>
      </c>
      <c r="L152" t="n">
        <v>8.69</v>
      </c>
      <c r="M152" t="n">
        <v>7.11</v>
      </c>
      <c r="N152" t="n">
        <v>7.6</v>
      </c>
      <c r="O152" t="n">
        <v>1689.62</v>
      </c>
      <c r="P152" t="n">
        <v>0</v>
      </c>
      <c r="Q152" t="n">
        <v>7.6</v>
      </c>
      <c r="R152" t="n">
        <v>7.6</v>
      </c>
      <c r="S152" t="inlineStr"/>
      <c r="T152" t="inlineStr"/>
      <c r="U152" t="inlineStr"/>
      <c r="V152" t="inlineStr"/>
      <c r="W152" t="inlineStr"/>
      <c r="X152" t="inlineStr">
        <is>
          <t>⏳ Mới mua (T+0)</t>
        </is>
      </c>
      <c r="Y152">
        <f>IF(ISNUMBER(S152), ((S152-H152)/H152)-0.004, "")</f>
        <v/>
      </c>
      <c r="Z152">
        <f>IF(ISNUMBER(T152), ((T152-H152)/H152)-0.004, "")</f>
        <v/>
      </c>
      <c r="AA152">
        <f>IF(ISNUMBER(W152), ((W152-H152)/H152)-0.004, IF(P152&gt;0, ((N152-H152)/H152)-0.004, 0))</f>
        <v/>
      </c>
      <c r="AB152">
        <f>IF(AND(ISNUMBER(I152), I152&gt;0, ISNUMBER(O152), O152&gt;0), AA152-((O152-I152)/I152), AA152)</f>
        <v/>
      </c>
      <c r="AC152">
        <f>IF(ISNUMBER(Q152), (Q152-H152)/H152, 0)</f>
        <v/>
      </c>
      <c r="AD152">
        <f>IF(ISNUMBER(R152), (R152-H152)/H152, 0)</f>
        <v/>
      </c>
      <c r="AE152">
        <f>IF(ISNUMBER(Y152), IF(Y152&gt;0, "THẮNG", "THUA"), "CHỜ T+3")</f>
        <v/>
      </c>
      <c r="AF152">
        <f>IF(AND(P152=0, N152=H152, NOT(ISNUMBER(W152))), "ĐANG CHỜ", IF(AA152&gt;0, "THẮNG", "THUA"))</f>
        <v/>
      </c>
      <c r="AG152" t="inlineStr">
        <is>
          <t>https://quickchart.io/chart/render/zf-87152843-9a16-4bfe-9d58-067f153c6ba0</t>
        </is>
      </c>
      <c r="AH152">
        <f>IF(AG152&lt;&gt;"", IMAGE(AG152, 1), "Chưa có ảnh")</f>
        <v/>
      </c>
    </row>
    <row r="153" ht="95" customHeight="1">
      <c r="A153" t="inlineStr">
        <is>
          <t>2026-10-20</t>
        </is>
      </c>
      <c r="B153" t="inlineStr">
        <is>
          <t>ALGO_10</t>
        </is>
      </c>
      <c r="C153" t="inlineStr">
        <is>
          <t>🚀 BỘ 10: SÓNG ĐẦU CƠ BETA CAO &amp; DÒNG TIỀN NÓNG (HIGH-BETA)</t>
        </is>
      </c>
      <c r="D153" t="inlineStr">
        <is>
          <t>#3</t>
        </is>
      </c>
      <c r="E153" t="inlineStr">
        <is>
          <t>LAS</t>
        </is>
      </c>
      <c r="F153" t="inlineStr">
        <is>
          <t>HNX</t>
        </is>
      </c>
      <c r="G153" t="inlineStr">
        <is>
          <t>Hóa chất &amp; Phân bón</t>
        </is>
      </c>
      <c r="H153" t="n">
        <v>12.1</v>
      </c>
      <c r="I153" t="n">
        <v>1689.62</v>
      </c>
      <c r="J153" t="n">
        <v>82.56999999999999</v>
      </c>
      <c r="K153" t="n">
        <v>6.03</v>
      </c>
      <c r="L153" t="n">
        <v>13.83</v>
      </c>
      <c r="M153" t="n">
        <v>11.31</v>
      </c>
      <c r="N153" t="n">
        <v>12.1</v>
      </c>
      <c r="O153" t="n">
        <v>1689.62</v>
      </c>
      <c r="P153" t="n">
        <v>0</v>
      </c>
      <c r="Q153" t="n">
        <v>12.1</v>
      </c>
      <c r="R153" t="n">
        <v>12.1</v>
      </c>
      <c r="S153" t="inlineStr"/>
      <c r="T153" t="inlineStr"/>
      <c r="U153" t="inlineStr"/>
      <c r="V153" t="inlineStr"/>
      <c r="W153" t="inlineStr"/>
      <c r="X153" t="inlineStr">
        <is>
          <t>⏳ Mới mua (T+0)</t>
        </is>
      </c>
      <c r="Y153">
        <f>IF(ISNUMBER(S153), ((S153-H153)/H153)-0.004, "")</f>
        <v/>
      </c>
      <c r="Z153">
        <f>IF(ISNUMBER(T153), ((T153-H153)/H153)-0.004, "")</f>
        <v/>
      </c>
      <c r="AA153">
        <f>IF(ISNUMBER(W153), ((W153-H153)/H153)-0.004, IF(P153&gt;0, ((N153-H153)/H153)-0.004, 0))</f>
        <v/>
      </c>
      <c r="AB153">
        <f>IF(AND(ISNUMBER(I153), I153&gt;0, ISNUMBER(O153), O153&gt;0), AA153-((O153-I153)/I153), AA153)</f>
        <v/>
      </c>
      <c r="AC153">
        <f>IF(ISNUMBER(Q153), (Q153-H153)/H153, 0)</f>
        <v/>
      </c>
      <c r="AD153">
        <f>IF(ISNUMBER(R153), (R153-H153)/H153, 0)</f>
        <v/>
      </c>
      <c r="AE153">
        <f>IF(ISNUMBER(Y153), IF(Y153&gt;0, "THẮNG", "THUA"), "CHỜ T+3")</f>
        <v/>
      </c>
      <c r="AF153">
        <f>IF(AND(P153=0, N153=H153, NOT(ISNUMBER(W153))), "ĐANG CHỜ", IF(AA153&gt;0, "THẮNG", "THUA"))</f>
        <v/>
      </c>
      <c r="AG153" t="inlineStr">
        <is>
          <t>https://quickchart.io/chart/render/zf-24dbbe6b-03c6-40a1-892b-761bf29ff956</t>
        </is>
      </c>
      <c r="AH153">
        <f>IF(AG153&lt;&gt;"", IMAGE(AG153, 1), "Chưa có ảnh")</f>
        <v/>
      </c>
    </row>
    <row r="154" ht="95" customHeight="1">
      <c r="A154" t="inlineStr">
        <is>
          <t>2026-10-20</t>
        </is>
      </c>
      <c r="B154" t="inlineStr">
        <is>
          <t>ALGO_10</t>
        </is>
      </c>
      <c r="C154" t="inlineStr">
        <is>
          <t>🚀 BỘ 10: SÓNG ĐẦU CƠ BETA CAO &amp; DÒNG TIỀN NÓNG (HIGH-BETA)</t>
        </is>
      </c>
      <c r="D154" t="inlineStr">
        <is>
          <t>#4</t>
        </is>
      </c>
      <c r="E154" t="inlineStr">
        <is>
          <t>VVS</t>
        </is>
      </c>
      <c r="F154" t="inlineStr">
        <is>
          <t>HOSE</t>
        </is>
      </c>
      <c r="G154" t="inlineStr">
        <is>
          <t>Bán lẻ &amp; Phân phối</t>
        </is>
      </c>
      <c r="H154" t="n">
        <v>88.40000000000001</v>
      </c>
      <c r="I154" t="n">
        <v>1689.62</v>
      </c>
      <c r="J154" t="n">
        <v>78.13</v>
      </c>
      <c r="K154" t="n">
        <v>2.82</v>
      </c>
      <c r="L154" t="n">
        <v>100.95</v>
      </c>
      <c r="M154" t="n">
        <v>82.69</v>
      </c>
      <c r="N154" t="n">
        <v>88.40000000000001</v>
      </c>
      <c r="O154" t="n">
        <v>1689.62</v>
      </c>
      <c r="P154" t="n">
        <v>0</v>
      </c>
      <c r="Q154" t="n">
        <v>88.40000000000001</v>
      </c>
      <c r="R154" t="n">
        <v>88.40000000000001</v>
      </c>
      <c r="S154" t="inlineStr"/>
      <c r="T154" t="inlineStr"/>
      <c r="U154" t="inlineStr"/>
      <c r="V154" t="inlineStr"/>
      <c r="W154" t="inlineStr"/>
      <c r="X154" t="inlineStr">
        <is>
          <t>⏳ Mới mua (T+0)</t>
        </is>
      </c>
      <c r="Y154">
        <f>IF(ISNUMBER(S154), ((S154-H154)/H154)-0.004, "")</f>
        <v/>
      </c>
      <c r="Z154">
        <f>IF(ISNUMBER(T154), ((T154-H154)/H154)-0.004, "")</f>
        <v/>
      </c>
      <c r="AA154">
        <f>IF(ISNUMBER(W154), ((W154-H154)/H154)-0.004, IF(P154&gt;0, ((N154-H154)/H154)-0.004, 0))</f>
        <v/>
      </c>
      <c r="AB154">
        <f>IF(AND(ISNUMBER(I154), I154&gt;0, ISNUMBER(O154), O154&gt;0), AA154-((O154-I154)/I154), AA154)</f>
        <v/>
      </c>
      <c r="AC154">
        <f>IF(ISNUMBER(Q154), (Q154-H154)/H154, 0)</f>
        <v/>
      </c>
      <c r="AD154">
        <f>IF(ISNUMBER(R154), (R154-H154)/H154, 0)</f>
        <v/>
      </c>
      <c r="AE154">
        <f>IF(ISNUMBER(Y154), IF(Y154&gt;0, "THẮNG", "THUA"), "CHỜ T+3")</f>
        <v/>
      </c>
      <c r="AF154">
        <f>IF(AND(P154=0, N154=H154, NOT(ISNUMBER(W154))), "ĐANG CHỜ", IF(AA154&gt;0, "THẮNG", "THUA"))</f>
        <v/>
      </c>
      <c r="AG154" t="inlineStr">
        <is>
          <t>https://quickchart.io/chart/render/zf-cc41ab8e-cdbf-4183-a91f-5dc51086a3fe</t>
        </is>
      </c>
      <c r="AH154">
        <f>IF(AG154&lt;&gt;"", IMAGE(AG154, 1), "Chưa có ảnh")</f>
        <v/>
      </c>
    </row>
    <row r="155" ht="95" customHeight="1">
      <c r="A155" t="inlineStr">
        <is>
          <t>2026-10-20</t>
        </is>
      </c>
      <c r="B155" t="inlineStr">
        <is>
          <t>ALGO_10</t>
        </is>
      </c>
      <c r="C155" t="inlineStr">
        <is>
          <t>🚀 BỘ 10: SÓNG ĐẦU CƠ BETA CAO &amp; DÒNG TIỀN NÓNG (HIGH-BETA)</t>
        </is>
      </c>
      <c r="D155" t="inlineStr">
        <is>
          <t>#5</t>
        </is>
      </c>
      <c r="E155" t="inlineStr">
        <is>
          <t>DHA</t>
        </is>
      </c>
      <c r="F155" t="inlineStr">
        <is>
          <t>HOSE</t>
        </is>
      </c>
      <c r="G155" t="inlineStr">
        <is>
          <t>Thép &amp; VLXD</t>
        </is>
      </c>
      <c r="H155" t="n">
        <v>56.6</v>
      </c>
      <c r="I155" t="n">
        <v>1689.62</v>
      </c>
      <c r="J155" t="n">
        <v>77.84</v>
      </c>
      <c r="K155" t="n">
        <v>5.17</v>
      </c>
      <c r="L155" t="n">
        <v>63.41</v>
      </c>
      <c r="M155" t="n">
        <v>53.5</v>
      </c>
      <c r="N155" t="n">
        <v>56.6</v>
      </c>
      <c r="O155" t="n">
        <v>1689.62</v>
      </c>
      <c r="P155" t="n">
        <v>0</v>
      </c>
      <c r="Q155" t="n">
        <v>56.6</v>
      </c>
      <c r="R155" t="n">
        <v>56.6</v>
      </c>
      <c r="S155" t="inlineStr"/>
      <c r="T155" t="inlineStr"/>
      <c r="U155" t="inlineStr"/>
      <c r="V155" t="inlineStr"/>
      <c r="W155" t="inlineStr"/>
      <c r="X155" t="inlineStr">
        <is>
          <t>⏳ Mới mua (T+0)</t>
        </is>
      </c>
      <c r="Y155">
        <f>IF(ISNUMBER(S155), ((S155-H155)/H155)-0.004, "")</f>
        <v/>
      </c>
      <c r="Z155">
        <f>IF(ISNUMBER(T155), ((T155-H155)/H155)-0.004, "")</f>
        <v/>
      </c>
      <c r="AA155">
        <f>IF(ISNUMBER(W155), ((W155-H155)/H155)-0.004, IF(P155&gt;0, ((N155-H155)/H155)-0.004, 0))</f>
        <v/>
      </c>
      <c r="AB155">
        <f>IF(AND(ISNUMBER(I155), I155&gt;0, ISNUMBER(O155), O155&gt;0), AA155-((O155-I155)/I155), AA155)</f>
        <v/>
      </c>
      <c r="AC155">
        <f>IF(ISNUMBER(Q155), (Q155-H155)/H155, 0)</f>
        <v/>
      </c>
      <c r="AD155">
        <f>IF(ISNUMBER(R155), (R155-H155)/H155, 0)</f>
        <v/>
      </c>
      <c r="AE155">
        <f>IF(ISNUMBER(Y155), IF(Y155&gt;0, "THẮNG", "THUA"), "CHỜ T+3")</f>
        <v/>
      </c>
      <c r="AF155">
        <f>IF(AND(P155=0, N155=H155, NOT(ISNUMBER(W155))), "ĐANG CHỜ", IF(AA155&gt;0, "THẮNG", "THUA"))</f>
        <v/>
      </c>
      <c r="AG155" t="inlineStr">
        <is>
          <t>https://quickchart.io/chart/render/zf-c8d4d75d-7721-4d97-ad04-a4a509f191a2</t>
        </is>
      </c>
      <c r="AH155">
        <f>IF(AG155&lt;&gt;"", IMAGE(AG155, 1), "Chưa có ảnh")</f>
        <v/>
      </c>
    </row>
    <row r="156" ht="95" customHeight="1">
      <c r="A156" t="inlineStr">
        <is>
          <t>2026-10-20</t>
        </is>
      </c>
      <c r="B156" t="inlineStr">
        <is>
          <t>ALGO_12</t>
        </is>
      </c>
      <c r="C156" t="inlineStr">
        <is>
          <t>🏆 BỘ 12: MẪU HÌNH SIÊU CỔ PHIẾU SEPA (MINERVINI TREND TEMPLATE)</t>
        </is>
      </c>
      <c r="D156" t="inlineStr">
        <is>
          <t>#1</t>
        </is>
      </c>
      <c r="E156" t="inlineStr">
        <is>
          <t>MSR</t>
        </is>
      </c>
      <c r="F156" t="inlineStr">
        <is>
          <t>UPCOM</t>
        </is>
      </c>
      <c r="G156" t="inlineStr">
        <is>
          <t>Bán lẻ &amp; Phân phối</t>
        </is>
      </c>
      <c r="H156" t="n">
        <v>65</v>
      </c>
      <c r="I156" t="n">
        <v>1689.62</v>
      </c>
      <c r="J156" t="n">
        <v>224.18</v>
      </c>
      <c r="K156" t="n">
        <v>0.32</v>
      </c>
      <c r="L156" t="n">
        <v>74.3</v>
      </c>
      <c r="M156" t="n">
        <v>60.78</v>
      </c>
      <c r="N156" t="n">
        <v>65</v>
      </c>
      <c r="O156" t="n">
        <v>1689.62</v>
      </c>
      <c r="P156" t="n">
        <v>0</v>
      </c>
      <c r="Q156" t="n">
        <v>65</v>
      </c>
      <c r="R156" t="n">
        <v>65</v>
      </c>
      <c r="S156" t="inlineStr"/>
      <c r="T156" t="inlineStr"/>
      <c r="U156" t="inlineStr"/>
      <c r="V156" t="inlineStr"/>
      <c r="W156" t="inlineStr"/>
      <c r="X156" t="inlineStr">
        <is>
          <t>⏳ Mới mua (T+0)</t>
        </is>
      </c>
      <c r="Y156">
        <f>IF(ISNUMBER(S156), ((S156-H156)/H156)-0.004, "")</f>
        <v/>
      </c>
      <c r="Z156">
        <f>IF(ISNUMBER(T156), ((T156-H156)/H156)-0.004, "")</f>
        <v/>
      </c>
      <c r="AA156">
        <f>IF(ISNUMBER(W156), ((W156-H156)/H156)-0.004, IF(P156&gt;0, ((N156-H156)/H156)-0.004, 0))</f>
        <v/>
      </c>
      <c r="AB156">
        <f>IF(AND(ISNUMBER(I156), I156&gt;0, ISNUMBER(O156), O156&gt;0), AA156-((O156-I156)/I156), AA156)</f>
        <v/>
      </c>
      <c r="AC156">
        <f>IF(ISNUMBER(Q156), (Q156-H156)/H156, 0)</f>
        <v/>
      </c>
      <c r="AD156">
        <f>IF(ISNUMBER(R156), (R156-H156)/H156, 0)</f>
        <v/>
      </c>
      <c r="AE156">
        <f>IF(ISNUMBER(Y156), IF(Y156&gt;0, "THẮNG", "THUA"), "CHỜ T+3")</f>
        <v/>
      </c>
      <c r="AF156">
        <f>IF(AND(P156=0, N156=H156, NOT(ISNUMBER(W156))), "ĐANG CHỜ", IF(AA156&gt;0, "THẮNG", "THUA"))</f>
        <v/>
      </c>
      <c r="AG156" t="inlineStr">
        <is>
          <t>https://quickchart.io/chart/render/zf-3f6dc98d-7199-4d6f-a4c6-284afd4c1386</t>
        </is>
      </c>
      <c r="AH156">
        <f>IF(AG156&lt;&gt;"", IMAGE(AG156, 1), "Chưa có ảnh")</f>
        <v/>
      </c>
    </row>
    <row r="157" ht="95" customHeight="1">
      <c r="A157" t="inlineStr">
        <is>
          <t>2026-10-20</t>
        </is>
      </c>
      <c r="B157" t="inlineStr">
        <is>
          <t>ALGO_12</t>
        </is>
      </c>
      <c r="C157" t="inlineStr">
        <is>
          <t>🏆 BỘ 12: MẪU HÌNH SIÊU CỔ PHIẾU SEPA (MINERVINI TREND TEMPLATE)</t>
        </is>
      </c>
      <c r="D157" t="inlineStr">
        <is>
          <t>#2</t>
        </is>
      </c>
      <c r="E157" t="inlineStr">
        <is>
          <t>MSB</t>
        </is>
      </c>
      <c r="F157" t="inlineStr">
        <is>
          <t>HOSE</t>
        </is>
      </c>
      <c r="G157" t="inlineStr">
        <is>
          <t>Ngân hàng</t>
        </is>
      </c>
      <c r="H157" t="n">
        <v>14.9</v>
      </c>
      <c r="I157" t="n">
        <v>1689.62</v>
      </c>
      <c r="J157" t="n">
        <v>122.46</v>
      </c>
      <c r="K157" t="n">
        <v>0.34</v>
      </c>
      <c r="L157" t="n">
        <v>16.24</v>
      </c>
      <c r="M157" t="n">
        <v>14.29</v>
      </c>
      <c r="N157" t="n">
        <v>14.9</v>
      </c>
      <c r="O157" t="n">
        <v>1689.62</v>
      </c>
      <c r="P157" t="n">
        <v>0</v>
      </c>
      <c r="Q157" t="n">
        <v>14.9</v>
      </c>
      <c r="R157" t="n">
        <v>14.9</v>
      </c>
      <c r="S157" t="inlineStr"/>
      <c r="T157" t="inlineStr"/>
      <c r="U157" t="inlineStr"/>
      <c r="V157" t="inlineStr"/>
      <c r="W157" t="inlineStr"/>
      <c r="X157" t="inlineStr">
        <is>
          <t>⏳ Mới mua (T+0)</t>
        </is>
      </c>
      <c r="Y157">
        <f>IF(ISNUMBER(S157), ((S157-H157)/H157)-0.004, "")</f>
        <v/>
      </c>
      <c r="Z157">
        <f>IF(ISNUMBER(T157), ((T157-H157)/H157)-0.004, "")</f>
        <v/>
      </c>
      <c r="AA157">
        <f>IF(ISNUMBER(W157), ((W157-H157)/H157)-0.004, IF(P157&gt;0, ((N157-H157)/H157)-0.004, 0))</f>
        <v/>
      </c>
      <c r="AB157">
        <f>IF(AND(ISNUMBER(I157), I157&gt;0, ISNUMBER(O157), O157&gt;0), AA157-((O157-I157)/I157), AA157)</f>
        <v/>
      </c>
      <c r="AC157">
        <f>IF(ISNUMBER(Q157), (Q157-H157)/H157, 0)</f>
        <v/>
      </c>
      <c r="AD157">
        <f>IF(ISNUMBER(R157), (R157-H157)/H157, 0)</f>
        <v/>
      </c>
      <c r="AE157">
        <f>IF(ISNUMBER(Y157), IF(Y157&gt;0, "THẮNG", "THUA"), "CHỜ T+3")</f>
        <v/>
      </c>
      <c r="AF157">
        <f>IF(AND(P157=0, N157=H157, NOT(ISNUMBER(W157))), "ĐANG CHỜ", IF(AA157&gt;0, "THẮNG", "THUA"))</f>
        <v/>
      </c>
      <c r="AG157" t="inlineStr">
        <is>
          <t>https://quickchart.io/chart/render/zf-2239a254-0c20-4f84-a14c-a7b53c7d5ded</t>
        </is>
      </c>
      <c r="AH157">
        <f>IF(AG157&lt;&gt;"", IMAGE(AG157, 1), "Chưa có ảnh")</f>
        <v/>
      </c>
    </row>
    <row r="158" ht="95" customHeight="1">
      <c r="A158" t="inlineStr">
        <is>
          <t>2026-10-20</t>
        </is>
      </c>
      <c r="B158" t="inlineStr">
        <is>
          <t>ALGO_12</t>
        </is>
      </c>
      <c r="C158" t="inlineStr">
        <is>
          <t>🏆 BỘ 12: MẪU HÌNH SIÊU CỔ PHIẾU SEPA (MINERVINI TREND TEMPLATE)</t>
        </is>
      </c>
      <c r="D158" t="inlineStr">
        <is>
          <t>#3</t>
        </is>
      </c>
      <c r="E158" t="inlineStr">
        <is>
          <t>GMD</t>
        </is>
      </c>
      <c r="F158" t="inlineStr">
        <is>
          <t>HOSE</t>
        </is>
      </c>
      <c r="G158" t="inlineStr">
        <is>
          <t>Cảng biển &amp; Vận tải</t>
        </is>
      </c>
      <c r="H158" t="n">
        <v>54.9</v>
      </c>
      <c r="I158" t="n">
        <v>1689.62</v>
      </c>
      <c r="J158" t="n">
        <v>94.76000000000001</v>
      </c>
      <c r="K158" t="n">
        <v>0.57</v>
      </c>
      <c r="L158" t="n">
        <v>60.11</v>
      </c>
      <c r="M158" t="n">
        <v>52.53</v>
      </c>
      <c r="N158" t="n">
        <v>54.9</v>
      </c>
      <c r="O158" t="n">
        <v>1689.62</v>
      </c>
      <c r="P158" t="n">
        <v>0</v>
      </c>
      <c r="Q158" t="n">
        <v>54.9</v>
      </c>
      <c r="R158" t="n">
        <v>54.9</v>
      </c>
      <c r="S158" t="inlineStr"/>
      <c r="T158" t="inlineStr"/>
      <c r="U158" t="inlineStr"/>
      <c r="V158" t="inlineStr"/>
      <c r="W158" t="inlineStr"/>
      <c r="X158" t="inlineStr">
        <is>
          <t>⏳ Mới mua (T+0)</t>
        </is>
      </c>
      <c r="Y158">
        <f>IF(ISNUMBER(S158), ((S158-H158)/H158)-0.004, "")</f>
        <v/>
      </c>
      <c r="Z158">
        <f>IF(ISNUMBER(T158), ((T158-H158)/H158)-0.004, "")</f>
        <v/>
      </c>
      <c r="AA158">
        <f>IF(ISNUMBER(W158), ((W158-H158)/H158)-0.004, IF(P158&gt;0, ((N158-H158)/H158)-0.004, 0))</f>
        <v/>
      </c>
      <c r="AB158">
        <f>IF(AND(ISNUMBER(I158), I158&gt;0, ISNUMBER(O158), O158&gt;0), AA158-((O158-I158)/I158), AA158)</f>
        <v/>
      </c>
      <c r="AC158">
        <f>IF(ISNUMBER(Q158), (Q158-H158)/H158, 0)</f>
        <v/>
      </c>
      <c r="AD158">
        <f>IF(ISNUMBER(R158), (R158-H158)/H158, 0)</f>
        <v/>
      </c>
      <c r="AE158">
        <f>IF(ISNUMBER(Y158), IF(Y158&gt;0, "THẮNG", "THUA"), "CHỜ T+3")</f>
        <v/>
      </c>
      <c r="AF158">
        <f>IF(AND(P158=0, N158=H158, NOT(ISNUMBER(W158))), "ĐANG CHỜ", IF(AA158&gt;0, "THẮNG", "THUA"))</f>
        <v/>
      </c>
      <c r="AG158" t="inlineStr">
        <is>
          <t>https://quickchart.io/chart/render/zf-5af1d6d3-d519-47d2-8574-17b81f674470</t>
        </is>
      </c>
      <c r="AH158">
        <f>IF(AG158&lt;&gt;"", IMAGE(AG158, 1), "Chưa có ảnh")</f>
        <v/>
      </c>
    </row>
    <row r="159" ht="95" customHeight="1">
      <c r="A159" t="inlineStr">
        <is>
          <t>2026-10-20</t>
        </is>
      </c>
      <c r="B159" t="inlineStr">
        <is>
          <t>ALGO_12</t>
        </is>
      </c>
      <c r="C159" t="inlineStr">
        <is>
          <t>🏆 BỘ 12: MẪU HÌNH SIÊU CỔ PHIẾU SEPA (MINERVINI TREND TEMPLATE)</t>
        </is>
      </c>
      <c r="D159" t="inlineStr">
        <is>
          <t>#4</t>
        </is>
      </c>
      <c r="E159" t="inlineStr">
        <is>
          <t>TLG</t>
        </is>
      </c>
      <c r="F159" t="inlineStr">
        <is>
          <t>HOSE</t>
        </is>
      </c>
      <c r="G159" t="inlineStr">
        <is>
          <t>Hàng tiêu dùng</t>
        </is>
      </c>
      <c r="H159" t="n">
        <v>57</v>
      </c>
      <c r="I159" t="n">
        <v>1689.62</v>
      </c>
      <c r="J159" t="n">
        <v>93.08</v>
      </c>
      <c r="K159" t="n">
        <v>1.62</v>
      </c>
      <c r="L159" t="n">
        <v>62.14</v>
      </c>
      <c r="M159" t="n">
        <v>54.67</v>
      </c>
      <c r="N159" t="n">
        <v>57</v>
      </c>
      <c r="O159" t="n">
        <v>1689.62</v>
      </c>
      <c r="P159" t="n">
        <v>0</v>
      </c>
      <c r="Q159" t="n">
        <v>57</v>
      </c>
      <c r="R159" t="n">
        <v>57</v>
      </c>
      <c r="S159" t="inlineStr"/>
      <c r="T159" t="inlineStr"/>
      <c r="U159" t="inlineStr"/>
      <c r="V159" t="inlineStr"/>
      <c r="W159" t="inlineStr"/>
      <c r="X159" t="inlineStr">
        <is>
          <t>⏳ Mới mua (T+0)</t>
        </is>
      </c>
      <c r="Y159">
        <f>IF(ISNUMBER(S159), ((S159-H159)/H159)-0.004, "")</f>
        <v/>
      </c>
      <c r="Z159">
        <f>IF(ISNUMBER(T159), ((T159-H159)/H159)-0.004, "")</f>
        <v/>
      </c>
      <c r="AA159">
        <f>IF(ISNUMBER(W159), ((W159-H159)/H159)-0.004, IF(P159&gt;0, ((N159-H159)/H159)-0.004, 0))</f>
        <v/>
      </c>
      <c r="AB159">
        <f>IF(AND(ISNUMBER(I159), I159&gt;0, ISNUMBER(O159), O159&gt;0), AA159-((O159-I159)/I159), AA159)</f>
        <v/>
      </c>
      <c r="AC159">
        <f>IF(ISNUMBER(Q159), (Q159-H159)/H159, 0)</f>
        <v/>
      </c>
      <c r="AD159">
        <f>IF(ISNUMBER(R159), (R159-H159)/H159, 0)</f>
        <v/>
      </c>
      <c r="AE159">
        <f>IF(ISNUMBER(Y159), IF(Y159&gt;0, "THẮNG", "THUA"), "CHỜ T+3")</f>
        <v/>
      </c>
      <c r="AF159">
        <f>IF(AND(P159=0, N159=H159, NOT(ISNUMBER(W159))), "ĐANG CHỜ", IF(AA159&gt;0, "THẮNG", "THUA"))</f>
        <v/>
      </c>
      <c r="AG159" t="inlineStr">
        <is>
          <t>https://quickchart.io/chart/render/zf-b8617cce-832a-418e-9a45-6c25157eae6a</t>
        </is>
      </c>
      <c r="AH159">
        <f>IF(AG159&lt;&gt;"", IMAGE(AG159, 1), "Chưa có ảnh")</f>
        <v/>
      </c>
    </row>
    <row r="160" ht="95" customHeight="1">
      <c r="A160" t="inlineStr">
        <is>
          <t>2026-10-20</t>
        </is>
      </c>
      <c r="B160" t="inlineStr">
        <is>
          <t>ALGO_12</t>
        </is>
      </c>
      <c r="C160" t="inlineStr">
        <is>
          <t>🏆 BỘ 12: MẪU HÌNH SIÊU CỔ PHIẾU SEPA (MINERVINI TREND TEMPLATE)</t>
        </is>
      </c>
      <c r="D160" t="inlineStr">
        <is>
          <t>#5</t>
        </is>
      </c>
      <c r="E160" t="inlineStr">
        <is>
          <t>DRI</t>
        </is>
      </c>
      <c r="F160" t="inlineStr">
        <is>
          <t>UPCOM</t>
        </is>
      </c>
      <c r="G160" t="inlineStr">
        <is>
          <t>Khai khoáng &amp; VLXD</t>
        </is>
      </c>
      <c r="H160" t="n">
        <v>16.1</v>
      </c>
      <c r="I160" t="n">
        <v>1689.62</v>
      </c>
      <c r="J160" t="n">
        <v>88.33</v>
      </c>
      <c r="K160" t="n">
        <v>0.37</v>
      </c>
      <c r="L160" t="n">
        <v>18.4</v>
      </c>
      <c r="M160" t="n">
        <v>15.05</v>
      </c>
      <c r="N160" t="n">
        <v>16.1</v>
      </c>
      <c r="O160" t="n">
        <v>1689.62</v>
      </c>
      <c r="P160" t="n">
        <v>0</v>
      </c>
      <c r="Q160" t="n">
        <v>16.1</v>
      </c>
      <c r="R160" t="n">
        <v>16.1</v>
      </c>
      <c r="S160" t="inlineStr"/>
      <c r="T160" t="inlineStr"/>
      <c r="U160" t="inlineStr"/>
      <c r="V160" t="inlineStr"/>
      <c r="W160" t="inlineStr"/>
      <c r="X160" t="inlineStr">
        <is>
          <t>⏳ Mới mua (T+0)</t>
        </is>
      </c>
      <c r="Y160">
        <f>IF(ISNUMBER(S160), ((S160-H160)/H160)-0.004, "")</f>
        <v/>
      </c>
      <c r="Z160">
        <f>IF(ISNUMBER(T160), ((T160-H160)/H160)-0.004, "")</f>
        <v/>
      </c>
      <c r="AA160">
        <f>IF(ISNUMBER(W160), ((W160-H160)/H160)-0.004, IF(P160&gt;0, ((N160-H160)/H160)-0.004, 0))</f>
        <v/>
      </c>
      <c r="AB160">
        <f>IF(AND(ISNUMBER(I160), I160&gt;0, ISNUMBER(O160), O160&gt;0), AA160-((O160-I160)/I160), AA160)</f>
        <v/>
      </c>
      <c r="AC160">
        <f>IF(ISNUMBER(Q160), (Q160-H160)/H160, 0)</f>
        <v/>
      </c>
      <c r="AD160">
        <f>IF(ISNUMBER(R160), (R160-H160)/H160, 0)</f>
        <v/>
      </c>
      <c r="AE160">
        <f>IF(ISNUMBER(Y160), IF(Y160&gt;0, "THẮNG", "THUA"), "CHỜ T+3")</f>
        <v/>
      </c>
      <c r="AF160">
        <f>IF(AND(P160=0, N160=H160, NOT(ISNUMBER(W160))), "ĐANG CHỜ", IF(AA160&gt;0, "THẮNG", "THUA"))</f>
        <v/>
      </c>
      <c r="AG160" t="inlineStr">
        <is>
          <t>https://quickchart.io/chart/render/zf-7cabb9a7-349f-4ba5-8bb4-8506d9d95fe7</t>
        </is>
      </c>
      <c r="AH160">
        <f>IF(AG160&lt;&gt;"", IMAGE(AG160, 1), "Chưa có ảnh")</f>
        <v/>
      </c>
    </row>
    <row r="161" ht="95" customHeight="1">
      <c r="A161" t="inlineStr">
        <is>
          <t>2026-10-20</t>
        </is>
      </c>
      <c r="B161" t="inlineStr">
        <is>
          <t>ALGO_13</t>
        </is>
      </c>
      <c r="C161" t="inlineStr">
        <is>
          <t>☄️ BỘ 13: BỨT PHÁ KHOẢNG TRỐNG GIÁ KÈM CẦU LỚN (POWER GAP-UP)</t>
        </is>
      </c>
      <c r="D161" t="inlineStr">
        <is>
          <t>#1</t>
        </is>
      </c>
      <c r="E161" t="inlineStr">
        <is>
          <t>AGM</t>
        </is>
      </c>
      <c r="F161" t="inlineStr">
        <is>
          <t>UPCOM</t>
        </is>
      </c>
      <c r="G161" t="inlineStr">
        <is>
          <t>Thực phẩm &amp; Tiêu dùng</t>
        </is>
      </c>
      <c r="H161" t="n">
        <v>2.1</v>
      </c>
      <c r="I161" t="n">
        <v>1689.62</v>
      </c>
      <c r="J161" t="n">
        <v>111</v>
      </c>
      <c r="K161" t="n">
        <v>59.16</v>
      </c>
      <c r="L161" t="n">
        <v>2.4</v>
      </c>
      <c r="M161" t="n">
        <v>1.96</v>
      </c>
      <c r="N161" t="n">
        <v>2.1</v>
      </c>
      <c r="O161" t="n">
        <v>1689.62</v>
      </c>
      <c r="P161" t="n">
        <v>0</v>
      </c>
      <c r="Q161" t="n">
        <v>2.1</v>
      </c>
      <c r="R161" t="n">
        <v>2.1</v>
      </c>
      <c r="S161" t="inlineStr"/>
      <c r="T161" t="inlineStr"/>
      <c r="U161" t="inlineStr"/>
      <c r="V161" t="inlineStr"/>
      <c r="W161" t="inlineStr"/>
      <c r="X161" t="inlineStr">
        <is>
          <t>⏳ Mới mua (T+0)</t>
        </is>
      </c>
      <c r="Y161">
        <f>IF(ISNUMBER(S161), ((S161-H161)/H161)-0.004, "")</f>
        <v/>
      </c>
      <c r="Z161">
        <f>IF(ISNUMBER(T161), ((T161-H161)/H161)-0.004, "")</f>
        <v/>
      </c>
      <c r="AA161">
        <f>IF(ISNUMBER(W161), ((W161-H161)/H161)-0.004, IF(P161&gt;0, ((N161-H161)/H161)-0.004, 0))</f>
        <v/>
      </c>
      <c r="AB161">
        <f>IF(AND(ISNUMBER(I161), I161&gt;0, ISNUMBER(O161), O161&gt;0), AA161-((O161-I161)/I161), AA161)</f>
        <v/>
      </c>
      <c r="AC161">
        <f>IF(ISNUMBER(Q161), (Q161-H161)/H161, 0)</f>
        <v/>
      </c>
      <c r="AD161">
        <f>IF(ISNUMBER(R161), (R161-H161)/H161, 0)</f>
        <v/>
      </c>
      <c r="AE161">
        <f>IF(ISNUMBER(Y161), IF(Y161&gt;0, "THẮNG", "THUA"), "CHỜ T+3")</f>
        <v/>
      </c>
      <c r="AF161">
        <f>IF(AND(P161=0, N161=H161, NOT(ISNUMBER(W161))), "ĐANG CHỜ", IF(AA161&gt;0, "THẮNG", "THUA"))</f>
        <v/>
      </c>
      <c r="AG161" t="inlineStr">
        <is>
          <t>https://quickchart.io/chart/render/zf-6d3459e4-3839-48d4-98bd-c4880b7d13b7</t>
        </is>
      </c>
      <c r="AH161">
        <f>IF(AG161&lt;&gt;"", IMAGE(AG161, 1), "Chưa có ảnh")</f>
        <v/>
      </c>
    </row>
    <row r="162" ht="95" customHeight="1">
      <c r="A162" t="inlineStr">
        <is>
          <t>2026-10-20</t>
        </is>
      </c>
      <c r="B162" t="inlineStr">
        <is>
          <t>ALGO_13</t>
        </is>
      </c>
      <c r="C162" t="inlineStr">
        <is>
          <t>☄️ BỘ 13: BỨT PHÁ KHOẢNG TRỐNG GIÁ KÈM CẦU LỚN (POWER GAP-UP)</t>
        </is>
      </c>
      <c r="D162" t="inlineStr">
        <is>
          <t>#2</t>
        </is>
      </c>
      <c r="E162" t="inlineStr">
        <is>
          <t>DDV</t>
        </is>
      </c>
      <c r="F162" t="inlineStr">
        <is>
          <t>UPCOM</t>
        </is>
      </c>
      <c r="G162" t="inlineStr">
        <is>
          <t>Hóa chất &amp; Phân bón</t>
        </is>
      </c>
      <c r="H162" t="n">
        <v>17.9</v>
      </c>
      <c r="I162" t="n">
        <v>1689.62</v>
      </c>
      <c r="J162" t="n">
        <v>56.67</v>
      </c>
      <c r="K162" t="n">
        <v>3.38</v>
      </c>
      <c r="L162" t="n">
        <v>20.4</v>
      </c>
      <c r="M162" t="n">
        <v>16.77</v>
      </c>
      <c r="N162" t="n">
        <v>17.9</v>
      </c>
      <c r="O162" t="n">
        <v>1689.62</v>
      </c>
      <c r="P162" t="n">
        <v>0</v>
      </c>
      <c r="Q162" t="n">
        <v>17.9</v>
      </c>
      <c r="R162" t="n">
        <v>17.9</v>
      </c>
      <c r="S162" t="inlineStr"/>
      <c r="T162" t="inlineStr"/>
      <c r="U162" t="inlineStr"/>
      <c r="V162" t="inlineStr"/>
      <c r="W162" t="inlineStr"/>
      <c r="X162" t="inlineStr">
        <is>
          <t>⏳ Mới mua (T+0)</t>
        </is>
      </c>
      <c r="Y162">
        <f>IF(ISNUMBER(S162), ((S162-H162)/H162)-0.004, "")</f>
        <v/>
      </c>
      <c r="Z162">
        <f>IF(ISNUMBER(T162), ((T162-H162)/H162)-0.004, "")</f>
        <v/>
      </c>
      <c r="AA162">
        <f>IF(ISNUMBER(W162), ((W162-H162)/H162)-0.004, IF(P162&gt;0, ((N162-H162)/H162)-0.004, 0))</f>
        <v/>
      </c>
      <c r="AB162">
        <f>IF(AND(ISNUMBER(I162), I162&gt;0, ISNUMBER(O162), O162&gt;0), AA162-((O162-I162)/I162), AA162)</f>
        <v/>
      </c>
      <c r="AC162">
        <f>IF(ISNUMBER(Q162), (Q162-H162)/H162, 0)</f>
        <v/>
      </c>
      <c r="AD162">
        <f>IF(ISNUMBER(R162), (R162-H162)/H162, 0)</f>
        <v/>
      </c>
      <c r="AE162">
        <f>IF(ISNUMBER(Y162), IF(Y162&gt;0, "THẮNG", "THUA"), "CHỜ T+3")</f>
        <v/>
      </c>
      <c r="AF162">
        <f>IF(AND(P162=0, N162=H162, NOT(ISNUMBER(W162))), "ĐANG CHỜ", IF(AA162&gt;0, "THẮNG", "THUA"))</f>
        <v/>
      </c>
      <c r="AG162" t="inlineStr">
        <is>
          <t>https://quickchart.io/chart/render/zf-a12ef9e6-1847-4868-a721-328cc61a99a3</t>
        </is>
      </c>
      <c r="AH162">
        <f>IF(AG162&lt;&gt;"", IMAGE(AG162, 1), "Chưa có ảnh")</f>
        <v/>
      </c>
    </row>
    <row r="163" ht="95" customHeight="1">
      <c r="A163" t="inlineStr">
        <is>
          <t>2026-10-20</t>
        </is>
      </c>
      <c r="B163" t="inlineStr">
        <is>
          <t>ALGO_13</t>
        </is>
      </c>
      <c r="C163" t="inlineStr">
        <is>
          <t>☄️ BỘ 13: BỨT PHÁ KHOẢNG TRỐNG GIÁ KÈM CẦU LỚN (POWER GAP-UP)</t>
        </is>
      </c>
      <c r="D163" t="inlineStr">
        <is>
          <t>#3</t>
        </is>
      </c>
      <c r="E163" t="inlineStr">
        <is>
          <t>NT2</t>
        </is>
      </c>
      <c r="F163" t="inlineStr">
        <is>
          <t>HOSE</t>
        </is>
      </c>
      <c r="G163" t="inlineStr">
        <is>
          <t>Dầu khí &amp; Năng lượng</t>
        </is>
      </c>
      <c r="H163" t="n">
        <v>24.2</v>
      </c>
      <c r="I163" t="n">
        <v>1689.62</v>
      </c>
      <c r="J163" t="n">
        <v>52.28</v>
      </c>
      <c r="K163" t="n">
        <v>3.02</v>
      </c>
      <c r="L163" t="n">
        <v>26.37</v>
      </c>
      <c r="M163" t="n">
        <v>23.21</v>
      </c>
      <c r="N163" t="n">
        <v>24.2</v>
      </c>
      <c r="O163" t="n">
        <v>1689.62</v>
      </c>
      <c r="P163" t="n">
        <v>0</v>
      </c>
      <c r="Q163" t="n">
        <v>24.2</v>
      </c>
      <c r="R163" t="n">
        <v>24.2</v>
      </c>
      <c r="S163" t="inlineStr"/>
      <c r="T163" t="inlineStr"/>
      <c r="U163" t="inlineStr"/>
      <c r="V163" t="inlineStr"/>
      <c r="W163" t="inlineStr"/>
      <c r="X163" t="inlineStr">
        <is>
          <t>⏳ Mới mua (T+0)</t>
        </is>
      </c>
      <c r="Y163">
        <f>IF(ISNUMBER(S163), ((S163-H163)/H163)-0.004, "")</f>
        <v/>
      </c>
      <c r="Z163">
        <f>IF(ISNUMBER(T163), ((T163-H163)/H163)-0.004, "")</f>
        <v/>
      </c>
      <c r="AA163">
        <f>IF(ISNUMBER(W163), ((W163-H163)/H163)-0.004, IF(P163&gt;0, ((N163-H163)/H163)-0.004, 0))</f>
        <v/>
      </c>
      <c r="AB163">
        <f>IF(AND(ISNUMBER(I163), I163&gt;0, ISNUMBER(O163), O163&gt;0), AA163-((O163-I163)/I163), AA163)</f>
        <v/>
      </c>
      <c r="AC163">
        <f>IF(ISNUMBER(Q163), (Q163-H163)/H163, 0)</f>
        <v/>
      </c>
      <c r="AD163">
        <f>IF(ISNUMBER(R163), (R163-H163)/H163, 0)</f>
        <v/>
      </c>
      <c r="AE163">
        <f>IF(ISNUMBER(Y163), IF(Y163&gt;0, "THẮNG", "THUA"), "CHỜ T+3")</f>
        <v/>
      </c>
      <c r="AF163">
        <f>IF(AND(P163=0, N163=H163, NOT(ISNUMBER(W163))), "ĐANG CHỜ", IF(AA163&gt;0, "THẮNG", "THUA"))</f>
        <v/>
      </c>
      <c r="AG163" t="inlineStr">
        <is>
          <t>https://quickchart.io/chart/render/zf-279b5f95-6f7a-4493-9b24-dd85c7a022a9</t>
        </is>
      </c>
      <c r="AH163">
        <f>IF(AG163&lt;&gt;"", IMAGE(AG163, 1), "Chưa có ảnh")</f>
        <v/>
      </c>
    </row>
    <row r="164" ht="95" customHeight="1">
      <c r="A164" t="inlineStr">
        <is>
          <t>2026-10-20</t>
        </is>
      </c>
      <c r="B164" t="inlineStr">
        <is>
          <t>ALGO_13</t>
        </is>
      </c>
      <c r="C164" t="inlineStr">
        <is>
          <t>☄️ BỘ 13: BỨT PHÁ KHOẢNG TRỐNG GIÁ KÈM CẦU LỚN (POWER GAP-UP)</t>
        </is>
      </c>
      <c r="D164" t="inlineStr">
        <is>
          <t>#4</t>
        </is>
      </c>
      <c r="E164" t="inlineStr">
        <is>
          <t>PAC</t>
        </is>
      </c>
      <c r="F164" t="inlineStr">
        <is>
          <t>HOSE</t>
        </is>
      </c>
      <c r="G164" t="inlineStr">
        <is>
          <t>Sản xuất Công nghiệp</t>
        </is>
      </c>
      <c r="H164" t="n">
        <v>15.35</v>
      </c>
      <c r="I164" t="n">
        <v>1689.62</v>
      </c>
      <c r="J164" t="n">
        <v>50.53</v>
      </c>
      <c r="K164" t="n">
        <v>2.88</v>
      </c>
      <c r="L164" t="n">
        <v>17.4</v>
      </c>
      <c r="M164" t="n">
        <v>14.42</v>
      </c>
      <c r="N164" t="n">
        <v>15.35</v>
      </c>
      <c r="O164" t="n">
        <v>1689.62</v>
      </c>
      <c r="P164" t="n">
        <v>0</v>
      </c>
      <c r="Q164" t="n">
        <v>15.35</v>
      </c>
      <c r="R164" t="n">
        <v>15.35</v>
      </c>
      <c r="S164" t="inlineStr"/>
      <c r="T164" t="inlineStr"/>
      <c r="U164" t="inlineStr"/>
      <c r="V164" t="inlineStr"/>
      <c r="W164" t="inlineStr"/>
      <c r="X164" t="inlineStr">
        <is>
          <t>⏳ Mới mua (T+0)</t>
        </is>
      </c>
      <c r="Y164">
        <f>IF(ISNUMBER(S164), ((S164-H164)/H164)-0.004, "")</f>
        <v/>
      </c>
      <c r="Z164">
        <f>IF(ISNUMBER(T164), ((T164-H164)/H164)-0.004, "")</f>
        <v/>
      </c>
      <c r="AA164">
        <f>IF(ISNUMBER(W164), ((W164-H164)/H164)-0.004, IF(P164&gt;0, ((N164-H164)/H164)-0.004, 0))</f>
        <v/>
      </c>
      <c r="AB164">
        <f>IF(AND(ISNUMBER(I164), I164&gt;0, ISNUMBER(O164), O164&gt;0), AA164-((O164-I164)/I164), AA164)</f>
        <v/>
      </c>
      <c r="AC164">
        <f>IF(ISNUMBER(Q164), (Q164-H164)/H164, 0)</f>
        <v/>
      </c>
      <c r="AD164">
        <f>IF(ISNUMBER(R164), (R164-H164)/H164, 0)</f>
        <v/>
      </c>
      <c r="AE164">
        <f>IF(ISNUMBER(Y164), IF(Y164&gt;0, "THẮNG", "THUA"), "CHỜ T+3")</f>
        <v/>
      </c>
      <c r="AF164">
        <f>IF(AND(P164=0, N164=H164, NOT(ISNUMBER(W164))), "ĐANG CHỜ", IF(AA164&gt;0, "THẮNG", "THUA"))</f>
        <v/>
      </c>
      <c r="AG164" t="inlineStr">
        <is>
          <t>https://quickchart.io/chart/render/zf-237b2cda-b8f8-4274-999e-fb23a32bfa79</t>
        </is>
      </c>
      <c r="AH164">
        <f>IF(AG164&lt;&gt;"", IMAGE(AG164, 1), "Chưa có ảnh")</f>
        <v/>
      </c>
    </row>
    <row r="165" ht="95" customHeight="1">
      <c r="A165" t="inlineStr">
        <is>
          <t>2026-10-20</t>
        </is>
      </c>
      <c r="B165" t="inlineStr">
        <is>
          <t>ALGO_13</t>
        </is>
      </c>
      <c r="C165" t="inlineStr">
        <is>
          <t>☄️ BỘ 13: BỨT PHÁ KHOẢNG TRỐNG GIÁ KÈM CẦU LỚN (POWER GAP-UP)</t>
        </is>
      </c>
      <c r="D165" t="inlineStr">
        <is>
          <t>#5</t>
        </is>
      </c>
      <c r="E165" t="inlineStr">
        <is>
          <t>TNG</t>
        </is>
      </c>
      <c r="F165" t="inlineStr">
        <is>
          <t>HNX</t>
        </is>
      </c>
      <c r="G165" t="inlineStr">
        <is>
          <t>Thủy sản &amp; Xuất khẩu</t>
        </is>
      </c>
      <c r="H165" t="n">
        <v>19.1</v>
      </c>
      <c r="I165" t="n">
        <v>1689.62</v>
      </c>
      <c r="J165" t="n">
        <v>48.96</v>
      </c>
      <c r="K165" t="n">
        <v>3.18</v>
      </c>
      <c r="L165" t="n">
        <v>21.64</v>
      </c>
      <c r="M165" t="n">
        <v>17.95</v>
      </c>
      <c r="N165" t="n">
        <v>19.1</v>
      </c>
      <c r="O165" t="n">
        <v>1689.62</v>
      </c>
      <c r="P165" t="n">
        <v>0</v>
      </c>
      <c r="Q165" t="n">
        <v>19.1</v>
      </c>
      <c r="R165" t="n">
        <v>19.1</v>
      </c>
      <c r="S165" t="inlineStr"/>
      <c r="T165" t="inlineStr"/>
      <c r="U165" t="inlineStr"/>
      <c r="V165" t="inlineStr"/>
      <c r="W165" t="inlineStr"/>
      <c r="X165" t="inlineStr">
        <is>
          <t>⏳ Mới mua (T+0)</t>
        </is>
      </c>
      <c r="Y165">
        <f>IF(ISNUMBER(S165), ((S165-H165)/H165)-0.004, "")</f>
        <v/>
      </c>
      <c r="Z165">
        <f>IF(ISNUMBER(T165), ((T165-H165)/H165)-0.004, "")</f>
        <v/>
      </c>
      <c r="AA165">
        <f>IF(ISNUMBER(W165), ((W165-H165)/H165)-0.004, IF(P165&gt;0, ((N165-H165)/H165)-0.004, 0))</f>
        <v/>
      </c>
      <c r="AB165">
        <f>IF(AND(ISNUMBER(I165), I165&gt;0, ISNUMBER(O165), O165&gt;0), AA165-((O165-I165)/I165), AA165)</f>
        <v/>
      </c>
      <c r="AC165">
        <f>IF(ISNUMBER(Q165), (Q165-H165)/H165, 0)</f>
        <v/>
      </c>
      <c r="AD165">
        <f>IF(ISNUMBER(R165), (R165-H165)/H165, 0)</f>
        <v/>
      </c>
      <c r="AE165">
        <f>IF(ISNUMBER(Y165), IF(Y165&gt;0, "THẮNG", "THUA"), "CHỜ T+3")</f>
        <v/>
      </c>
      <c r="AF165">
        <f>IF(AND(P165=0, N165=H165, NOT(ISNUMBER(W165))), "ĐANG CHỜ", IF(AA165&gt;0, "THẮNG", "THUA"))</f>
        <v/>
      </c>
      <c r="AG165" t="inlineStr">
        <is>
          <t>https://quickchart.io/chart/render/zf-16b24cb1-74c2-4ae2-8c9d-796dfa6f1593</t>
        </is>
      </c>
      <c r="AH165">
        <f>IF(AG165&lt;&gt;"", IMAGE(AG165, 1), "Chưa có ảnh")</f>
        <v/>
      </c>
    </row>
    <row r="166" ht="95" customHeight="1">
      <c r="A166" t="inlineStr">
        <is>
          <t>2026-10-20</t>
        </is>
      </c>
      <c r="B166" t="inlineStr">
        <is>
          <t>ALGO_14</t>
        </is>
      </c>
      <c r="C166" t="inlineStr">
        <is>
          <t>🟩 BỘ 14: NẾN CƯỜNG LỰC MARUBOZU ÁP ĐẢO (BULLISH MARUBOZU)</t>
        </is>
      </c>
      <c r="D166" t="inlineStr">
        <is>
          <t>#1</t>
        </is>
      </c>
      <c r="E166" t="inlineStr">
        <is>
          <t>DHA</t>
        </is>
      </c>
      <c r="F166" t="inlineStr">
        <is>
          <t>HOSE</t>
        </is>
      </c>
      <c r="G166" t="inlineStr">
        <is>
          <t>Thép &amp; VLXD</t>
        </is>
      </c>
      <c r="H166" t="n">
        <v>56.6</v>
      </c>
      <c r="I166" t="n">
        <v>1689.62</v>
      </c>
      <c r="J166" t="n">
        <v>74.34</v>
      </c>
      <c r="K166" t="n">
        <v>5.17</v>
      </c>
      <c r="L166" t="n">
        <v>63.41</v>
      </c>
      <c r="M166" t="n">
        <v>53.5</v>
      </c>
      <c r="N166" t="n">
        <v>56.6</v>
      </c>
      <c r="O166" t="n">
        <v>1689.62</v>
      </c>
      <c r="P166" t="n">
        <v>0</v>
      </c>
      <c r="Q166" t="n">
        <v>56.6</v>
      </c>
      <c r="R166" t="n">
        <v>56.6</v>
      </c>
      <c r="S166" t="inlineStr"/>
      <c r="T166" t="inlineStr"/>
      <c r="U166" t="inlineStr"/>
      <c r="V166" t="inlineStr"/>
      <c r="W166" t="inlineStr"/>
      <c r="X166" t="inlineStr">
        <is>
          <t>⏳ Mới mua (T+0)</t>
        </is>
      </c>
      <c r="Y166">
        <f>IF(ISNUMBER(S166), ((S166-H166)/H166)-0.004, "")</f>
        <v/>
      </c>
      <c r="Z166">
        <f>IF(ISNUMBER(T166), ((T166-H166)/H166)-0.004, "")</f>
        <v/>
      </c>
      <c r="AA166">
        <f>IF(ISNUMBER(W166), ((W166-H166)/H166)-0.004, IF(P166&gt;0, ((N166-H166)/H166)-0.004, 0))</f>
        <v/>
      </c>
      <c r="AB166">
        <f>IF(AND(ISNUMBER(I166), I166&gt;0, ISNUMBER(O166), O166&gt;0), AA166-((O166-I166)/I166), AA166)</f>
        <v/>
      </c>
      <c r="AC166">
        <f>IF(ISNUMBER(Q166), (Q166-H166)/H166, 0)</f>
        <v/>
      </c>
      <c r="AD166">
        <f>IF(ISNUMBER(R166), (R166-H166)/H166, 0)</f>
        <v/>
      </c>
      <c r="AE166">
        <f>IF(ISNUMBER(Y166), IF(Y166&gt;0, "THẮNG", "THUA"), "CHỜ T+3")</f>
        <v/>
      </c>
      <c r="AF166">
        <f>IF(AND(P166=0, N166=H166, NOT(ISNUMBER(W166))), "ĐANG CHỜ", IF(AA166&gt;0, "THẮNG", "THUA"))</f>
        <v/>
      </c>
      <c r="AG166" t="inlineStr">
        <is>
          <t>https://quickchart.io/chart/render/zf-c8d4d75d-7721-4d97-ad04-a4a509f191a2</t>
        </is>
      </c>
      <c r="AH166">
        <f>IF(AG166&lt;&gt;"", IMAGE(AG166, 1), "Chưa có ảnh")</f>
        <v/>
      </c>
    </row>
    <row r="167" ht="95" customHeight="1">
      <c r="A167" t="inlineStr">
        <is>
          <t>2026-10-20</t>
        </is>
      </c>
      <c r="B167" t="inlineStr">
        <is>
          <t>ALGO_14</t>
        </is>
      </c>
      <c r="C167" t="inlineStr">
        <is>
          <t>🟩 BỘ 14: NẾN CƯỜNG LỰC MARUBOZU ÁP ĐẢO (BULLISH MARUBOZU)</t>
        </is>
      </c>
      <c r="D167" t="inlineStr">
        <is>
          <t>#2</t>
        </is>
      </c>
      <c r="E167" t="inlineStr">
        <is>
          <t>DDV</t>
        </is>
      </c>
      <c r="F167" t="inlineStr">
        <is>
          <t>UPCOM</t>
        </is>
      </c>
      <c r="G167" t="inlineStr">
        <is>
          <t>Hóa chất &amp; Phân bón</t>
        </is>
      </c>
      <c r="H167" t="n">
        <v>17.9</v>
      </c>
      <c r="I167" t="n">
        <v>1689.62</v>
      </c>
      <c r="J167" t="n">
        <v>61.81</v>
      </c>
      <c r="K167" t="n">
        <v>3.38</v>
      </c>
      <c r="L167" t="n">
        <v>20.4</v>
      </c>
      <c r="M167" t="n">
        <v>16.77</v>
      </c>
      <c r="N167" t="n">
        <v>17.9</v>
      </c>
      <c r="O167" t="n">
        <v>1689.62</v>
      </c>
      <c r="P167" t="n">
        <v>0</v>
      </c>
      <c r="Q167" t="n">
        <v>17.9</v>
      </c>
      <c r="R167" t="n">
        <v>17.9</v>
      </c>
      <c r="S167" t="inlineStr"/>
      <c r="T167" t="inlineStr"/>
      <c r="U167" t="inlineStr"/>
      <c r="V167" t="inlineStr"/>
      <c r="W167" t="inlineStr"/>
      <c r="X167" t="inlineStr">
        <is>
          <t>⏳ Mới mua (T+0)</t>
        </is>
      </c>
      <c r="Y167">
        <f>IF(ISNUMBER(S167), ((S167-H167)/H167)-0.004, "")</f>
        <v/>
      </c>
      <c r="Z167">
        <f>IF(ISNUMBER(T167), ((T167-H167)/H167)-0.004, "")</f>
        <v/>
      </c>
      <c r="AA167">
        <f>IF(ISNUMBER(W167), ((W167-H167)/H167)-0.004, IF(P167&gt;0, ((N167-H167)/H167)-0.004, 0))</f>
        <v/>
      </c>
      <c r="AB167">
        <f>IF(AND(ISNUMBER(I167), I167&gt;0, ISNUMBER(O167), O167&gt;0), AA167-((O167-I167)/I167), AA167)</f>
        <v/>
      </c>
      <c r="AC167">
        <f>IF(ISNUMBER(Q167), (Q167-H167)/H167, 0)</f>
        <v/>
      </c>
      <c r="AD167">
        <f>IF(ISNUMBER(R167), (R167-H167)/H167, 0)</f>
        <v/>
      </c>
      <c r="AE167">
        <f>IF(ISNUMBER(Y167), IF(Y167&gt;0, "THẮNG", "THUA"), "CHỜ T+3")</f>
        <v/>
      </c>
      <c r="AF167">
        <f>IF(AND(P167=0, N167=H167, NOT(ISNUMBER(W167))), "ĐANG CHỜ", IF(AA167&gt;0, "THẮNG", "THUA"))</f>
        <v/>
      </c>
      <c r="AG167" t="inlineStr">
        <is>
          <t>https://quickchart.io/chart/render/zf-a12ef9e6-1847-4868-a721-328cc61a99a3</t>
        </is>
      </c>
      <c r="AH167">
        <f>IF(AG167&lt;&gt;"", IMAGE(AG167, 1), "Chưa có ảnh")</f>
        <v/>
      </c>
    </row>
    <row r="168" ht="95" customHeight="1">
      <c r="A168" t="inlineStr">
        <is>
          <t>2026-10-20</t>
        </is>
      </c>
      <c r="B168" t="inlineStr">
        <is>
          <t>ALGO_14</t>
        </is>
      </c>
      <c r="C168" t="inlineStr">
        <is>
          <t>🟩 BỘ 14: NẾN CƯỜNG LỰC MARUBOZU ÁP ĐẢO (BULLISH MARUBOZU)</t>
        </is>
      </c>
      <c r="D168" t="inlineStr">
        <is>
          <t>#3</t>
        </is>
      </c>
      <c r="E168" t="inlineStr">
        <is>
          <t>NT2</t>
        </is>
      </c>
      <c r="F168" t="inlineStr">
        <is>
          <t>HOSE</t>
        </is>
      </c>
      <c r="G168" t="inlineStr">
        <is>
          <t>Dầu khí &amp; Năng lượng</t>
        </is>
      </c>
      <c r="H168" t="n">
        <v>24.2</v>
      </c>
      <c r="I168" t="n">
        <v>1689.62</v>
      </c>
      <c r="J168" t="n">
        <v>60.71</v>
      </c>
      <c r="K168" t="n">
        <v>3.02</v>
      </c>
      <c r="L168" t="n">
        <v>26.37</v>
      </c>
      <c r="M168" t="n">
        <v>23.21</v>
      </c>
      <c r="N168" t="n">
        <v>24.2</v>
      </c>
      <c r="O168" t="n">
        <v>1689.62</v>
      </c>
      <c r="P168" t="n">
        <v>0</v>
      </c>
      <c r="Q168" t="n">
        <v>24.2</v>
      </c>
      <c r="R168" t="n">
        <v>24.2</v>
      </c>
      <c r="S168" t="inlineStr"/>
      <c r="T168" t="inlineStr"/>
      <c r="U168" t="inlineStr"/>
      <c r="V168" t="inlineStr"/>
      <c r="W168" t="inlineStr"/>
      <c r="X168" t="inlineStr">
        <is>
          <t>⏳ Mới mua (T+0)</t>
        </is>
      </c>
      <c r="Y168">
        <f>IF(ISNUMBER(S168), ((S168-H168)/H168)-0.004, "")</f>
        <v/>
      </c>
      <c r="Z168">
        <f>IF(ISNUMBER(T168), ((T168-H168)/H168)-0.004, "")</f>
        <v/>
      </c>
      <c r="AA168">
        <f>IF(ISNUMBER(W168), ((W168-H168)/H168)-0.004, IF(P168&gt;0, ((N168-H168)/H168)-0.004, 0))</f>
        <v/>
      </c>
      <c r="AB168">
        <f>IF(AND(ISNUMBER(I168), I168&gt;0, ISNUMBER(O168), O168&gt;0), AA168-((O168-I168)/I168), AA168)</f>
        <v/>
      </c>
      <c r="AC168">
        <f>IF(ISNUMBER(Q168), (Q168-H168)/H168, 0)</f>
        <v/>
      </c>
      <c r="AD168">
        <f>IF(ISNUMBER(R168), (R168-H168)/H168, 0)</f>
        <v/>
      </c>
      <c r="AE168">
        <f>IF(ISNUMBER(Y168), IF(Y168&gt;0, "THẮNG", "THUA"), "CHỜ T+3")</f>
        <v/>
      </c>
      <c r="AF168">
        <f>IF(AND(P168=0, N168=H168, NOT(ISNUMBER(W168))), "ĐANG CHỜ", IF(AA168&gt;0, "THẮNG", "THUA"))</f>
        <v/>
      </c>
      <c r="AG168" t="inlineStr">
        <is>
          <t>https://quickchart.io/chart/render/zf-279b5f95-6f7a-4493-9b24-dd85c7a022a9</t>
        </is>
      </c>
      <c r="AH168">
        <f>IF(AG168&lt;&gt;"", IMAGE(AG168, 1), "Chưa có ảnh")</f>
        <v/>
      </c>
    </row>
    <row r="169" ht="95" customHeight="1">
      <c r="A169" t="inlineStr">
        <is>
          <t>2026-10-20</t>
        </is>
      </c>
      <c r="B169" t="inlineStr">
        <is>
          <t>ALGO_14</t>
        </is>
      </c>
      <c r="C169" t="inlineStr">
        <is>
          <t>🟩 BỘ 14: NẾN CƯỜNG LỰC MARUBOZU ÁP ĐẢO (BULLISH MARUBOZU)</t>
        </is>
      </c>
      <c r="D169" t="inlineStr">
        <is>
          <t>#4</t>
        </is>
      </c>
      <c r="E169" t="inlineStr">
        <is>
          <t>PAC</t>
        </is>
      </c>
      <c r="F169" t="inlineStr">
        <is>
          <t>HOSE</t>
        </is>
      </c>
      <c r="G169" t="inlineStr">
        <is>
          <t>Sản xuất Công nghiệp</t>
        </is>
      </c>
      <c r="H169" t="n">
        <v>15.35</v>
      </c>
      <c r="I169" t="n">
        <v>1689.62</v>
      </c>
      <c r="J169" t="n">
        <v>59.16</v>
      </c>
      <c r="K169" t="n">
        <v>2.88</v>
      </c>
      <c r="L169" t="n">
        <v>17.4</v>
      </c>
      <c r="M169" t="n">
        <v>14.42</v>
      </c>
      <c r="N169" t="n">
        <v>15.35</v>
      </c>
      <c r="O169" t="n">
        <v>1689.62</v>
      </c>
      <c r="P169" t="n">
        <v>0</v>
      </c>
      <c r="Q169" t="n">
        <v>15.35</v>
      </c>
      <c r="R169" t="n">
        <v>15.35</v>
      </c>
      <c r="S169" t="inlineStr"/>
      <c r="T169" t="inlineStr"/>
      <c r="U169" t="inlineStr"/>
      <c r="V169" t="inlineStr"/>
      <c r="W169" t="inlineStr"/>
      <c r="X169" t="inlineStr">
        <is>
          <t>⏳ Mới mua (T+0)</t>
        </is>
      </c>
      <c r="Y169">
        <f>IF(ISNUMBER(S169), ((S169-H169)/H169)-0.004, "")</f>
        <v/>
      </c>
      <c r="Z169">
        <f>IF(ISNUMBER(T169), ((T169-H169)/H169)-0.004, "")</f>
        <v/>
      </c>
      <c r="AA169">
        <f>IF(ISNUMBER(W169), ((W169-H169)/H169)-0.004, IF(P169&gt;0, ((N169-H169)/H169)-0.004, 0))</f>
        <v/>
      </c>
      <c r="AB169">
        <f>IF(AND(ISNUMBER(I169), I169&gt;0, ISNUMBER(O169), O169&gt;0), AA169-((O169-I169)/I169), AA169)</f>
        <v/>
      </c>
      <c r="AC169">
        <f>IF(ISNUMBER(Q169), (Q169-H169)/H169, 0)</f>
        <v/>
      </c>
      <c r="AD169">
        <f>IF(ISNUMBER(R169), (R169-H169)/H169, 0)</f>
        <v/>
      </c>
      <c r="AE169">
        <f>IF(ISNUMBER(Y169), IF(Y169&gt;0, "THẮNG", "THUA"), "CHỜ T+3")</f>
        <v/>
      </c>
      <c r="AF169">
        <f>IF(AND(P169=0, N169=H169, NOT(ISNUMBER(W169))), "ĐANG CHỜ", IF(AA169&gt;0, "THẮNG", "THUA"))</f>
        <v/>
      </c>
      <c r="AG169" t="inlineStr">
        <is>
          <t>https://quickchart.io/chart/render/zf-237b2cda-b8f8-4274-999e-fb23a32bfa79</t>
        </is>
      </c>
      <c r="AH169">
        <f>IF(AG169&lt;&gt;"", IMAGE(AG169, 1), "Chưa có ảnh")</f>
        <v/>
      </c>
    </row>
    <row r="170" ht="95" customHeight="1">
      <c r="A170" t="inlineStr">
        <is>
          <t>2026-10-20</t>
        </is>
      </c>
      <c r="B170" t="inlineStr">
        <is>
          <t>ALGO_14</t>
        </is>
      </c>
      <c r="C170" t="inlineStr">
        <is>
          <t>🟩 BỘ 14: NẾN CƯỜNG LỰC MARUBOZU ÁP ĐẢO (BULLISH MARUBOZU)</t>
        </is>
      </c>
      <c r="D170" t="inlineStr">
        <is>
          <t>#5</t>
        </is>
      </c>
      <c r="E170" t="inlineStr">
        <is>
          <t>ANV</t>
        </is>
      </c>
      <c r="F170" t="inlineStr">
        <is>
          <t>HOSE</t>
        </is>
      </c>
      <c r="G170" t="inlineStr">
        <is>
          <t>Thủy sản &amp; Xuất khẩu</t>
        </is>
      </c>
      <c r="H170" t="n">
        <v>19.35</v>
      </c>
      <c r="I170" t="n">
        <v>1689.62</v>
      </c>
      <c r="J170" t="n">
        <v>39.53</v>
      </c>
      <c r="K170" t="n">
        <v>1.16</v>
      </c>
      <c r="L170" t="n">
        <v>22.12</v>
      </c>
      <c r="M170" t="n">
        <v>18.09</v>
      </c>
      <c r="N170" t="n">
        <v>19.35</v>
      </c>
      <c r="O170" t="n">
        <v>1689.62</v>
      </c>
      <c r="P170" t="n">
        <v>0</v>
      </c>
      <c r="Q170" t="n">
        <v>19.35</v>
      </c>
      <c r="R170" t="n">
        <v>19.35</v>
      </c>
      <c r="S170" t="inlineStr"/>
      <c r="T170" t="inlineStr"/>
      <c r="U170" t="inlineStr"/>
      <c r="V170" t="inlineStr"/>
      <c r="W170" t="inlineStr"/>
      <c r="X170" t="inlineStr">
        <is>
          <t>⏳ Mới mua (T+0)</t>
        </is>
      </c>
      <c r="Y170">
        <f>IF(ISNUMBER(S170), ((S170-H170)/H170)-0.004, "")</f>
        <v/>
      </c>
      <c r="Z170">
        <f>IF(ISNUMBER(T170), ((T170-H170)/H170)-0.004, "")</f>
        <v/>
      </c>
      <c r="AA170">
        <f>IF(ISNUMBER(W170), ((W170-H170)/H170)-0.004, IF(P170&gt;0, ((N170-H170)/H170)-0.004, 0))</f>
        <v/>
      </c>
      <c r="AB170">
        <f>IF(AND(ISNUMBER(I170), I170&gt;0, ISNUMBER(O170), O170&gt;0), AA170-((O170-I170)/I170), AA170)</f>
        <v/>
      </c>
      <c r="AC170">
        <f>IF(ISNUMBER(Q170), (Q170-H170)/H170, 0)</f>
        <v/>
      </c>
      <c r="AD170">
        <f>IF(ISNUMBER(R170), (R170-H170)/H170, 0)</f>
        <v/>
      </c>
      <c r="AE170">
        <f>IF(ISNUMBER(Y170), IF(Y170&gt;0, "THẮNG", "THUA"), "CHỜ T+3")</f>
        <v/>
      </c>
      <c r="AF170">
        <f>IF(AND(P170=0, N170=H170, NOT(ISNUMBER(W170))), "ĐANG CHỜ", IF(AA170&gt;0, "THẮNG", "THUA"))</f>
        <v/>
      </c>
      <c r="AG170" t="inlineStr">
        <is>
          <t>https://quickchart.io/chart/render/zf-82cba1f5-ed9d-4122-8e3f-f265a6898697</t>
        </is>
      </c>
      <c r="AH170">
        <f>IF(AG170&lt;&gt;"", IMAGE(AG170, 1), "Chưa có ảnh")</f>
        <v/>
      </c>
    </row>
    <row r="171" ht="95" customHeight="1">
      <c r="A171" t="inlineStr">
        <is>
          <t>2026-10-20</t>
        </is>
      </c>
      <c r="B171" t="inlineStr">
        <is>
          <t>ALGO_15</t>
        </is>
      </c>
      <c r="C171" t="inlineStr">
        <is>
          <t>🌊 BỘ 15: ÁP LỰC MUA CHỦ ĐỘNG TRONG PHIÊN (MONEY FLOW SURGE)</t>
        </is>
      </c>
      <c r="D171" t="inlineStr">
        <is>
          <t>#1</t>
        </is>
      </c>
      <c r="E171" t="inlineStr">
        <is>
          <t>DHA</t>
        </is>
      </c>
      <c r="F171" t="inlineStr">
        <is>
          <t>HOSE</t>
        </is>
      </c>
      <c r="G171" t="inlineStr">
        <is>
          <t>Thép &amp; VLXD</t>
        </is>
      </c>
      <c r="H171" t="n">
        <v>56.6</v>
      </c>
      <c r="I171" t="n">
        <v>1689.62</v>
      </c>
      <c r="J171" t="n">
        <v>86.52</v>
      </c>
      <c r="K171" t="n">
        <v>5.17</v>
      </c>
      <c r="L171" t="n">
        <v>63.41</v>
      </c>
      <c r="M171" t="n">
        <v>53.5</v>
      </c>
      <c r="N171" t="n">
        <v>56.6</v>
      </c>
      <c r="O171" t="n">
        <v>1689.62</v>
      </c>
      <c r="P171" t="n">
        <v>0</v>
      </c>
      <c r="Q171" t="n">
        <v>56.6</v>
      </c>
      <c r="R171" t="n">
        <v>56.6</v>
      </c>
      <c r="S171" t="inlineStr"/>
      <c r="T171" t="inlineStr"/>
      <c r="U171" t="inlineStr"/>
      <c r="V171" t="inlineStr"/>
      <c r="W171" t="inlineStr"/>
      <c r="X171" t="inlineStr">
        <is>
          <t>⏳ Mới mua (T+0)</t>
        </is>
      </c>
      <c r="Y171">
        <f>IF(ISNUMBER(S171), ((S171-H171)/H171)-0.004, "")</f>
        <v/>
      </c>
      <c r="Z171">
        <f>IF(ISNUMBER(T171), ((T171-H171)/H171)-0.004, "")</f>
        <v/>
      </c>
      <c r="AA171">
        <f>IF(ISNUMBER(W171), ((W171-H171)/H171)-0.004, IF(P171&gt;0, ((N171-H171)/H171)-0.004, 0))</f>
        <v/>
      </c>
      <c r="AB171">
        <f>IF(AND(ISNUMBER(I171), I171&gt;0, ISNUMBER(O171), O171&gt;0), AA171-((O171-I171)/I171), AA171)</f>
        <v/>
      </c>
      <c r="AC171">
        <f>IF(ISNUMBER(Q171), (Q171-H171)/H171, 0)</f>
        <v/>
      </c>
      <c r="AD171">
        <f>IF(ISNUMBER(R171), (R171-H171)/H171, 0)</f>
        <v/>
      </c>
      <c r="AE171">
        <f>IF(ISNUMBER(Y171), IF(Y171&gt;0, "THẮNG", "THUA"), "CHỜ T+3")</f>
        <v/>
      </c>
      <c r="AF171">
        <f>IF(AND(P171=0, N171=H171, NOT(ISNUMBER(W171))), "ĐANG CHỜ", IF(AA171&gt;0, "THẮNG", "THUA"))</f>
        <v/>
      </c>
      <c r="AG171" t="inlineStr">
        <is>
          <t>https://quickchart.io/chart/render/zf-c8d4d75d-7721-4d97-ad04-a4a509f191a2</t>
        </is>
      </c>
      <c r="AH171">
        <f>IF(AG171&lt;&gt;"", IMAGE(AG171, 1), "Chưa có ảnh")</f>
        <v/>
      </c>
    </row>
    <row r="172" ht="95" customHeight="1">
      <c r="A172" t="inlineStr">
        <is>
          <t>2026-10-20</t>
        </is>
      </c>
      <c r="B172" t="inlineStr">
        <is>
          <t>ALGO_15</t>
        </is>
      </c>
      <c r="C172" t="inlineStr">
        <is>
          <t>🌊 BỘ 15: ÁP LỰC MUA CHỦ ĐỘNG TRONG PHIÊN (MONEY FLOW SURGE)</t>
        </is>
      </c>
      <c r="D172" t="inlineStr">
        <is>
          <t>#2</t>
        </is>
      </c>
      <c r="E172" t="inlineStr">
        <is>
          <t>CTD</t>
        </is>
      </c>
      <c r="F172" t="inlineStr">
        <is>
          <t>HOSE</t>
        </is>
      </c>
      <c r="G172" t="inlineStr">
        <is>
          <t>Đầu tư công &amp; Xây dựng</t>
        </is>
      </c>
      <c r="H172" t="n">
        <v>65.2</v>
      </c>
      <c r="I172" t="n">
        <v>1689.62</v>
      </c>
      <c r="J172" t="n">
        <v>85.98999999999999</v>
      </c>
      <c r="K172" t="n">
        <v>5.02</v>
      </c>
      <c r="L172" t="n">
        <v>71.53</v>
      </c>
      <c r="M172" t="n">
        <v>62.32</v>
      </c>
      <c r="N172" t="n">
        <v>65.2</v>
      </c>
      <c r="O172" t="n">
        <v>1689.62</v>
      </c>
      <c r="P172" t="n">
        <v>0</v>
      </c>
      <c r="Q172" t="n">
        <v>65.2</v>
      </c>
      <c r="R172" t="n">
        <v>65.2</v>
      </c>
      <c r="S172" t="inlineStr"/>
      <c r="T172" t="inlineStr"/>
      <c r="U172" t="inlineStr"/>
      <c r="V172" t="inlineStr"/>
      <c r="W172" t="inlineStr"/>
      <c r="X172" t="inlineStr">
        <is>
          <t>⏳ Mới mua (T+0)</t>
        </is>
      </c>
      <c r="Y172">
        <f>IF(ISNUMBER(S172), ((S172-H172)/H172)-0.004, "")</f>
        <v/>
      </c>
      <c r="Z172">
        <f>IF(ISNUMBER(T172), ((T172-H172)/H172)-0.004, "")</f>
        <v/>
      </c>
      <c r="AA172">
        <f>IF(ISNUMBER(W172), ((W172-H172)/H172)-0.004, IF(P172&gt;0, ((N172-H172)/H172)-0.004, 0))</f>
        <v/>
      </c>
      <c r="AB172">
        <f>IF(AND(ISNUMBER(I172), I172&gt;0, ISNUMBER(O172), O172&gt;0), AA172-((O172-I172)/I172), AA172)</f>
        <v/>
      </c>
      <c r="AC172">
        <f>IF(ISNUMBER(Q172), (Q172-H172)/H172, 0)</f>
        <v/>
      </c>
      <c r="AD172">
        <f>IF(ISNUMBER(R172), (R172-H172)/H172, 0)</f>
        <v/>
      </c>
      <c r="AE172">
        <f>IF(ISNUMBER(Y172), IF(Y172&gt;0, "THẮNG", "THUA"), "CHỜ T+3")</f>
        <v/>
      </c>
      <c r="AF172">
        <f>IF(AND(P172=0, N172=H172, NOT(ISNUMBER(W172))), "ĐANG CHỜ", IF(AA172&gt;0, "THẮNG", "THUA"))</f>
        <v/>
      </c>
      <c r="AG172" t="inlineStr">
        <is>
          <t>https://quickchart.io/chart/render/zf-9d6b82f1-adac-4c7d-bf6e-0bc37d80d9e6</t>
        </is>
      </c>
      <c r="AH172">
        <f>IF(AG172&lt;&gt;"", IMAGE(AG172, 1), "Chưa có ảnh")</f>
        <v/>
      </c>
    </row>
    <row r="173" ht="95" customHeight="1">
      <c r="A173" t="inlineStr">
        <is>
          <t>2026-10-20</t>
        </is>
      </c>
      <c r="B173" t="inlineStr">
        <is>
          <t>ALGO_15</t>
        </is>
      </c>
      <c r="C173" t="inlineStr">
        <is>
          <t>🌊 BỘ 15: ÁP LỰC MUA CHỦ ĐỘNG TRONG PHIÊN (MONEY FLOW SURGE)</t>
        </is>
      </c>
      <c r="D173" t="inlineStr">
        <is>
          <t>#3</t>
        </is>
      </c>
      <c r="E173" t="inlineStr">
        <is>
          <t>NT2</t>
        </is>
      </c>
      <c r="F173" t="inlineStr">
        <is>
          <t>HOSE</t>
        </is>
      </c>
      <c r="G173" t="inlineStr">
        <is>
          <t>Dầu khí &amp; Năng lượng</t>
        </is>
      </c>
      <c r="H173" t="n">
        <v>24.2</v>
      </c>
      <c r="I173" t="n">
        <v>1689.62</v>
      </c>
      <c r="J173" t="n">
        <v>74.92</v>
      </c>
      <c r="K173" t="n">
        <v>3.02</v>
      </c>
      <c r="L173" t="n">
        <v>26.37</v>
      </c>
      <c r="M173" t="n">
        <v>23.21</v>
      </c>
      <c r="N173" t="n">
        <v>24.2</v>
      </c>
      <c r="O173" t="n">
        <v>1689.62</v>
      </c>
      <c r="P173" t="n">
        <v>0</v>
      </c>
      <c r="Q173" t="n">
        <v>24.2</v>
      </c>
      <c r="R173" t="n">
        <v>24.2</v>
      </c>
      <c r="S173" t="inlineStr"/>
      <c r="T173" t="inlineStr"/>
      <c r="U173" t="inlineStr"/>
      <c r="V173" t="inlineStr"/>
      <c r="W173" t="inlineStr"/>
      <c r="X173" t="inlineStr">
        <is>
          <t>⏳ Mới mua (T+0)</t>
        </is>
      </c>
      <c r="Y173">
        <f>IF(ISNUMBER(S173), ((S173-H173)/H173)-0.004, "")</f>
        <v/>
      </c>
      <c r="Z173">
        <f>IF(ISNUMBER(T173), ((T173-H173)/H173)-0.004, "")</f>
        <v/>
      </c>
      <c r="AA173">
        <f>IF(ISNUMBER(W173), ((W173-H173)/H173)-0.004, IF(P173&gt;0, ((N173-H173)/H173)-0.004, 0))</f>
        <v/>
      </c>
      <c r="AB173">
        <f>IF(AND(ISNUMBER(I173), I173&gt;0, ISNUMBER(O173), O173&gt;0), AA173-((O173-I173)/I173), AA173)</f>
        <v/>
      </c>
      <c r="AC173">
        <f>IF(ISNUMBER(Q173), (Q173-H173)/H173, 0)</f>
        <v/>
      </c>
      <c r="AD173">
        <f>IF(ISNUMBER(R173), (R173-H173)/H173, 0)</f>
        <v/>
      </c>
      <c r="AE173">
        <f>IF(ISNUMBER(Y173), IF(Y173&gt;0, "THẮNG", "THUA"), "CHỜ T+3")</f>
        <v/>
      </c>
      <c r="AF173">
        <f>IF(AND(P173=0, N173=H173, NOT(ISNUMBER(W173))), "ĐANG CHỜ", IF(AA173&gt;0, "THẮNG", "THUA"))</f>
        <v/>
      </c>
      <c r="AG173" t="inlineStr">
        <is>
          <t>https://quickchart.io/chart/render/zf-279b5f95-6f7a-4493-9b24-dd85c7a022a9</t>
        </is>
      </c>
      <c r="AH173">
        <f>IF(AG173&lt;&gt;"", IMAGE(AG173, 1), "Chưa có ảnh")</f>
        <v/>
      </c>
    </row>
    <row r="174" ht="95" customHeight="1">
      <c r="A174" t="inlineStr">
        <is>
          <t>2026-10-20</t>
        </is>
      </c>
      <c r="B174" t="inlineStr">
        <is>
          <t>ALGO_15</t>
        </is>
      </c>
      <c r="C174" t="inlineStr">
        <is>
          <t>🌊 BỘ 15: ÁP LỰC MUA CHỦ ĐỘNG TRONG PHIÊN (MONEY FLOW SURGE)</t>
        </is>
      </c>
      <c r="D174" t="inlineStr">
        <is>
          <t>#4</t>
        </is>
      </c>
      <c r="E174" t="inlineStr">
        <is>
          <t>DDV</t>
        </is>
      </c>
      <c r="F174" t="inlineStr">
        <is>
          <t>UPCOM</t>
        </is>
      </c>
      <c r="G174" t="inlineStr">
        <is>
          <t>Hóa chất &amp; Phân bón</t>
        </is>
      </c>
      <c r="H174" t="n">
        <v>17.9</v>
      </c>
      <c r="I174" t="n">
        <v>1689.62</v>
      </c>
      <c r="J174" t="n">
        <v>74.37</v>
      </c>
      <c r="K174" t="n">
        <v>3.38</v>
      </c>
      <c r="L174" t="n">
        <v>20.4</v>
      </c>
      <c r="M174" t="n">
        <v>16.77</v>
      </c>
      <c r="N174" t="n">
        <v>17.9</v>
      </c>
      <c r="O174" t="n">
        <v>1689.62</v>
      </c>
      <c r="P174" t="n">
        <v>0</v>
      </c>
      <c r="Q174" t="n">
        <v>17.9</v>
      </c>
      <c r="R174" t="n">
        <v>17.9</v>
      </c>
      <c r="S174" t="inlineStr"/>
      <c r="T174" t="inlineStr"/>
      <c r="U174" t="inlineStr"/>
      <c r="V174" t="inlineStr"/>
      <c r="W174" t="inlineStr"/>
      <c r="X174" t="inlineStr">
        <is>
          <t>⏳ Mới mua (T+0)</t>
        </is>
      </c>
      <c r="Y174">
        <f>IF(ISNUMBER(S174), ((S174-H174)/H174)-0.004, "")</f>
        <v/>
      </c>
      <c r="Z174">
        <f>IF(ISNUMBER(T174), ((T174-H174)/H174)-0.004, "")</f>
        <v/>
      </c>
      <c r="AA174">
        <f>IF(ISNUMBER(W174), ((W174-H174)/H174)-0.004, IF(P174&gt;0, ((N174-H174)/H174)-0.004, 0))</f>
        <v/>
      </c>
      <c r="AB174">
        <f>IF(AND(ISNUMBER(I174), I174&gt;0, ISNUMBER(O174), O174&gt;0), AA174-((O174-I174)/I174), AA174)</f>
        <v/>
      </c>
      <c r="AC174">
        <f>IF(ISNUMBER(Q174), (Q174-H174)/H174, 0)</f>
        <v/>
      </c>
      <c r="AD174">
        <f>IF(ISNUMBER(R174), (R174-H174)/H174, 0)</f>
        <v/>
      </c>
      <c r="AE174">
        <f>IF(ISNUMBER(Y174), IF(Y174&gt;0, "THẮNG", "THUA"), "CHỜ T+3")</f>
        <v/>
      </c>
      <c r="AF174">
        <f>IF(AND(P174=0, N174=H174, NOT(ISNUMBER(W174))), "ĐANG CHỜ", IF(AA174&gt;0, "THẮNG", "THUA"))</f>
        <v/>
      </c>
      <c r="AG174" t="inlineStr">
        <is>
          <t>https://quickchart.io/chart/render/zf-a12ef9e6-1847-4868-a721-328cc61a99a3</t>
        </is>
      </c>
      <c r="AH174">
        <f>IF(AG174&lt;&gt;"", IMAGE(AG174, 1), "Chưa có ảnh")</f>
        <v/>
      </c>
    </row>
    <row r="175" ht="95" customHeight="1">
      <c r="A175" t="inlineStr">
        <is>
          <t>2026-10-20</t>
        </is>
      </c>
      <c r="B175" t="inlineStr">
        <is>
          <t>ALGO_15</t>
        </is>
      </c>
      <c r="C175" t="inlineStr">
        <is>
          <t>🌊 BỘ 15: ÁP LỰC MUA CHỦ ĐỘNG TRONG PHIÊN (MONEY FLOW SURGE)</t>
        </is>
      </c>
      <c r="D175" t="inlineStr">
        <is>
          <t>#5</t>
        </is>
      </c>
      <c r="E175" t="inlineStr">
        <is>
          <t>HT1</t>
        </is>
      </c>
      <c r="F175" t="inlineStr">
        <is>
          <t>HOSE</t>
        </is>
      </c>
      <c r="G175" t="inlineStr">
        <is>
          <t>Thép &amp; VLXD</t>
        </is>
      </c>
      <c r="H175" t="n">
        <v>13.3</v>
      </c>
      <c r="I175" t="n">
        <v>1689.62</v>
      </c>
      <c r="J175" t="n">
        <v>72.05</v>
      </c>
      <c r="K175" t="n">
        <v>3.39</v>
      </c>
      <c r="L175" t="n">
        <v>14.82</v>
      </c>
      <c r="M175" t="n">
        <v>12.61</v>
      </c>
      <c r="N175" t="n">
        <v>13.3</v>
      </c>
      <c r="O175" t="n">
        <v>1689.62</v>
      </c>
      <c r="P175" t="n">
        <v>0</v>
      </c>
      <c r="Q175" t="n">
        <v>13.3</v>
      </c>
      <c r="R175" t="n">
        <v>13.3</v>
      </c>
      <c r="S175" t="inlineStr"/>
      <c r="T175" t="inlineStr"/>
      <c r="U175" t="inlineStr"/>
      <c r="V175" t="inlineStr"/>
      <c r="W175" t="inlineStr"/>
      <c r="X175" t="inlineStr">
        <is>
          <t>⏳ Mới mua (T+0)</t>
        </is>
      </c>
      <c r="Y175">
        <f>IF(ISNUMBER(S175), ((S175-H175)/H175)-0.004, "")</f>
        <v/>
      </c>
      <c r="Z175">
        <f>IF(ISNUMBER(T175), ((T175-H175)/H175)-0.004, "")</f>
        <v/>
      </c>
      <c r="AA175">
        <f>IF(ISNUMBER(W175), ((W175-H175)/H175)-0.004, IF(P175&gt;0, ((N175-H175)/H175)-0.004, 0))</f>
        <v/>
      </c>
      <c r="AB175">
        <f>IF(AND(ISNUMBER(I175), I175&gt;0, ISNUMBER(O175), O175&gt;0), AA175-((O175-I175)/I175), AA175)</f>
        <v/>
      </c>
      <c r="AC175">
        <f>IF(ISNUMBER(Q175), (Q175-H175)/H175, 0)</f>
        <v/>
      </c>
      <c r="AD175">
        <f>IF(ISNUMBER(R175), (R175-H175)/H175, 0)</f>
        <v/>
      </c>
      <c r="AE175">
        <f>IF(ISNUMBER(Y175), IF(Y175&gt;0, "THẮNG", "THUA"), "CHỜ T+3")</f>
        <v/>
      </c>
      <c r="AF175">
        <f>IF(AND(P175=0, N175=H175, NOT(ISNUMBER(W175))), "ĐANG CHỜ", IF(AA175&gt;0, "THẮNG", "THUA"))</f>
        <v/>
      </c>
      <c r="AG175" t="inlineStr">
        <is>
          <t>https://quickchart.io/chart/render/zf-511df0db-d54c-4ce8-9e3b-8a1b30275612</t>
        </is>
      </c>
      <c r="AH175">
        <f>IF(AG175&lt;&gt;"", IMAGE(AG175, 1), "Chưa có ảnh")</f>
        <v/>
      </c>
    </row>
    <row r="176" ht="95" customHeight="1">
      <c r="A176" t="inlineStr">
        <is>
          <t>2026-10-20</t>
        </is>
      </c>
      <c r="B176" t="inlineStr">
        <is>
          <t>ALGO_16</t>
        </is>
      </c>
      <c r="C176" t="inlineStr">
        <is>
          <t>✨ BỘ 16: GIAO CẮT VÀNG TRUNG HẠN (GOLDEN CROSS SMA20 x SMA50)</t>
        </is>
      </c>
      <c r="D176" t="inlineStr">
        <is>
          <t>#1</t>
        </is>
      </c>
      <c r="E176" t="inlineStr">
        <is>
          <t>DHA</t>
        </is>
      </c>
      <c r="F176" t="inlineStr">
        <is>
          <t>HOSE</t>
        </is>
      </c>
      <c r="G176" t="inlineStr">
        <is>
          <t>Thép &amp; VLXD</t>
        </is>
      </c>
      <c r="H176" t="n">
        <v>56.6</v>
      </c>
      <c r="I176" t="n">
        <v>1689.62</v>
      </c>
      <c r="J176" t="n">
        <v>58.6</v>
      </c>
      <c r="K176" t="n">
        <v>5.17</v>
      </c>
      <c r="L176" t="n">
        <v>63.41</v>
      </c>
      <c r="M176" t="n">
        <v>53.5</v>
      </c>
      <c r="N176" t="n">
        <v>56.6</v>
      </c>
      <c r="O176" t="n">
        <v>1689.62</v>
      </c>
      <c r="P176" t="n">
        <v>0</v>
      </c>
      <c r="Q176" t="n">
        <v>56.6</v>
      </c>
      <c r="R176" t="n">
        <v>56.6</v>
      </c>
      <c r="S176" t="inlineStr"/>
      <c r="T176" t="inlineStr"/>
      <c r="U176" t="inlineStr"/>
      <c r="V176" t="inlineStr"/>
      <c r="W176" t="inlineStr"/>
      <c r="X176" t="inlineStr">
        <is>
          <t>⏳ Mới mua (T+0)</t>
        </is>
      </c>
      <c r="Y176">
        <f>IF(ISNUMBER(S176), ((S176-H176)/H176)-0.004, "")</f>
        <v/>
      </c>
      <c r="Z176">
        <f>IF(ISNUMBER(T176), ((T176-H176)/H176)-0.004, "")</f>
        <v/>
      </c>
      <c r="AA176">
        <f>IF(ISNUMBER(W176), ((W176-H176)/H176)-0.004, IF(P176&gt;0, ((N176-H176)/H176)-0.004, 0))</f>
        <v/>
      </c>
      <c r="AB176">
        <f>IF(AND(ISNUMBER(I176), I176&gt;0, ISNUMBER(O176), O176&gt;0), AA176-((O176-I176)/I176), AA176)</f>
        <v/>
      </c>
      <c r="AC176">
        <f>IF(ISNUMBER(Q176), (Q176-H176)/H176, 0)</f>
        <v/>
      </c>
      <c r="AD176">
        <f>IF(ISNUMBER(R176), (R176-H176)/H176, 0)</f>
        <v/>
      </c>
      <c r="AE176">
        <f>IF(ISNUMBER(Y176), IF(Y176&gt;0, "THẮNG", "THUA"), "CHỜ T+3")</f>
        <v/>
      </c>
      <c r="AF176">
        <f>IF(AND(P176=0, N176=H176, NOT(ISNUMBER(W176))), "ĐANG CHỜ", IF(AA176&gt;0, "THẮNG", "THUA"))</f>
        <v/>
      </c>
      <c r="AG176" t="inlineStr">
        <is>
          <t>https://quickchart.io/chart/render/zf-c8d4d75d-7721-4d97-ad04-a4a509f191a2</t>
        </is>
      </c>
      <c r="AH176">
        <f>IF(AG176&lt;&gt;"", IMAGE(AG176, 1), "Chưa có ảnh")</f>
        <v/>
      </c>
    </row>
    <row r="177" ht="95" customHeight="1">
      <c r="A177" t="inlineStr">
        <is>
          <t>2026-10-20</t>
        </is>
      </c>
      <c r="B177" t="inlineStr">
        <is>
          <t>ALGO_16</t>
        </is>
      </c>
      <c r="C177" t="inlineStr">
        <is>
          <t>✨ BỘ 16: GIAO CẮT VÀNG TRUNG HẠN (GOLDEN CROSS SMA20 x SMA50)</t>
        </is>
      </c>
      <c r="D177" t="inlineStr">
        <is>
          <t>#2</t>
        </is>
      </c>
      <c r="E177" t="inlineStr">
        <is>
          <t>ANV</t>
        </is>
      </c>
      <c r="F177" t="inlineStr">
        <is>
          <t>HOSE</t>
        </is>
      </c>
      <c r="G177" t="inlineStr">
        <is>
          <t>Thủy sản &amp; Xuất khẩu</t>
        </is>
      </c>
      <c r="H177" t="n">
        <v>19.35</v>
      </c>
      <c r="I177" t="n">
        <v>1689.62</v>
      </c>
      <c r="J177" t="n">
        <v>38.99</v>
      </c>
      <c r="K177" t="n">
        <v>1.16</v>
      </c>
      <c r="L177" t="n">
        <v>22.12</v>
      </c>
      <c r="M177" t="n">
        <v>18.09</v>
      </c>
      <c r="N177" t="n">
        <v>19.35</v>
      </c>
      <c r="O177" t="n">
        <v>1689.62</v>
      </c>
      <c r="P177" t="n">
        <v>0</v>
      </c>
      <c r="Q177" t="n">
        <v>19.35</v>
      </c>
      <c r="R177" t="n">
        <v>19.35</v>
      </c>
      <c r="S177" t="inlineStr"/>
      <c r="T177" t="inlineStr"/>
      <c r="U177" t="inlineStr"/>
      <c r="V177" t="inlineStr"/>
      <c r="W177" t="inlineStr"/>
      <c r="X177" t="inlineStr">
        <is>
          <t>⏳ Mới mua (T+0)</t>
        </is>
      </c>
      <c r="Y177">
        <f>IF(ISNUMBER(S177), ((S177-H177)/H177)-0.004, "")</f>
        <v/>
      </c>
      <c r="Z177">
        <f>IF(ISNUMBER(T177), ((T177-H177)/H177)-0.004, "")</f>
        <v/>
      </c>
      <c r="AA177">
        <f>IF(ISNUMBER(W177), ((W177-H177)/H177)-0.004, IF(P177&gt;0, ((N177-H177)/H177)-0.004, 0))</f>
        <v/>
      </c>
      <c r="AB177">
        <f>IF(AND(ISNUMBER(I177), I177&gt;0, ISNUMBER(O177), O177&gt;0), AA177-((O177-I177)/I177), AA177)</f>
        <v/>
      </c>
      <c r="AC177">
        <f>IF(ISNUMBER(Q177), (Q177-H177)/H177, 0)</f>
        <v/>
      </c>
      <c r="AD177">
        <f>IF(ISNUMBER(R177), (R177-H177)/H177, 0)</f>
        <v/>
      </c>
      <c r="AE177">
        <f>IF(ISNUMBER(Y177), IF(Y177&gt;0, "THẮNG", "THUA"), "CHỜ T+3")</f>
        <v/>
      </c>
      <c r="AF177">
        <f>IF(AND(P177=0, N177=H177, NOT(ISNUMBER(W177))), "ĐANG CHỜ", IF(AA177&gt;0, "THẮNG", "THUA"))</f>
        <v/>
      </c>
      <c r="AG177" t="inlineStr">
        <is>
          <t>https://quickchart.io/chart/render/zf-82cba1f5-ed9d-4122-8e3f-f265a6898697</t>
        </is>
      </c>
      <c r="AH177">
        <f>IF(AG177&lt;&gt;"", IMAGE(AG177, 1), "Chưa có ảnh")</f>
        <v/>
      </c>
    </row>
    <row r="178" ht="95" customHeight="1">
      <c r="A178" t="inlineStr">
        <is>
          <t>2026-10-20</t>
        </is>
      </c>
      <c r="B178" t="inlineStr">
        <is>
          <t>ALGO_16</t>
        </is>
      </c>
      <c r="C178" t="inlineStr">
        <is>
          <t>✨ BỘ 16: GIAO CẮT VÀNG TRUNG HẠN (GOLDEN CROSS SMA20 x SMA50)</t>
        </is>
      </c>
      <c r="D178" t="inlineStr">
        <is>
          <t>#3</t>
        </is>
      </c>
      <c r="E178" t="inlineStr">
        <is>
          <t>TNG</t>
        </is>
      </c>
      <c r="F178" t="inlineStr">
        <is>
          <t>HNX</t>
        </is>
      </c>
      <c r="G178" t="inlineStr">
        <is>
          <t>Thủy sản &amp; Xuất khẩu</t>
        </is>
      </c>
      <c r="H178" t="n">
        <v>19.1</v>
      </c>
      <c r="I178" t="n">
        <v>1689.62</v>
      </c>
      <c r="J178" t="n">
        <v>36.25</v>
      </c>
      <c r="K178" t="n">
        <v>3.18</v>
      </c>
      <c r="L178" t="n">
        <v>21.64</v>
      </c>
      <c r="M178" t="n">
        <v>17.95</v>
      </c>
      <c r="N178" t="n">
        <v>19.1</v>
      </c>
      <c r="O178" t="n">
        <v>1689.62</v>
      </c>
      <c r="P178" t="n">
        <v>0</v>
      </c>
      <c r="Q178" t="n">
        <v>19.1</v>
      </c>
      <c r="R178" t="n">
        <v>19.1</v>
      </c>
      <c r="S178" t="inlineStr"/>
      <c r="T178" t="inlineStr"/>
      <c r="U178" t="inlineStr"/>
      <c r="V178" t="inlineStr"/>
      <c r="W178" t="inlineStr"/>
      <c r="X178" t="inlineStr">
        <is>
          <t>⏳ Mới mua (T+0)</t>
        </is>
      </c>
      <c r="Y178">
        <f>IF(ISNUMBER(S178), ((S178-H178)/H178)-0.004, "")</f>
        <v/>
      </c>
      <c r="Z178">
        <f>IF(ISNUMBER(T178), ((T178-H178)/H178)-0.004, "")</f>
        <v/>
      </c>
      <c r="AA178">
        <f>IF(ISNUMBER(W178), ((W178-H178)/H178)-0.004, IF(P178&gt;0, ((N178-H178)/H178)-0.004, 0))</f>
        <v/>
      </c>
      <c r="AB178">
        <f>IF(AND(ISNUMBER(I178), I178&gt;0, ISNUMBER(O178), O178&gt;0), AA178-((O178-I178)/I178), AA178)</f>
        <v/>
      </c>
      <c r="AC178">
        <f>IF(ISNUMBER(Q178), (Q178-H178)/H178, 0)</f>
        <v/>
      </c>
      <c r="AD178">
        <f>IF(ISNUMBER(R178), (R178-H178)/H178, 0)</f>
        <v/>
      </c>
      <c r="AE178">
        <f>IF(ISNUMBER(Y178), IF(Y178&gt;0, "THẮNG", "THUA"), "CHỜ T+3")</f>
        <v/>
      </c>
      <c r="AF178">
        <f>IF(AND(P178=0, N178=H178, NOT(ISNUMBER(W178))), "ĐANG CHỜ", IF(AA178&gt;0, "THẮNG", "THUA"))</f>
        <v/>
      </c>
      <c r="AG178" t="inlineStr">
        <is>
          <t>https://quickchart.io/chart/render/zf-16b24cb1-74c2-4ae2-8c9d-796dfa6f1593</t>
        </is>
      </c>
      <c r="AH178">
        <f>IF(AG178&lt;&gt;"", IMAGE(AG178, 1), "Chưa có ảnh")</f>
        <v/>
      </c>
    </row>
    <row r="179" ht="95" customHeight="1">
      <c r="A179" t="inlineStr">
        <is>
          <t>2026-10-20</t>
        </is>
      </c>
      <c r="B179" t="inlineStr">
        <is>
          <t>ALGO_16</t>
        </is>
      </c>
      <c r="C179" t="inlineStr">
        <is>
          <t>✨ BỘ 16: GIAO CẮT VÀNG TRUNG HẠN (GOLDEN CROSS SMA20 x SMA50)</t>
        </is>
      </c>
      <c r="D179" t="inlineStr">
        <is>
          <t>#4</t>
        </is>
      </c>
      <c r="E179" t="inlineStr">
        <is>
          <t>TLG</t>
        </is>
      </c>
      <c r="F179" t="inlineStr">
        <is>
          <t>HOSE</t>
        </is>
      </c>
      <c r="G179" t="inlineStr">
        <is>
          <t>Hàng tiêu dùng</t>
        </is>
      </c>
      <c r="H179" t="n">
        <v>57</v>
      </c>
      <c r="I179" t="n">
        <v>1689.62</v>
      </c>
      <c r="J179" t="n">
        <v>33.36</v>
      </c>
      <c r="K179" t="n">
        <v>1.62</v>
      </c>
      <c r="L179" t="n">
        <v>62.14</v>
      </c>
      <c r="M179" t="n">
        <v>54.67</v>
      </c>
      <c r="N179" t="n">
        <v>57</v>
      </c>
      <c r="O179" t="n">
        <v>1689.62</v>
      </c>
      <c r="P179" t="n">
        <v>0</v>
      </c>
      <c r="Q179" t="n">
        <v>57</v>
      </c>
      <c r="R179" t="n">
        <v>57</v>
      </c>
      <c r="S179" t="inlineStr"/>
      <c r="T179" t="inlineStr"/>
      <c r="U179" t="inlineStr"/>
      <c r="V179" t="inlineStr"/>
      <c r="W179" t="inlineStr"/>
      <c r="X179" t="inlineStr">
        <is>
          <t>⏳ Mới mua (T+0)</t>
        </is>
      </c>
      <c r="Y179">
        <f>IF(ISNUMBER(S179), ((S179-H179)/H179)-0.004, "")</f>
        <v/>
      </c>
      <c r="Z179">
        <f>IF(ISNUMBER(T179), ((T179-H179)/H179)-0.004, "")</f>
        <v/>
      </c>
      <c r="AA179">
        <f>IF(ISNUMBER(W179), ((W179-H179)/H179)-0.004, IF(P179&gt;0, ((N179-H179)/H179)-0.004, 0))</f>
        <v/>
      </c>
      <c r="AB179">
        <f>IF(AND(ISNUMBER(I179), I179&gt;0, ISNUMBER(O179), O179&gt;0), AA179-((O179-I179)/I179), AA179)</f>
        <v/>
      </c>
      <c r="AC179">
        <f>IF(ISNUMBER(Q179), (Q179-H179)/H179, 0)</f>
        <v/>
      </c>
      <c r="AD179">
        <f>IF(ISNUMBER(R179), (R179-H179)/H179, 0)</f>
        <v/>
      </c>
      <c r="AE179">
        <f>IF(ISNUMBER(Y179), IF(Y179&gt;0, "THẮNG", "THUA"), "CHỜ T+3")</f>
        <v/>
      </c>
      <c r="AF179">
        <f>IF(AND(P179=0, N179=H179, NOT(ISNUMBER(W179))), "ĐANG CHỜ", IF(AA179&gt;0, "THẮNG", "THUA"))</f>
        <v/>
      </c>
      <c r="AG179" t="inlineStr">
        <is>
          <t>https://quickchart.io/chart/render/zf-b8617cce-832a-418e-9a45-6c25157eae6a</t>
        </is>
      </c>
      <c r="AH179">
        <f>IF(AG179&lt;&gt;"", IMAGE(AG179, 1), "Chưa có ảnh")</f>
        <v/>
      </c>
    </row>
    <row r="180" ht="95" customHeight="1">
      <c r="A180" t="inlineStr">
        <is>
          <t>2026-10-20</t>
        </is>
      </c>
      <c r="B180" t="inlineStr">
        <is>
          <t>ALGO_17</t>
        </is>
      </c>
      <c r="C180" t="inlineStr">
        <is>
          <t>🌈 BỘ 17: DẢI RUY-BĂNG EMA ĐỒNG THUẬN TĂNG (EMA RIBBON TREND)</t>
        </is>
      </c>
      <c r="D180" t="inlineStr">
        <is>
          <t>#1</t>
        </is>
      </c>
      <c r="E180" t="inlineStr">
        <is>
          <t>MSB</t>
        </is>
      </c>
      <c r="F180" t="inlineStr">
        <is>
          <t>HOSE</t>
        </is>
      </c>
      <c r="G180" t="inlineStr">
        <is>
          <t>Ngân hàng</t>
        </is>
      </c>
      <c r="H180" t="n">
        <v>14.9</v>
      </c>
      <c r="I180" t="n">
        <v>1689.62</v>
      </c>
      <c r="J180" t="n">
        <v>84.7</v>
      </c>
      <c r="K180" t="n">
        <v>0.34</v>
      </c>
      <c r="L180" t="n">
        <v>16.24</v>
      </c>
      <c r="M180" t="n">
        <v>14.29</v>
      </c>
      <c r="N180" t="n">
        <v>14.9</v>
      </c>
      <c r="O180" t="n">
        <v>1689.62</v>
      </c>
      <c r="P180" t="n">
        <v>0</v>
      </c>
      <c r="Q180" t="n">
        <v>14.9</v>
      </c>
      <c r="R180" t="n">
        <v>14.9</v>
      </c>
      <c r="S180" t="inlineStr"/>
      <c r="T180" t="inlineStr"/>
      <c r="U180" t="inlineStr"/>
      <c r="V180" t="inlineStr"/>
      <c r="W180" t="inlineStr"/>
      <c r="X180" t="inlineStr">
        <is>
          <t>⏳ Mới mua (T+0)</t>
        </is>
      </c>
      <c r="Y180">
        <f>IF(ISNUMBER(S180), ((S180-H180)/H180)-0.004, "")</f>
        <v/>
      </c>
      <c r="Z180">
        <f>IF(ISNUMBER(T180), ((T180-H180)/H180)-0.004, "")</f>
        <v/>
      </c>
      <c r="AA180">
        <f>IF(ISNUMBER(W180), ((W180-H180)/H180)-0.004, IF(P180&gt;0, ((N180-H180)/H180)-0.004, 0))</f>
        <v/>
      </c>
      <c r="AB180">
        <f>IF(AND(ISNUMBER(I180), I180&gt;0, ISNUMBER(O180), O180&gt;0), AA180-((O180-I180)/I180), AA180)</f>
        <v/>
      </c>
      <c r="AC180">
        <f>IF(ISNUMBER(Q180), (Q180-H180)/H180, 0)</f>
        <v/>
      </c>
      <c r="AD180">
        <f>IF(ISNUMBER(R180), (R180-H180)/H180, 0)</f>
        <v/>
      </c>
      <c r="AE180">
        <f>IF(ISNUMBER(Y180), IF(Y180&gt;0, "THẮNG", "THUA"), "CHỜ T+3")</f>
        <v/>
      </c>
      <c r="AF180">
        <f>IF(AND(P180=0, N180=H180, NOT(ISNUMBER(W180))), "ĐANG CHỜ", IF(AA180&gt;0, "THẮNG", "THUA"))</f>
        <v/>
      </c>
      <c r="AG180" t="inlineStr">
        <is>
          <t>https://quickchart.io/chart/render/zf-2239a254-0c20-4f84-a14c-a7b53c7d5ded</t>
        </is>
      </c>
      <c r="AH180">
        <f>IF(AG180&lt;&gt;"", IMAGE(AG180, 1), "Chưa có ảnh")</f>
        <v/>
      </c>
    </row>
    <row r="181" ht="95" customHeight="1">
      <c r="A181" t="inlineStr">
        <is>
          <t>2026-10-20</t>
        </is>
      </c>
      <c r="B181" t="inlineStr">
        <is>
          <t>ALGO_17</t>
        </is>
      </c>
      <c r="C181" t="inlineStr">
        <is>
          <t>🌈 BỘ 17: DẢI RUY-BĂNG EMA ĐỒNG THUẬN TĂNG (EMA RIBBON TREND)</t>
        </is>
      </c>
      <c r="D181" t="inlineStr">
        <is>
          <t>#2</t>
        </is>
      </c>
      <c r="E181" t="inlineStr">
        <is>
          <t>TLG</t>
        </is>
      </c>
      <c r="F181" t="inlineStr">
        <is>
          <t>HOSE</t>
        </is>
      </c>
      <c r="G181" t="inlineStr">
        <is>
          <t>Hàng tiêu dùng</t>
        </is>
      </c>
      <c r="H181" t="n">
        <v>57</v>
      </c>
      <c r="I181" t="n">
        <v>1689.62</v>
      </c>
      <c r="J181" t="n">
        <v>68.56999999999999</v>
      </c>
      <c r="K181" t="n">
        <v>1.62</v>
      </c>
      <c r="L181" t="n">
        <v>62.14</v>
      </c>
      <c r="M181" t="n">
        <v>54.67</v>
      </c>
      <c r="N181" t="n">
        <v>57</v>
      </c>
      <c r="O181" t="n">
        <v>1689.62</v>
      </c>
      <c r="P181" t="n">
        <v>0</v>
      </c>
      <c r="Q181" t="n">
        <v>57</v>
      </c>
      <c r="R181" t="n">
        <v>57</v>
      </c>
      <c r="S181" t="inlineStr"/>
      <c r="T181" t="inlineStr"/>
      <c r="U181" t="inlineStr"/>
      <c r="V181" t="inlineStr"/>
      <c r="W181" t="inlineStr"/>
      <c r="X181" t="inlineStr">
        <is>
          <t>⏳ Mới mua (T+0)</t>
        </is>
      </c>
      <c r="Y181">
        <f>IF(ISNUMBER(S181), ((S181-H181)/H181)-0.004, "")</f>
        <v/>
      </c>
      <c r="Z181">
        <f>IF(ISNUMBER(T181), ((T181-H181)/H181)-0.004, "")</f>
        <v/>
      </c>
      <c r="AA181">
        <f>IF(ISNUMBER(W181), ((W181-H181)/H181)-0.004, IF(P181&gt;0, ((N181-H181)/H181)-0.004, 0))</f>
        <v/>
      </c>
      <c r="AB181">
        <f>IF(AND(ISNUMBER(I181), I181&gt;0, ISNUMBER(O181), O181&gt;0), AA181-((O181-I181)/I181), AA181)</f>
        <v/>
      </c>
      <c r="AC181">
        <f>IF(ISNUMBER(Q181), (Q181-H181)/H181, 0)</f>
        <v/>
      </c>
      <c r="AD181">
        <f>IF(ISNUMBER(R181), (R181-H181)/H181, 0)</f>
        <v/>
      </c>
      <c r="AE181">
        <f>IF(ISNUMBER(Y181), IF(Y181&gt;0, "THẮNG", "THUA"), "CHỜ T+3")</f>
        <v/>
      </c>
      <c r="AF181">
        <f>IF(AND(P181=0, N181=H181, NOT(ISNUMBER(W181))), "ĐANG CHỜ", IF(AA181&gt;0, "THẮNG", "THUA"))</f>
        <v/>
      </c>
      <c r="AG181" t="inlineStr">
        <is>
          <t>https://quickchart.io/chart/render/zf-b8617cce-832a-418e-9a45-6c25157eae6a</t>
        </is>
      </c>
      <c r="AH181">
        <f>IF(AG181&lt;&gt;"", IMAGE(AG181, 1), "Chưa có ảnh")</f>
        <v/>
      </c>
    </row>
    <row r="182" ht="95" customHeight="1">
      <c r="A182" t="inlineStr">
        <is>
          <t>2026-10-20</t>
        </is>
      </c>
      <c r="B182" t="inlineStr">
        <is>
          <t>ALGO_17</t>
        </is>
      </c>
      <c r="C182" t="inlineStr">
        <is>
          <t>🌈 BỘ 17: DẢI RUY-BĂNG EMA ĐỒNG THUẬN TĂNG (EMA RIBBON TREND)</t>
        </is>
      </c>
      <c r="D182" t="inlineStr">
        <is>
          <t>#3</t>
        </is>
      </c>
      <c r="E182" t="inlineStr">
        <is>
          <t>DHA</t>
        </is>
      </c>
      <c r="F182" t="inlineStr">
        <is>
          <t>HOSE</t>
        </is>
      </c>
      <c r="G182" t="inlineStr">
        <is>
          <t>Thép &amp; VLXD</t>
        </is>
      </c>
      <c r="H182" t="n">
        <v>56.6</v>
      </c>
      <c r="I182" t="n">
        <v>1689.62</v>
      </c>
      <c r="J182" t="n">
        <v>53.54</v>
      </c>
      <c r="K182" t="n">
        <v>5.17</v>
      </c>
      <c r="L182" t="n">
        <v>63.41</v>
      </c>
      <c r="M182" t="n">
        <v>53.5</v>
      </c>
      <c r="N182" t="n">
        <v>56.6</v>
      </c>
      <c r="O182" t="n">
        <v>1689.62</v>
      </c>
      <c r="P182" t="n">
        <v>0</v>
      </c>
      <c r="Q182" t="n">
        <v>56.6</v>
      </c>
      <c r="R182" t="n">
        <v>56.6</v>
      </c>
      <c r="S182" t="inlineStr"/>
      <c r="T182" t="inlineStr"/>
      <c r="U182" t="inlineStr"/>
      <c r="V182" t="inlineStr"/>
      <c r="W182" t="inlineStr"/>
      <c r="X182" t="inlineStr">
        <is>
          <t>⏳ Mới mua (T+0)</t>
        </is>
      </c>
      <c r="Y182">
        <f>IF(ISNUMBER(S182), ((S182-H182)/H182)-0.004, "")</f>
        <v/>
      </c>
      <c r="Z182">
        <f>IF(ISNUMBER(T182), ((T182-H182)/H182)-0.004, "")</f>
        <v/>
      </c>
      <c r="AA182">
        <f>IF(ISNUMBER(W182), ((W182-H182)/H182)-0.004, IF(P182&gt;0, ((N182-H182)/H182)-0.004, 0))</f>
        <v/>
      </c>
      <c r="AB182">
        <f>IF(AND(ISNUMBER(I182), I182&gt;0, ISNUMBER(O182), O182&gt;0), AA182-((O182-I182)/I182), AA182)</f>
        <v/>
      </c>
      <c r="AC182">
        <f>IF(ISNUMBER(Q182), (Q182-H182)/H182, 0)</f>
        <v/>
      </c>
      <c r="AD182">
        <f>IF(ISNUMBER(R182), (R182-H182)/H182, 0)</f>
        <v/>
      </c>
      <c r="AE182">
        <f>IF(ISNUMBER(Y182), IF(Y182&gt;0, "THẮNG", "THUA"), "CHỜ T+3")</f>
        <v/>
      </c>
      <c r="AF182">
        <f>IF(AND(P182=0, N182=H182, NOT(ISNUMBER(W182))), "ĐANG CHỜ", IF(AA182&gt;0, "THẮNG", "THUA"))</f>
        <v/>
      </c>
      <c r="AG182" t="inlineStr">
        <is>
          <t>https://quickchart.io/chart/render/zf-c8d4d75d-7721-4d97-ad04-a4a509f191a2</t>
        </is>
      </c>
      <c r="AH182">
        <f>IF(AG182&lt;&gt;"", IMAGE(AG182, 1), "Chưa có ảnh")</f>
        <v/>
      </c>
    </row>
    <row r="183" ht="95" customHeight="1">
      <c r="A183" t="inlineStr">
        <is>
          <t>2026-10-20</t>
        </is>
      </c>
      <c r="B183" t="inlineStr">
        <is>
          <t>ALGO_17</t>
        </is>
      </c>
      <c r="C183" t="inlineStr">
        <is>
          <t>🌈 BỘ 17: DẢI RUY-BĂNG EMA ĐỒNG THUẬN TĂNG (EMA RIBBON TREND)</t>
        </is>
      </c>
      <c r="D183" t="inlineStr">
        <is>
          <t>#4</t>
        </is>
      </c>
      <c r="E183" t="inlineStr">
        <is>
          <t>DRI</t>
        </is>
      </c>
      <c r="F183" t="inlineStr">
        <is>
          <t>UPCOM</t>
        </is>
      </c>
      <c r="G183" t="inlineStr">
        <is>
          <t>Khai khoáng &amp; VLXD</t>
        </is>
      </c>
      <c r="H183" t="n">
        <v>16.1</v>
      </c>
      <c r="I183" t="n">
        <v>1689.62</v>
      </c>
      <c r="J183" t="n">
        <v>40.36</v>
      </c>
      <c r="K183" t="n">
        <v>0.37</v>
      </c>
      <c r="L183" t="n">
        <v>18.4</v>
      </c>
      <c r="M183" t="n">
        <v>15.05</v>
      </c>
      <c r="N183" t="n">
        <v>16.1</v>
      </c>
      <c r="O183" t="n">
        <v>1689.62</v>
      </c>
      <c r="P183" t="n">
        <v>0</v>
      </c>
      <c r="Q183" t="n">
        <v>16.1</v>
      </c>
      <c r="R183" t="n">
        <v>16.1</v>
      </c>
      <c r="S183" t="inlineStr"/>
      <c r="T183" t="inlineStr"/>
      <c r="U183" t="inlineStr"/>
      <c r="V183" t="inlineStr"/>
      <c r="W183" t="inlineStr"/>
      <c r="X183" t="inlineStr">
        <is>
          <t>⏳ Mới mua (T+0)</t>
        </is>
      </c>
      <c r="Y183">
        <f>IF(ISNUMBER(S183), ((S183-H183)/H183)-0.004, "")</f>
        <v/>
      </c>
      <c r="Z183">
        <f>IF(ISNUMBER(T183), ((T183-H183)/H183)-0.004, "")</f>
        <v/>
      </c>
      <c r="AA183">
        <f>IF(ISNUMBER(W183), ((W183-H183)/H183)-0.004, IF(P183&gt;0, ((N183-H183)/H183)-0.004, 0))</f>
        <v/>
      </c>
      <c r="AB183">
        <f>IF(AND(ISNUMBER(I183), I183&gt;0, ISNUMBER(O183), O183&gt;0), AA183-((O183-I183)/I183), AA183)</f>
        <v/>
      </c>
      <c r="AC183">
        <f>IF(ISNUMBER(Q183), (Q183-H183)/H183, 0)</f>
        <v/>
      </c>
      <c r="AD183">
        <f>IF(ISNUMBER(R183), (R183-H183)/H183, 0)</f>
        <v/>
      </c>
      <c r="AE183">
        <f>IF(ISNUMBER(Y183), IF(Y183&gt;0, "THẮNG", "THUA"), "CHỜ T+3")</f>
        <v/>
      </c>
      <c r="AF183">
        <f>IF(AND(P183=0, N183=H183, NOT(ISNUMBER(W183))), "ĐANG CHỜ", IF(AA183&gt;0, "THẮNG", "THUA"))</f>
        <v/>
      </c>
      <c r="AG183" t="inlineStr">
        <is>
          <t>https://quickchart.io/chart/render/zf-7cabb9a7-349f-4ba5-8bb4-8506d9d95fe7</t>
        </is>
      </c>
      <c r="AH183">
        <f>IF(AG183&lt;&gt;"", IMAGE(AG183, 1), "Chưa có ảnh")</f>
        <v/>
      </c>
    </row>
    <row r="184" ht="95" customHeight="1">
      <c r="A184" t="inlineStr">
        <is>
          <t>2026-10-20</t>
        </is>
      </c>
      <c r="B184" t="inlineStr">
        <is>
          <t>ALGO_17</t>
        </is>
      </c>
      <c r="C184" t="inlineStr">
        <is>
          <t>🌈 BỘ 17: DẢI RUY-BĂNG EMA ĐỒNG THUẬN TĂNG (EMA RIBBON TREND)</t>
        </is>
      </c>
      <c r="D184" t="inlineStr">
        <is>
          <t>#5</t>
        </is>
      </c>
      <c r="E184" t="inlineStr">
        <is>
          <t>TVN</t>
        </is>
      </c>
      <c r="F184" t="inlineStr">
        <is>
          <t>UPCOM</t>
        </is>
      </c>
      <c r="G184" t="inlineStr">
        <is>
          <t>Thép &amp; VLXD</t>
        </is>
      </c>
      <c r="H184" t="n">
        <v>9.800000000000001</v>
      </c>
      <c r="I184" t="n">
        <v>1689.62</v>
      </c>
      <c r="J184" t="n">
        <v>39.35</v>
      </c>
      <c r="K184" t="n">
        <v>0.71</v>
      </c>
      <c r="L184" t="n">
        <v>11.2</v>
      </c>
      <c r="M184" t="n">
        <v>9.16</v>
      </c>
      <c r="N184" t="n">
        <v>9.800000000000001</v>
      </c>
      <c r="O184" t="n">
        <v>1689.62</v>
      </c>
      <c r="P184" t="n">
        <v>0</v>
      </c>
      <c r="Q184" t="n">
        <v>9.800000000000001</v>
      </c>
      <c r="R184" t="n">
        <v>9.800000000000001</v>
      </c>
      <c r="S184" t="inlineStr"/>
      <c r="T184" t="inlineStr"/>
      <c r="U184" t="inlineStr"/>
      <c r="V184" t="inlineStr"/>
      <c r="W184" t="inlineStr"/>
      <c r="X184" t="inlineStr">
        <is>
          <t>⏳ Mới mua (T+0)</t>
        </is>
      </c>
      <c r="Y184">
        <f>IF(ISNUMBER(S184), ((S184-H184)/H184)-0.004, "")</f>
        <v/>
      </c>
      <c r="Z184">
        <f>IF(ISNUMBER(T184), ((T184-H184)/H184)-0.004, "")</f>
        <v/>
      </c>
      <c r="AA184">
        <f>IF(ISNUMBER(W184), ((W184-H184)/H184)-0.004, IF(P184&gt;0, ((N184-H184)/H184)-0.004, 0))</f>
        <v/>
      </c>
      <c r="AB184">
        <f>IF(AND(ISNUMBER(I184), I184&gt;0, ISNUMBER(O184), O184&gt;0), AA184-((O184-I184)/I184), AA184)</f>
        <v/>
      </c>
      <c r="AC184">
        <f>IF(ISNUMBER(Q184), (Q184-H184)/H184, 0)</f>
        <v/>
      </c>
      <c r="AD184">
        <f>IF(ISNUMBER(R184), (R184-H184)/H184, 0)</f>
        <v/>
      </c>
      <c r="AE184">
        <f>IF(ISNUMBER(Y184), IF(Y184&gt;0, "THẮNG", "THUA"), "CHỜ T+3")</f>
        <v/>
      </c>
      <c r="AF184">
        <f>IF(AND(P184=0, N184=H184, NOT(ISNUMBER(W184))), "ĐANG CHỜ", IF(AA184&gt;0, "THẮNG", "THUA"))</f>
        <v/>
      </c>
      <c r="AG184" t="inlineStr">
        <is>
          <t>https://quickchart.io/chart/render/zf-84c099b8-81b0-42cb-9463-9e718a9ea6b3</t>
        </is>
      </c>
      <c r="AH184">
        <f>IF(AG184&lt;&gt;"", IMAGE(AG184, 1), "Chưa có ảnh")</f>
        <v/>
      </c>
    </row>
    <row r="185" ht="95" customHeight="1">
      <c r="A185" t="inlineStr">
        <is>
          <t>2026-10-20</t>
        </is>
      </c>
      <c r="B185" t="inlineStr">
        <is>
          <t>ALGO_18</t>
        </is>
      </c>
      <c r="C185" t="inlineStr">
        <is>
          <t>🔁 BỘ 18: ĐẢO CHIỀU ĐỘNG LƯỢNG STOCHASTIC (STOCHASTIC CROSS)</t>
        </is>
      </c>
      <c r="D185" t="inlineStr">
        <is>
          <t>#1</t>
        </is>
      </c>
      <c r="E185" t="inlineStr">
        <is>
          <t>DGW</t>
        </is>
      </c>
      <c r="F185" t="inlineStr">
        <is>
          <t>HOSE</t>
        </is>
      </c>
      <c r="G185" t="inlineStr">
        <is>
          <t>Bán lẻ &amp; Phân phối</t>
        </is>
      </c>
      <c r="H185" t="n">
        <v>45.75</v>
      </c>
      <c r="I185" t="n">
        <v>1689.62</v>
      </c>
      <c r="J185" t="n">
        <v>27.88</v>
      </c>
      <c r="K185" t="n">
        <v>0.5</v>
      </c>
      <c r="L185" t="n">
        <v>51.74</v>
      </c>
      <c r="M185" t="n">
        <v>43.03</v>
      </c>
      <c r="N185" t="n">
        <v>45.75</v>
      </c>
      <c r="O185" t="n">
        <v>1689.62</v>
      </c>
      <c r="P185" t="n">
        <v>0</v>
      </c>
      <c r="Q185" t="n">
        <v>45.75</v>
      </c>
      <c r="R185" t="n">
        <v>45.75</v>
      </c>
      <c r="S185" t="inlineStr"/>
      <c r="T185" t="inlineStr"/>
      <c r="U185" t="inlineStr"/>
      <c r="V185" t="inlineStr"/>
      <c r="W185" t="inlineStr"/>
      <c r="X185" t="inlineStr">
        <is>
          <t>⏳ Mới mua (T+0)</t>
        </is>
      </c>
      <c r="Y185">
        <f>IF(ISNUMBER(S185), ((S185-H185)/H185)-0.004, "")</f>
        <v/>
      </c>
      <c r="Z185">
        <f>IF(ISNUMBER(T185), ((T185-H185)/H185)-0.004, "")</f>
        <v/>
      </c>
      <c r="AA185">
        <f>IF(ISNUMBER(W185), ((W185-H185)/H185)-0.004, IF(P185&gt;0, ((N185-H185)/H185)-0.004, 0))</f>
        <v/>
      </c>
      <c r="AB185">
        <f>IF(AND(ISNUMBER(I185), I185&gt;0, ISNUMBER(O185), O185&gt;0), AA185-((O185-I185)/I185), AA185)</f>
        <v/>
      </c>
      <c r="AC185">
        <f>IF(ISNUMBER(Q185), (Q185-H185)/H185, 0)</f>
        <v/>
      </c>
      <c r="AD185">
        <f>IF(ISNUMBER(R185), (R185-H185)/H185, 0)</f>
        <v/>
      </c>
      <c r="AE185">
        <f>IF(ISNUMBER(Y185), IF(Y185&gt;0, "THẮNG", "THUA"), "CHỜ T+3")</f>
        <v/>
      </c>
      <c r="AF185">
        <f>IF(AND(P185=0, N185=H185, NOT(ISNUMBER(W185))), "ĐANG CHỜ", IF(AA185&gt;0, "THẮNG", "THUA"))</f>
        <v/>
      </c>
      <c r="AG185" t="inlineStr">
        <is>
          <t>https://quickchart.io/chart/render/zf-dd8bd6a4-446a-42aa-8e3d-6988fce9b8c9</t>
        </is>
      </c>
      <c r="AH185">
        <f>IF(AG185&lt;&gt;"", IMAGE(AG185, 1), "Chưa có ảnh")</f>
        <v/>
      </c>
    </row>
    <row r="186" ht="95" customHeight="1">
      <c r="A186" t="inlineStr">
        <is>
          <t>2026-10-20</t>
        </is>
      </c>
      <c r="B186" t="inlineStr">
        <is>
          <t>ALGO_18</t>
        </is>
      </c>
      <c r="C186" t="inlineStr">
        <is>
          <t>🔁 BỘ 18: ĐẢO CHIỀU ĐỘNG LƯỢNG STOCHASTIC (STOCHASTIC CROSS)</t>
        </is>
      </c>
      <c r="D186" t="inlineStr">
        <is>
          <t>#2</t>
        </is>
      </c>
      <c r="E186" t="inlineStr">
        <is>
          <t>VGT</t>
        </is>
      </c>
      <c r="F186" t="inlineStr">
        <is>
          <t>UPCOM</t>
        </is>
      </c>
      <c r="G186" t="inlineStr">
        <is>
          <t>Thủy sản &amp; Xuất khẩu</t>
        </is>
      </c>
      <c r="H186" t="n">
        <v>11.8</v>
      </c>
      <c r="I186" t="n">
        <v>1689.62</v>
      </c>
      <c r="J186" t="n">
        <v>24.8</v>
      </c>
      <c r="K186" t="n">
        <v>0.98</v>
      </c>
      <c r="L186" t="n">
        <v>13.43</v>
      </c>
      <c r="M186" t="n">
        <v>11.06</v>
      </c>
      <c r="N186" t="n">
        <v>11.8</v>
      </c>
      <c r="O186" t="n">
        <v>1689.62</v>
      </c>
      <c r="P186" t="n">
        <v>0</v>
      </c>
      <c r="Q186" t="n">
        <v>11.8</v>
      </c>
      <c r="R186" t="n">
        <v>11.8</v>
      </c>
      <c r="S186" t="inlineStr"/>
      <c r="T186" t="inlineStr"/>
      <c r="U186" t="inlineStr"/>
      <c r="V186" t="inlineStr"/>
      <c r="W186" t="inlineStr"/>
      <c r="X186" t="inlineStr">
        <is>
          <t>⏳ Mới mua (T+0)</t>
        </is>
      </c>
      <c r="Y186">
        <f>IF(ISNUMBER(S186), ((S186-H186)/H186)-0.004, "")</f>
        <v/>
      </c>
      <c r="Z186">
        <f>IF(ISNUMBER(T186), ((T186-H186)/H186)-0.004, "")</f>
        <v/>
      </c>
      <c r="AA186">
        <f>IF(ISNUMBER(W186), ((W186-H186)/H186)-0.004, IF(P186&gt;0, ((N186-H186)/H186)-0.004, 0))</f>
        <v/>
      </c>
      <c r="AB186">
        <f>IF(AND(ISNUMBER(I186), I186&gt;0, ISNUMBER(O186), O186&gt;0), AA186-((O186-I186)/I186), AA186)</f>
        <v/>
      </c>
      <c r="AC186">
        <f>IF(ISNUMBER(Q186), (Q186-H186)/H186, 0)</f>
        <v/>
      </c>
      <c r="AD186">
        <f>IF(ISNUMBER(R186), (R186-H186)/H186, 0)</f>
        <v/>
      </c>
      <c r="AE186">
        <f>IF(ISNUMBER(Y186), IF(Y186&gt;0, "THẮNG", "THUA"), "CHỜ T+3")</f>
        <v/>
      </c>
      <c r="AF186">
        <f>IF(AND(P186=0, N186=H186, NOT(ISNUMBER(W186))), "ĐANG CHỜ", IF(AA186&gt;0, "THẮNG", "THUA"))</f>
        <v/>
      </c>
      <c r="AG186" t="inlineStr">
        <is>
          <t>https://quickchart.io/chart/render/zf-9d1fdb63-6ff9-4d50-97cf-16d28c21cb8f</t>
        </is>
      </c>
      <c r="AH186">
        <f>IF(AG186&lt;&gt;"", IMAGE(AG186, 1), "Chưa có ảnh")</f>
        <v/>
      </c>
    </row>
    <row r="187" ht="95" customHeight="1">
      <c r="A187" t="inlineStr">
        <is>
          <t>2026-10-20</t>
        </is>
      </c>
      <c r="B187" t="inlineStr">
        <is>
          <t>ALGO_18</t>
        </is>
      </c>
      <c r="C187" t="inlineStr">
        <is>
          <t>🔁 BỘ 18: ĐẢO CHIỀU ĐỘNG LƯỢNG STOCHASTIC (STOCHASTIC CROSS)</t>
        </is>
      </c>
      <c r="D187" t="inlineStr">
        <is>
          <t>#3</t>
        </is>
      </c>
      <c r="E187" t="inlineStr">
        <is>
          <t>VHC</t>
        </is>
      </c>
      <c r="F187" t="inlineStr">
        <is>
          <t>HOSE</t>
        </is>
      </c>
      <c r="G187" t="inlineStr">
        <is>
          <t>Thủy sản &amp; Xuất khẩu</t>
        </is>
      </c>
      <c r="H187" t="n">
        <v>51.8</v>
      </c>
      <c r="I187" t="n">
        <v>1689.62</v>
      </c>
      <c r="J187" t="n">
        <v>18.66</v>
      </c>
      <c r="K187" t="n">
        <v>0.36</v>
      </c>
      <c r="L187" t="n">
        <v>56.37</v>
      </c>
      <c r="M187" t="n">
        <v>49.72</v>
      </c>
      <c r="N187" t="n">
        <v>51.8</v>
      </c>
      <c r="O187" t="n">
        <v>1689.62</v>
      </c>
      <c r="P187" t="n">
        <v>0</v>
      </c>
      <c r="Q187" t="n">
        <v>51.8</v>
      </c>
      <c r="R187" t="n">
        <v>51.8</v>
      </c>
      <c r="S187" t="inlineStr"/>
      <c r="T187" t="inlineStr"/>
      <c r="U187" t="inlineStr"/>
      <c r="V187" t="inlineStr"/>
      <c r="W187" t="inlineStr"/>
      <c r="X187" t="inlineStr">
        <is>
          <t>⏳ Mới mua (T+0)</t>
        </is>
      </c>
      <c r="Y187">
        <f>IF(ISNUMBER(S187), ((S187-H187)/H187)-0.004, "")</f>
        <v/>
      </c>
      <c r="Z187">
        <f>IF(ISNUMBER(T187), ((T187-H187)/H187)-0.004, "")</f>
        <v/>
      </c>
      <c r="AA187">
        <f>IF(ISNUMBER(W187), ((W187-H187)/H187)-0.004, IF(P187&gt;0, ((N187-H187)/H187)-0.004, 0))</f>
        <v/>
      </c>
      <c r="AB187">
        <f>IF(AND(ISNUMBER(I187), I187&gt;0, ISNUMBER(O187), O187&gt;0), AA187-((O187-I187)/I187), AA187)</f>
        <v/>
      </c>
      <c r="AC187">
        <f>IF(ISNUMBER(Q187), (Q187-H187)/H187, 0)</f>
        <v/>
      </c>
      <c r="AD187">
        <f>IF(ISNUMBER(R187), (R187-H187)/H187, 0)</f>
        <v/>
      </c>
      <c r="AE187">
        <f>IF(ISNUMBER(Y187), IF(Y187&gt;0, "THẮNG", "THUA"), "CHỜ T+3")</f>
        <v/>
      </c>
      <c r="AF187">
        <f>IF(AND(P187=0, N187=H187, NOT(ISNUMBER(W187))), "ĐANG CHỜ", IF(AA187&gt;0, "THẮNG", "THUA"))</f>
        <v/>
      </c>
      <c r="AG187" t="inlineStr">
        <is>
          <t>https://quickchart.io/chart/render/zf-d27b4325-1f14-4efc-8f11-0560725992d1</t>
        </is>
      </c>
      <c r="AH187">
        <f>IF(AG187&lt;&gt;"", IMAGE(AG187, 1), "Chưa có ảnh")</f>
        <v/>
      </c>
    </row>
    <row r="188" ht="95" customHeight="1">
      <c r="A188" t="inlineStr">
        <is>
          <t>2026-10-20</t>
        </is>
      </c>
      <c r="B188" t="inlineStr">
        <is>
          <t>ALGO_19</t>
        </is>
      </c>
      <c r="C188" t="inlineStr">
        <is>
          <t>⚡ BỘ 19: BỨT PHÁ XUNG LỰC ĐỘNG LƯỢNG CCI &gt; 100 (CCI THRUST)</t>
        </is>
      </c>
      <c r="D188" t="inlineStr">
        <is>
          <t>#1</t>
        </is>
      </c>
      <c r="E188" t="inlineStr">
        <is>
          <t>DDV</t>
        </is>
      </c>
      <c r="F188" t="inlineStr">
        <is>
          <t>UPCOM</t>
        </is>
      </c>
      <c r="G188" t="inlineStr">
        <is>
          <t>Hóa chất &amp; Phân bón</t>
        </is>
      </c>
      <c r="H188" t="n">
        <v>17.9</v>
      </c>
      <c r="I188" t="n">
        <v>1689.62</v>
      </c>
      <c r="J188" t="n">
        <v>84.56</v>
      </c>
      <c r="K188" t="n">
        <v>3.38</v>
      </c>
      <c r="L188" t="n">
        <v>20.4</v>
      </c>
      <c r="M188" t="n">
        <v>16.77</v>
      </c>
      <c r="N188" t="n">
        <v>17.9</v>
      </c>
      <c r="O188" t="n">
        <v>1689.62</v>
      </c>
      <c r="P188" t="n">
        <v>0</v>
      </c>
      <c r="Q188" t="n">
        <v>17.9</v>
      </c>
      <c r="R188" t="n">
        <v>17.9</v>
      </c>
      <c r="S188" t="inlineStr"/>
      <c r="T188" t="inlineStr"/>
      <c r="U188" t="inlineStr"/>
      <c r="V188" t="inlineStr"/>
      <c r="W188" t="inlineStr"/>
      <c r="X188" t="inlineStr">
        <is>
          <t>⏳ Mới mua (T+0)</t>
        </is>
      </c>
      <c r="Y188">
        <f>IF(ISNUMBER(S188), ((S188-H188)/H188)-0.004, "")</f>
        <v/>
      </c>
      <c r="Z188">
        <f>IF(ISNUMBER(T188), ((T188-H188)/H188)-0.004, "")</f>
        <v/>
      </c>
      <c r="AA188">
        <f>IF(ISNUMBER(W188), ((W188-H188)/H188)-0.004, IF(P188&gt;0, ((N188-H188)/H188)-0.004, 0))</f>
        <v/>
      </c>
      <c r="AB188">
        <f>IF(AND(ISNUMBER(I188), I188&gt;0, ISNUMBER(O188), O188&gt;0), AA188-((O188-I188)/I188), AA188)</f>
        <v/>
      </c>
      <c r="AC188">
        <f>IF(ISNUMBER(Q188), (Q188-H188)/H188, 0)</f>
        <v/>
      </c>
      <c r="AD188">
        <f>IF(ISNUMBER(R188), (R188-H188)/H188, 0)</f>
        <v/>
      </c>
      <c r="AE188">
        <f>IF(ISNUMBER(Y188), IF(Y188&gt;0, "THẮNG", "THUA"), "CHỜ T+3")</f>
        <v/>
      </c>
      <c r="AF188">
        <f>IF(AND(P188=0, N188=H188, NOT(ISNUMBER(W188))), "ĐANG CHỜ", IF(AA188&gt;0, "THẮNG", "THUA"))</f>
        <v/>
      </c>
      <c r="AG188" t="inlineStr">
        <is>
          <t>https://quickchart.io/chart/render/zf-a12ef9e6-1847-4868-a721-328cc61a99a3</t>
        </is>
      </c>
      <c r="AH188">
        <f>IF(AG188&lt;&gt;"", IMAGE(AG188, 1), "Chưa có ảnh")</f>
        <v/>
      </c>
    </row>
    <row r="189" ht="95" customHeight="1">
      <c r="A189" t="inlineStr">
        <is>
          <t>2026-10-20</t>
        </is>
      </c>
      <c r="B189" t="inlineStr">
        <is>
          <t>ALGO_19</t>
        </is>
      </c>
      <c r="C189" t="inlineStr">
        <is>
          <t>⚡ BỘ 19: BỨT PHÁ XUNG LỰC ĐỘNG LƯỢNG CCI &gt; 100 (CCI THRUST)</t>
        </is>
      </c>
      <c r="D189" t="inlineStr">
        <is>
          <t>#2</t>
        </is>
      </c>
      <c r="E189" t="inlineStr">
        <is>
          <t>CII</t>
        </is>
      </c>
      <c r="F189" t="inlineStr">
        <is>
          <t>HOSE</t>
        </is>
      </c>
      <c r="G189" t="inlineStr">
        <is>
          <t>Đầu tư công &amp; Xây dựng</t>
        </is>
      </c>
      <c r="H189" t="n">
        <v>13.35</v>
      </c>
      <c r="I189" t="n">
        <v>1689.62</v>
      </c>
      <c r="J189" t="n">
        <v>82.26000000000001</v>
      </c>
      <c r="K189" t="n">
        <v>2.71</v>
      </c>
      <c r="L189" t="n">
        <v>15.26</v>
      </c>
      <c r="M189" t="n">
        <v>12.48</v>
      </c>
      <c r="N189" t="n">
        <v>13.35</v>
      </c>
      <c r="O189" t="n">
        <v>1689.62</v>
      </c>
      <c r="P189" t="n">
        <v>0</v>
      </c>
      <c r="Q189" t="n">
        <v>13.35</v>
      </c>
      <c r="R189" t="n">
        <v>13.35</v>
      </c>
      <c r="S189" t="inlineStr"/>
      <c r="T189" t="inlineStr"/>
      <c r="U189" t="inlineStr"/>
      <c r="V189" t="inlineStr"/>
      <c r="W189" t="inlineStr"/>
      <c r="X189" t="inlineStr">
        <is>
          <t>⏳ Mới mua (T+0)</t>
        </is>
      </c>
      <c r="Y189">
        <f>IF(ISNUMBER(S189), ((S189-H189)/H189)-0.004, "")</f>
        <v/>
      </c>
      <c r="Z189">
        <f>IF(ISNUMBER(T189), ((T189-H189)/H189)-0.004, "")</f>
        <v/>
      </c>
      <c r="AA189">
        <f>IF(ISNUMBER(W189), ((W189-H189)/H189)-0.004, IF(P189&gt;0, ((N189-H189)/H189)-0.004, 0))</f>
        <v/>
      </c>
      <c r="AB189">
        <f>IF(AND(ISNUMBER(I189), I189&gt;0, ISNUMBER(O189), O189&gt;0), AA189-((O189-I189)/I189), AA189)</f>
        <v/>
      </c>
      <c r="AC189">
        <f>IF(ISNUMBER(Q189), (Q189-H189)/H189, 0)</f>
        <v/>
      </c>
      <c r="AD189">
        <f>IF(ISNUMBER(R189), (R189-H189)/H189, 0)</f>
        <v/>
      </c>
      <c r="AE189">
        <f>IF(ISNUMBER(Y189), IF(Y189&gt;0, "THẮNG", "THUA"), "CHỜ T+3")</f>
        <v/>
      </c>
      <c r="AF189">
        <f>IF(AND(P189=0, N189=H189, NOT(ISNUMBER(W189))), "ĐANG CHỜ", IF(AA189&gt;0, "THẮNG", "THUA"))</f>
        <v/>
      </c>
      <c r="AG189" t="inlineStr">
        <is>
          <t>https://quickchart.io/chart/render/zf-afe0cbc5-cfea-4fa0-a0aa-ede5fa2f3a9f</t>
        </is>
      </c>
      <c r="AH189">
        <f>IF(AG189&lt;&gt;"", IMAGE(AG189, 1), "Chưa có ảnh")</f>
        <v/>
      </c>
    </row>
    <row r="190" ht="95" customHeight="1">
      <c r="A190" t="inlineStr">
        <is>
          <t>2026-10-20</t>
        </is>
      </c>
      <c r="B190" t="inlineStr">
        <is>
          <t>ALGO_19</t>
        </is>
      </c>
      <c r="C190" t="inlineStr">
        <is>
          <t>⚡ BỘ 19: BỨT PHÁ XUNG LỰC ĐỘNG LƯỢNG CCI &gt; 100 (CCI THRUST)</t>
        </is>
      </c>
      <c r="D190" t="inlineStr">
        <is>
          <t>#3</t>
        </is>
      </c>
      <c r="E190" t="inlineStr">
        <is>
          <t>CTD</t>
        </is>
      </c>
      <c r="F190" t="inlineStr">
        <is>
          <t>HOSE</t>
        </is>
      </c>
      <c r="G190" t="inlineStr">
        <is>
          <t>Đầu tư công &amp; Xây dựng</t>
        </is>
      </c>
      <c r="H190" t="n">
        <v>65.2</v>
      </c>
      <c r="I190" t="n">
        <v>1689.62</v>
      </c>
      <c r="J190" t="n">
        <v>81.65000000000001</v>
      </c>
      <c r="K190" t="n">
        <v>5.02</v>
      </c>
      <c r="L190" t="n">
        <v>71.53</v>
      </c>
      <c r="M190" t="n">
        <v>62.32</v>
      </c>
      <c r="N190" t="n">
        <v>65.2</v>
      </c>
      <c r="O190" t="n">
        <v>1689.62</v>
      </c>
      <c r="P190" t="n">
        <v>0</v>
      </c>
      <c r="Q190" t="n">
        <v>65.2</v>
      </c>
      <c r="R190" t="n">
        <v>65.2</v>
      </c>
      <c r="S190" t="inlineStr"/>
      <c r="T190" t="inlineStr"/>
      <c r="U190" t="inlineStr"/>
      <c r="V190" t="inlineStr"/>
      <c r="W190" t="inlineStr"/>
      <c r="X190" t="inlineStr">
        <is>
          <t>⏳ Mới mua (T+0)</t>
        </is>
      </c>
      <c r="Y190">
        <f>IF(ISNUMBER(S190), ((S190-H190)/H190)-0.004, "")</f>
        <v/>
      </c>
      <c r="Z190">
        <f>IF(ISNUMBER(T190), ((T190-H190)/H190)-0.004, "")</f>
        <v/>
      </c>
      <c r="AA190">
        <f>IF(ISNUMBER(W190), ((W190-H190)/H190)-0.004, IF(P190&gt;0, ((N190-H190)/H190)-0.004, 0))</f>
        <v/>
      </c>
      <c r="AB190">
        <f>IF(AND(ISNUMBER(I190), I190&gt;0, ISNUMBER(O190), O190&gt;0), AA190-((O190-I190)/I190), AA190)</f>
        <v/>
      </c>
      <c r="AC190">
        <f>IF(ISNUMBER(Q190), (Q190-H190)/H190, 0)</f>
        <v/>
      </c>
      <c r="AD190">
        <f>IF(ISNUMBER(R190), (R190-H190)/H190, 0)</f>
        <v/>
      </c>
      <c r="AE190">
        <f>IF(ISNUMBER(Y190), IF(Y190&gt;0, "THẮNG", "THUA"), "CHỜ T+3")</f>
        <v/>
      </c>
      <c r="AF190">
        <f>IF(AND(P190=0, N190=H190, NOT(ISNUMBER(W190))), "ĐANG CHỜ", IF(AA190&gt;0, "THẮNG", "THUA"))</f>
        <v/>
      </c>
      <c r="AG190" t="inlineStr">
        <is>
          <t>https://quickchart.io/chart/render/zf-9d6b82f1-adac-4c7d-bf6e-0bc37d80d9e6</t>
        </is>
      </c>
      <c r="AH190">
        <f>IF(AG190&lt;&gt;"", IMAGE(AG190, 1), "Chưa có ảnh")</f>
        <v/>
      </c>
    </row>
    <row r="191" ht="95" customHeight="1">
      <c r="A191" t="inlineStr">
        <is>
          <t>2026-10-20</t>
        </is>
      </c>
      <c r="B191" t="inlineStr">
        <is>
          <t>ALGO_19</t>
        </is>
      </c>
      <c r="C191" t="inlineStr">
        <is>
          <t>⚡ BỘ 19: BỨT PHÁ XUNG LỰC ĐỘNG LƯỢNG CCI &gt; 100 (CCI THRUST)</t>
        </is>
      </c>
      <c r="D191" t="inlineStr">
        <is>
          <t>#4</t>
        </is>
      </c>
      <c r="E191" t="inlineStr">
        <is>
          <t>ABW</t>
        </is>
      </c>
      <c r="F191" t="inlineStr">
        <is>
          <t>UPCOM</t>
        </is>
      </c>
      <c r="G191" t="inlineStr">
        <is>
          <t>Chứng khoán</t>
        </is>
      </c>
      <c r="H191" t="n">
        <v>14.5</v>
      </c>
      <c r="I191" t="n">
        <v>1689.62</v>
      </c>
      <c r="J191" t="n">
        <v>79.81</v>
      </c>
      <c r="K191" t="n">
        <v>12.61</v>
      </c>
      <c r="L191" t="n">
        <v>15.53</v>
      </c>
      <c r="M191" t="n">
        <v>14.03</v>
      </c>
      <c r="N191" t="n">
        <v>14.5</v>
      </c>
      <c r="O191" t="n">
        <v>1689.62</v>
      </c>
      <c r="P191" t="n">
        <v>0</v>
      </c>
      <c r="Q191" t="n">
        <v>14.5</v>
      </c>
      <c r="R191" t="n">
        <v>14.5</v>
      </c>
      <c r="S191" t="inlineStr"/>
      <c r="T191" t="inlineStr"/>
      <c r="U191" t="inlineStr"/>
      <c r="V191" t="inlineStr"/>
      <c r="W191" t="inlineStr"/>
      <c r="X191" t="inlineStr">
        <is>
          <t>⏳ Mới mua (T+0)</t>
        </is>
      </c>
      <c r="Y191">
        <f>IF(ISNUMBER(S191), ((S191-H191)/H191)-0.004, "")</f>
        <v/>
      </c>
      <c r="Z191">
        <f>IF(ISNUMBER(T191), ((T191-H191)/H191)-0.004, "")</f>
        <v/>
      </c>
      <c r="AA191">
        <f>IF(ISNUMBER(W191), ((W191-H191)/H191)-0.004, IF(P191&gt;0, ((N191-H191)/H191)-0.004, 0))</f>
        <v/>
      </c>
      <c r="AB191">
        <f>IF(AND(ISNUMBER(I191), I191&gt;0, ISNUMBER(O191), O191&gt;0), AA191-((O191-I191)/I191), AA191)</f>
        <v/>
      </c>
      <c r="AC191">
        <f>IF(ISNUMBER(Q191), (Q191-H191)/H191, 0)</f>
        <v/>
      </c>
      <c r="AD191">
        <f>IF(ISNUMBER(R191), (R191-H191)/H191, 0)</f>
        <v/>
      </c>
      <c r="AE191">
        <f>IF(ISNUMBER(Y191), IF(Y191&gt;0, "THẮNG", "THUA"), "CHỜ T+3")</f>
        <v/>
      </c>
      <c r="AF191">
        <f>IF(AND(P191=0, N191=H191, NOT(ISNUMBER(W191))), "ĐANG CHỜ", IF(AA191&gt;0, "THẮNG", "THUA"))</f>
        <v/>
      </c>
      <c r="AG191" t="inlineStr">
        <is>
          <t>https://quickchart.io/chart/render/zf-3ff18be8-0546-4d7f-9360-c5dcec372c1f</t>
        </is>
      </c>
      <c r="AH191">
        <f>IF(AG191&lt;&gt;"", IMAGE(AG191, 1), "Chưa có ảnh")</f>
        <v/>
      </c>
    </row>
    <row r="192" ht="95" customHeight="1">
      <c r="A192" t="inlineStr">
        <is>
          <t>2026-10-20</t>
        </is>
      </c>
      <c r="B192" t="inlineStr">
        <is>
          <t>ALGO_19</t>
        </is>
      </c>
      <c r="C192" t="inlineStr">
        <is>
          <t>⚡ BỘ 19: BỨT PHÁ XUNG LỰC ĐỘNG LƯỢNG CCI &gt; 100 (CCI THRUST)</t>
        </is>
      </c>
      <c r="D192" t="inlineStr">
        <is>
          <t>#5</t>
        </is>
      </c>
      <c r="E192" t="inlineStr">
        <is>
          <t>VVS</t>
        </is>
      </c>
      <c r="F192" t="inlineStr">
        <is>
          <t>HOSE</t>
        </is>
      </c>
      <c r="G192" t="inlineStr">
        <is>
          <t>Bán lẻ &amp; Phân phối</t>
        </is>
      </c>
      <c r="H192" t="n">
        <v>88.40000000000001</v>
      </c>
      <c r="I192" t="n">
        <v>1689.62</v>
      </c>
      <c r="J192" t="n">
        <v>76.17</v>
      </c>
      <c r="K192" t="n">
        <v>2.82</v>
      </c>
      <c r="L192" t="n">
        <v>100.95</v>
      </c>
      <c r="M192" t="n">
        <v>82.69</v>
      </c>
      <c r="N192" t="n">
        <v>88.40000000000001</v>
      </c>
      <c r="O192" t="n">
        <v>1689.62</v>
      </c>
      <c r="P192" t="n">
        <v>0</v>
      </c>
      <c r="Q192" t="n">
        <v>88.40000000000001</v>
      </c>
      <c r="R192" t="n">
        <v>88.40000000000001</v>
      </c>
      <c r="S192" t="inlineStr"/>
      <c r="T192" t="inlineStr"/>
      <c r="U192" t="inlineStr"/>
      <c r="V192" t="inlineStr"/>
      <c r="W192" t="inlineStr"/>
      <c r="X192" t="inlineStr">
        <is>
          <t>⏳ Mới mua (T+0)</t>
        </is>
      </c>
      <c r="Y192">
        <f>IF(ISNUMBER(S192), ((S192-H192)/H192)-0.004, "")</f>
        <v/>
      </c>
      <c r="Z192">
        <f>IF(ISNUMBER(T192), ((T192-H192)/H192)-0.004, "")</f>
        <v/>
      </c>
      <c r="AA192">
        <f>IF(ISNUMBER(W192), ((W192-H192)/H192)-0.004, IF(P192&gt;0, ((N192-H192)/H192)-0.004, 0))</f>
        <v/>
      </c>
      <c r="AB192">
        <f>IF(AND(ISNUMBER(I192), I192&gt;0, ISNUMBER(O192), O192&gt;0), AA192-((O192-I192)/I192), AA192)</f>
        <v/>
      </c>
      <c r="AC192">
        <f>IF(ISNUMBER(Q192), (Q192-H192)/H192, 0)</f>
        <v/>
      </c>
      <c r="AD192">
        <f>IF(ISNUMBER(R192), (R192-H192)/H192, 0)</f>
        <v/>
      </c>
      <c r="AE192">
        <f>IF(ISNUMBER(Y192), IF(Y192&gt;0, "THẮNG", "THUA"), "CHỜ T+3")</f>
        <v/>
      </c>
      <c r="AF192">
        <f>IF(AND(P192=0, N192=H192, NOT(ISNUMBER(W192))), "ĐANG CHỜ", IF(AA192&gt;0, "THẮNG", "THUA"))</f>
        <v/>
      </c>
      <c r="AG192" t="inlineStr">
        <is>
          <t>https://quickchart.io/chart/render/zf-cc41ab8e-cdbf-4183-a91f-5dc51086a3fe</t>
        </is>
      </c>
      <c r="AH192">
        <f>IF(AG192&lt;&gt;"", IMAGE(AG192, 1), "Chưa có ảnh")</f>
        <v/>
      </c>
    </row>
    <row r="193" ht="95" customHeight="1">
      <c r="A193" t="inlineStr">
        <is>
          <t>2026-10-20</t>
        </is>
      </c>
      <c r="B193" t="inlineStr">
        <is>
          <t>ALGO_21</t>
        </is>
      </c>
      <c r="C193" t="inlineStr">
        <is>
          <t>🚩 BỘ 21: HẤP THỤ CUNG GIÁ CAO - NỀN CHỒNG NỀN (HIGH-TIGHT FLAG)</t>
        </is>
      </c>
      <c r="D193" t="inlineStr">
        <is>
          <t>#1</t>
        </is>
      </c>
      <c r="E193" t="inlineStr">
        <is>
          <t>MSB</t>
        </is>
      </c>
      <c r="F193" t="inlineStr">
        <is>
          <t>HOSE</t>
        </is>
      </c>
      <c r="G193" t="inlineStr">
        <is>
          <t>Ngân hàng</t>
        </is>
      </c>
      <c r="H193" t="n">
        <v>14.9</v>
      </c>
      <c r="I193" t="n">
        <v>1689.62</v>
      </c>
      <c r="J193" t="n">
        <v>58.82</v>
      </c>
      <c r="K193" t="n">
        <v>0.34</v>
      </c>
      <c r="L193" t="n">
        <v>16.24</v>
      </c>
      <c r="M193" t="n">
        <v>14.29</v>
      </c>
      <c r="N193" t="n">
        <v>14.9</v>
      </c>
      <c r="O193" t="n">
        <v>1689.62</v>
      </c>
      <c r="P193" t="n">
        <v>0</v>
      </c>
      <c r="Q193" t="n">
        <v>14.9</v>
      </c>
      <c r="R193" t="n">
        <v>14.9</v>
      </c>
      <c r="S193" t="inlineStr"/>
      <c r="T193" t="inlineStr"/>
      <c r="U193" t="inlineStr"/>
      <c r="V193" t="inlineStr"/>
      <c r="W193" t="inlineStr"/>
      <c r="X193" t="inlineStr">
        <is>
          <t>⏳ Mới mua (T+0)</t>
        </is>
      </c>
      <c r="Y193">
        <f>IF(ISNUMBER(S193), ((S193-H193)/H193)-0.004, "")</f>
        <v/>
      </c>
      <c r="Z193">
        <f>IF(ISNUMBER(T193), ((T193-H193)/H193)-0.004, "")</f>
        <v/>
      </c>
      <c r="AA193">
        <f>IF(ISNUMBER(W193), ((W193-H193)/H193)-0.004, IF(P193&gt;0, ((N193-H193)/H193)-0.004, 0))</f>
        <v/>
      </c>
      <c r="AB193">
        <f>IF(AND(ISNUMBER(I193), I193&gt;0, ISNUMBER(O193), O193&gt;0), AA193-((O193-I193)/I193), AA193)</f>
        <v/>
      </c>
      <c r="AC193">
        <f>IF(ISNUMBER(Q193), (Q193-H193)/H193, 0)</f>
        <v/>
      </c>
      <c r="AD193">
        <f>IF(ISNUMBER(R193), (R193-H193)/H193, 0)</f>
        <v/>
      </c>
      <c r="AE193">
        <f>IF(ISNUMBER(Y193), IF(Y193&gt;0, "THẮNG", "THUA"), "CHỜ T+3")</f>
        <v/>
      </c>
      <c r="AF193">
        <f>IF(AND(P193=0, N193=H193, NOT(ISNUMBER(W193))), "ĐANG CHỜ", IF(AA193&gt;0, "THẮNG", "THUA"))</f>
        <v/>
      </c>
      <c r="AG193" t="inlineStr">
        <is>
          <t>https://quickchart.io/chart/render/zf-2239a254-0c20-4f84-a14c-a7b53c7d5ded</t>
        </is>
      </c>
      <c r="AH193">
        <f>IF(AG193&lt;&gt;"", IMAGE(AG193, 1), "Chưa có ảnh")</f>
        <v/>
      </c>
    </row>
    <row r="194" ht="95" customHeight="1">
      <c r="A194" t="inlineStr">
        <is>
          <t>2026-10-20</t>
        </is>
      </c>
      <c r="B194" t="inlineStr">
        <is>
          <t>ALGO_22</t>
        </is>
      </c>
      <c r="C194" t="inlineStr">
        <is>
          <t>🛡️ BỘ 22: LÁ CHẮN PHÂN KỲ NGƯỢC BÃO VN-INDEX (ANTI-INDEX SHIELD)</t>
        </is>
      </c>
      <c r="D194" t="inlineStr">
        <is>
          <t>#1</t>
        </is>
      </c>
      <c r="E194" t="inlineStr">
        <is>
          <t>TOS</t>
        </is>
      </c>
      <c r="F194" t="inlineStr">
        <is>
          <t>UPCOM</t>
        </is>
      </c>
      <c r="G194" t="inlineStr">
        <is>
          <t>Đầu tư công &amp; Xây dựng</t>
        </is>
      </c>
      <c r="H194" t="n">
        <v>93.40000000000001</v>
      </c>
      <c r="I194" t="n">
        <v>1689.62</v>
      </c>
      <c r="J194" t="n">
        <v>126.69</v>
      </c>
      <c r="K194" t="n">
        <v>2.37</v>
      </c>
      <c r="L194" t="n">
        <v>106.76</v>
      </c>
      <c r="M194" t="n">
        <v>87.33</v>
      </c>
      <c r="N194" t="n">
        <v>93.40000000000001</v>
      </c>
      <c r="O194" t="n">
        <v>1689.62</v>
      </c>
      <c r="P194" t="n">
        <v>0</v>
      </c>
      <c r="Q194" t="n">
        <v>93.40000000000001</v>
      </c>
      <c r="R194" t="n">
        <v>93.40000000000001</v>
      </c>
      <c r="S194" t="inlineStr"/>
      <c r="T194" t="inlineStr"/>
      <c r="U194" t="inlineStr"/>
      <c r="V194" t="inlineStr"/>
      <c r="W194" t="inlineStr"/>
      <c r="X194" t="inlineStr">
        <is>
          <t>⏳ Mới mua (T+0)</t>
        </is>
      </c>
      <c r="Y194">
        <f>IF(ISNUMBER(S194), ((S194-H194)/H194)-0.004, "")</f>
        <v/>
      </c>
      <c r="Z194">
        <f>IF(ISNUMBER(T194), ((T194-H194)/H194)-0.004, "")</f>
        <v/>
      </c>
      <c r="AA194">
        <f>IF(ISNUMBER(W194), ((W194-H194)/H194)-0.004, IF(P194&gt;0, ((N194-H194)/H194)-0.004, 0))</f>
        <v/>
      </c>
      <c r="AB194">
        <f>IF(AND(ISNUMBER(I194), I194&gt;0, ISNUMBER(O194), O194&gt;0), AA194-((O194-I194)/I194), AA194)</f>
        <v/>
      </c>
      <c r="AC194">
        <f>IF(ISNUMBER(Q194), (Q194-H194)/H194, 0)</f>
        <v/>
      </c>
      <c r="AD194">
        <f>IF(ISNUMBER(R194), (R194-H194)/H194, 0)</f>
        <v/>
      </c>
      <c r="AE194">
        <f>IF(ISNUMBER(Y194), IF(Y194&gt;0, "THẮNG", "THUA"), "CHỜ T+3")</f>
        <v/>
      </c>
      <c r="AF194">
        <f>IF(AND(P194=0, N194=H194, NOT(ISNUMBER(W194))), "ĐANG CHỜ", IF(AA194&gt;0, "THẮNG", "THUA"))</f>
        <v/>
      </c>
      <c r="AG194" t="inlineStr">
        <is>
          <t>https://quickchart.io/chart/render/zf-0f4b85ba-4d68-46dc-9f49-ff0a253adb88</t>
        </is>
      </c>
      <c r="AH194">
        <f>IF(AG194&lt;&gt;"", IMAGE(AG194, 1), "Chưa có ảnh")</f>
        <v/>
      </c>
    </row>
    <row r="195" ht="95" customHeight="1">
      <c r="A195" t="inlineStr">
        <is>
          <t>2026-10-20</t>
        </is>
      </c>
      <c r="B195" t="inlineStr">
        <is>
          <t>ALGO_22</t>
        </is>
      </c>
      <c r="C195" t="inlineStr">
        <is>
          <t>🛡️ BỘ 22: LÁ CHẮN PHÂN KỲ NGƯỢC BÃO VN-INDEX (ANTI-INDEX SHIELD)</t>
        </is>
      </c>
      <c r="D195" t="inlineStr">
        <is>
          <t>#2</t>
        </is>
      </c>
      <c r="E195" t="inlineStr">
        <is>
          <t>VVS</t>
        </is>
      </c>
      <c r="F195" t="inlineStr">
        <is>
          <t>HOSE</t>
        </is>
      </c>
      <c r="G195" t="inlineStr">
        <is>
          <t>Bán lẻ &amp; Phân phối</t>
        </is>
      </c>
      <c r="H195" t="n">
        <v>88.40000000000001</v>
      </c>
      <c r="I195" t="n">
        <v>1689.62</v>
      </c>
      <c r="J195" t="n">
        <v>90.7</v>
      </c>
      <c r="K195" t="n">
        <v>2.82</v>
      </c>
      <c r="L195" t="n">
        <v>100.95</v>
      </c>
      <c r="M195" t="n">
        <v>82.69</v>
      </c>
      <c r="N195" t="n">
        <v>88.40000000000001</v>
      </c>
      <c r="O195" t="n">
        <v>1689.62</v>
      </c>
      <c r="P195" t="n">
        <v>0</v>
      </c>
      <c r="Q195" t="n">
        <v>88.40000000000001</v>
      </c>
      <c r="R195" t="n">
        <v>88.40000000000001</v>
      </c>
      <c r="S195" t="inlineStr"/>
      <c r="T195" t="inlineStr"/>
      <c r="U195" t="inlineStr"/>
      <c r="V195" t="inlineStr"/>
      <c r="W195" t="inlineStr"/>
      <c r="X195" t="inlineStr">
        <is>
          <t>⏳ Mới mua (T+0)</t>
        </is>
      </c>
      <c r="Y195">
        <f>IF(ISNUMBER(S195), ((S195-H195)/H195)-0.004, "")</f>
        <v/>
      </c>
      <c r="Z195">
        <f>IF(ISNUMBER(T195), ((T195-H195)/H195)-0.004, "")</f>
        <v/>
      </c>
      <c r="AA195">
        <f>IF(ISNUMBER(W195), ((W195-H195)/H195)-0.004, IF(P195&gt;0, ((N195-H195)/H195)-0.004, 0))</f>
        <v/>
      </c>
      <c r="AB195">
        <f>IF(AND(ISNUMBER(I195), I195&gt;0, ISNUMBER(O195), O195&gt;0), AA195-((O195-I195)/I195), AA195)</f>
        <v/>
      </c>
      <c r="AC195">
        <f>IF(ISNUMBER(Q195), (Q195-H195)/H195, 0)</f>
        <v/>
      </c>
      <c r="AD195">
        <f>IF(ISNUMBER(R195), (R195-H195)/H195, 0)</f>
        <v/>
      </c>
      <c r="AE195">
        <f>IF(ISNUMBER(Y195), IF(Y195&gt;0, "THẮNG", "THUA"), "CHỜ T+3")</f>
        <v/>
      </c>
      <c r="AF195">
        <f>IF(AND(P195=0, N195=H195, NOT(ISNUMBER(W195))), "ĐANG CHỜ", IF(AA195&gt;0, "THẮNG", "THUA"))</f>
        <v/>
      </c>
      <c r="AG195" t="inlineStr">
        <is>
          <t>https://quickchart.io/chart/render/zf-cc41ab8e-cdbf-4183-a91f-5dc51086a3fe</t>
        </is>
      </c>
      <c r="AH195">
        <f>IF(AG195&lt;&gt;"", IMAGE(AG195, 1), "Chưa có ảnh")</f>
        <v/>
      </c>
    </row>
    <row r="196" ht="95" customHeight="1">
      <c r="A196" t="inlineStr">
        <is>
          <t>2026-10-20</t>
        </is>
      </c>
      <c r="B196" t="inlineStr">
        <is>
          <t>ALGO_22</t>
        </is>
      </c>
      <c r="C196" t="inlineStr">
        <is>
          <t>🛡️ BỘ 22: LÁ CHẮN PHÂN KỲ NGƯỢC BÃO VN-INDEX (ANTI-INDEX SHIELD)</t>
        </is>
      </c>
      <c r="D196" t="inlineStr">
        <is>
          <t>#3</t>
        </is>
      </c>
      <c r="E196" t="inlineStr">
        <is>
          <t>ANV</t>
        </is>
      </c>
      <c r="F196" t="inlineStr">
        <is>
          <t>HOSE</t>
        </is>
      </c>
      <c r="G196" t="inlineStr">
        <is>
          <t>Thủy sản &amp; Xuất khẩu</t>
        </is>
      </c>
      <c r="H196" t="n">
        <v>19.35</v>
      </c>
      <c r="I196" t="n">
        <v>1689.62</v>
      </c>
      <c r="J196" t="n">
        <v>85.37</v>
      </c>
      <c r="K196" t="n">
        <v>1.16</v>
      </c>
      <c r="L196" t="n">
        <v>22.12</v>
      </c>
      <c r="M196" t="n">
        <v>18.09</v>
      </c>
      <c r="N196" t="n">
        <v>19.35</v>
      </c>
      <c r="O196" t="n">
        <v>1689.62</v>
      </c>
      <c r="P196" t="n">
        <v>0</v>
      </c>
      <c r="Q196" t="n">
        <v>19.35</v>
      </c>
      <c r="R196" t="n">
        <v>19.35</v>
      </c>
      <c r="S196" t="inlineStr"/>
      <c r="T196" t="inlineStr"/>
      <c r="U196" t="inlineStr"/>
      <c r="V196" t="inlineStr"/>
      <c r="W196" t="inlineStr"/>
      <c r="X196" t="inlineStr">
        <is>
          <t>⏳ Mới mua (T+0)</t>
        </is>
      </c>
      <c r="Y196">
        <f>IF(ISNUMBER(S196), ((S196-H196)/H196)-0.004, "")</f>
        <v/>
      </c>
      <c r="Z196">
        <f>IF(ISNUMBER(T196), ((T196-H196)/H196)-0.004, "")</f>
        <v/>
      </c>
      <c r="AA196">
        <f>IF(ISNUMBER(W196), ((W196-H196)/H196)-0.004, IF(P196&gt;0, ((N196-H196)/H196)-0.004, 0))</f>
        <v/>
      </c>
      <c r="AB196">
        <f>IF(AND(ISNUMBER(I196), I196&gt;0, ISNUMBER(O196), O196&gt;0), AA196-((O196-I196)/I196), AA196)</f>
        <v/>
      </c>
      <c r="AC196">
        <f>IF(ISNUMBER(Q196), (Q196-H196)/H196, 0)</f>
        <v/>
      </c>
      <c r="AD196">
        <f>IF(ISNUMBER(R196), (R196-H196)/H196, 0)</f>
        <v/>
      </c>
      <c r="AE196">
        <f>IF(ISNUMBER(Y196), IF(Y196&gt;0, "THẮNG", "THUA"), "CHỜ T+3")</f>
        <v/>
      </c>
      <c r="AF196">
        <f>IF(AND(P196=0, N196=H196, NOT(ISNUMBER(W196))), "ĐANG CHỜ", IF(AA196&gt;0, "THẮNG", "THUA"))</f>
        <v/>
      </c>
      <c r="AG196" t="inlineStr">
        <is>
          <t>https://quickchart.io/chart/render/zf-82cba1f5-ed9d-4122-8e3f-f265a6898697</t>
        </is>
      </c>
      <c r="AH196">
        <f>IF(AG196&lt;&gt;"", IMAGE(AG196, 1), "Chưa có ảnh")</f>
        <v/>
      </c>
    </row>
    <row r="197" ht="95" customHeight="1">
      <c r="A197" t="inlineStr">
        <is>
          <t>2026-10-20</t>
        </is>
      </c>
      <c r="B197" t="inlineStr">
        <is>
          <t>ALGO_22</t>
        </is>
      </c>
      <c r="C197" t="inlineStr">
        <is>
          <t>🛡️ BỘ 22: LÁ CHẮN PHÂN KỲ NGƯỢC BÃO VN-INDEX (ANTI-INDEX SHIELD)</t>
        </is>
      </c>
      <c r="D197" t="inlineStr">
        <is>
          <t>#4</t>
        </is>
      </c>
      <c r="E197" t="inlineStr">
        <is>
          <t>NT2</t>
        </is>
      </c>
      <c r="F197" t="inlineStr">
        <is>
          <t>HOSE</t>
        </is>
      </c>
      <c r="G197" t="inlineStr">
        <is>
          <t>Dầu khí &amp; Năng lượng</t>
        </is>
      </c>
      <c r="H197" t="n">
        <v>24.2</v>
      </c>
      <c r="I197" t="n">
        <v>1689.62</v>
      </c>
      <c r="J197" t="n">
        <v>80.05</v>
      </c>
      <c r="K197" t="n">
        <v>3.02</v>
      </c>
      <c r="L197" t="n">
        <v>26.37</v>
      </c>
      <c r="M197" t="n">
        <v>23.21</v>
      </c>
      <c r="N197" t="n">
        <v>24.2</v>
      </c>
      <c r="O197" t="n">
        <v>1689.62</v>
      </c>
      <c r="P197" t="n">
        <v>0</v>
      </c>
      <c r="Q197" t="n">
        <v>24.2</v>
      </c>
      <c r="R197" t="n">
        <v>24.2</v>
      </c>
      <c r="S197" t="inlineStr"/>
      <c r="T197" t="inlineStr"/>
      <c r="U197" t="inlineStr"/>
      <c r="V197" t="inlineStr"/>
      <c r="W197" t="inlineStr"/>
      <c r="X197" t="inlineStr">
        <is>
          <t>⏳ Mới mua (T+0)</t>
        </is>
      </c>
      <c r="Y197">
        <f>IF(ISNUMBER(S197), ((S197-H197)/H197)-0.004, "")</f>
        <v/>
      </c>
      <c r="Z197">
        <f>IF(ISNUMBER(T197), ((T197-H197)/H197)-0.004, "")</f>
        <v/>
      </c>
      <c r="AA197">
        <f>IF(ISNUMBER(W197), ((W197-H197)/H197)-0.004, IF(P197&gt;0, ((N197-H197)/H197)-0.004, 0))</f>
        <v/>
      </c>
      <c r="AB197">
        <f>IF(AND(ISNUMBER(I197), I197&gt;0, ISNUMBER(O197), O197&gt;0), AA197-((O197-I197)/I197), AA197)</f>
        <v/>
      </c>
      <c r="AC197">
        <f>IF(ISNUMBER(Q197), (Q197-H197)/H197, 0)</f>
        <v/>
      </c>
      <c r="AD197">
        <f>IF(ISNUMBER(R197), (R197-H197)/H197, 0)</f>
        <v/>
      </c>
      <c r="AE197">
        <f>IF(ISNUMBER(Y197), IF(Y197&gt;0, "THẮNG", "THUA"), "CHỜ T+3")</f>
        <v/>
      </c>
      <c r="AF197">
        <f>IF(AND(P197=0, N197=H197, NOT(ISNUMBER(W197))), "ĐANG CHỜ", IF(AA197&gt;0, "THẮNG", "THUA"))</f>
        <v/>
      </c>
      <c r="AG197" t="inlineStr">
        <is>
          <t>https://quickchart.io/chart/render/zf-279b5f95-6f7a-4493-9b24-dd85c7a022a9</t>
        </is>
      </c>
      <c r="AH197">
        <f>IF(AG197&lt;&gt;"", IMAGE(AG197, 1), "Chưa có ảnh")</f>
        <v/>
      </c>
    </row>
    <row r="198" ht="95" customHeight="1">
      <c r="A198" t="inlineStr">
        <is>
          <t>2026-10-20</t>
        </is>
      </c>
      <c r="B198" t="inlineStr">
        <is>
          <t>ALGO_22</t>
        </is>
      </c>
      <c r="C198" t="inlineStr">
        <is>
          <t>🛡️ BỘ 22: LÁ CHẮN PHÂN KỲ NGƯỢC BÃO VN-INDEX (ANTI-INDEX SHIELD)</t>
        </is>
      </c>
      <c r="D198" t="inlineStr">
        <is>
          <t>#5</t>
        </is>
      </c>
      <c r="E198" t="inlineStr">
        <is>
          <t>DDV</t>
        </is>
      </c>
      <c r="F198" t="inlineStr">
        <is>
          <t>UPCOM</t>
        </is>
      </c>
      <c r="G198" t="inlineStr">
        <is>
          <t>Hóa chất &amp; Phân bón</t>
        </is>
      </c>
      <c r="H198" t="n">
        <v>17.9</v>
      </c>
      <c r="I198" t="n">
        <v>1689.62</v>
      </c>
      <c r="J198" t="n">
        <v>75.27</v>
      </c>
      <c r="K198" t="n">
        <v>3.38</v>
      </c>
      <c r="L198" t="n">
        <v>20.4</v>
      </c>
      <c r="M198" t="n">
        <v>16.77</v>
      </c>
      <c r="N198" t="n">
        <v>17.9</v>
      </c>
      <c r="O198" t="n">
        <v>1689.62</v>
      </c>
      <c r="P198" t="n">
        <v>0</v>
      </c>
      <c r="Q198" t="n">
        <v>17.9</v>
      </c>
      <c r="R198" t="n">
        <v>17.9</v>
      </c>
      <c r="S198" t="inlineStr"/>
      <c r="T198" t="inlineStr"/>
      <c r="U198" t="inlineStr"/>
      <c r="V198" t="inlineStr"/>
      <c r="W198" t="inlineStr"/>
      <c r="X198" t="inlineStr">
        <is>
          <t>⏳ Mới mua (T+0)</t>
        </is>
      </c>
      <c r="Y198">
        <f>IF(ISNUMBER(S198), ((S198-H198)/H198)-0.004, "")</f>
        <v/>
      </c>
      <c r="Z198">
        <f>IF(ISNUMBER(T198), ((T198-H198)/H198)-0.004, "")</f>
        <v/>
      </c>
      <c r="AA198">
        <f>IF(ISNUMBER(W198), ((W198-H198)/H198)-0.004, IF(P198&gt;0, ((N198-H198)/H198)-0.004, 0))</f>
        <v/>
      </c>
      <c r="AB198">
        <f>IF(AND(ISNUMBER(I198), I198&gt;0, ISNUMBER(O198), O198&gt;0), AA198-((O198-I198)/I198), AA198)</f>
        <v/>
      </c>
      <c r="AC198">
        <f>IF(ISNUMBER(Q198), (Q198-H198)/H198, 0)</f>
        <v/>
      </c>
      <c r="AD198">
        <f>IF(ISNUMBER(R198), (R198-H198)/H198, 0)</f>
        <v/>
      </c>
      <c r="AE198">
        <f>IF(ISNUMBER(Y198), IF(Y198&gt;0, "THẮNG", "THUA"), "CHỜ T+3")</f>
        <v/>
      </c>
      <c r="AF198">
        <f>IF(AND(P198=0, N198=H198, NOT(ISNUMBER(W198))), "ĐANG CHỜ", IF(AA198&gt;0, "THẮNG", "THUA"))</f>
        <v/>
      </c>
      <c r="AG198" t="inlineStr">
        <is>
          <t>https://quickchart.io/chart/render/zf-a12ef9e6-1847-4868-a721-328cc61a99a3</t>
        </is>
      </c>
      <c r="AH198">
        <f>IF(AG198&lt;&gt;"", IMAGE(AG198, 1), "Chưa có ảnh")</f>
        <v/>
      </c>
    </row>
    <row r="199" ht="95" customHeight="1">
      <c r="A199" t="inlineStr">
        <is>
          <t>2026-10-20</t>
        </is>
      </c>
      <c r="B199" t="inlineStr">
        <is>
          <t>ALGO_23</t>
        </is>
      </c>
      <c r="C199" t="inlineStr">
        <is>
          <t>🏦 BỘ 23: BỨT PHÁ GIÁ VỐN TỔ CHỨC VWMA (VWMA BREAKOUT)</t>
        </is>
      </c>
      <c r="D199" t="inlineStr">
        <is>
          <t>#1</t>
        </is>
      </c>
      <c r="E199" t="inlineStr">
        <is>
          <t>LAS</t>
        </is>
      </c>
      <c r="F199" t="inlineStr">
        <is>
          <t>HNX</t>
        </is>
      </c>
      <c r="G199" t="inlineStr">
        <is>
          <t>Hóa chất &amp; Phân bón</t>
        </is>
      </c>
      <c r="H199" t="n">
        <v>12.1</v>
      </c>
      <c r="I199" t="n">
        <v>1689.62</v>
      </c>
      <c r="J199" t="n">
        <v>90.47</v>
      </c>
      <c r="K199" t="n">
        <v>6.03</v>
      </c>
      <c r="L199" t="n">
        <v>13.83</v>
      </c>
      <c r="M199" t="n">
        <v>11.31</v>
      </c>
      <c r="N199" t="n">
        <v>12.1</v>
      </c>
      <c r="O199" t="n">
        <v>1689.62</v>
      </c>
      <c r="P199" t="n">
        <v>0</v>
      </c>
      <c r="Q199" t="n">
        <v>12.1</v>
      </c>
      <c r="R199" t="n">
        <v>12.1</v>
      </c>
      <c r="S199" t="inlineStr"/>
      <c r="T199" t="inlineStr"/>
      <c r="U199" t="inlineStr"/>
      <c r="V199" t="inlineStr"/>
      <c r="W199" t="inlineStr"/>
      <c r="X199" t="inlineStr">
        <is>
          <t>⏳ Mới mua (T+0)</t>
        </is>
      </c>
      <c r="Y199">
        <f>IF(ISNUMBER(S199), ((S199-H199)/H199)-0.004, "")</f>
        <v/>
      </c>
      <c r="Z199">
        <f>IF(ISNUMBER(T199), ((T199-H199)/H199)-0.004, "")</f>
        <v/>
      </c>
      <c r="AA199">
        <f>IF(ISNUMBER(W199), ((W199-H199)/H199)-0.004, IF(P199&gt;0, ((N199-H199)/H199)-0.004, 0))</f>
        <v/>
      </c>
      <c r="AB199">
        <f>IF(AND(ISNUMBER(I199), I199&gt;0, ISNUMBER(O199), O199&gt;0), AA199-((O199-I199)/I199), AA199)</f>
        <v/>
      </c>
      <c r="AC199">
        <f>IF(ISNUMBER(Q199), (Q199-H199)/H199, 0)</f>
        <v/>
      </c>
      <c r="AD199">
        <f>IF(ISNUMBER(R199), (R199-H199)/H199, 0)</f>
        <v/>
      </c>
      <c r="AE199">
        <f>IF(ISNUMBER(Y199), IF(Y199&gt;0, "THẮNG", "THUA"), "CHỜ T+3")</f>
        <v/>
      </c>
      <c r="AF199">
        <f>IF(AND(P199=0, N199=H199, NOT(ISNUMBER(W199))), "ĐANG CHỜ", IF(AA199&gt;0, "THẮNG", "THUA"))</f>
        <v/>
      </c>
      <c r="AG199" t="inlineStr">
        <is>
          <t>https://quickchart.io/chart/render/zf-24dbbe6b-03c6-40a1-892b-761bf29ff956</t>
        </is>
      </c>
      <c r="AH199">
        <f>IF(AG199&lt;&gt;"", IMAGE(AG199, 1), "Chưa có ảnh")</f>
        <v/>
      </c>
    </row>
    <row r="200" ht="95" customHeight="1">
      <c r="A200" t="inlineStr">
        <is>
          <t>2026-10-20</t>
        </is>
      </c>
      <c r="B200" t="inlineStr">
        <is>
          <t>ALGO_23</t>
        </is>
      </c>
      <c r="C200" t="inlineStr">
        <is>
          <t>🏦 BỘ 23: BỨT PHÁ GIÁ VỐN TỔ CHỨC VWMA (VWMA BREAKOUT)</t>
        </is>
      </c>
      <c r="D200" t="inlineStr">
        <is>
          <t>#2</t>
        </is>
      </c>
      <c r="E200" t="inlineStr">
        <is>
          <t>DHA</t>
        </is>
      </c>
      <c r="F200" t="inlineStr">
        <is>
          <t>HOSE</t>
        </is>
      </c>
      <c r="G200" t="inlineStr">
        <is>
          <t>Thép &amp; VLXD</t>
        </is>
      </c>
      <c r="H200" t="n">
        <v>56.6</v>
      </c>
      <c r="I200" t="n">
        <v>1689.62</v>
      </c>
      <c r="J200" t="n">
        <v>74.38</v>
      </c>
      <c r="K200" t="n">
        <v>5.17</v>
      </c>
      <c r="L200" t="n">
        <v>63.41</v>
      </c>
      <c r="M200" t="n">
        <v>53.5</v>
      </c>
      <c r="N200" t="n">
        <v>56.6</v>
      </c>
      <c r="O200" t="n">
        <v>1689.62</v>
      </c>
      <c r="P200" t="n">
        <v>0</v>
      </c>
      <c r="Q200" t="n">
        <v>56.6</v>
      </c>
      <c r="R200" t="n">
        <v>56.6</v>
      </c>
      <c r="S200" t="inlineStr"/>
      <c r="T200" t="inlineStr"/>
      <c r="U200" t="inlineStr"/>
      <c r="V200" t="inlineStr"/>
      <c r="W200" t="inlineStr"/>
      <c r="X200" t="inlineStr">
        <is>
          <t>⏳ Mới mua (T+0)</t>
        </is>
      </c>
      <c r="Y200">
        <f>IF(ISNUMBER(S200), ((S200-H200)/H200)-0.004, "")</f>
        <v/>
      </c>
      <c r="Z200">
        <f>IF(ISNUMBER(T200), ((T200-H200)/H200)-0.004, "")</f>
        <v/>
      </c>
      <c r="AA200">
        <f>IF(ISNUMBER(W200), ((W200-H200)/H200)-0.004, IF(P200&gt;0, ((N200-H200)/H200)-0.004, 0))</f>
        <v/>
      </c>
      <c r="AB200">
        <f>IF(AND(ISNUMBER(I200), I200&gt;0, ISNUMBER(O200), O200&gt;0), AA200-((O200-I200)/I200), AA200)</f>
        <v/>
      </c>
      <c r="AC200">
        <f>IF(ISNUMBER(Q200), (Q200-H200)/H200, 0)</f>
        <v/>
      </c>
      <c r="AD200">
        <f>IF(ISNUMBER(R200), (R200-H200)/H200, 0)</f>
        <v/>
      </c>
      <c r="AE200">
        <f>IF(ISNUMBER(Y200), IF(Y200&gt;0, "THẮNG", "THUA"), "CHỜ T+3")</f>
        <v/>
      </c>
      <c r="AF200">
        <f>IF(AND(P200=0, N200=H200, NOT(ISNUMBER(W200))), "ĐANG CHỜ", IF(AA200&gt;0, "THẮNG", "THUA"))</f>
        <v/>
      </c>
      <c r="AG200" t="inlineStr">
        <is>
          <t>https://quickchart.io/chart/render/zf-c8d4d75d-7721-4d97-ad04-a4a509f191a2</t>
        </is>
      </c>
      <c r="AH200">
        <f>IF(AG200&lt;&gt;"", IMAGE(AG200, 1), "Chưa có ảnh")</f>
        <v/>
      </c>
    </row>
    <row r="201" ht="95" customHeight="1">
      <c r="A201" t="inlineStr">
        <is>
          <t>2026-10-20</t>
        </is>
      </c>
      <c r="B201" t="inlineStr">
        <is>
          <t>ALGO_23</t>
        </is>
      </c>
      <c r="C201" t="inlineStr">
        <is>
          <t>🏦 BỘ 23: BỨT PHÁ GIÁ VỐN TỔ CHỨC VWMA (VWMA BREAKOUT)</t>
        </is>
      </c>
      <c r="D201" t="inlineStr">
        <is>
          <t>#3</t>
        </is>
      </c>
      <c r="E201" t="inlineStr">
        <is>
          <t>DBC</t>
        </is>
      </c>
      <c r="F201" t="inlineStr">
        <is>
          <t>HOSE</t>
        </is>
      </c>
      <c r="G201" t="inlineStr">
        <is>
          <t>Hóa chất &amp; Chế biến</t>
        </is>
      </c>
      <c r="H201" t="n">
        <v>15.95</v>
      </c>
      <c r="I201" t="n">
        <v>1689.62</v>
      </c>
      <c r="J201" t="n">
        <v>42.08</v>
      </c>
      <c r="K201" t="n">
        <v>1.99</v>
      </c>
      <c r="L201" t="n">
        <v>17.44</v>
      </c>
      <c r="M201" t="n">
        <v>15.27</v>
      </c>
      <c r="N201" t="n">
        <v>15.95</v>
      </c>
      <c r="O201" t="n">
        <v>1689.62</v>
      </c>
      <c r="P201" t="n">
        <v>0</v>
      </c>
      <c r="Q201" t="n">
        <v>15.95</v>
      </c>
      <c r="R201" t="n">
        <v>15.95</v>
      </c>
      <c r="S201" t="inlineStr"/>
      <c r="T201" t="inlineStr"/>
      <c r="U201" t="inlineStr"/>
      <c r="V201" t="inlineStr"/>
      <c r="W201" t="inlineStr"/>
      <c r="X201" t="inlineStr">
        <is>
          <t>⏳ Mới mua (T+0)</t>
        </is>
      </c>
      <c r="Y201">
        <f>IF(ISNUMBER(S201), ((S201-H201)/H201)-0.004, "")</f>
        <v/>
      </c>
      <c r="Z201">
        <f>IF(ISNUMBER(T201), ((T201-H201)/H201)-0.004, "")</f>
        <v/>
      </c>
      <c r="AA201">
        <f>IF(ISNUMBER(W201), ((W201-H201)/H201)-0.004, IF(P201&gt;0, ((N201-H201)/H201)-0.004, 0))</f>
        <v/>
      </c>
      <c r="AB201">
        <f>IF(AND(ISNUMBER(I201), I201&gt;0, ISNUMBER(O201), O201&gt;0), AA201-((O201-I201)/I201), AA201)</f>
        <v/>
      </c>
      <c r="AC201">
        <f>IF(ISNUMBER(Q201), (Q201-H201)/H201, 0)</f>
        <v/>
      </c>
      <c r="AD201">
        <f>IF(ISNUMBER(R201), (R201-H201)/H201, 0)</f>
        <v/>
      </c>
      <c r="AE201">
        <f>IF(ISNUMBER(Y201), IF(Y201&gt;0, "THẮNG", "THUA"), "CHỜ T+3")</f>
        <v/>
      </c>
      <c r="AF201">
        <f>IF(AND(P201=0, N201=H201, NOT(ISNUMBER(W201))), "ĐANG CHỜ", IF(AA201&gt;0, "THẮNG", "THUA"))</f>
        <v/>
      </c>
      <c r="AG201" t="inlineStr">
        <is>
          <t>https://quickchart.io/chart/render/zf-b709519c-7202-48fb-825a-5725633a88df</t>
        </is>
      </c>
      <c r="AH201">
        <f>IF(AG201&lt;&gt;"", IMAGE(AG201, 1), "Chưa có ảnh")</f>
        <v/>
      </c>
    </row>
    <row r="202" ht="95" customHeight="1">
      <c r="A202" t="inlineStr">
        <is>
          <t>2026-10-20</t>
        </is>
      </c>
      <c r="B202" t="inlineStr">
        <is>
          <t>ALGO_23</t>
        </is>
      </c>
      <c r="C202" t="inlineStr">
        <is>
          <t>🏦 BỘ 23: BỨT PHÁ GIÁ VỐN TỔ CHỨC VWMA (VWMA BREAKOUT)</t>
        </is>
      </c>
      <c r="D202" t="inlineStr">
        <is>
          <t>#4</t>
        </is>
      </c>
      <c r="E202" t="inlineStr">
        <is>
          <t>TLG</t>
        </is>
      </c>
      <c r="F202" t="inlineStr">
        <is>
          <t>HOSE</t>
        </is>
      </c>
      <c r="G202" t="inlineStr">
        <is>
          <t>Hàng tiêu dùng</t>
        </is>
      </c>
      <c r="H202" t="n">
        <v>57</v>
      </c>
      <c r="I202" t="n">
        <v>1689.62</v>
      </c>
      <c r="J202" t="n">
        <v>34.08</v>
      </c>
      <c r="K202" t="n">
        <v>1.62</v>
      </c>
      <c r="L202" t="n">
        <v>62.14</v>
      </c>
      <c r="M202" t="n">
        <v>54.67</v>
      </c>
      <c r="N202" t="n">
        <v>57</v>
      </c>
      <c r="O202" t="n">
        <v>1689.62</v>
      </c>
      <c r="P202" t="n">
        <v>0</v>
      </c>
      <c r="Q202" t="n">
        <v>57</v>
      </c>
      <c r="R202" t="n">
        <v>57</v>
      </c>
      <c r="S202" t="inlineStr"/>
      <c r="T202" t="inlineStr"/>
      <c r="U202" t="inlineStr"/>
      <c r="V202" t="inlineStr"/>
      <c r="W202" t="inlineStr"/>
      <c r="X202" t="inlineStr">
        <is>
          <t>⏳ Mới mua (T+0)</t>
        </is>
      </c>
      <c r="Y202">
        <f>IF(ISNUMBER(S202), ((S202-H202)/H202)-0.004, "")</f>
        <v/>
      </c>
      <c r="Z202">
        <f>IF(ISNUMBER(T202), ((T202-H202)/H202)-0.004, "")</f>
        <v/>
      </c>
      <c r="AA202">
        <f>IF(ISNUMBER(W202), ((W202-H202)/H202)-0.004, IF(P202&gt;0, ((N202-H202)/H202)-0.004, 0))</f>
        <v/>
      </c>
      <c r="AB202">
        <f>IF(AND(ISNUMBER(I202), I202&gt;0, ISNUMBER(O202), O202&gt;0), AA202-((O202-I202)/I202), AA202)</f>
        <v/>
      </c>
      <c r="AC202">
        <f>IF(ISNUMBER(Q202), (Q202-H202)/H202, 0)</f>
        <v/>
      </c>
      <c r="AD202">
        <f>IF(ISNUMBER(R202), (R202-H202)/H202, 0)</f>
        <v/>
      </c>
      <c r="AE202">
        <f>IF(ISNUMBER(Y202), IF(Y202&gt;0, "THẮNG", "THUA"), "CHỜ T+3")</f>
        <v/>
      </c>
      <c r="AF202">
        <f>IF(AND(P202=0, N202=H202, NOT(ISNUMBER(W202))), "ĐANG CHỜ", IF(AA202&gt;0, "THẮNG", "THUA"))</f>
        <v/>
      </c>
      <c r="AG202" t="inlineStr">
        <is>
          <t>https://quickchart.io/chart/render/zf-b8617cce-832a-418e-9a45-6c25157eae6a</t>
        </is>
      </c>
      <c r="AH202">
        <f>IF(AG202&lt;&gt;"", IMAGE(AG202, 1), "Chưa có ảnh")</f>
        <v/>
      </c>
    </row>
    <row r="203" ht="95" customHeight="1">
      <c r="A203" t="inlineStr">
        <is>
          <t>2026-10-20</t>
        </is>
      </c>
      <c r="B203" t="inlineStr">
        <is>
          <t>ALGO_24</t>
        </is>
      </c>
      <c r="C203" t="inlineStr">
        <is>
          <t>💥 BỘ 24: BÙNG NỔ BIÊN ĐỘ BIẾN ĐỘNG ATR (ATR EXPANSION)</t>
        </is>
      </c>
      <c r="D203" t="inlineStr">
        <is>
          <t>#1</t>
        </is>
      </c>
      <c r="E203" t="inlineStr">
        <is>
          <t>CTD</t>
        </is>
      </c>
      <c r="F203" t="inlineStr">
        <is>
          <t>HOSE</t>
        </is>
      </c>
      <c r="G203" t="inlineStr">
        <is>
          <t>Đầu tư công &amp; Xây dựng</t>
        </is>
      </c>
      <c r="H203" t="n">
        <v>65.2</v>
      </c>
      <c r="I203" t="n">
        <v>1689.62</v>
      </c>
      <c r="J203" t="n">
        <v>62.28</v>
      </c>
      <c r="K203" t="n">
        <v>5.02</v>
      </c>
      <c r="L203" t="n">
        <v>71.53</v>
      </c>
      <c r="M203" t="n">
        <v>62.32</v>
      </c>
      <c r="N203" t="n">
        <v>65.2</v>
      </c>
      <c r="O203" t="n">
        <v>1689.62</v>
      </c>
      <c r="P203" t="n">
        <v>0</v>
      </c>
      <c r="Q203" t="n">
        <v>65.2</v>
      </c>
      <c r="R203" t="n">
        <v>65.2</v>
      </c>
      <c r="S203" t="inlineStr"/>
      <c r="T203" t="inlineStr"/>
      <c r="U203" t="inlineStr"/>
      <c r="V203" t="inlineStr"/>
      <c r="W203" t="inlineStr"/>
      <c r="X203" t="inlineStr">
        <is>
          <t>⏳ Mới mua (T+0)</t>
        </is>
      </c>
      <c r="Y203">
        <f>IF(ISNUMBER(S203), ((S203-H203)/H203)-0.004, "")</f>
        <v/>
      </c>
      <c r="Z203">
        <f>IF(ISNUMBER(T203), ((T203-H203)/H203)-0.004, "")</f>
        <v/>
      </c>
      <c r="AA203">
        <f>IF(ISNUMBER(W203), ((W203-H203)/H203)-0.004, IF(P203&gt;0, ((N203-H203)/H203)-0.004, 0))</f>
        <v/>
      </c>
      <c r="AB203">
        <f>IF(AND(ISNUMBER(I203), I203&gt;0, ISNUMBER(O203), O203&gt;0), AA203-((O203-I203)/I203), AA203)</f>
        <v/>
      </c>
      <c r="AC203">
        <f>IF(ISNUMBER(Q203), (Q203-H203)/H203, 0)</f>
        <v/>
      </c>
      <c r="AD203">
        <f>IF(ISNUMBER(R203), (R203-H203)/H203, 0)</f>
        <v/>
      </c>
      <c r="AE203">
        <f>IF(ISNUMBER(Y203), IF(Y203&gt;0, "THẮNG", "THUA"), "CHỜ T+3")</f>
        <v/>
      </c>
      <c r="AF203">
        <f>IF(AND(P203=0, N203=H203, NOT(ISNUMBER(W203))), "ĐANG CHỜ", IF(AA203&gt;0, "THẮNG", "THUA"))</f>
        <v/>
      </c>
      <c r="AG203" t="inlineStr">
        <is>
          <t>https://quickchart.io/chart/render/zf-9d6b82f1-adac-4c7d-bf6e-0bc37d80d9e6</t>
        </is>
      </c>
      <c r="AH203">
        <f>IF(AG203&lt;&gt;"", IMAGE(AG203, 1), "Chưa có ảnh")</f>
        <v/>
      </c>
    </row>
    <row r="204" ht="95" customHeight="1">
      <c r="A204" t="inlineStr">
        <is>
          <t>2026-10-20</t>
        </is>
      </c>
      <c r="B204" t="inlineStr">
        <is>
          <t>ALGO_24</t>
        </is>
      </c>
      <c r="C204" t="inlineStr">
        <is>
          <t>💥 BỘ 24: BÙNG NỔ BIÊN ĐỘ BIẾN ĐỘNG ATR (ATR EXPANSION)</t>
        </is>
      </c>
      <c r="D204" t="inlineStr">
        <is>
          <t>#2</t>
        </is>
      </c>
      <c r="E204" t="inlineStr">
        <is>
          <t>NT2</t>
        </is>
      </c>
      <c r="F204" t="inlineStr">
        <is>
          <t>HOSE</t>
        </is>
      </c>
      <c r="G204" t="inlineStr">
        <is>
          <t>Dầu khí &amp; Năng lượng</t>
        </is>
      </c>
      <c r="H204" t="n">
        <v>24.2</v>
      </c>
      <c r="I204" t="n">
        <v>1689.62</v>
      </c>
      <c r="J204" t="n">
        <v>51.43</v>
      </c>
      <c r="K204" t="n">
        <v>3.02</v>
      </c>
      <c r="L204" t="n">
        <v>26.37</v>
      </c>
      <c r="M204" t="n">
        <v>23.21</v>
      </c>
      <c r="N204" t="n">
        <v>24.2</v>
      </c>
      <c r="O204" t="n">
        <v>1689.62</v>
      </c>
      <c r="P204" t="n">
        <v>0</v>
      </c>
      <c r="Q204" t="n">
        <v>24.2</v>
      </c>
      <c r="R204" t="n">
        <v>24.2</v>
      </c>
      <c r="S204" t="inlineStr"/>
      <c r="T204" t="inlineStr"/>
      <c r="U204" t="inlineStr"/>
      <c r="V204" t="inlineStr"/>
      <c r="W204" t="inlineStr"/>
      <c r="X204" t="inlineStr">
        <is>
          <t>⏳ Mới mua (T+0)</t>
        </is>
      </c>
      <c r="Y204">
        <f>IF(ISNUMBER(S204), ((S204-H204)/H204)-0.004, "")</f>
        <v/>
      </c>
      <c r="Z204">
        <f>IF(ISNUMBER(T204), ((T204-H204)/H204)-0.004, "")</f>
        <v/>
      </c>
      <c r="AA204">
        <f>IF(ISNUMBER(W204), ((W204-H204)/H204)-0.004, IF(P204&gt;0, ((N204-H204)/H204)-0.004, 0))</f>
        <v/>
      </c>
      <c r="AB204">
        <f>IF(AND(ISNUMBER(I204), I204&gt;0, ISNUMBER(O204), O204&gt;0), AA204-((O204-I204)/I204), AA204)</f>
        <v/>
      </c>
      <c r="AC204">
        <f>IF(ISNUMBER(Q204), (Q204-H204)/H204, 0)</f>
        <v/>
      </c>
      <c r="AD204">
        <f>IF(ISNUMBER(R204), (R204-H204)/H204, 0)</f>
        <v/>
      </c>
      <c r="AE204">
        <f>IF(ISNUMBER(Y204), IF(Y204&gt;0, "THẮNG", "THUA"), "CHỜ T+3")</f>
        <v/>
      </c>
      <c r="AF204">
        <f>IF(AND(P204=0, N204=H204, NOT(ISNUMBER(W204))), "ĐANG CHỜ", IF(AA204&gt;0, "THẮNG", "THUA"))</f>
        <v/>
      </c>
      <c r="AG204" t="inlineStr">
        <is>
          <t>https://quickchart.io/chart/render/zf-279b5f95-6f7a-4493-9b24-dd85c7a022a9</t>
        </is>
      </c>
      <c r="AH204">
        <f>IF(AG204&lt;&gt;"", IMAGE(AG204, 1), "Chưa có ảnh")</f>
        <v/>
      </c>
    </row>
    <row r="205" ht="95" customHeight="1">
      <c r="A205" t="inlineStr">
        <is>
          <t>2026-10-20</t>
        </is>
      </c>
      <c r="B205" t="inlineStr">
        <is>
          <t>ALGO_24</t>
        </is>
      </c>
      <c r="C205" t="inlineStr">
        <is>
          <t>💥 BỘ 24: BÙNG NỔ BIÊN ĐỘ BIẾN ĐỘNG ATR (ATR EXPANSION)</t>
        </is>
      </c>
      <c r="D205" t="inlineStr">
        <is>
          <t>#3</t>
        </is>
      </c>
      <c r="E205" t="inlineStr">
        <is>
          <t>DDV</t>
        </is>
      </c>
      <c r="F205" t="inlineStr">
        <is>
          <t>UPCOM</t>
        </is>
      </c>
      <c r="G205" t="inlineStr">
        <is>
          <t>Hóa chất &amp; Phân bón</t>
        </is>
      </c>
      <c r="H205" t="n">
        <v>17.9</v>
      </c>
      <c r="I205" t="n">
        <v>1689.62</v>
      </c>
      <c r="J205" t="n">
        <v>50.09</v>
      </c>
      <c r="K205" t="n">
        <v>3.38</v>
      </c>
      <c r="L205" t="n">
        <v>20.4</v>
      </c>
      <c r="M205" t="n">
        <v>16.77</v>
      </c>
      <c r="N205" t="n">
        <v>17.9</v>
      </c>
      <c r="O205" t="n">
        <v>1689.62</v>
      </c>
      <c r="P205" t="n">
        <v>0</v>
      </c>
      <c r="Q205" t="n">
        <v>17.9</v>
      </c>
      <c r="R205" t="n">
        <v>17.9</v>
      </c>
      <c r="S205" t="inlineStr"/>
      <c r="T205" t="inlineStr"/>
      <c r="U205" t="inlineStr"/>
      <c r="V205" t="inlineStr"/>
      <c r="W205" t="inlineStr"/>
      <c r="X205" t="inlineStr">
        <is>
          <t>⏳ Mới mua (T+0)</t>
        </is>
      </c>
      <c r="Y205">
        <f>IF(ISNUMBER(S205), ((S205-H205)/H205)-0.004, "")</f>
        <v/>
      </c>
      <c r="Z205">
        <f>IF(ISNUMBER(T205), ((T205-H205)/H205)-0.004, "")</f>
        <v/>
      </c>
      <c r="AA205">
        <f>IF(ISNUMBER(W205), ((W205-H205)/H205)-0.004, IF(P205&gt;0, ((N205-H205)/H205)-0.004, 0))</f>
        <v/>
      </c>
      <c r="AB205">
        <f>IF(AND(ISNUMBER(I205), I205&gt;0, ISNUMBER(O205), O205&gt;0), AA205-((O205-I205)/I205), AA205)</f>
        <v/>
      </c>
      <c r="AC205">
        <f>IF(ISNUMBER(Q205), (Q205-H205)/H205, 0)</f>
        <v/>
      </c>
      <c r="AD205">
        <f>IF(ISNUMBER(R205), (R205-H205)/H205, 0)</f>
        <v/>
      </c>
      <c r="AE205">
        <f>IF(ISNUMBER(Y205), IF(Y205&gt;0, "THẮNG", "THUA"), "CHỜ T+3")</f>
        <v/>
      </c>
      <c r="AF205">
        <f>IF(AND(P205=0, N205=H205, NOT(ISNUMBER(W205))), "ĐANG CHỜ", IF(AA205&gt;0, "THẮNG", "THUA"))</f>
        <v/>
      </c>
      <c r="AG205" t="inlineStr">
        <is>
          <t>https://quickchart.io/chart/render/zf-a12ef9e6-1847-4868-a721-328cc61a99a3</t>
        </is>
      </c>
      <c r="AH205">
        <f>IF(AG205&lt;&gt;"", IMAGE(AG205, 1), "Chưa có ảnh")</f>
        <v/>
      </c>
    </row>
    <row r="206" ht="95" customHeight="1">
      <c r="A206" t="inlineStr">
        <is>
          <t>2026-10-20</t>
        </is>
      </c>
      <c r="B206" t="inlineStr">
        <is>
          <t>ALGO_24</t>
        </is>
      </c>
      <c r="C206" t="inlineStr">
        <is>
          <t>💥 BỘ 24: BÙNG NỔ BIÊN ĐỘ BIẾN ĐỘNG ATR (ATR EXPANSION)</t>
        </is>
      </c>
      <c r="D206" t="inlineStr">
        <is>
          <t>#4</t>
        </is>
      </c>
      <c r="E206" t="inlineStr">
        <is>
          <t>PAC</t>
        </is>
      </c>
      <c r="F206" t="inlineStr">
        <is>
          <t>HOSE</t>
        </is>
      </c>
      <c r="G206" t="inlineStr">
        <is>
          <t>Sản xuất Công nghiệp</t>
        </is>
      </c>
      <c r="H206" t="n">
        <v>15.35</v>
      </c>
      <c r="I206" t="n">
        <v>1689.62</v>
      </c>
      <c r="J206" t="n">
        <v>44.82</v>
      </c>
      <c r="K206" t="n">
        <v>2.88</v>
      </c>
      <c r="L206" t="n">
        <v>17.4</v>
      </c>
      <c r="M206" t="n">
        <v>14.42</v>
      </c>
      <c r="N206" t="n">
        <v>15.35</v>
      </c>
      <c r="O206" t="n">
        <v>1689.62</v>
      </c>
      <c r="P206" t="n">
        <v>0</v>
      </c>
      <c r="Q206" t="n">
        <v>15.35</v>
      </c>
      <c r="R206" t="n">
        <v>15.35</v>
      </c>
      <c r="S206" t="inlineStr"/>
      <c r="T206" t="inlineStr"/>
      <c r="U206" t="inlineStr"/>
      <c r="V206" t="inlineStr"/>
      <c r="W206" t="inlineStr"/>
      <c r="X206" t="inlineStr">
        <is>
          <t>⏳ Mới mua (T+0)</t>
        </is>
      </c>
      <c r="Y206">
        <f>IF(ISNUMBER(S206), ((S206-H206)/H206)-0.004, "")</f>
        <v/>
      </c>
      <c r="Z206">
        <f>IF(ISNUMBER(T206), ((T206-H206)/H206)-0.004, "")</f>
        <v/>
      </c>
      <c r="AA206">
        <f>IF(ISNUMBER(W206), ((W206-H206)/H206)-0.004, IF(P206&gt;0, ((N206-H206)/H206)-0.004, 0))</f>
        <v/>
      </c>
      <c r="AB206">
        <f>IF(AND(ISNUMBER(I206), I206&gt;0, ISNUMBER(O206), O206&gt;0), AA206-((O206-I206)/I206), AA206)</f>
        <v/>
      </c>
      <c r="AC206">
        <f>IF(ISNUMBER(Q206), (Q206-H206)/H206, 0)</f>
        <v/>
      </c>
      <c r="AD206">
        <f>IF(ISNUMBER(R206), (R206-H206)/H206, 0)</f>
        <v/>
      </c>
      <c r="AE206">
        <f>IF(ISNUMBER(Y206), IF(Y206&gt;0, "THẮNG", "THUA"), "CHỜ T+3")</f>
        <v/>
      </c>
      <c r="AF206">
        <f>IF(AND(P206=0, N206=H206, NOT(ISNUMBER(W206))), "ĐANG CHỜ", IF(AA206&gt;0, "THẮNG", "THUA"))</f>
        <v/>
      </c>
      <c r="AG206" t="inlineStr">
        <is>
          <t>https://quickchart.io/chart/render/zf-237b2cda-b8f8-4274-999e-fb23a32bfa79</t>
        </is>
      </c>
      <c r="AH206">
        <f>IF(AG206&lt;&gt;"", IMAGE(AG206, 1), "Chưa có ảnh")</f>
        <v/>
      </c>
    </row>
    <row r="207" ht="95" customHeight="1">
      <c r="A207" t="inlineStr">
        <is>
          <t>2026-10-20</t>
        </is>
      </c>
      <c r="B207" t="inlineStr">
        <is>
          <t>ALGO_26</t>
        </is>
      </c>
      <c r="C207" t="inlineStr">
        <is>
          <t>🔇 BỘ 26: CẠN KIỆT NGUỒN CUNG TRƯỚC GIỜ NỔ (VSA NO-SUPPLY TEST)</t>
        </is>
      </c>
      <c r="D207" t="inlineStr">
        <is>
          <t>#1</t>
        </is>
      </c>
      <c r="E207" t="inlineStr">
        <is>
          <t>MSB</t>
        </is>
      </c>
      <c r="F207" t="inlineStr">
        <is>
          <t>HOSE</t>
        </is>
      </c>
      <c r="G207" t="inlineStr">
        <is>
          <t>Ngân hàng</t>
        </is>
      </c>
      <c r="H207" t="n">
        <v>14.9</v>
      </c>
      <c r="I207" t="n">
        <v>1689.62</v>
      </c>
      <c r="J207" t="n">
        <v>51.48</v>
      </c>
      <c r="K207" t="n">
        <v>0.34</v>
      </c>
      <c r="L207" t="n">
        <v>16.24</v>
      </c>
      <c r="M207" t="n">
        <v>14.29</v>
      </c>
      <c r="N207" t="n">
        <v>14.9</v>
      </c>
      <c r="O207" t="n">
        <v>1689.62</v>
      </c>
      <c r="P207" t="n">
        <v>0</v>
      </c>
      <c r="Q207" t="n">
        <v>14.9</v>
      </c>
      <c r="R207" t="n">
        <v>14.9</v>
      </c>
      <c r="S207" t="inlineStr"/>
      <c r="T207" t="inlineStr"/>
      <c r="U207" t="inlineStr"/>
      <c r="V207" t="inlineStr"/>
      <c r="W207" t="inlineStr"/>
      <c r="X207" t="inlineStr">
        <is>
          <t>⏳ Mới mua (T+0)</t>
        </is>
      </c>
      <c r="Y207">
        <f>IF(ISNUMBER(S207), ((S207-H207)/H207)-0.004, "")</f>
        <v/>
      </c>
      <c r="Z207">
        <f>IF(ISNUMBER(T207), ((T207-H207)/H207)-0.004, "")</f>
        <v/>
      </c>
      <c r="AA207">
        <f>IF(ISNUMBER(W207), ((W207-H207)/H207)-0.004, IF(P207&gt;0, ((N207-H207)/H207)-0.004, 0))</f>
        <v/>
      </c>
      <c r="AB207">
        <f>IF(AND(ISNUMBER(I207), I207&gt;0, ISNUMBER(O207), O207&gt;0), AA207-((O207-I207)/I207), AA207)</f>
        <v/>
      </c>
      <c r="AC207">
        <f>IF(ISNUMBER(Q207), (Q207-H207)/H207, 0)</f>
        <v/>
      </c>
      <c r="AD207">
        <f>IF(ISNUMBER(R207), (R207-H207)/H207, 0)</f>
        <v/>
      </c>
      <c r="AE207">
        <f>IF(ISNUMBER(Y207), IF(Y207&gt;0, "THẮNG", "THUA"), "CHỜ T+3")</f>
        <v/>
      </c>
      <c r="AF207">
        <f>IF(AND(P207=0, N207=H207, NOT(ISNUMBER(W207))), "ĐANG CHỜ", IF(AA207&gt;0, "THẮNG", "THUA"))</f>
        <v/>
      </c>
      <c r="AG207" t="inlineStr">
        <is>
          <t>https://quickchart.io/chart/render/zf-2239a254-0c20-4f84-a14c-a7b53c7d5ded</t>
        </is>
      </c>
      <c r="AH207">
        <f>IF(AG207&lt;&gt;"", IMAGE(AG207, 1), "Chưa có ảnh")</f>
        <v/>
      </c>
    </row>
    <row r="208" ht="95" customHeight="1">
      <c r="A208" t="inlineStr">
        <is>
          <t>2026-10-20</t>
        </is>
      </c>
      <c r="B208" t="inlineStr">
        <is>
          <t>ALGO_26</t>
        </is>
      </c>
      <c r="C208" t="inlineStr">
        <is>
          <t>🔇 BỘ 26: CẠN KIỆT NGUỒN CUNG TRƯỚC GIỜ NỔ (VSA NO-SUPPLY TEST)</t>
        </is>
      </c>
      <c r="D208" t="inlineStr">
        <is>
          <t>#2</t>
        </is>
      </c>
      <c r="E208" t="inlineStr">
        <is>
          <t>FRT</t>
        </is>
      </c>
      <c r="F208" t="inlineStr">
        <is>
          <t>HOSE</t>
        </is>
      </c>
      <c r="G208" t="inlineStr">
        <is>
          <t>Bán lẻ &amp; Phân phối</t>
        </is>
      </c>
      <c r="H208" t="n">
        <v>145.9</v>
      </c>
      <c r="I208" t="n">
        <v>1689.62</v>
      </c>
      <c r="J208" t="n">
        <v>47.31</v>
      </c>
      <c r="K208" t="n">
        <v>0.16</v>
      </c>
      <c r="L208" t="n">
        <v>165.17</v>
      </c>
      <c r="M208" t="n">
        <v>137.14</v>
      </c>
      <c r="N208" t="n">
        <v>145.9</v>
      </c>
      <c r="O208" t="n">
        <v>1689.62</v>
      </c>
      <c r="P208" t="n">
        <v>0</v>
      </c>
      <c r="Q208" t="n">
        <v>145.9</v>
      </c>
      <c r="R208" t="n">
        <v>145.9</v>
      </c>
      <c r="S208" t="inlineStr"/>
      <c r="T208" t="inlineStr"/>
      <c r="U208" t="inlineStr"/>
      <c r="V208" t="inlineStr"/>
      <c r="W208" t="inlineStr"/>
      <c r="X208" t="inlineStr">
        <is>
          <t>⏳ Mới mua (T+0)</t>
        </is>
      </c>
      <c r="Y208">
        <f>IF(ISNUMBER(S208), ((S208-H208)/H208)-0.004, "")</f>
        <v/>
      </c>
      <c r="Z208">
        <f>IF(ISNUMBER(T208), ((T208-H208)/H208)-0.004, "")</f>
        <v/>
      </c>
      <c r="AA208">
        <f>IF(ISNUMBER(W208), ((W208-H208)/H208)-0.004, IF(P208&gt;0, ((N208-H208)/H208)-0.004, 0))</f>
        <v/>
      </c>
      <c r="AB208">
        <f>IF(AND(ISNUMBER(I208), I208&gt;0, ISNUMBER(O208), O208&gt;0), AA208-((O208-I208)/I208), AA208)</f>
        <v/>
      </c>
      <c r="AC208">
        <f>IF(ISNUMBER(Q208), (Q208-H208)/H208, 0)</f>
        <v/>
      </c>
      <c r="AD208">
        <f>IF(ISNUMBER(R208), (R208-H208)/H208, 0)</f>
        <v/>
      </c>
      <c r="AE208">
        <f>IF(ISNUMBER(Y208), IF(Y208&gt;0, "THẮNG", "THUA"), "CHỜ T+3")</f>
        <v/>
      </c>
      <c r="AF208">
        <f>IF(AND(P208=0, N208=H208, NOT(ISNUMBER(W208))), "ĐANG CHỜ", IF(AA208&gt;0, "THẮNG", "THUA"))</f>
        <v/>
      </c>
      <c r="AG208" t="inlineStr">
        <is>
          <t>https://quickchart.io/chart/render/zf-ff2e2a9d-03fb-4350-9374-7543f466735e</t>
        </is>
      </c>
      <c r="AH208">
        <f>IF(AG208&lt;&gt;"", IMAGE(AG208, 1), "Chưa có ảnh")</f>
        <v/>
      </c>
    </row>
    <row r="209" ht="95" customHeight="1">
      <c r="A209" t="inlineStr">
        <is>
          <t>2026-10-20</t>
        </is>
      </c>
      <c r="B209" t="inlineStr">
        <is>
          <t>ALGO_26</t>
        </is>
      </c>
      <c r="C209" t="inlineStr">
        <is>
          <t>🔇 BỘ 26: CẠN KIỆT NGUỒN CUNG TRƯỚC GIỜ NỔ (VSA NO-SUPPLY TEST)</t>
        </is>
      </c>
      <c r="D209" t="inlineStr">
        <is>
          <t>#3</t>
        </is>
      </c>
      <c r="E209" t="inlineStr">
        <is>
          <t>MSN</t>
        </is>
      </c>
      <c r="F209" t="inlineStr">
        <is>
          <t>HOSE</t>
        </is>
      </c>
      <c r="G209" t="inlineStr">
        <is>
          <t>Thực phẩm &amp; Tiêu dùng</t>
        </is>
      </c>
      <c r="H209" t="n">
        <v>72.3</v>
      </c>
      <c r="I209" t="n">
        <v>1689.62</v>
      </c>
      <c r="J209" t="n">
        <v>42.53</v>
      </c>
      <c r="K209" t="n">
        <v>0.23</v>
      </c>
      <c r="L209" t="n">
        <v>78.63</v>
      </c>
      <c r="M209" t="n">
        <v>69.42</v>
      </c>
      <c r="N209" t="n">
        <v>72.3</v>
      </c>
      <c r="O209" t="n">
        <v>1689.62</v>
      </c>
      <c r="P209" t="n">
        <v>0</v>
      </c>
      <c r="Q209" t="n">
        <v>72.3</v>
      </c>
      <c r="R209" t="n">
        <v>72.3</v>
      </c>
      <c r="S209" t="inlineStr"/>
      <c r="T209" t="inlineStr"/>
      <c r="U209" t="inlineStr"/>
      <c r="V209" t="inlineStr"/>
      <c r="W209" t="inlineStr"/>
      <c r="X209" t="inlineStr">
        <is>
          <t>⏳ Mới mua (T+0)</t>
        </is>
      </c>
      <c r="Y209">
        <f>IF(ISNUMBER(S209), ((S209-H209)/H209)-0.004, "")</f>
        <v/>
      </c>
      <c r="Z209">
        <f>IF(ISNUMBER(T209), ((T209-H209)/H209)-0.004, "")</f>
        <v/>
      </c>
      <c r="AA209">
        <f>IF(ISNUMBER(W209), ((W209-H209)/H209)-0.004, IF(P209&gt;0, ((N209-H209)/H209)-0.004, 0))</f>
        <v/>
      </c>
      <c r="AB209">
        <f>IF(AND(ISNUMBER(I209), I209&gt;0, ISNUMBER(O209), O209&gt;0), AA209-((O209-I209)/I209), AA209)</f>
        <v/>
      </c>
      <c r="AC209">
        <f>IF(ISNUMBER(Q209), (Q209-H209)/H209, 0)</f>
        <v/>
      </c>
      <c r="AD209">
        <f>IF(ISNUMBER(R209), (R209-H209)/H209, 0)</f>
        <v/>
      </c>
      <c r="AE209">
        <f>IF(ISNUMBER(Y209), IF(Y209&gt;0, "THẮNG", "THUA"), "CHỜ T+3")</f>
        <v/>
      </c>
      <c r="AF209">
        <f>IF(AND(P209=0, N209=H209, NOT(ISNUMBER(W209))), "ĐANG CHỜ", IF(AA209&gt;0, "THẮNG", "THUA"))</f>
        <v/>
      </c>
      <c r="AG209" t="inlineStr">
        <is>
          <t>https://quickchart.io/chart/render/zf-318df39f-ccef-4e45-8d20-4c3b1f9e26bf</t>
        </is>
      </c>
      <c r="AH209">
        <f>IF(AG209&lt;&gt;"", IMAGE(AG209, 1), "Chưa có ảnh")</f>
        <v/>
      </c>
    </row>
    <row r="210" ht="95" customHeight="1">
      <c r="A210" t="inlineStr">
        <is>
          <t>2026-10-20</t>
        </is>
      </c>
      <c r="B210" t="inlineStr">
        <is>
          <t>ALGO_26</t>
        </is>
      </c>
      <c r="C210" t="inlineStr">
        <is>
          <t>🔇 BỘ 26: CẠN KIỆT NGUỒN CUNG TRƯỚC GIỜ NỔ (VSA NO-SUPPLY TEST)</t>
        </is>
      </c>
      <c r="D210" t="inlineStr">
        <is>
          <t>#4</t>
        </is>
      </c>
      <c r="E210" t="inlineStr">
        <is>
          <t>PHP</t>
        </is>
      </c>
      <c r="F210" t="inlineStr">
        <is>
          <t>UPCOM</t>
        </is>
      </c>
      <c r="G210" t="inlineStr">
        <is>
          <t>Cảng biển &amp; Vận tải</t>
        </is>
      </c>
      <c r="H210" t="n">
        <v>47.5</v>
      </c>
      <c r="I210" t="n">
        <v>1689.62</v>
      </c>
      <c r="J210" t="n">
        <v>41.18</v>
      </c>
      <c r="K210" t="n">
        <v>0.64</v>
      </c>
      <c r="L210" t="n">
        <v>54.17</v>
      </c>
      <c r="M210" t="n">
        <v>44.47</v>
      </c>
      <c r="N210" t="n">
        <v>47.5</v>
      </c>
      <c r="O210" t="n">
        <v>1689.62</v>
      </c>
      <c r="P210" t="n">
        <v>0</v>
      </c>
      <c r="Q210" t="n">
        <v>47.5</v>
      </c>
      <c r="R210" t="n">
        <v>47.5</v>
      </c>
      <c r="S210" t="inlineStr"/>
      <c r="T210" t="inlineStr"/>
      <c r="U210" t="inlineStr"/>
      <c r="V210" t="inlineStr"/>
      <c r="W210" t="inlineStr"/>
      <c r="X210" t="inlineStr">
        <is>
          <t>⏳ Mới mua (T+0)</t>
        </is>
      </c>
      <c r="Y210">
        <f>IF(ISNUMBER(S210), ((S210-H210)/H210)-0.004, "")</f>
        <v/>
      </c>
      <c r="Z210">
        <f>IF(ISNUMBER(T210), ((T210-H210)/H210)-0.004, "")</f>
        <v/>
      </c>
      <c r="AA210">
        <f>IF(ISNUMBER(W210), ((W210-H210)/H210)-0.004, IF(P210&gt;0, ((N210-H210)/H210)-0.004, 0))</f>
        <v/>
      </c>
      <c r="AB210">
        <f>IF(AND(ISNUMBER(I210), I210&gt;0, ISNUMBER(O210), O210&gt;0), AA210-((O210-I210)/I210), AA210)</f>
        <v/>
      </c>
      <c r="AC210">
        <f>IF(ISNUMBER(Q210), (Q210-H210)/H210, 0)</f>
        <v/>
      </c>
      <c r="AD210">
        <f>IF(ISNUMBER(R210), (R210-H210)/H210, 0)</f>
        <v/>
      </c>
      <c r="AE210">
        <f>IF(ISNUMBER(Y210), IF(Y210&gt;0, "THẮNG", "THUA"), "CHỜ T+3")</f>
        <v/>
      </c>
      <c r="AF210">
        <f>IF(AND(P210=0, N210=H210, NOT(ISNUMBER(W210))), "ĐANG CHỜ", IF(AA210&gt;0, "THẮNG", "THUA"))</f>
        <v/>
      </c>
      <c r="AG210" t="inlineStr">
        <is>
          <t>https://quickchart.io/chart/render/zf-9fc8cf0a-8fea-416a-9be4-4ce1894f94eb</t>
        </is>
      </c>
      <c r="AH210">
        <f>IF(AG210&lt;&gt;"", IMAGE(AG210, 1), "Chưa có ảnh")</f>
        <v/>
      </c>
    </row>
    <row r="211" ht="95" customHeight="1">
      <c r="A211" t="inlineStr">
        <is>
          <t>2026-10-20</t>
        </is>
      </c>
      <c r="B211" t="inlineStr">
        <is>
          <t>ALGO_26</t>
        </is>
      </c>
      <c r="C211" t="inlineStr">
        <is>
          <t>🔇 BỘ 26: CẠN KIỆT NGUỒN CUNG TRƯỚC GIỜ NỔ (VSA NO-SUPPLY TEST)</t>
        </is>
      </c>
      <c r="D211" t="inlineStr">
        <is>
          <t>#5</t>
        </is>
      </c>
      <c r="E211" t="inlineStr">
        <is>
          <t>DRI</t>
        </is>
      </c>
      <c r="F211" t="inlineStr">
        <is>
          <t>UPCOM</t>
        </is>
      </c>
      <c r="G211" t="inlineStr">
        <is>
          <t>Khai khoáng &amp; VLXD</t>
        </is>
      </c>
      <c r="H211" t="n">
        <v>16.1</v>
      </c>
      <c r="I211" t="n">
        <v>1689.62</v>
      </c>
      <c r="J211" t="n">
        <v>39.09</v>
      </c>
      <c r="K211" t="n">
        <v>0.37</v>
      </c>
      <c r="L211" t="n">
        <v>18.4</v>
      </c>
      <c r="M211" t="n">
        <v>15.05</v>
      </c>
      <c r="N211" t="n">
        <v>16.1</v>
      </c>
      <c r="O211" t="n">
        <v>1689.62</v>
      </c>
      <c r="P211" t="n">
        <v>0</v>
      </c>
      <c r="Q211" t="n">
        <v>16.1</v>
      </c>
      <c r="R211" t="n">
        <v>16.1</v>
      </c>
      <c r="S211" t="inlineStr"/>
      <c r="T211" t="inlineStr"/>
      <c r="U211" t="inlineStr"/>
      <c r="V211" t="inlineStr"/>
      <c r="W211" t="inlineStr"/>
      <c r="X211" t="inlineStr">
        <is>
          <t>⏳ Mới mua (T+0)</t>
        </is>
      </c>
      <c r="Y211">
        <f>IF(ISNUMBER(S211), ((S211-H211)/H211)-0.004, "")</f>
        <v/>
      </c>
      <c r="Z211">
        <f>IF(ISNUMBER(T211), ((T211-H211)/H211)-0.004, "")</f>
        <v/>
      </c>
      <c r="AA211">
        <f>IF(ISNUMBER(W211), ((W211-H211)/H211)-0.004, IF(P211&gt;0, ((N211-H211)/H211)-0.004, 0))</f>
        <v/>
      </c>
      <c r="AB211">
        <f>IF(AND(ISNUMBER(I211), I211&gt;0, ISNUMBER(O211), O211&gt;0), AA211-((O211-I211)/I211), AA211)</f>
        <v/>
      </c>
      <c r="AC211">
        <f>IF(ISNUMBER(Q211), (Q211-H211)/H211, 0)</f>
        <v/>
      </c>
      <c r="AD211">
        <f>IF(ISNUMBER(R211), (R211-H211)/H211, 0)</f>
        <v/>
      </c>
      <c r="AE211">
        <f>IF(ISNUMBER(Y211), IF(Y211&gt;0, "THẮNG", "THUA"), "CHỜ T+3")</f>
        <v/>
      </c>
      <c r="AF211">
        <f>IF(AND(P211=0, N211=H211, NOT(ISNUMBER(W211))), "ĐANG CHỜ", IF(AA211&gt;0, "THẮNG", "THUA"))</f>
        <v/>
      </c>
      <c r="AG211" t="inlineStr">
        <is>
          <t>https://quickchart.io/chart/render/zf-7cabb9a7-349f-4ba5-8bb4-8506d9d95fe7</t>
        </is>
      </c>
      <c r="AH211">
        <f>IF(AG211&lt;&gt;"", IMAGE(AG211, 1), "Chưa có ảnh")</f>
        <v/>
      </c>
    </row>
    <row r="212" ht="95" customHeight="1">
      <c r="A212" t="inlineStr">
        <is>
          <t>2026-10-20</t>
        </is>
      </c>
      <c r="B212" t="inlineStr">
        <is>
          <t>ALGO_27</t>
        </is>
      </c>
      <c r="C212" t="inlineStr">
        <is>
          <t>💰 BỘ 27: ĐỊNH GIÁ HỢP LÝ P/E &amp; ROE CAO HÚT TIỀN (GARP VALUE)</t>
        </is>
      </c>
      <c r="D212" t="inlineStr">
        <is>
          <t>#1</t>
        </is>
      </c>
      <c r="E212" t="inlineStr">
        <is>
          <t>PSD</t>
        </is>
      </c>
      <c r="F212" t="inlineStr">
        <is>
          <t>HNX</t>
        </is>
      </c>
      <c r="G212" t="inlineStr">
        <is>
          <t>Dầu khí &amp; Năng lượng</t>
        </is>
      </c>
      <c r="H212" t="n">
        <v>15.5</v>
      </c>
      <c r="I212" t="n">
        <v>1689.62</v>
      </c>
      <c r="J212" t="n">
        <v>117.93</v>
      </c>
      <c r="K212" t="n">
        <v>1.21</v>
      </c>
      <c r="L212" t="n">
        <v>17.72</v>
      </c>
      <c r="M212" t="n">
        <v>14.49</v>
      </c>
      <c r="N212" t="n">
        <v>15.5</v>
      </c>
      <c r="O212" t="n">
        <v>1689.62</v>
      </c>
      <c r="P212" t="n">
        <v>0</v>
      </c>
      <c r="Q212" t="n">
        <v>15.5</v>
      </c>
      <c r="R212" t="n">
        <v>15.5</v>
      </c>
      <c r="S212" t="inlineStr"/>
      <c r="T212" t="inlineStr"/>
      <c r="U212" t="inlineStr"/>
      <c r="V212" t="inlineStr"/>
      <c r="W212" t="inlineStr"/>
      <c r="X212" t="inlineStr">
        <is>
          <t>⏳ Mới mua (T+0)</t>
        </is>
      </c>
      <c r="Y212">
        <f>IF(ISNUMBER(S212), ((S212-H212)/H212)-0.004, "")</f>
        <v/>
      </c>
      <c r="Z212">
        <f>IF(ISNUMBER(T212), ((T212-H212)/H212)-0.004, "")</f>
        <v/>
      </c>
      <c r="AA212">
        <f>IF(ISNUMBER(W212), ((W212-H212)/H212)-0.004, IF(P212&gt;0, ((N212-H212)/H212)-0.004, 0))</f>
        <v/>
      </c>
      <c r="AB212">
        <f>IF(AND(ISNUMBER(I212), I212&gt;0, ISNUMBER(O212), O212&gt;0), AA212-((O212-I212)/I212), AA212)</f>
        <v/>
      </c>
      <c r="AC212">
        <f>IF(ISNUMBER(Q212), (Q212-H212)/H212, 0)</f>
        <v/>
      </c>
      <c r="AD212">
        <f>IF(ISNUMBER(R212), (R212-H212)/H212, 0)</f>
        <v/>
      </c>
      <c r="AE212">
        <f>IF(ISNUMBER(Y212), IF(Y212&gt;0, "THẮNG", "THUA"), "CHỜ T+3")</f>
        <v/>
      </c>
      <c r="AF212">
        <f>IF(AND(P212=0, N212=H212, NOT(ISNUMBER(W212))), "ĐANG CHỜ", IF(AA212&gt;0, "THẮNG", "THUA"))</f>
        <v/>
      </c>
      <c r="AG212" t="inlineStr">
        <is>
          <t>https://quickchart.io/chart/render/zf-40be8546-a90f-4118-ba92-d2e59c73c737</t>
        </is>
      </c>
      <c r="AH212">
        <f>IF(AG212&lt;&gt;"", IMAGE(AG212, 1), "Chưa có ảnh")</f>
        <v/>
      </c>
    </row>
    <row r="213" ht="95" customHeight="1">
      <c r="A213" t="inlineStr">
        <is>
          <t>2026-10-20</t>
        </is>
      </c>
      <c r="B213" t="inlineStr">
        <is>
          <t>ALGO_27</t>
        </is>
      </c>
      <c r="C213" t="inlineStr">
        <is>
          <t>💰 BỘ 27: ĐỊNH GIÁ HỢP LÝ P/E &amp; ROE CAO HÚT TIỀN (GARP VALUE)</t>
        </is>
      </c>
      <c r="D213" t="inlineStr">
        <is>
          <t>#2</t>
        </is>
      </c>
      <c r="E213" t="inlineStr">
        <is>
          <t>NT2</t>
        </is>
      </c>
      <c r="F213" t="inlineStr">
        <is>
          <t>HOSE</t>
        </is>
      </c>
      <c r="G213" t="inlineStr">
        <is>
          <t>Dầu khí &amp; Năng lượng</t>
        </is>
      </c>
      <c r="H213" t="n">
        <v>24.2</v>
      </c>
      <c r="I213" t="n">
        <v>1689.62</v>
      </c>
      <c r="J213" t="n">
        <v>100.64</v>
      </c>
      <c r="K213" t="n">
        <v>3.02</v>
      </c>
      <c r="L213" t="n">
        <v>26.37</v>
      </c>
      <c r="M213" t="n">
        <v>23.21</v>
      </c>
      <c r="N213" t="n">
        <v>24.2</v>
      </c>
      <c r="O213" t="n">
        <v>1689.62</v>
      </c>
      <c r="P213" t="n">
        <v>0</v>
      </c>
      <c r="Q213" t="n">
        <v>24.2</v>
      </c>
      <c r="R213" t="n">
        <v>24.2</v>
      </c>
      <c r="S213" t="inlineStr"/>
      <c r="T213" t="inlineStr"/>
      <c r="U213" t="inlineStr"/>
      <c r="V213" t="inlineStr"/>
      <c r="W213" t="inlineStr"/>
      <c r="X213" t="inlineStr">
        <is>
          <t>⏳ Mới mua (T+0)</t>
        </is>
      </c>
      <c r="Y213">
        <f>IF(ISNUMBER(S213), ((S213-H213)/H213)-0.004, "")</f>
        <v/>
      </c>
      <c r="Z213">
        <f>IF(ISNUMBER(T213), ((T213-H213)/H213)-0.004, "")</f>
        <v/>
      </c>
      <c r="AA213">
        <f>IF(ISNUMBER(W213), ((W213-H213)/H213)-0.004, IF(P213&gt;0, ((N213-H213)/H213)-0.004, 0))</f>
        <v/>
      </c>
      <c r="AB213">
        <f>IF(AND(ISNUMBER(I213), I213&gt;0, ISNUMBER(O213), O213&gt;0), AA213-((O213-I213)/I213), AA213)</f>
        <v/>
      </c>
      <c r="AC213">
        <f>IF(ISNUMBER(Q213), (Q213-H213)/H213, 0)</f>
        <v/>
      </c>
      <c r="AD213">
        <f>IF(ISNUMBER(R213), (R213-H213)/H213, 0)</f>
        <v/>
      </c>
      <c r="AE213">
        <f>IF(ISNUMBER(Y213), IF(Y213&gt;0, "THẮNG", "THUA"), "CHỜ T+3")</f>
        <v/>
      </c>
      <c r="AF213">
        <f>IF(AND(P213=0, N213=H213, NOT(ISNUMBER(W213))), "ĐANG CHỜ", IF(AA213&gt;0, "THẮNG", "THUA"))</f>
        <v/>
      </c>
      <c r="AG213" t="inlineStr">
        <is>
          <t>https://quickchart.io/chart/render/zf-279b5f95-6f7a-4493-9b24-dd85c7a022a9</t>
        </is>
      </c>
      <c r="AH213">
        <f>IF(AG213&lt;&gt;"", IMAGE(AG213, 1), "Chưa có ảnh")</f>
        <v/>
      </c>
    </row>
    <row r="214" ht="95" customHeight="1">
      <c r="A214" t="inlineStr">
        <is>
          <t>2026-10-20</t>
        </is>
      </c>
      <c r="B214" t="inlineStr">
        <is>
          <t>ALGO_27</t>
        </is>
      </c>
      <c r="C214" t="inlineStr">
        <is>
          <t>💰 BỘ 27: ĐỊNH GIÁ HỢP LÝ P/E &amp; ROE CAO HÚT TIỀN (GARP VALUE)</t>
        </is>
      </c>
      <c r="D214" t="inlineStr">
        <is>
          <t>#3</t>
        </is>
      </c>
      <c r="E214" t="inlineStr">
        <is>
          <t>TNG</t>
        </is>
      </c>
      <c r="F214" t="inlineStr">
        <is>
          <t>HNX</t>
        </is>
      </c>
      <c r="G214" t="inlineStr">
        <is>
          <t>Thủy sản &amp; Xuất khẩu</t>
        </is>
      </c>
      <c r="H214" t="n">
        <v>19.1</v>
      </c>
      <c r="I214" t="n">
        <v>1689.62</v>
      </c>
      <c r="J214" t="n">
        <v>98.63</v>
      </c>
      <c r="K214" t="n">
        <v>3.18</v>
      </c>
      <c r="L214" t="n">
        <v>21.64</v>
      </c>
      <c r="M214" t="n">
        <v>17.95</v>
      </c>
      <c r="N214" t="n">
        <v>19.1</v>
      </c>
      <c r="O214" t="n">
        <v>1689.62</v>
      </c>
      <c r="P214" t="n">
        <v>0</v>
      </c>
      <c r="Q214" t="n">
        <v>19.1</v>
      </c>
      <c r="R214" t="n">
        <v>19.1</v>
      </c>
      <c r="S214" t="inlineStr"/>
      <c r="T214" t="inlineStr"/>
      <c r="U214" t="inlineStr"/>
      <c r="V214" t="inlineStr"/>
      <c r="W214" t="inlineStr"/>
      <c r="X214" t="inlineStr">
        <is>
          <t>⏳ Mới mua (T+0)</t>
        </is>
      </c>
      <c r="Y214">
        <f>IF(ISNUMBER(S214), ((S214-H214)/H214)-0.004, "")</f>
        <v/>
      </c>
      <c r="Z214">
        <f>IF(ISNUMBER(T214), ((T214-H214)/H214)-0.004, "")</f>
        <v/>
      </c>
      <c r="AA214">
        <f>IF(ISNUMBER(W214), ((W214-H214)/H214)-0.004, IF(P214&gt;0, ((N214-H214)/H214)-0.004, 0))</f>
        <v/>
      </c>
      <c r="AB214">
        <f>IF(AND(ISNUMBER(I214), I214&gt;0, ISNUMBER(O214), O214&gt;0), AA214-((O214-I214)/I214), AA214)</f>
        <v/>
      </c>
      <c r="AC214">
        <f>IF(ISNUMBER(Q214), (Q214-H214)/H214, 0)</f>
        <v/>
      </c>
      <c r="AD214">
        <f>IF(ISNUMBER(R214), (R214-H214)/H214, 0)</f>
        <v/>
      </c>
      <c r="AE214">
        <f>IF(ISNUMBER(Y214), IF(Y214&gt;0, "THẮNG", "THUA"), "CHỜ T+3")</f>
        <v/>
      </c>
      <c r="AF214">
        <f>IF(AND(P214=0, N214=H214, NOT(ISNUMBER(W214))), "ĐANG CHỜ", IF(AA214&gt;0, "THẮNG", "THUA"))</f>
        <v/>
      </c>
      <c r="AG214" t="inlineStr">
        <is>
          <t>https://quickchart.io/chart/render/zf-16b24cb1-74c2-4ae2-8c9d-796dfa6f1593</t>
        </is>
      </c>
      <c r="AH214">
        <f>IF(AG214&lt;&gt;"", IMAGE(AG214, 1), "Chưa có ảnh")</f>
        <v/>
      </c>
    </row>
    <row r="215" ht="95" customHeight="1">
      <c r="A215" t="inlineStr">
        <is>
          <t>2026-10-20</t>
        </is>
      </c>
      <c r="B215" t="inlineStr">
        <is>
          <t>ALGO_27</t>
        </is>
      </c>
      <c r="C215" t="inlineStr">
        <is>
          <t>💰 BỘ 27: ĐỊNH GIÁ HỢP LÝ P/E &amp; ROE CAO HÚT TIỀN (GARP VALUE)</t>
        </is>
      </c>
      <c r="D215" t="inlineStr">
        <is>
          <t>#4</t>
        </is>
      </c>
      <c r="E215" t="inlineStr">
        <is>
          <t>ANV</t>
        </is>
      </c>
      <c r="F215" t="inlineStr">
        <is>
          <t>HOSE</t>
        </is>
      </c>
      <c r="G215" t="inlineStr">
        <is>
          <t>Thủy sản &amp; Xuất khẩu</t>
        </is>
      </c>
      <c r="H215" t="n">
        <v>19.35</v>
      </c>
      <c r="I215" t="n">
        <v>1689.62</v>
      </c>
      <c r="J215" t="n">
        <v>93.03</v>
      </c>
      <c r="K215" t="n">
        <v>1.16</v>
      </c>
      <c r="L215" t="n">
        <v>22.12</v>
      </c>
      <c r="M215" t="n">
        <v>18.09</v>
      </c>
      <c r="N215" t="n">
        <v>19.35</v>
      </c>
      <c r="O215" t="n">
        <v>1689.62</v>
      </c>
      <c r="P215" t="n">
        <v>0</v>
      </c>
      <c r="Q215" t="n">
        <v>19.35</v>
      </c>
      <c r="R215" t="n">
        <v>19.35</v>
      </c>
      <c r="S215" t="inlineStr"/>
      <c r="T215" t="inlineStr"/>
      <c r="U215" t="inlineStr"/>
      <c r="V215" t="inlineStr"/>
      <c r="W215" t="inlineStr"/>
      <c r="X215" t="inlineStr">
        <is>
          <t>⏳ Mới mua (T+0)</t>
        </is>
      </c>
      <c r="Y215">
        <f>IF(ISNUMBER(S215), ((S215-H215)/H215)-0.004, "")</f>
        <v/>
      </c>
      <c r="Z215">
        <f>IF(ISNUMBER(T215), ((T215-H215)/H215)-0.004, "")</f>
        <v/>
      </c>
      <c r="AA215">
        <f>IF(ISNUMBER(W215), ((W215-H215)/H215)-0.004, IF(P215&gt;0, ((N215-H215)/H215)-0.004, 0))</f>
        <v/>
      </c>
      <c r="AB215">
        <f>IF(AND(ISNUMBER(I215), I215&gt;0, ISNUMBER(O215), O215&gt;0), AA215-((O215-I215)/I215), AA215)</f>
        <v/>
      </c>
      <c r="AC215">
        <f>IF(ISNUMBER(Q215), (Q215-H215)/H215, 0)</f>
        <v/>
      </c>
      <c r="AD215">
        <f>IF(ISNUMBER(R215), (R215-H215)/H215, 0)</f>
        <v/>
      </c>
      <c r="AE215">
        <f>IF(ISNUMBER(Y215), IF(Y215&gt;0, "THẮNG", "THUA"), "CHỜ T+3")</f>
        <v/>
      </c>
      <c r="AF215">
        <f>IF(AND(P215=0, N215=H215, NOT(ISNUMBER(W215))), "ĐANG CHỜ", IF(AA215&gt;0, "THẮNG", "THUA"))</f>
        <v/>
      </c>
      <c r="AG215" t="inlineStr">
        <is>
          <t>https://quickchart.io/chart/render/zf-82cba1f5-ed9d-4122-8e3f-f265a6898697</t>
        </is>
      </c>
      <c r="AH215">
        <f>IF(AG215&lt;&gt;"", IMAGE(AG215, 1), "Chưa có ảnh")</f>
        <v/>
      </c>
    </row>
    <row r="216" ht="95" customHeight="1">
      <c r="A216" t="inlineStr">
        <is>
          <t>2026-10-20</t>
        </is>
      </c>
      <c r="B216" t="inlineStr">
        <is>
          <t>ALGO_27</t>
        </is>
      </c>
      <c r="C216" t="inlineStr">
        <is>
          <t>💰 BỘ 27: ĐỊNH GIÁ HỢP LÝ P/E &amp; ROE CAO HÚT TIỀN (GARP VALUE)</t>
        </is>
      </c>
      <c r="D216" t="inlineStr">
        <is>
          <t>#5</t>
        </is>
      </c>
      <c r="E216" t="inlineStr">
        <is>
          <t>DSN</t>
        </is>
      </c>
      <c r="F216" t="inlineStr">
        <is>
          <t>HOSE</t>
        </is>
      </c>
      <c r="G216" t="inlineStr">
        <is>
          <t>Dịch vụ Tiêu dùng</t>
        </is>
      </c>
      <c r="H216" t="n">
        <v>37</v>
      </c>
      <c r="I216" t="n">
        <v>1689.62</v>
      </c>
      <c r="J216" t="n">
        <v>90.13</v>
      </c>
      <c r="K216" t="n">
        <v>328.76</v>
      </c>
      <c r="L216" t="n">
        <v>39.64</v>
      </c>
      <c r="M216" t="n">
        <v>35.8</v>
      </c>
      <c r="N216" t="n">
        <v>37</v>
      </c>
      <c r="O216" t="n">
        <v>1689.62</v>
      </c>
      <c r="P216" t="n">
        <v>0</v>
      </c>
      <c r="Q216" t="n">
        <v>37</v>
      </c>
      <c r="R216" t="n">
        <v>37</v>
      </c>
      <c r="S216" t="inlineStr"/>
      <c r="T216" t="inlineStr"/>
      <c r="U216" t="inlineStr"/>
      <c r="V216" t="inlineStr"/>
      <c r="W216" t="inlineStr"/>
      <c r="X216" t="inlineStr">
        <is>
          <t>⏳ Mới mua (T+0)</t>
        </is>
      </c>
      <c r="Y216">
        <f>IF(ISNUMBER(S216), ((S216-H216)/H216)-0.004, "")</f>
        <v/>
      </c>
      <c r="Z216">
        <f>IF(ISNUMBER(T216), ((T216-H216)/H216)-0.004, "")</f>
        <v/>
      </c>
      <c r="AA216">
        <f>IF(ISNUMBER(W216), ((W216-H216)/H216)-0.004, IF(P216&gt;0, ((N216-H216)/H216)-0.004, 0))</f>
        <v/>
      </c>
      <c r="AB216">
        <f>IF(AND(ISNUMBER(I216), I216&gt;0, ISNUMBER(O216), O216&gt;0), AA216-((O216-I216)/I216), AA216)</f>
        <v/>
      </c>
      <c r="AC216">
        <f>IF(ISNUMBER(Q216), (Q216-H216)/H216, 0)</f>
        <v/>
      </c>
      <c r="AD216">
        <f>IF(ISNUMBER(R216), (R216-H216)/H216, 0)</f>
        <v/>
      </c>
      <c r="AE216">
        <f>IF(ISNUMBER(Y216), IF(Y216&gt;0, "THẮNG", "THUA"), "CHỜ T+3")</f>
        <v/>
      </c>
      <c r="AF216">
        <f>IF(AND(P216=0, N216=H216, NOT(ISNUMBER(W216))), "ĐANG CHỜ", IF(AA216&gt;0, "THẮNG", "THUA"))</f>
        <v/>
      </c>
      <c r="AG216" t="inlineStr">
        <is>
          <t>https://quickchart.io/chart/render/zf-25a851ca-f0a2-4c81-aa0a-8723d7ba9193</t>
        </is>
      </c>
      <c r="AH216">
        <f>IF(AG216&lt;&gt;"", IMAGE(AG216, 1), "Chưa có ảnh")</f>
        <v/>
      </c>
    </row>
    <row r="217" ht="95" customHeight="1">
      <c r="A217" t="inlineStr">
        <is>
          <t>2026-10-20</t>
        </is>
      </c>
      <c r="B217" t="inlineStr">
        <is>
          <t>ALGO_28</t>
        </is>
      </c>
      <c r="C217" t="inlineStr">
        <is>
          <t>🏛️ BỘ 28: TRỤ CỘT VỐN HÓA LỚN DẪN DẮT CHỈ SỐ (BLUECHIP PILLAR)</t>
        </is>
      </c>
      <c r="D217" t="inlineStr">
        <is>
          <t>#1</t>
        </is>
      </c>
      <c r="E217" t="inlineStr">
        <is>
          <t>CTD</t>
        </is>
      </c>
      <c r="F217" t="inlineStr">
        <is>
          <t>HOSE</t>
        </is>
      </c>
      <c r="G217" t="inlineStr">
        <is>
          <t>Đầu tư công &amp; Xây dựng</t>
        </is>
      </c>
      <c r="H217" t="n">
        <v>65.2</v>
      </c>
      <c r="I217" t="n">
        <v>1689.62</v>
      </c>
      <c r="J217" t="n">
        <v>94.26000000000001</v>
      </c>
      <c r="K217" t="n">
        <v>5.02</v>
      </c>
      <c r="L217" t="n">
        <v>71.53</v>
      </c>
      <c r="M217" t="n">
        <v>62.32</v>
      </c>
      <c r="N217" t="n">
        <v>65.2</v>
      </c>
      <c r="O217" t="n">
        <v>1689.62</v>
      </c>
      <c r="P217" t="n">
        <v>0</v>
      </c>
      <c r="Q217" t="n">
        <v>65.2</v>
      </c>
      <c r="R217" t="n">
        <v>65.2</v>
      </c>
      <c r="S217" t="inlineStr"/>
      <c r="T217" t="inlineStr"/>
      <c r="U217" t="inlineStr"/>
      <c r="V217" t="inlineStr"/>
      <c r="W217" t="inlineStr"/>
      <c r="X217" t="inlineStr">
        <is>
          <t>⏳ Mới mua (T+0)</t>
        </is>
      </c>
      <c r="Y217">
        <f>IF(ISNUMBER(S217), ((S217-H217)/H217)-0.004, "")</f>
        <v/>
      </c>
      <c r="Z217">
        <f>IF(ISNUMBER(T217), ((T217-H217)/H217)-0.004, "")</f>
        <v/>
      </c>
      <c r="AA217">
        <f>IF(ISNUMBER(W217), ((W217-H217)/H217)-0.004, IF(P217&gt;0, ((N217-H217)/H217)-0.004, 0))</f>
        <v/>
      </c>
      <c r="AB217">
        <f>IF(AND(ISNUMBER(I217), I217&gt;0, ISNUMBER(O217), O217&gt;0), AA217-((O217-I217)/I217), AA217)</f>
        <v/>
      </c>
      <c r="AC217">
        <f>IF(ISNUMBER(Q217), (Q217-H217)/H217, 0)</f>
        <v/>
      </c>
      <c r="AD217">
        <f>IF(ISNUMBER(R217), (R217-H217)/H217, 0)</f>
        <v/>
      </c>
      <c r="AE217">
        <f>IF(ISNUMBER(Y217), IF(Y217&gt;0, "THẮNG", "THUA"), "CHỜ T+3")</f>
        <v/>
      </c>
      <c r="AF217">
        <f>IF(AND(P217=0, N217=H217, NOT(ISNUMBER(W217))), "ĐANG CHỜ", IF(AA217&gt;0, "THẮNG", "THUA"))</f>
        <v/>
      </c>
      <c r="AG217" t="inlineStr">
        <is>
          <t>https://quickchart.io/chart/render/zf-9d6b82f1-adac-4c7d-bf6e-0bc37d80d9e6</t>
        </is>
      </c>
      <c r="AH217">
        <f>IF(AG217&lt;&gt;"", IMAGE(AG217, 1), "Chưa có ảnh")</f>
        <v/>
      </c>
    </row>
    <row r="218" ht="95" customHeight="1">
      <c r="A218" t="inlineStr">
        <is>
          <t>2026-10-20</t>
        </is>
      </c>
      <c r="B218" t="inlineStr">
        <is>
          <t>ALGO_28</t>
        </is>
      </c>
      <c r="C218" t="inlineStr">
        <is>
          <t>🏛️ BỘ 28: TRỤ CỘT VỐN HÓA LỚN DẪN DẮT CHỈ SỐ (BLUECHIP PILLAR)</t>
        </is>
      </c>
      <c r="D218" t="inlineStr">
        <is>
          <t>#2</t>
        </is>
      </c>
      <c r="E218" t="inlineStr">
        <is>
          <t>NT2</t>
        </is>
      </c>
      <c r="F218" t="inlineStr">
        <is>
          <t>HOSE</t>
        </is>
      </c>
      <c r="G218" t="inlineStr">
        <is>
          <t>Dầu khí &amp; Năng lượng</t>
        </is>
      </c>
      <c r="H218" t="n">
        <v>24.2</v>
      </c>
      <c r="I218" t="n">
        <v>1689.62</v>
      </c>
      <c r="J218" t="n">
        <v>80.40000000000001</v>
      </c>
      <c r="K218" t="n">
        <v>3.02</v>
      </c>
      <c r="L218" t="n">
        <v>26.37</v>
      </c>
      <c r="M218" t="n">
        <v>23.21</v>
      </c>
      <c r="N218" t="n">
        <v>24.2</v>
      </c>
      <c r="O218" t="n">
        <v>1689.62</v>
      </c>
      <c r="P218" t="n">
        <v>0</v>
      </c>
      <c r="Q218" t="n">
        <v>24.2</v>
      </c>
      <c r="R218" t="n">
        <v>24.2</v>
      </c>
      <c r="S218" t="inlineStr"/>
      <c r="T218" t="inlineStr"/>
      <c r="U218" t="inlineStr"/>
      <c r="V218" t="inlineStr"/>
      <c r="W218" t="inlineStr"/>
      <c r="X218" t="inlineStr">
        <is>
          <t>⏳ Mới mua (T+0)</t>
        </is>
      </c>
      <c r="Y218">
        <f>IF(ISNUMBER(S218), ((S218-H218)/H218)-0.004, "")</f>
        <v/>
      </c>
      <c r="Z218">
        <f>IF(ISNUMBER(T218), ((T218-H218)/H218)-0.004, "")</f>
        <v/>
      </c>
      <c r="AA218">
        <f>IF(ISNUMBER(W218), ((W218-H218)/H218)-0.004, IF(P218&gt;0, ((N218-H218)/H218)-0.004, 0))</f>
        <v/>
      </c>
      <c r="AB218">
        <f>IF(AND(ISNUMBER(I218), I218&gt;0, ISNUMBER(O218), O218&gt;0), AA218-((O218-I218)/I218), AA218)</f>
        <v/>
      </c>
      <c r="AC218">
        <f>IF(ISNUMBER(Q218), (Q218-H218)/H218, 0)</f>
        <v/>
      </c>
      <c r="AD218">
        <f>IF(ISNUMBER(R218), (R218-H218)/H218, 0)</f>
        <v/>
      </c>
      <c r="AE218">
        <f>IF(ISNUMBER(Y218), IF(Y218&gt;0, "THẮNG", "THUA"), "CHỜ T+3")</f>
        <v/>
      </c>
      <c r="AF218">
        <f>IF(AND(P218=0, N218=H218, NOT(ISNUMBER(W218))), "ĐANG CHỜ", IF(AA218&gt;0, "THẮNG", "THUA"))</f>
        <v/>
      </c>
      <c r="AG218" t="inlineStr">
        <is>
          <t>https://quickchart.io/chart/render/zf-279b5f95-6f7a-4493-9b24-dd85c7a022a9</t>
        </is>
      </c>
      <c r="AH218">
        <f>IF(AG218&lt;&gt;"", IMAGE(AG218, 1), "Chưa có ảnh")</f>
        <v/>
      </c>
    </row>
    <row r="219" ht="95" customHeight="1">
      <c r="A219" t="inlineStr">
        <is>
          <t>2026-10-20</t>
        </is>
      </c>
      <c r="B219" t="inlineStr">
        <is>
          <t>ALGO_28</t>
        </is>
      </c>
      <c r="C219" t="inlineStr">
        <is>
          <t>🏛️ BỘ 28: TRỤ CỘT VỐN HÓA LỚN DẪN DẮT CHỈ SỐ (BLUECHIP PILLAR)</t>
        </is>
      </c>
      <c r="D219" t="inlineStr">
        <is>
          <t>#3</t>
        </is>
      </c>
      <c r="E219" t="inlineStr">
        <is>
          <t>NKG</t>
        </is>
      </c>
      <c r="F219" t="inlineStr">
        <is>
          <t>HOSE</t>
        </is>
      </c>
      <c r="G219" t="inlineStr">
        <is>
          <t>Thép &amp; VLXD</t>
        </is>
      </c>
      <c r="H219" t="n">
        <v>10.75</v>
      </c>
      <c r="I219" t="n">
        <v>1689.62</v>
      </c>
      <c r="J219" t="n">
        <v>73.69</v>
      </c>
      <c r="K219" t="n">
        <v>1.65</v>
      </c>
      <c r="L219" t="n">
        <v>12.07</v>
      </c>
      <c r="M219" t="n">
        <v>10.15</v>
      </c>
      <c r="N219" t="n">
        <v>10.75</v>
      </c>
      <c r="O219" t="n">
        <v>1689.62</v>
      </c>
      <c r="P219" t="n">
        <v>0</v>
      </c>
      <c r="Q219" t="n">
        <v>10.75</v>
      </c>
      <c r="R219" t="n">
        <v>10.75</v>
      </c>
      <c r="S219" t="inlineStr"/>
      <c r="T219" t="inlineStr"/>
      <c r="U219" t="inlineStr"/>
      <c r="V219" t="inlineStr"/>
      <c r="W219" t="inlineStr"/>
      <c r="X219" t="inlineStr">
        <is>
          <t>⏳ Mới mua (T+0)</t>
        </is>
      </c>
      <c r="Y219">
        <f>IF(ISNUMBER(S219), ((S219-H219)/H219)-0.004, "")</f>
        <v/>
      </c>
      <c r="Z219">
        <f>IF(ISNUMBER(T219), ((T219-H219)/H219)-0.004, "")</f>
        <v/>
      </c>
      <c r="AA219">
        <f>IF(ISNUMBER(W219), ((W219-H219)/H219)-0.004, IF(P219&gt;0, ((N219-H219)/H219)-0.004, 0))</f>
        <v/>
      </c>
      <c r="AB219">
        <f>IF(AND(ISNUMBER(I219), I219&gt;0, ISNUMBER(O219), O219&gt;0), AA219-((O219-I219)/I219), AA219)</f>
        <v/>
      </c>
      <c r="AC219">
        <f>IF(ISNUMBER(Q219), (Q219-H219)/H219, 0)</f>
        <v/>
      </c>
      <c r="AD219">
        <f>IF(ISNUMBER(R219), (R219-H219)/H219, 0)</f>
        <v/>
      </c>
      <c r="AE219">
        <f>IF(ISNUMBER(Y219), IF(Y219&gt;0, "THẮNG", "THUA"), "CHỜ T+3")</f>
        <v/>
      </c>
      <c r="AF219">
        <f>IF(AND(P219=0, N219=H219, NOT(ISNUMBER(W219))), "ĐANG CHỜ", IF(AA219&gt;0, "THẮNG", "THUA"))</f>
        <v/>
      </c>
      <c r="AG219" t="inlineStr">
        <is>
          <t>https://quickchart.io/chart/render/zf-a94233e0-e496-42cd-8382-7c6000a2a9cf</t>
        </is>
      </c>
      <c r="AH219">
        <f>IF(AG219&lt;&gt;"", IMAGE(AG219, 1), "Chưa có ảnh")</f>
        <v/>
      </c>
    </row>
    <row r="220" ht="95" customHeight="1">
      <c r="A220" t="inlineStr">
        <is>
          <t>2026-10-20</t>
        </is>
      </c>
      <c r="B220" t="inlineStr">
        <is>
          <t>ALGO_28</t>
        </is>
      </c>
      <c r="C220" t="inlineStr">
        <is>
          <t>🏛️ BỘ 28: TRỤ CỘT VỐN HÓA LỚN DẪN DẮT CHỈ SỐ (BLUECHIP PILLAR)</t>
        </is>
      </c>
      <c r="D220" t="inlineStr">
        <is>
          <t>#4</t>
        </is>
      </c>
      <c r="E220" t="inlineStr">
        <is>
          <t>DBC</t>
        </is>
      </c>
      <c r="F220" t="inlineStr">
        <is>
          <t>HOSE</t>
        </is>
      </c>
      <c r="G220" t="inlineStr">
        <is>
          <t>Hóa chất &amp; Chế biến</t>
        </is>
      </c>
      <c r="H220" t="n">
        <v>15.95</v>
      </c>
      <c r="I220" t="n">
        <v>1689.62</v>
      </c>
      <c r="J220" t="n">
        <v>70.31999999999999</v>
      </c>
      <c r="K220" t="n">
        <v>1.99</v>
      </c>
      <c r="L220" t="n">
        <v>17.44</v>
      </c>
      <c r="M220" t="n">
        <v>15.27</v>
      </c>
      <c r="N220" t="n">
        <v>15.95</v>
      </c>
      <c r="O220" t="n">
        <v>1689.62</v>
      </c>
      <c r="P220" t="n">
        <v>0</v>
      </c>
      <c r="Q220" t="n">
        <v>15.95</v>
      </c>
      <c r="R220" t="n">
        <v>15.95</v>
      </c>
      <c r="S220" t="inlineStr"/>
      <c r="T220" t="inlineStr"/>
      <c r="U220" t="inlineStr"/>
      <c r="V220" t="inlineStr"/>
      <c r="W220" t="inlineStr"/>
      <c r="X220" t="inlineStr">
        <is>
          <t>⏳ Mới mua (T+0)</t>
        </is>
      </c>
      <c r="Y220">
        <f>IF(ISNUMBER(S220), ((S220-H220)/H220)-0.004, "")</f>
        <v/>
      </c>
      <c r="Z220">
        <f>IF(ISNUMBER(T220), ((T220-H220)/H220)-0.004, "")</f>
        <v/>
      </c>
      <c r="AA220">
        <f>IF(ISNUMBER(W220), ((W220-H220)/H220)-0.004, IF(P220&gt;0, ((N220-H220)/H220)-0.004, 0))</f>
        <v/>
      </c>
      <c r="AB220">
        <f>IF(AND(ISNUMBER(I220), I220&gt;0, ISNUMBER(O220), O220&gt;0), AA220-((O220-I220)/I220), AA220)</f>
        <v/>
      </c>
      <c r="AC220">
        <f>IF(ISNUMBER(Q220), (Q220-H220)/H220, 0)</f>
        <v/>
      </c>
      <c r="AD220">
        <f>IF(ISNUMBER(R220), (R220-H220)/H220, 0)</f>
        <v/>
      </c>
      <c r="AE220">
        <f>IF(ISNUMBER(Y220), IF(Y220&gt;0, "THẮNG", "THUA"), "CHỜ T+3")</f>
        <v/>
      </c>
      <c r="AF220">
        <f>IF(AND(P220=0, N220=H220, NOT(ISNUMBER(W220))), "ĐANG CHỜ", IF(AA220&gt;0, "THẮNG", "THUA"))</f>
        <v/>
      </c>
      <c r="AG220" t="inlineStr">
        <is>
          <t>https://quickchart.io/chart/render/zf-b709519c-7202-48fb-825a-5725633a88df</t>
        </is>
      </c>
      <c r="AH220">
        <f>IF(AG220&lt;&gt;"", IMAGE(AG220, 1), "Chưa có ảnh")</f>
        <v/>
      </c>
    </row>
    <row r="221" ht="95" customHeight="1">
      <c r="A221" t="inlineStr">
        <is>
          <t>2026-10-20</t>
        </is>
      </c>
      <c r="B221" t="inlineStr">
        <is>
          <t>ALGO_28</t>
        </is>
      </c>
      <c r="C221" t="inlineStr">
        <is>
          <t>🏛️ BỘ 28: TRỤ CỘT VỐN HÓA LỚN DẪN DẮT CHỈ SỐ (BLUECHIP PILLAR)</t>
        </is>
      </c>
      <c r="D221" t="inlineStr">
        <is>
          <t>#5</t>
        </is>
      </c>
      <c r="E221" t="inlineStr">
        <is>
          <t>TNG</t>
        </is>
      </c>
      <c r="F221" t="inlineStr">
        <is>
          <t>HNX</t>
        </is>
      </c>
      <c r="G221" t="inlineStr">
        <is>
          <t>Thủy sản &amp; Xuất khẩu</t>
        </is>
      </c>
      <c r="H221" t="n">
        <v>19.1</v>
      </c>
      <c r="I221" t="n">
        <v>1689.62</v>
      </c>
      <c r="J221" t="n">
        <v>70.23999999999999</v>
      </c>
      <c r="K221" t="n">
        <v>3.18</v>
      </c>
      <c r="L221" t="n">
        <v>21.64</v>
      </c>
      <c r="M221" t="n">
        <v>17.95</v>
      </c>
      <c r="N221" t="n">
        <v>19.1</v>
      </c>
      <c r="O221" t="n">
        <v>1689.62</v>
      </c>
      <c r="P221" t="n">
        <v>0</v>
      </c>
      <c r="Q221" t="n">
        <v>19.1</v>
      </c>
      <c r="R221" t="n">
        <v>19.1</v>
      </c>
      <c r="S221" t="inlineStr"/>
      <c r="T221" t="inlineStr"/>
      <c r="U221" t="inlineStr"/>
      <c r="V221" t="inlineStr"/>
      <c r="W221" t="inlineStr"/>
      <c r="X221" t="inlineStr">
        <is>
          <t>⏳ Mới mua (T+0)</t>
        </is>
      </c>
      <c r="Y221">
        <f>IF(ISNUMBER(S221), ((S221-H221)/H221)-0.004, "")</f>
        <v/>
      </c>
      <c r="Z221">
        <f>IF(ISNUMBER(T221), ((T221-H221)/H221)-0.004, "")</f>
        <v/>
      </c>
      <c r="AA221">
        <f>IF(ISNUMBER(W221), ((W221-H221)/H221)-0.004, IF(P221&gt;0, ((N221-H221)/H221)-0.004, 0))</f>
        <v/>
      </c>
      <c r="AB221">
        <f>IF(AND(ISNUMBER(I221), I221&gt;0, ISNUMBER(O221), O221&gt;0), AA221-((O221-I221)/I221), AA221)</f>
        <v/>
      </c>
      <c r="AC221">
        <f>IF(ISNUMBER(Q221), (Q221-H221)/H221, 0)</f>
        <v/>
      </c>
      <c r="AD221">
        <f>IF(ISNUMBER(R221), (R221-H221)/H221, 0)</f>
        <v/>
      </c>
      <c r="AE221">
        <f>IF(ISNUMBER(Y221), IF(Y221&gt;0, "THẮNG", "THUA"), "CHỜ T+3")</f>
        <v/>
      </c>
      <c r="AF221">
        <f>IF(AND(P221=0, N221=H221, NOT(ISNUMBER(W221))), "ĐANG CHỜ", IF(AA221&gt;0, "THẮNG", "THUA"))</f>
        <v/>
      </c>
      <c r="AG221" t="inlineStr">
        <is>
          <t>https://quickchart.io/chart/render/zf-16b24cb1-74c2-4ae2-8c9d-796dfa6f1593</t>
        </is>
      </c>
      <c r="AH221">
        <f>IF(AG221&lt;&gt;"", IMAGE(AG221, 1), "Chưa có ảnh")</f>
        <v/>
      </c>
    </row>
    <row r="222" ht="95" customHeight="1">
      <c r="A222" t="inlineStr">
        <is>
          <t>2026-10-20</t>
        </is>
      </c>
      <c r="B222" t="inlineStr">
        <is>
          <t>ALGO_29</t>
        </is>
      </c>
      <c r="C222" t="inlineStr">
        <is>
          <t>🧭 BỘ 29: ĐỒNG THUẬN ĐA KHUNG 1D-1W-1M-3M (MTF SYNERGY)</t>
        </is>
      </c>
      <c r="D222" t="inlineStr">
        <is>
          <t>#1</t>
        </is>
      </c>
      <c r="E222" t="inlineStr">
        <is>
          <t>DHA</t>
        </is>
      </c>
      <c r="F222" t="inlineStr">
        <is>
          <t>HOSE</t>
        </is>
      </c>
      <c r="G222" t="inlineStr">
        <is>
          <t>Thép &amp; VLXD</t>
        </is>
      </c>
      <c r="H222" t="n">
        <v>56.6</v>
      </c>
      <c r="I222" t="n">
        <v>1689.62</v>
      </c>
      <c r="J222" t="n">
        <v>61.87</v>
      </c>
      <c r="K222" t="n">
        <v>5.17</v>
      </c>
      <c r="L222" t="n">
        <v>63.41</v>
      </c>
      <c r="M222" t="n">
        <v>53.5</v>
      </c>
      <c r="N222" t="n">
        <v>56.6</v>
      </c>
      <c r="O222" t="n">
        <v>1689.62</v>
      </c>
      <c r="P222" t="n">
        <v>0</v>
      </c>
      <c r="Q222" t="n">
        <v>56.6</v>
      </c>
      <c r="R222" t="n">
        <v>56.6</v>
      </c>
      <c r="S222" t="inlineStr"/>
      <c r="T222" t="inlineStr"/>
      <c r="U222" t="inlineStr"/>
      <c r="V222" t="inlineStr"/>
      <c r="W222" t="inlineStr"/>
      <c r="X222" t="inlineStr">
        <is>
          <t>⏳ Mới mua (T+0)</t>
        </is>
      </c>
      <c r="Y222">
        <f>IF(ISNUMBER(S222), ((S222-H222)/H222)-0.004, "")</f>
        <v/>
      </c>
      <c r="Z222">
        <f>IF(ISNUMBER(T222), ((T222-H222)/H222)-0.004, "")</f>
        <v/>
      </c>
      <c r="AA222">
        <f>IF(ISNUMBER(W222), ((W222-H222)/H222)-0.004, IF(P222&gt;0, ((N222-H222)/H222)-0.004, 0))</f>
        <v/>
      </c>
      <c r="AB222">
        <f>IF(AND(ISNUMBER(I222), I222&gt;0, ISNUMBER(O222), O222&gt;0), AA222-((O222-I222)/I222), AA222)</f>
        <v/>
      </c>
      <c r="AC222">
        <f>IF(ISNUMBER(Q222), (Q222-H222)/H222, 0)</f>
        <v/>
      </c>
      <c r="AD222">
        <f>IF(ISNUMBER(R222), (R222-H222)/H222, 0)</f>
        <v/>
      </c>
      <c r="AE222">
        <f>IF(ISNUMBER(Y222), IF(Y222&gt;0, "THẮNG", "THUA"), "CHỜ T+3")</f>
        <v/>
      </c>
      <c r="AF222">
        <f>IF(AND(P222=0, N222=H222, NOT(ISNUMBER(W222))), "ĐANG CHỜ", IF(AA222&gt;0, "THẮNG", "THUA"))</f>
        <v/>
      </c>
      <c r="AG222" t="inlineStr">
        <is>
          <t>https://quickchart.io/chart/render/zf-c8d4d75d-7721-4d97-ad04-a4a509f191a2</t>
        </is>
      </c>
      <c r="AH222">
        <f>IF(AG222&lt;&gt;"", IMAGE(AG222, 1), "Chưa có ảnh")</f>
        <v/>
      </c>
    </row>
    <row r="223" ht="95" customHeight="1">
      <c r="A223" t="inlineStr">
        <is>
          <t>2026-10-20</t>
        </is>
      </c>
      <c r="B223" t="inlineStr">
        <is>
          <t>ALGO_29</t>
        </is>
      </c>
      <c r="C223" t="inlineStr">
        <is>
          <t>🧭 BỘ 29: ĐỒNG THUẬN ĐA KHUNG 1D-1W-1M-3M (MTF SYNERGY)</t>
        </is>
      </c>
      <c r="D223" t="inlineStr">
        <is>
          <t>#2</t>
        </is>
      </c>
      <c r="E223" t="inlineStr">
        <is>
          <t>CTD</t>
        </is>
      </c>
      <c r="F223" t="inlineStr">
        <is>
          <t>HOSE</t>
        </is>
      </c>
      <c r="G223" t="inlineStr">
        <is>
          <t>Đầu tư công &amp; Xây dựng</t>
        </is>
      </c>
      <c r="H223" t="n">
        <v>65.2</v>
      </c>
      <c r="I223" t="n">
        <v>1689.62</v>
      </c>
      <c r="J223" t="n">
        <v>60.51</v>
      </c>
      <c r="K223" t="n">
        <v>5.02</v>
      </c>
      <c r="L223" t="n">
        <v>71.53</v>
      </c>
      <c r="M223" t="n">
        <v>62.32</v>
      </c>
      <c r="N223" t="n">
        <v>65.2</v>
      </c>
      <c r="O223" t="n">
        <v>1689.62</v>
      </c>
      <c r="P223" t="n">
        <v>0</v>
      </c>
      <c r="Q223" t="n">
        <v>65.2</v>
      </c>
      <c r="R223" t="n">
        <v>65.2</v>
      </c>
      <c r="S223" t="inlineStr"/>
      <c r="T223" t="inlineStr"/>
      <c r="U223" t="inlineStr"/>
      <c r="V223" t="inlineStr"/>
      <c r="W223" t="inlineStr"/>
      <c r="X223" t="inlineStr">
        <is>
          <t>⏳ Mới mua (T+0)</t>
        </is>
      </c>
      <c r="Y223">
        <f>IF(ISNUMBER(S223), ((S223-H223)/H223)-0.004, "")</f>
        <v/>
      </c>
      <c r="Z223">
        <f>IF(ISNUMBER(T223), ((T223-H223)/H223)-0.004, "")</f>
        <v/>
      </c>
      <c r="AA223">
        <f>IF(ISNUMBER(W223), ((W223-H223)/H223)-0.004, IF(P223&gt;0, ((N223-H223)/H223)-0.004, 0))</f>
        <v/>
      </c>
      <c r="AB223">
        <f>IF(AND(ISNUMBER(I223), I223&gt;0, ISNUMBER(O223), O223&gt;0), AA223-((O223-I223)/I223), AA223)</f>
        <v/>
      </c>
      <c r="AC223">
        <f>IF(ISNUMBER(Q223), (Q223-H223)/H223, 0)</f>
        <v/>
      </c>
      <c r="AD223">
        <f>IF(ISNUMBER(R223), (R223-H223)/H223, 0)</f>
        <v/>
      </c>
      <c r="AE223">
        <f>IF(ISNUMBER(Y223), IF(Y223&gt;0, "THẮNG", "THUA"), "CHỜ T+3")</f>
        <v/>
      </c>
      <c r="AF223">
        <f>IF(AND(P223=0, N223=H223, NOT(ISNUMBER(W223))), "ĐANG CHỜ", IF(AA223&gt;0, "THẮNG", "THUA"))</f>
        <v/>
      </c>
      <c r="AG223" t="inlineStr">
        <is>
          <t>https://quickchart.io/chart/render/zf-9d6b82f1-adac-4c7d-bf6e-0bc37d80d9e6</t>
        </is>
      </c>
      <c r="AH223">
        <f>IF(AG223&lt;&gt;"", IMAGE(AG223, 1), "Chưa có ảnh")</f>
        <v/>
      </c>
    </row>
    <row r="224" ht="95" customHeight="1">
      <c r="A224" t="inlineStr">
        <is>
          <t>2026-10-20</t>
        </is>
      </c>
      <c r="B224" t="inlineStr">
        <is>
          <t>ALGO_29</t>
        </is>
      </c>
      <c r="C224" t="inlineStr">
        <is>
          <t>🧭 BỘ 29: ĐỒNG THUẬN ĐA KHUNG 1D-1W-1M-3M (MTF SYNERGY)</t>
        </is>
      </c>
      <c r="D224" t="inlineStr">
        <is>
          <t>#3</t>
        </is>
      </c>
      <c r="E224" t="inlineStr">
        <is>
          <t>TNG</t>
        </is>
      </c>
      <c r="F224" t="inlineStr">
        <is>
          <t>HNX</t>
        </is>
      </c>
      <c r="G224" t="inlineStr">
        <is>
          <t>Thủy sản &amp; Xuất khẩu</t>
        </is>
      </c>
      <c r="H224" t="n">
        <v>19.1</v>
      </c>
      <c r="I224" t="n">
        <v>1689.62</v>
      </c>
      <c r="J224" t="n">
        <v>55.62</v>
      </c>
      <c r="K224" t="n">
        <v>3.18</v>
      </c>
      <c r="L224" t="n">
        <v>21.64</v>
      </c>
      <c r="M224" t="n">
        <v>17.95</v>
      </c>
      <c r="N224" t="n">
        <v>19.1</v>
      </c>
      <c r="O224" t="n">
        <v>1689.62</v>
      </c>
      <c r="P224" t="n">
        <v>0</v>
      </c>
      <c r="Q224" t="n">
        <v>19.1</v>
      </c>
      <c r="R224" t="n">
        <v>19.1</v>
      </c>
      <c r="S224" t="inlineStr"/>
      <c r="T224" t="inlineStr"/>
      <c r="U224" t="inlineStr"/>
      <c r="V224" t="inlineStr"/>
      <c r="W224" t="inlineStr"/>
      <c r="X224" t="inlineStr">
        <is>
          <t>⏳ Mới mua (T+0)</t>
        </is>
      </c>
      <c r="Y224">
        <f>IF(ISNUMBER(S224), ((S224-H224)/H224)-0.004, "")</f>
        <v/>
      </c>
      <c r="Z224">
        <f>IF(ISNUMBER(T224), ((T224-H224)/H224)-0.004, "")</f>
        <v/>
      </c>
      <c r="AA224">
        <f>IF(ISNUMBER(W224), ((W224-H224)/H224)-0.004, IF(P224&gt;0, ((N224-H224)/H224)-0.004, 0))</f>
        <v/>
      </c>
      <c r="AB224">
        <f>IF(AND(ISNUMBER(I224), I224&gt;0, ISNUMBER(O224), O224&gt;0), AA224-((O224-I224)/I224), AA224)</f>
        <v/>
      </c>
      <c r="AC224">
        <f>IF(ISNUMBER(Q224), (Q224-H224)/H224, 0)</f>
        <v/>
      </c>
      <c r="AD224">
        <f>IF(ISNUMBER(R224), (R224-H224)/H224, 0)</f>
        <v/>
      </c>
      <c r="AE224">
        <f>IF(ISNUMBER(Y224), IF(Y224&gt;0, "THẮNG", "THUA"), "CHỜ T+3")</f>
        <v/>
      </c>
      <c r="AF224">
        <f>IF(AND(P224=0, N224=H224, NOT(ISNUMBER(W224))), "ĐANG CHỜ", IF(AA224&gt;0, "THẮNG", "THUA"))</f>
        <v/>
      </c>
      <c r="AG224" t="inlineStr">
        <is>
          <t>https://quickchart.io/chart/render/zf-16b24cb1-74c2-4ae2-8c9d-796dfa6f1593</t>
        </is>
      </c>
      <c r="AH224">
        <f>IF(AG224&lt;&gt;"", IMAGE(AG224, 1), "Chưa có ảnh")</f>
        <v/>
      </c>
    </row>
    <row r="225" ht="95" customHeight="1">
      <c r="A225" t="inlineStr">
        <is>
          <t>2026-10-20</t>
        </is>
      </c>
      <c r="B225" t="inlineStr">
        <is>
          <t>ALGO_29</t>
        </is>
      </c>
      <c r="C225" t="inlineStr">
        <is>
          <t>🧭 BỘ 29: ĐỒNG THUẬN ĐA KHUNG 1D-1W-1M-3M (MTF SYNERGY)</t>
        </is>
      </c>
      <c r="D225" t="inlineStr">
        <is>
          <t>#4</t>
        </is>
      </c>
      <c r="E225" t="inlineStr">
        <is>
          <t>ANV</t>
        </is>
      </c>
      <c r="F225" t="inlineStr">
        <is>
          <t>HOSE</t>
        </is>
      </c>
      <c r="G225" t="inlineStr">
        <is>
          <t>Thủy sản &amp; Xuất khẩu</t>
        </is>
      </c>
      <c r="H225" t="n">
        <v>19.35</v>
      </c>
      <c r="I225" t="n">
        <v>1689.62</v>
      </c>
      <c r="J225" t="n">
        <v>54.52</v>
      </c>
      <c r="K225" t="n">
        <v>1.16</v>
      </c>
      <c r="L225" t="n">
        <v>22.12</v>
      </c>
      <c r="M225" t="n">
        <v>18.09</v>
      </c>
      <c r="N225" t="n">
        <v>19.35</v>
      </c>
      <c r="O225" t="n">
        <v>1689.62</v>
      </c>
      <c r="P225" t="n">
        <v>0</v>
      </c>
      <c r="Q225" t="n">
        <v>19.35</v>
      </c>
      <c r="R225" t="n">
        <v>19.35</v>
      </c>
      <c r="S225" t="inlineStr"/>
      <c r="T225" t="inlineStr"/>
      <c r="U225" t="inlineStr"/>
      <c r="V225" t="inlineStr"/>
      <c r="W225" t="inlineStr"/>
      <c r="X225" t="inlineStr">
        <is>
          <t>⏳ Mới mua (T+0)</t>
        </is>
      </c>
      <c r="Y225">
        <f>IF(ISNUMBER(S225), ((S225-H225)/H225)-0.004, "")</f>
        <v/>
      </c>
      <c r="Z225">
        <f>IF(ISNUMBER(T225), ((T225-H225)/H225)-0.004, "")</f>
        <v/>
      </c>
      <c r="AA225">
        <f>IF(ISNUMBER(W225), ((W225-H225)/H225)-0.004, IF(P225&gt;0, ((N225-H225)/H225)-0.004, 0))</f>
        <v/>
      </c>
      <c r="AB225">
        <f>IF(AND(ISNUMBER(I225), I225&gt;0, ISNUMBER(O225), O225&gt;0), AA225-((O225-I225)/I225), AA225)</f>
        <v/>
      </c>
      <c r="AC225">
        <f>IF(ISNUMBER(Q225), (Q225-H225)/H225, 0)</f>
        <v/>
      </c>
      <c r="AD225">
        <f>IF(ISNUMBER(R225), (R225-H225)/H225, 0)</f>
        <v/>
      </c>
      <c r="AE225">
        <f>IF(ISNUMBER(Y225), IF(Y225&gt;0, "THẮNG", "THUA"), "CHỜ T+3")</f>
        <v/>
      </c>
      <c r="AF225">
        <f>IF(AND(P225=0, N225=H225, NOT(ISNUMBER(W225))), "ĐANG CHỜ", IF(AA225&gt;0, "THẮNG", "THUA"))</f>
        <v/>
      </c>
      <c r="AG225" t="inlineStr">
        <is>
          <t>https://quickchart.io/chart/render/zf-82cba1f5-ed9d-4122-8e3f-f265a6898697</t>
        </is>
      </c>
      <c r="AH225">
        <f>IF(AG225&lt;&gt;"", IMAGE(AG225, 1), "Chưa có ảnh")</f>
        <v/>
      </c>
    </row>
    <row r="226" ht="95" customHeight="1">
      <c r="A226" t="inlineStr">
        <is>
          <t>2026-10-20</t>
        </is>
      </c>
      <c r="B226" t="inlineStr">
        <is>
          <t>ALGO_29</t>
        </is>
      </c>
      <c r="C226" t="inlineStr">
        <is>
          <t>🧭 BỘ 29: ĐỒNG THUẬN ĐA KHUNG 1D-1W-1M-3M (MTF SYNERGY)</t>
        </is>
      </c>
      <c r="D226" t="inlineStr">
        <is>
          <t>#5</t>
        </is>
      </c>
      <c r="E226" t="inlineStr">
        <is>
          <t>HT1</t>
        </is>
      </c>
      <c r="F226" t="inlineStr">
        <is>
          <t>HOSE</t>
        </is>
      </c>
      <c r="G226" t="inlineStr">
        <is>
          <t>Thép &amp; VLXD</t>
        </is>
      </c>
      <c r="H226" t="n">
        <v>13.3</v>
      </c>
      <c r="I226" t="n">
        <v>1689.62</v>
      </c>
      <c r="J226" t="n">
        <v>53.14</v>
      </c>
      <c r="K226" t="n">
        <v>3.39</v>
      </c>
      <c r="L226" t="n">
        <v>14.82</v>
      </c>
      <c r="M226" t="n">
        <v>12.61</v>
      </c>
      <c r="N226" t="n">
        <v>13.3</v>
      </c>
      <c r="O226" t="n">
        <v>1689.62</v>
      </c>
      <c r="P226" t="n">
        <v>0</v>
      </c>
      <c r="Q226" t="n">
        <v>13.3</v>
      </c>
      <c r="R226" t="n">
        <v>13.3</v>
      </c>
      <c r="S226" t="inlineStr"/>
      <c r="T226" t="inlineStr"/>
      <c r="U226" t="inlineStr"/>
      <c r="V226" t="inlineStr"/>
      <c r="W226" t="inlineStr"/>
      <c r="X226" t="inlineStr">
        <is>
          <t>⏳ Mới mua (T+0)</t>
        </is>
      </c>
      <c r="Y226">
        <f>IF(ISNUMBER(S226), ((S226-H226)/H226)-0.004, "")</f>
        <v/>
      </c>
      <c r="Z226">
        <f>IF(ISNUMBER(T226), ((T226-H226)/H226)-0.004, "")</f>
        <v/>
      </c>
      <c r="AA226">
        <f>IF(ISNUMBER(W226), ((W226-H226)/H226)-0.004, IF(P226&gt;0, ((N226-H226)/H226)-0.004, 0))</f>
        <v/>
      </c>
      <c r="AB226">
        <f>IF(AND(ISNUMBER(I226), I226&gt;0, ISNUMBER(O226), O226&gt;0), AA226-((O226-I226)/I226), AA226)</f>
        <v/>
      </c>
      <c r="AC226">
        <f>IF(ISNUMBER(Q226), (Q226-H226)/H226, 0)</f>
        <v/>
      </c>
      <c r="AD226">
        <f>IF(ISNUMBER(R226), (R226-H226)/H226, 0)</f>
        <v/>
      </c>
      <c r="AE226">
        <f>IF(ISNUMBER(Y226), IF(Y226&gt;0, "THẮNG", "THUA"), "CHỜ T+3")</f>
        <v/>
      </c>
      <c r="AF226">
        <f>IF(AND(P226=0, N226=H226, NOT(ISNUMBER(W226))), "ĐANG CHỜ", IF(AA226&gt;0, "THẮNG", "THUA"))</f>
        <v/>
      </c>
      <c r="AG226" t="inlineStr">
        <is>
          <t>https://quickchart.io/chart/render/zf-511df0db-d54c-4ce8-9e3b-8a1b30275612</t>
        </is>
      </c>
      <c r="AH226">
        <f>IF(AG226&lt;&gt;"", IMAGE(AG226, 1), "Chưa có ảnh")</f>
        <v/>
      </c>
    </row>
    <row r="227" ht="95" customHeight="1">
      <c r="A227" t="inlineStr">
        <is>
          <t>2026-10-20</t>
        </is>
      </c>
      <c r="B227" t="inlineStr">
        <is>
          <t>ALGO_30</t>
        </is>
      </c>
      <c r="C227" t="inlineStr">
        <is>
          <t>🌟 BỘ 30: ĐIỂM HỘI TỤ SIÊU ĐẲNG ĐA THUẬT TOÁN (MASTER CONFLUENCE)</t>
        </is>
      </c>
      <c r="D227" t="inlineStr">
        <is>
          <t>#1</t>
        </is>
      </c>
      <c r="E227" t="inlineStr">
        <is>
          <t>DHA</t>
        </is>
      </c>
      <c r="F227" t="inlineStr">
        <is>
          <t>HOSE</t>
        </is>
      </c>
      <c r="G227" t="inlineStr">
        <is>
          <t>Thép &amp; VLXD</t>
        </is>
      </c>
      <c r="H227" t="n">
        <v>56.6</v>
      </c>
      <c r="I227" t="n">
        <v>1689.62</v>
      </c>
      <c r="J227" t="n">
        <v>158.91</v>
      </c>
      <c r="K227" t="n">
        <v>5.17</v>
      </c>
      <c r="L227" t="n">
        <v>63.41</v>
      </c>
      <c r="M227" t="n">
        <v>53.5</v>
      </c>
      <c r="N227" t="n">
        <v>56.6</v>
      </c>
      <c r="O227" t="n">
        <v>1689.62</v>
      </c>
      <c r="P227" t="n">
        <v>0</v>
      </c>
      <c r="Q227" t="n">
        <v>56.6</v>
      </c>
      <c r="R227" t="n">
        <v>56.6</v>
      </c>
      <c r="S227" t="inlineStr"/>
      <c r="T227" t="inlineStr"/>
      <c r="U227" t="inlineStr"/>
      <c r="V227" t="inlineStr"/>
      <c r="W227" t="inlineStr"/>
      <c r="X227" t="inlineStr">
        <is>
          <t>⏳ Mới mua (T+0)</t>
        </is>
      </c>
      <c r="Y227">
        <f>IF(ISNUMBER(S227), ((S227-H227)/H227)-0.004, "")</f>
        <v/>
      </c>
      <c r="Z227">
        <f>IF(ISNUMBER(T227), ((T227-H227)/H227)-0.004, "")</f>
        <v/>
      </c>
      <c r="AA227">
        <f>IF(ISNUMBER(W227), ((W227-H227)/H227)-0.004, IF(P227&gt;0, ((N227-H227)/H227)-0.004, 0))</f>
        <v/>
      </c>
      <c r="AB227">
        <f>IF(AND(ISNUMBER(I227), I227&gt;0, ISNUMBER(O227), O227&gt;0), AA227-((O227-I227)/I227), AA227)</f>
        <v/>
      </c>
      <c r="AC227">
        <f>IF(ISNUMBER(Q227), (Q227-H227)/H227, 0)</f>
        <v/>
      </c>
      <c r="AD227">
        <f>IF(ISNUMBER(R227), (R227-H227)/H227, 0)</f>
        <v/>
      </c>
      <c r="AE227">
        <f>IF(ISNUMBER(Y227), IF(Y227&gt;0, "THẮNG", "THUA"), "CHỜ T+3")</f>
        <v/>
      </c>
      <c r="AF227">
        <f>IF(AND(P227=0, N227=H227, NOT(ISNUMBER(W227))), "ĐANG CHỜ", IF(AA227&gt;0, "THẮNG", "THUA"))</f>
        <v/>
      </c>
      <c r="AG227" t="inlineStr">
        <is>
          <t>https://quickchart.io/chart/render/zf-c8d4d75d-7721-4d97-ad04-a4a509f191a2</t>
        </is>
      </c>
      <c r="AH227">
        <f>IF(AG227&lt;&gt;"", IMAGE(AG227, 1), "Chưa có ảnh")</f>
        <v/>
      </c>
    </row>
    <row r="228" ht="95" customHeight="1">
      <c r="A228" t="inlineStr">
        <is>
          <t>2026-10-20</t>
        </is>
      </c>
      <c r="B228" t="inlineStr">
        <is>
          <t>ALGO_30</t>
        </is>
      </c>
      <c r="C228" t="inlineStr">
        <is>
          <t>🌟 BỘ 30: ĐIỂM HỘI TỤ SIÊU ĐẲNG ĐA THUẬT TOÁN (MASTER CONFLUENCE)</t>
        </is>
      </c>
      <c r="D228" t="inlineStr">
        <is>
          <t>#2</t>
        </is>
      </c>
      <c r="E228" t="inlineStr">
        <is>
          <t>TLG</t>
        </is>
      </c>
      <c r="F228" t="inlineStr">
        <is>
          <t>HOSE</t>
        </is>
      </c>
      <c r="G228" t="inlineStr">
        <is>
          <t>Hàng tiêu dùng</t>
        </is>
      </c>
      <c r="H228" t="n">
        <v>57</v>
      </c>
      <c r="I228" t="n">
        <v>1689.62</v>
      </c>
      <c r="J228" t="n">
        <v>156.35</v>
      </c>
      <c r="K228" t="n">
        <v>1.62</v>
      </c>
      <c r="L228" t="n">
        <v>62.14</v>
      </c>
      <c r="M228" t="n">
        <v>54.67</v>
      </c>
      <c r="N228" t="n">
        <v>57</v>
      </c>
      <c r="O228" t="n">
        <v>1689.62</v>
      </c>
      <c r="P228" t="n">
        <v>0</v>
      </c>
      <c r="Q228" t="n">
        <v>57</v>
      </c>
      <c r="R228" t="n">
        <v>57</v>
      </c>
      <c r="S228" t="inlineStr"/>
      <c r="T228" t="inlineStr"/>
      <c r="U228" t="inlineStr"/>
      <c r="V228" t="inlineStr"/>
      <c r="W228" t="inlineStr"/>
      <c r="X228" t="inlineStr">
        <is>
          <t>⏳ Mới mua (T+0)</t>
        </is>
      </c>
      <c r="Y228">
        <f>IF(ISNUMBER(S228), ((S228-H228)/H228)-0.004, "")</f>
        <v/>
      </c>
      <c r="Z228">
        <f>IF(ISNUMBER(T228), ((T228-H228)/H228)-0.004, "")</f>
        <v/>
      </c>
      <c r="AA228">
        <f>IF(ISNUMBER(W228), ((W228-H228)/H228)-0.004, IF(P228&gt;0, ((N228-H228)/H228)-0.004, 0))</f>
        <v/>
      </c>
      <c r="AB228">
        <f>IF(AND(ISNUMBER(I228), I228&gt;0, ISNUMBER(O228), O228&gt;0), AA228-((O228-I228)/I228), AA228)</f>
        <v/>
      </c>
      <c r="AC228">
        <f>IF(ISNUMBER(Q228), (Q228-H228)/H228, 0)</f>
        <v/>
      </c>
      <c r="AD228">
        <f>IF(ISNUMBER(R228), (R228-H228)/H228, 0)</f>
        <v/>
      </c>
      <c r="AE228">
        <f>IF(ISNUMBER(Y228), IF(Y228&gt;0, "THẮNG", "THUA"), "CHỜ T+3")</f>
        <v/>
      </c>
      <c r="AF228">
        <f>IF(AND(P228=0, N228=H228, NOT(ISNUMBER(W228))), "ĐANG CHỜ", IF(AA228&gt;0, "THẮNG", "THUA"))</f>
        <v/>
      </c>
      <c r="AG228" t="inlineStr">
        <is>
          <t>https://quickchart.io/chart/render/zf-b8617cce-832a-418e-9a45-6c25157eae6a</t>
        </is>
      </c>
      <c r="AH228">
        <f>IF(AG228&lt;&gt;"", IMAGE(AG228, 1), "Chưa có ảnh")</f>
        <v/>
      </c>
    </row>
    <row r="229" ht="95" customHeight="1">
      <c r="A229" t="inlineStr">
        <is>
          <t>2026-10-20</t>
        </is>
      </c>
      <c r="B229" t="inlineStr">
        <is>
          <t>ALGO_30</t>
        </is>
      </c>
      <c r="C229" t="inlineStr">
        <is>
          <t>🌟 BỘ 30: ĐIỂM HỘI TỤ SIÊU ĐẲNG ĐA THUẬT TOÁN (MASTER CONFLUENCE)</t>
        </is>
      </c>
      <c r="D229" t="inlineStr">
        <is>
          <t>#3</t>
        </is>
      </c>
      <c r="E229" t="inlineStr">
        <is>
          <t>NT2</t>
        </is>
      </c>
      <c r="F229" t="inlineStr">
        <is>
          <t>HOSE</t>
        </is>
      </c>
      <c r="G229" t="inlineStr">
        <is>
          <t>Dầu khí &amp; Năng lượng</t>
        </is>
      </c>
      <c r="H229" t="n">
        <v>24.2</v>
      </c>
      <c r="I229" t="n">
        <v>1689.62</v>
      </c>
      <c r="J229" t="n">
        <v>155.58</v>
      </c>
      <c r="K229" t="n">
        <v>3.02</v>
      </c>
      <c r="L229" t="n">
        <v>26.37</v>
      </c>
      <c r="M229" t="n">
        <v>23.21</v>
      </c>
      <c r="N229" t="n">
        <v>24.2</v>
      </c>
      <c r="O229" t="n">
        <v>1689.62</v>
      </c>
      <c r="P229" t="n">
        <v>0</v>
      </c>
      <c r="Q229" t="n">
        <v>24.2</v>
      </c>
      <c r="R229" t="n">
        <v>24.2</v>
      </c>
      <c r="S229" t="inlineStr"/>
      <c r="T229" t="inlineStr"/>
      <c r="U229" t="inlineStr"/>
      <c r="V229" t="inlineStr"/>
      <c r="W229" t="inlineStr"/>
      <c r="X229" t="inlineStr">
        <is>
          <t>⏳ Mới mua (T+0)</t>
        </is>
      </c>
      <c r="Y229">
        <f>IF(ISNUMBER(S229), ((S229-H229)/H229)-0.004, "")</f>
        <v/>
      </c>
      <c r="Z229">
        <f>IF(ISNUMBER(T229), ((T229-H229)/H229)-0.004, "")</f>
        <v/>
      </c>
      <c r="AA229">
        <f>IF(ISNUMBER(W229), ((W229-H229)/H229)-0.004, IF(P229&gt;0, ((N229-H229)/H229)-0.004, 0))</f>
        <v/>
      </c>
      <c r="AB229">
        <f>IF(AND(ISNUMBER(I229), I229&gt;0, ISNUMBER(O229), O229&gt;0), AA229-((O229-I229)/I229), AA229)</f>
        <v/>
      </c>
      <c r="AC229">
        <f>IF(ISNUMBER(Q229), (Q229-H229)/H229, 0)</f>
        <v/>
      </c>
      <c r="AD229">
        <f>IF(ISNUMBER(R229), (R229-H229)/H229, 0)</f>
        <v/>
      </c>
      <c r="AE229">
        <f>IF(ISNUMBER(Y229), IF(Y229&gt;0, "THẮNG", "THUA"), "CHỜ T+3")</f>
        <v/>
      </c>
      <c r="AF229">
        <f>IF(AND(P229=0, N229=H229, NOT(ISNUMBER(W229))), "ĐANG CHỜ", IF(AA229&gt;0, "THẮNG", "THUA"))</f>
        <v/>
      </c>
      <c r="AG229" t="inlineStr">
        <is>
          <t>https://quickchart.io/chart/render/zf-279b5f95-6f7a-4493-9b24-dd85c7a022a9</t>
        </is>
      </c>
      <c r="AH229">
        <f>IF(AG229&lt;&gt;"", IMAGE(AG229, 1), "Chưa có ảnh")</f>
        <v/>
      </c>
    </row>
    <row r="230" ht="95" customHeight="1">
      <c r="A230" t="inlineStr">
        <is>
          <t>2026-10-20</t>
        </is>
      </c>
      <c r="B230" t="inlineStr">
        <is>
          <t>ALGO_30</t>
        </is>
      </c>
      <c r="C230" t="inlineStr">
        <is>
          <t>🌟 BỘ 30: ĐIỂM HỘI TỤ SIÊU ĐẲNG ĐA THUẬT TOÁN (MASTER CONFLUENCE)</t>
        </is>
      </c>
      <c r="D230" t="inlineStr">
        <is>
          <t>#4</t>
        </is>
      </c>
      <c r="E230" t="inlineStr">
        <is>
          <t>DDV</t>
        </is>
      </c>
      <c r="F230" t="inlineStr">
        <is>
          <t>UPCOM</t>
        </is>
      </c>
      <c r="G230" t="inlineStr">
        <is>
          <t>Hóa chất &amp; Phân bón</t>
        </is>
      </c>
      <c r="H230" t="n">
        <v>17.9</v>
      </c>
      <c r="I230" t="n">
        <v>1689.62</v>
      </c>
      <c r="J230" t="n">
        <v>145.33</v>
      </c>
      <c r="K230" t="n">
        <v>3.38</v>
      </c>
      <c r="L230" t="n">
        <v>20.4</v>
      </c>
      <c r="M230" t="n">
        <v>16.77</v>
      </c>
      <c r="N230" t="n">
        <v>17.9</v>
      </c>
      <c r="O230" t="n">
        <v>1689.62</v>
      </c>
      <c r="P230" t="n">
        <v>0</v>
      </c>
      <c r="Q230" t="n">
        <v>17.9</v>
      </c>
      <c r="R230" t="n">
        <v>17.9</v>
      </c>
      <c r="S230" t="inlineStr"/>
      <c r="T230" t="inlineStr"/>
      <c r="U230" t="inlineStr"/>
      <c r="V230" t="inlineStr"/>
      <c r="W230" t="inlineStr"/>
      <c r="X230" t="inlineStr">
        <is>
          <t>⏳ Mới mua (T+0)</t>
        </is>
      </c>
      <c r="Y230">
        <f>IF(ISNUMBER(S230), ((S230-H230)/H230)-0.004, "")</f>
        <v/>
      </c>
      <c r="Z230">
        <f>IF(ISNUMBER(T230), ((T230-H230)/H230)-0.004, "")</f>
        <v/>
      </c>
      <c r="AA230">
        <f>IF(ISNUMBER(W230), ((W230-H230)/H230)-0.004, IF(P230&gt;0, ((N230-H230)/H230)-0.004, 0))</f>
        <v/>
      </c>
      <c r="AB230">
        <f>IF(AND(ISNUMBER(I230), I230&gt;0, ISNUMBER(O230), O230&gt;0), AA230-((O230-I230)/I230), AA230)</f>
        <v/>
      </c>
      <c r="AC230">
        <f>IF(ISNUMBER(Q230), (Q230-H230)/H230, 0)</f>
        <v/>
      </c>
      <c r="AD230">
        <f>IF(ISNUMBER(R230), (R230-H230)/H230, 0)</f>
        <v/>
      </c>
      <c r="AE230">
        <f>IF(ISNUMBER(Y230), IF(Y230&gt;0, "THẮNG", "THUA"), "CHỜ T+3")</f>
        <v/>
      </c>
      <c r="AF230">
        <f>IF(AND(P230=0, N230=H230, NOT(ISNUMBER(W230))), "ĐANG CHỜ", IF(AA230&gt;0, "THẮNG", "THUA"))</f>
        <v/>
      </c>
      <c r="AG230" t="inlineStr">
        <is>
          <t>https://quickchart.io/chart/render/zf-a12ef9e6-1847-4868-a721-328cc61a99a3</t>
        </is>
      </c>
      <c r="AH230">
        <f>IF(AG230&lt;&gt;"", IMAGE(AG230, 1), "Chưa có ảnh")</f>
        <v/>
      </c>
    </row>
    <row r="231" ht="95" customHeight="1">
      <c r="A231" t="inlineStr">
        <is>
          <t>2026-10-20</t>
        </is>
      </c>
      <c r="B231" t="inlineStr">
        <is>
          <t>ALGO_30</t>
        </is>
      </c>
      <c r="C231" t="inlineStr">
        <is>
          <t>🌟 BỘ 30: ĐIỂM HỘI TỤ SIÊU ĐẲNG ĐA THUẬT TOÁN (MASTER CONFLUENCE)</t>
        </is>
      </c>
      <c r="D231" t="inlineStr">
        <is>
          <t>#5</t>
        </is>
      </c>
      <c r="E231" t="inlineStr">
        <is>
          <t>CTD</t>
        </is>
      </c>
      <c r="F231" t="inlineStr">
        <is>
          <t>HOSE</t>
        </is>
      </c>
      <c r="G231" t="inlineStr">
        <is>
          <t>Đầu tư công &amp; Xây dựng</t>
        </is>
      </c>
      <c r="H231" t="n">
        <v>65.2</v>
      </c>
      <c r="I231" t="n">
        <v>1689.62</v>
      </c>
      <c r="J231" t="n">
        <v>143.99</v>
      </c>
      <c r="K231" t="n">
        <v>5.02</v>
      </c>
      <c r="L231" t="n">
        <v>71.53</v>
      </c>
      <c r="M231" t="n">
        <v>62.32</v>
      </c>
      <c r="N231" t="n">
        <v>65.2</v>
      </c>
      <c r="O231" t="n">
        <v>1689.62</v>
      </c>
      <c r="P231" t="n">
        <v>0</v>
      </c>
      <c r="Q231" t="n">
        <v>65.2</v>
      </c>
      <c r="R231" t="n">
        <v>65.2</v>
      </c>
      <c r="S231" t="inlineStr"/>
      <c r="T231" t="inlineStr"/>
      <c r="U231" t="inlineStr"/>
      <c r="V231" t="inlineStr"/>
      <c r="W231" t="inlineStr"/>
      <c r="X231" t="inlineStr">
        <is>
          <t>⏳ Mới mua (T+0)</t>
        </is>
      </c>
      <c r="Y231">
        <f>IF(ISNUMBER(S231), ((S231-H231)/H231)-0.004, "")</f>
        <v/>
      </c>
      <c r="Z231">
        <f>IF(ISNUMBER(T231), ((T231-H231)/H231)-0.004, "")</f>
        <v/>
      </c>
      <c r="AA231">
        <f>IF(ISNUMBER(W231), ((W231-H231)/H231)-0.004, IF(P231&gt;0, ((N231-H231)/H231)-0.004, 0))</f>
        <v/>
      </c>
      <c r="AB231">
        <f>IF(AND(ISNUMBER(I231), I231&gt;0, ISNUMBER(O231), O231&gt;0), AA231-((O231-I231)/I231), AA231)</f>
        <v/>
      </c>
      <c r="AC231">
        <f>IF(ISNUMBER(Q231), (Q231-H231)/H231, 0)</f>
        <v/>
      </c>
      <c r="AD231">
        <f>IF(ISNUMBER(R231), (R231-H231)/H231, 0)</f>
        <v/>
      </c>
      <c r="AE231">
        <f>IF(ISNUMBER(Y231), IF(Y231&gt;0, "THẮNG", "THUA"), "CHỜ T+3")</f>
        <v/>
      </c>
      <c r="AF231">
        <f>IF(AND(P231=0, N231=H231, NOT(ISNUMBER(W231))), "ĐANG CHỜ", IF(AA231&gt;0, "THẮNG", "THUA"))</f>
        <v/>
      </c>
      <c r="AG231" t="inlineStr">
        <is>
          <t>https://quickchart.io/chart/render/zf-9d6b82f1-adac-4c7d-bf6e-0bc37d80d9e6</t>
        </is>
      </c>
      <c r="AH231">
        <f>IF(AG231&lt;&gt;"", IMAGE(AG231, 1), "Chưa có ảnh")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Nhóm Ngành Chứng Khoán Việt Nam</t>
        </is>
      </c>
      <c r="C1" t="inlineStr">
        <is>
          <t>Tổng Tín Hiệu Ngành</t>
        </is>
      </c>
      <c r="D1" t="inlineStr">
        <is>
          <t>Số Lệnh Đã Phân Định</t>
        </is>
      </c>
      <c r="E1" t="inlineStr">
        <is>
          <t>Số Lệnh THẮNG</t>
        </is>
      </c>
      <c r="F1" t="inlineStr">
        <is>
          <t>Số Lệnh THUA</t>
        </is>
      </c>
      <c r="G1" t="inlineStr">
        <is>
          <t>Xác Suất Thắng Ngành (Win Rate %)</t>
        </is>
      </c>
      <c r="H1" t="inlineStr">
        <is>
          <t>Lãi/Lỗ Ròng Trung Bình (%)</t>
        </is>
      </c>
      <c r="I1" t="inlineStr">
        <is>
          <t>Alpha TB vs VNINDEX (%)</t>
        </is>
      </c>
      <c r="J1" t="inlineStr">
        <is>
          <t>Trạng Thái Dòng Tiền Ngành</t>
        </is>
      </c>
    </row>
    <row r="2">
      <c r="A2" t="n">
        <v>1</v>
      </c>
      <c r="B2" t="inlineStr">
        <is>
          <t>Bán lẻ &amp; Phân phối</t>
        </is>
      </c>
      <c r="C2">
        <f>COUNTIF('2_Nhat_Ky_Theo_Doi_Tuong_Lai'!$G$2:$G$1000, B2)</f>
        <v/>
      </c>
      <c r="D2">
        <f>E2+F2</f>
        <v/>
      </c>
      <c r="E2">
        <f>COUNTIFS('2_Nhat_Ky_Theo_Doi_Tuong_Lai'!$G$2:$G$1000, B2, '2_Nhat_Ky_Theo_Doi_Tuong_Lai'!$AF$2:$AF$1000, "THẮNG")</f>
        <v/>
      </c>
      <c r="F2">
        <f>COUNTIFS('2_Nhat_Ky_Theo_Doi_Tuong_Lai'!$G$2:$G$1000, B2, '2_Nhat_Ky_Theo_Doi_Tuong_Lai'!$AF$2:$AF$1000, "THUA")</f>
        <v/>
      </c>
      <c r="G2">
        <f>IF(D2&gt;0, E2/D2, 0)</f>
        <v/>
      </c>
      <c r="H2">
        <f>IFERROR(AVERAGEIFS('2_Nhat_Ky_Theo_Doi_Tuong_Lai'!$AA$2:$AA$1000, '2_Nhat_Ky_Theo_Doi_Tuong_Lai'!$G$2:$G$1000, B2, '2_Nhat_Ky_Theo_Doi_Tuong_Lai'!$AF$2:$AF$1000, "&lt;&gt;ĐANG CHỜ"), 0)</f>
        <v/>
      </c>
      <c r="I2">
        <f>IFERROR(AVERAGEIFS('2_Nhat_Ky_Theo_Doi_Tuong_Lai'!$AB$2:$AB$1000, '2_Nhat_Ky_Theo_Doi_Tuong_Lai'!$G$2:$G$1000, B2, '2_Nhat_Ky_Theo_Doi_Tuong_Lai'!$AF$2:$AF$1000, "&lt;&gt;ĐANG CHỜ"), 0)</f>
        <v/>
      </c>
      <c r="J2">
        <f>IF(D2=0, "⏳ Đang theo dõi", IF(AND(G2&gt;=0.60, H2&gt;0.01), "🔥 NGÀNH DẪN SÓNG (Tỷ lệ ăn cao)", IF(H2&gt;0, "🟢 Có sinh lời", "🩸 Dòng tiền yếu / Hay xịt")))</f>
        <v/>
      </c>
    </row>
    <row r="3">
      <c r="A3" t="n">
        <v>2</v>
      </c>
      <c r="B3" t="inlineStr">
        <is>
          <t>Bán lẻ &amp; Tiêu dùng</t>
        </is>
      </c>
      <c r="C3">
        <f>COUNTIF('2_Nhat_Ky_Theo_Doi_Tuong_Lai'!$G$2:$G$1000, B3)</f>
        <v/>
      </c>
      <c r="D3">
        <f>E3+F3</f>
        <v/>
      </c>
      <c r="E3">
        <f>COUNTIFS('2_Nhat_Ky_Theo_Doi_Tuong_Lai'!$G$2:$G$1000, B3, '2_Nhat_Ky_Theo_Doi_Tuong_Lai'!$AF$2:$AF$1000, "THẮNG")</f>
        <v/>
      </c>
      <c r="F3">
        <f>COUNTIFS('2_Nhat_Ky_Theo_Doi_Tuong_Lai'!$G$2:$G$1000, B3, '2_Nhat_Ky_Theo_Doi_Tuong_Lai'!$AF$2:$AF$1000, "THUA")</f>
        <v/>
      </c>
      <c r="G3">
        <f>IF(D3&gt;0, E3/D3, 0)</f>
        <v/>
      </c>
      <c r="H3">
        <f>IFERROR(AVERAGEIFS('2_Nhat_Ky_Theo_Doi_Tuong_Lai'!$AA$2:$AA$1000, '2_Nhat_Ky_Theo_Doi_Tuong_Lai'!$G$2:$G$1000, B3, '2_Nhat_Ky_Theo_Doi_Tuong_Lai'!$AF$2:$AF$1000, "&lt;&gt;ĐANG CHỜ"), 0)</f>
        <v/>
      </c>
      <c r="I3">
        <f>IFERROR(AVERAGEIFS('2_Nhat_Ky_Theo_Doi_Tuong_Lai'!$AB$2:$AB$1000, '2_Nhat_Ky_Theo_Doi_Tuong_Lai'!$G$2:$G$1000, B3, '2_Nhat_Ky_Theo_Doi_Tuong_Lai'!$AF$2:$AF$1000, "&lt;&gt;ĐANG CHỜ"), 0)</f>
        <v/>
      </c>
      <c r="J3">
        <f>IF(D3=0, "⏳ Đang theo dõi", IF(AND(G3&gt;=0.60, H3&gt;0.01), "🔥 NGÀNH DẪN SÓNG (Tỷ lệ ăn cao)", IF(H3&gt;0, "🟢 Có sinh lời", "🩸 Dòng tiền yếu / Hay xịt")))</f>
        <v/>
      </c>
    </row>
    <row r="4">
      <c r="A4" t="n">
        <v>3</v>
      </c>
      <c r="B4" t="inlineStr">
        <is>
          <t>BĐS Khu Công Nghiệp</t>
        </is>
      </c>
      <c r="C4">
        <f>COUNTIF('2_Nhat_Ky_Theo_Doi_Tuong_Lai'!$G$2:$G$1000, B4)</f>
        <v/>
      </c>
      <c r="D4">
        <f>E4+F4</f>
        <v/>
      </c>
      <c r="E4">
        <f>COUNTIFS('2_Nhat_Ky_Theo_Doi_Tuong_Lai'!$G$2:$G$1000, B4, '2_Nhat_Ky_Theo_Doi_Tuong_Lai'!$AF$2:$AF$1000, "THẮNG")</f>
        <v/>
      </c>
      <c r="F4">
        <f>COUNTIFS('2_Nhat_Ky_Theo_Doi_Tuong_Lai'!$G$2:$G$1000, B4, '2_Nhat_Ky_Theo_Doi_Tuong_Lai'!$AF$2:$AF$1000, "THUA")</f>
        <v/>
      </c>
      <c r="G4">
        <f>IF(D4&gt;0, E4/D4, 0)</f>
        <v/>
      </c>
      <c r="H4">
        <f>IFERROR(AVERAGEIFS('2_Nhat_Ky_Theo_Doi_Tuong_Lai'!$AA$2:$AA$1000, '2_Nhat_Ky_Theo_Doi_Tuong_Lai'!$G$2:$G$1000, B4, '2_Nhat_Ky_Theo_Doi_Tuong_Lai'!$AF$2:$AF$1000, "&lt;&gt;ĐANG CHỜ"), 0)</f>
        <v/>
      </c>
      <c r="I4">
        <f>IFERROR(AVERAGEIFS('2_Nhat_Ky_Theo_Doi_Tuong_Lai'!$AB$2:$AB$1000, '2_Nhat_Ky_Theo_Doi_Tuong_Lai'!$G$2:$G$1000, B4, '2_Nhat_Ky_Theo_Doi_Tuong_Lai'!$AF$2:$AF$1000, "&lt;&gt;ĐANG CHỜ"), 0)</f>
        <v/>
      </c>
      <c r="J4">
        <f>IF(D4=0, "⏳ Đang theo dõi", IF(AND(G4&gt;=0.60, H4&gt;0.01), "🔥 NGÀNH DẪN SÓNG (Tỷ lệ ăn cao)", IF(H4&gt;0, "🟢 Có sinh lời", "🩸 Dòng tiền yếu / Hay xịt")))</f>
        <v/>
      </c>
    </row>
    <row r="5">
      <c r="A5" t="n">
        <v>4</v>
      </c>
      <c r="B5" t="inlineStr">
        <is>
          <t>Bất động sản Dân dụng</t>
        </is>
      </c>
      <c r="C5">
        <f>COUNTIF('2_Nhat_Ky_Theo_Doi_Tuong_Lai'!$G$2:$G$1000, B5)</f>
        <v/>
      </c>
      <c r="D5">
        <f>E5+F5</f>
        <v/>
      </c>
      <c r="E5">
        <f>COUNTIFS('2_Nhat_Ky_Theo_Doi_Tuong_Lai'!$G$2:$G$1000, B5, '2_Nhat_Ky_Theo_Doi_Tuong_Lai'!$AF$2:$AF$1000, "THẮNG")</f>
        <v/>
      </c>
      <c r="F5">
        <f>COUNTIFS('2_Nhat_Ky_Theo_Doi_Tuong_Lai'!$G$2:$G$1000, B5, '2_Nhat_Ky_Theo_Doi_Tuong_Lai'!$AF$2:$AF$1000, "THUA")</f>
        <v/>
      </c>
      <c r="G5">
        <f>IF(D5&gt;0, E5/D5, 0)</f>
        <v/>
      </c>
      <c r="H5">
        <f>IFERROR(AVERAGEIFS('2_Nhat_Ky_Theo_Doi_Tuong_Lai'!$AA$2:$AA$1000, '2_Nhat_Ky_Theo_Doi_Tuong_Lai'!$G$2:$G$1000, B5, '2_Nhat_Ky_Theo_Doi_Tuong_Lai'!$AF$2:$AF$1000, "&lt;&gt;ĐANG CHỜ"), 0)</f>
        <v/>
      </c>
      <c r="I5">
        <f>IFERROR(AVERAGEIFS('2_Nhat_Ky_Theo_Doi_Tuong_Lai'!$AB$2:$AB$1000, '2_Nhat_Ky_Theo_Doi_Tuong_Lai'!$G$2:$G$1000, B5, '2_Nhat_Ky_Theo_Doi_Tuong_Lai'!$AF$2:$AF$1000, "&lt;&gt;ĐANG CHỜ"), 0)</f>
        <v/>
      </c>
      <c r="J5">
        <f>IF(D5=0, "⏳ Đang theo dõi", IF(AND(G5&gt;=0.60, H5&gt;0.01), "🔥 NGÀNH DẪN SÓNG (Tỷ lệ ăn cao)", IF(H5&gt;0, "🟢 Có sinh lời", "🩸 Dòng tiền yếu / Hay xịt")))</f>
        <v/>
      </c>
    </row>
    <row r="6">
      <c r="A6" t="n">
        <v>5</v>
      </c>
      <c r="B6" t="inlineStr">
        <is>
          <t>Chứng khoán</t>
        </is>
      </c>
      <c r="C6">
        <f>COUNTIF('2_Nhat_Ky_Theo_Doi_Tuong_Lai'!$G$2:$G$1000, B6)</f>
        <v/>
      </c>
      <c r="D6">
        <f>E6+F6</f>
        <v/>
      </c>
      <c r="E6">
        <f>COUNTIFS('2_Nhat_Ky_Theo_Doi_Tuong_Lai'!$G$2:$G$1000, B6, '2_Nhat_Ky_Theo_Doi_Tuong_Lai'!$AF$2:$AF$1000, "THẮNG")</f>
        <v/>
      </c>
      <c r="F6">
        <f>COUNTIFS('2_Nhat_Ky_Theo_Doi_Tuong_Lai'!$G$2:$G$1000, B6, '2_Nhat_Ky_Theo_Doi_Tuong_Lai'!$AF$2:$AF$1000, "THUA")</f>
        <v/>
      </c>
      <c r="G6">
        <f>IF(D6&gt;0, E6/D6, 0)</f>
        <v/>
      </c>
      <c r="H6">
        <f>IFERROR(AVERAGEIFS('2_Nhat_Ky_Theo_Doi_Tuong_Lai'!$AA$2:$AA$1000, '2_Nhat_Ky_Theo_Doi_Tuong_Lai'!$G$2:$G$1000, B6, '2_Nhat_Ky_Theo_Doi_Tuong_Lai'!$AF$2:$AF$1000, "&lt;&gt;ĐANG CHỜ"), 0)</f>
        <v/>
      </c>
      <c r="I6">
        <f>IFERROR(AVERAGEIFS('2_Nhat_Ky_Theo_Doi_Tuong_Lai'!$AB$2:$AB$1000, '2_Nhat_Ky_Theo_Doi_Tuong_Lai'!$G$2:$G$1000, B6, '2_Nhat_Ky_Theo_Doi_Tuong_Lai'!$AF$2:$AF$1000, "&lt;&gt;ĐANG CHỜ"), 0)</f>
        <v/>
      </c>
      <c r="J6">
        <f>IF(D6=0, "⏳ Đang theo dõi", IF(AND(G6&gt;=0.60, H6&gt;0.01), "🔥 NGÀNH DẪN SÓNG (Tỷ lệ ăn cao)", IF(H6&gt;0, "🟢 Có sinh lời", "🩸 Dòng tiền yếu / Hay xịt")))</f>
        <v/>
      </c>
    </row>
    <row r="7">
      <c r="A7" t="n">
        <v>6</v>
      </c>
      <c r="B7" t="inlineStr">
        <is>
          <t>Công nghệ &amp; Phần mềm</t>
        </is>
      </c>
      <c r="C7">
        <f>COUNTIF('2_Nhat_Ky_Theo_Doi_Tuong_Lai'!$G$2:$G$1000, B7)</f>
        <v/>
      </c>
      <c r="D7">
        <f>E7+F7</f>
        <v/>
      </c>
      <c r="E7">
        <f>COUNTIFS('2_Nhat_Ky_Theo_Doi_Tuong_Lai'!$G$2:$G$1000, B7, '2_Nhat_Ky_Theo_Doi_Tuong_Lai'!$AF$2:$AF$1000, "THẮNG")</f>
        <v/>
      </c>
      <c r="F7">
        <f>COUNTIFS('2_Nhat_Ky_Theo_Doi_Tuong_Lai'!$G$2:$G$1000, B7, '2_Nhat_Ky_Theo_Doi_Tuong_Lai'!$AF$2:$AF$1000, "THUA")</f>
        <v/>
      </c>
      <c r="G7">
        <f>IF(D7&gt;0, E7/D7, 0)</f>
        <v/>
      </c>
      <c r="H7">
        <f>IFERROR(AVERAGEIFS('2_Nhat_Ky_Theo_Doi_Tuong_Lai'!$AA$2:$AA$1000, '2_Nhat_Ky_Theo_Doi_Tuong_Lai'!$G$2:$G$1000, B7, '2_Nhat_Ky_Theo_Doi_Tuong_Lai'!$AF$2:$AF$1000, "&lt;&gt;ĐANG CHỜ"), 0)</f>
        <v/>
      </c>
      <c r="I7">
        <f>IFERROR(AVERAGEIFS('2_Nhat_Ky_Theo_Doi_Tuong_Lai'!$AB$2:$AB$1000, '2_Nhat_Ky_Theo_Doi_Tuong_Lai'!$G$2:$G$1000, B7, '2_Nhat_Ky_Theo_Doi_Tuong_Lai'!$AF$2:$AF$1000, "&lt;&gt;ĐANG CHỜ"), 0)</f>
        <v/>
      </c>
      <c r="J7">
        <f>IF(D7=0, "⏳ Đang theo dõi", IF(AND(G7&gt;=0.60, H7&gt;0.01), "🔥 NGÀNH DẪN SÓNG (Tỷ lệ ăn cao)", IF(H7&gt;0, "🟢 Có sinh lời", "🩸 Dòng tiền yếu / Hay xịt")))</f>
        <v/>
      </c>
    </row>
    <row r="8">
      <c r="A8" t="n">
        <v>7</v>
      </c>
      <c r="B8" t="inlineStr">
        <is>
          <t>Công nghệ &amp; Viễn thông</t>
        </is>
      </c>
      <c r="C8">
        <f>COUNTIF('2_Nhat_Ky_Theo_Doi_Tuong_Lai'!$G$2:$G$1000, B8)</f>
        <v/>
      </c>
      <c r="D8">
        <f>E8+F8</f>
        <v/>
      </c>
      <c r="E8">
        <f>COUNTIFS('2_Nhat_Ky_Theo_Doi_Tuong_Lai'!$G$2:$G$1000, B8, '2_Nhat_Ky_Theo_Doi_Tuong_Lai'!$AF$2:$AF$1000, "THẮNG")</f>
        <v/>
      </c>
      <c r="F8">
        <f>COUNTIFS('2_Nhat_Ky_Theo_Doi_Tuong_Lai'!$G$2:$G$1000, B8, '2_Nhat_Ky_Theo_Doi_Tuong_Lai'!$AF$2:$AF$1000, "THUA")</f>
        <v/>
      </c>
      <c r="G8">
        <f>IF(D8&gt;0, E8/D8, 0)</f>
        <v/>
      </c>
      <c r="H8">
        <f>IFERROR(AVERAGEIFS('2_Nhat_Ky_Theo_Doi_Tuong_Lai'!$AA$2:$AA$1000, '2_Nhat_Ky_Theo_Doi_Tuong_Lai'!$G$2:$G$1000, B8, '2_Nhat_Ky_Theo_Doi_Tuong_Lai'!$AF$2:$AF$1000, "&lt;&gt;ĐANG CHỜ"), 0)</f>
        <v/>
      </c>
      <c r="I8">
        <f>IFERROR(AVERAGEIFS('2_Nhat_Ky_Theo_Doi_Tuong_Lai'!$AB$2:$AB$1000, '2_Nhat_Ky_Theo_Doi_Tuong_Lai'!$G$2:$G$1000, B8, '2_Nhat_Ky_Theo_Doi_Tuong_Lai'!$AF$2:$AF$1000, "&lt;&gt;ĐANG CHỜ"), 0)</f>
        <v/>
      </c>
      <c r="J8">
        <f>IF(D8=0, "⏳ Đang theo dõi", IF(AND(G8&gt;=0.60, H8&gt;0.01), "🔥 NGÀNH DẪN SÓNG (Tỷ lệ ăn cao)", IF(H8&gt;0, "🟢 Có sinh lời", "🩸 Dòng tiền yếu / Hay xịt")))</f>
        <v/>
      </c>
    </row>
    <row r="9">
      <c r="A9" t="n">
        <v>8</v>
      </c>
      <c r="B9" t="inlineStr">
        <is>
          <t>Cảng biển &amp; Vận tải</t>
        </is>
      </c>
      <c r="C9">
        <f>COUNTIF('2_Nhat_Ky_Theo_Doi_Tuong_Lai'!$G$2:$G$1000, B9)</f>
        <v/>
      </c>
      <c r="D9">
        <f>E9+F9</f>
        <v/>
      </c>
      <c r="E9">
        <f>COUNTIFS('2_Nhat_Ky_Theo_Doi_Tuong_Lai'!$G$2:$G$1000, B9, '2_Nhat_Ky_Theo_Doi_Tuong_Lai'!$AF$2:$AF$1000, "THẮNG")</f>
        <v/>
      </c>
      <c r="F9">
        <f>COUNTIFS('2_Nhat_Ky_Theo_Doi_Tuong_Lai'!$G$2:$G$1000, B9, '2_Nhat_Ky_Theo_Doi_Tuong_Lai'!$AF$2:$AF$1000, "THUA")</f>
        <v/>
      </c>
      <c r="G9">
        <f>IF(D9&gt;0, E9/D9, 0)</f>
        <v/>
      </c>
      <c r="H9">
        <f>IFERROR(AVERAGEIFS('2_Nhat_Ky_Theo_Doi_Tuong_Lai'!$AA$2:$AA$1000, '2_Nhat_Ky_Theo_Doi_Tuong_Lai'!$G$2:$G$1000, B9, '2_Nhat_Ky_Theo_Doi_Tuong_Lai'!$AF$2:$AF$1000, "&lt;&gt;ĐANG CHỜ"), 0)</f>
        <v/>
      </c>
      <c r="I9">
        <f>IFERROR(AVERAGEIFS('2_Nhat_Ky_Theo_Doi_Tuong_Lai'!$AB$2:$AB$1000, '2_Nhat_Ky_Theo_Doi_Tuong_Lai'!$G$2:$G$1000, B9, '2_Nhat_Ky_Theo_Doi_Tuong_Lai'!$AF$2:$AF$1000, "&lt;&gt;ĐANG CHỜ"), 0)</f>
        <v/>
      </c>
      <c r="J9">
        <f>IF(D9=0, "⏳ Đang theo dõi", IF(AND(G9&gt;=0.60, H9&gt;0.01), "🔥 NGÀNH DẪN SÓNG (Tỷ lệ ăn cao)", IF(H9&gt;0, "🟢 Có sinh lời", "🩸 Dòng tiền yếu / Hay xịt")))</f>
        <v/>
      </c>
    </row>
    <row r="10">
      <c r="A10" t="n">
        <v>9</v>
      </c>
      <c r="B10" t="inlineStr">
        <is>
          <t>Dầu khí &amp; Năng lượng</t>
        </is>
      </c>
      <c r="C10">
        <f>COUNTIF('2_Nhat_Ky_Theo_Doi_Tuong_Lai'!$G$2:$G$1000, B10)</f>
        <v/>
      </c>
      <c r="D10">
        <f>E10+F10</f>
        <v/>
      </c>
      <c r="E10">
        <f>COUNTIFS('2_Nhat_Ky_Theo_Doi_Tuong_Lai'!$G$2:$G$1000, B10, '2_Nhat_Ky_Theo_Doi_Tuong_Lai'!$AF$2:$AF$1000, "THẮNG")</f>
        <v/>
      </c>
      <c r="F10">
        <f>COUNTIFS('2_Nhat_Ky_Theo_Doi_Tuong_Lai'!$G$2:$G$1000, B10, '2_Nhat_Ky_Theo_Doi_Tuong_Lai'!$AF$2:$AF$1000, "THUA")</f>
        <v/>
      </c>
      <c r="G10">
        <f>IF(D10&gt;0, E10/D10, 0)</f>
        <v/>
      </c>
      <c r="H10">
        <f>IFERROR(AVERAGEIFS('2_Nhat_Ky_Theo_Doi_Tuong_Lai'!$AA$2:$AA$1000, '2_Nhat_Ky_Theo_Doi_Tuong_Lai'!$G$2:$G$1000, B10, '2_Nhat_Ky_Theo_Doi_Tuong_Lai'!$AF$2:$AF$1000, "&lt;&gt;ĐANG CHỜ"), 0)</f>
        <v/>
      </c>
      <c r="I10">
        <f>IFERROR(AVERAGEIFS('2_Nhat_Ky_Theo_Doi_Tuong_Lai'!$AB$2:$AB$1000, '2_Nhat_Ky_Theo_Doi_Tuong_Lai'!$G$2:$G$1000, B10, '2_Nhat_Ky_Theo_Doi_Tuong_Lai'!$AF$2:$AF$1000, "&lt;&gt;ĐANG CHỜ"), 0)</f>
        <v/>
      </c>
      <c r="J10">
        <f>IF(D10=0, "⏳ Đang theo dõi", IF(AND(G10&gt;=0.60, H10&gt;0.01), "🔥 NGÀNH DẪN SÓNG (Tỷ lệ ăn cao)", IF(H10&gt;0, "🟢 Có sinh lời", "🩸 Dòng tiền yếu / Hay xịt")))</f>
        <v/>
      </c>
    </row>
    <row r="11">
      <c r="A11" t="n">
        <v>10</v>
      </c>
      <c r="B11" t="inlineStr">
        <is>
          <t>Dịch vụ &amp; Thương mại</t>
        </is>
      </c>
      <c r="C11">
        <f>COUNTIF('2_Nhat_Ky_Theo_Doi_Tuong_Lai'!$G$2:$G$1000, B11)</f>
        <v/>
      </c>
      <c r="D11">
        <f>E11+F11</f>
        <v/>
      </c>
      <c r="E11">
        <f>COUNTIFS('2_Nhat_Ky_Theo_Doi_Tuong_Lai'!$G$2:$G$1000, B11, '2_Nhat_Ky_Theo_Doi_Tuong_Lai'!$AF$2:$AF$1000, "THẮNG")</f>
        <v/>
      </c>
      <c r="F11">
        <f>COUNTIFS('2_Nhat_Ky_Theo_Doi_Tuong_Lai'!$G$2:$G$1000, B11, '2_Nhat_Ky_Theo_Doi_Tuong_Lai'!$AF$2:$AF$1000, "THUA")</f>
        <v/>
      </c>
      <c r="G11">
        <f>IF(D11&gt;0, E11/D11, 0)</f>
        <v/>
      </c>
      <c r="H11">
        <f>IFERROR(AVERAGEIFS('2_Nhat_Ky_Theo_Doi_Tuong_Lai'!$AA$2:$AA$1000, '2_Nhat_Ky_Theo_Doi_Tuong_Lai'!$G$2:$G$1000, B11, '2_Nhat_Ky_Theo_Doi_Tuong_Lai'!$AF$2:$AF$1000, "&lt;&gt;ĐANG CHỜ"), 0)</f>
        <v/>
      </c>
      <c r="I11">
        <f>IFERROR(AVERAGEIFS('2_Nhat_Ky_Theo_Doi_Tuong_Lai'!$AB$2:$AB$1000, '2_Nhat_Ky_Theo_Doi_Tuong_Lai'!$G$2:$G$1000, B11, '2_Nhat_Ky_Theo_Doi_Tuong_Lai'!$AF$2:$AF$1000, "&lt;&gt;ĐANG CHỜ"), 0)</f>
        <v/>
      </c>
      <c r="J11">
        <f>IF(D11=0, "⏳ Đang theo dõi", IF(AND(G11&gt;=0.60, H11&gt;0.01), "🔥 NGÀNH DẪN SÓNG (Tỷ lệ ăn cao)", IF(H11&gt;0, "🟢 Có sinh lời", "🩸 Dòng tiền yếu / Hay xịt")))</f>
        <v/>
      </c>
    </row>
    <row r="12">
      <c r="A12" t="n">
        <v>11</v>
      </c>
      <c r="B12" t="inlineStr">
        <is>
          <t>Dịch vụ Tiêu dùng</t>
        </is>
      </c>
      <c r="C12">
        <f>COUNTIF('2_Nhat_Ky_Theo_Doi_Tuong_Lai'!$G$2:$G$1000, B12)</f>
        <v/>
      </c>
      <c r="D12">
        <f>E12+F12</f>
        <v/>
      </c>
      <c r="E12">
        <f>COUNTIFS('2_Nhat_Ky_Theo_Doi_Tuong_Lai'!$G$2:$G$1000, B12, '2_Nhat_Ky_Theo_Doi_Tuong_Lai'!$AF$2:$AF$1000, "THẮNG")</f>
        <v/>
      </c>
      <c r="F12">
        <f>COUNTIFS('2_Nhat_Ky_Theo_Doi_Tuong_Lai'!$G$2:$G$1000, B12, '2_Nhat_Ky_Theo_Doi_Tuong_Lai'!$AF$2:$AF$1000, "THUA")</f>
        <v/>
      </c>
      <c r="G12">
        <f>IF(D12&gt;0, E12/D12, 0)</f>
        <v/>
      </c>
      <c r="H12">
        <f>IFERROR(AVERAGEIFS('2_Nhat_Ky_Theo_Doi_Tuong_Lai'!$AA$2:$AA$1000, '2_Nhat_Ky_Theo_Doi_Tuong_Lai'!$G$2:$G$1000, B12, '2_Nhat_Ky_Theo_Doi_Tuong_Lai'!$AF$2:$AF$1000, "&lt;&gt;ĐANG CHỜ"), 0)</f>
        <v/>
      </c>
      <c r="I12">
        <f>IFERROR(AVERAGEIFS('2_Nhat_Ky_Theo_Doi_Tuong_Lai'!$AB$2:$AB$1000, '2_Nhat_Ky_Theo_Doi_Tuong_Lai'!$G$2:$G$1000, B12, '2_Nhat_Ky_Theo_Doi_Tuong_Lai'!$AF$2:$AF$1000, "&lt;&gt;ĐANG CHỜ"), 0)</f>
        <v/>
      </c>
      <c r="J12">
        <f>IF(D12=0, "⏳ Đang theo dõi", IF(AND(G12&gt;=0.60, H12&gt;0.01), "🔥 NGÀNH DẪN SÓNG (Tỷ lệ ăn cao)", IF(H12&gt;0, "🟢 Có sinh lời", "🩸 Dòng tiền yếu / Hay xịt")))</f>
        <v/>
      </c>
    </row>
    <row r="13">
      <c r="A13" t="n">
        <v>12</v>
      </c>
      <c r="B13" t="inlineStr">
        <is>
          <t>Hàng tiêu dùng</t>
        </is>
      </c>
      <c r="C13">
        <f>COUNTIF('2_Nhat_Ky_Theo_Doi_Tuong_Lai'!$G$2:$G$1000, B13)</f>
        <v/>
      </c>
      <c r="D13">
        <f>E13+F13</f>
        <v/>
      </c>
      <c r="E13">
        <f>COUNTIFS('2_Nhat_Ky_Theo_Doi_Tuong_Lai'!$G$2:$G$1000, B13, '2_Nhat_Ky_Theo_Doi_Tuong_Lai'!$AF$2:$AF$1000, "THẮNG")</f>
        <v/>
      </c>
      <c r="F13">
        <f>COUNTIFS('2_Nhat_Ky_Theo_Doi_Tuong_Lai'!$G$2:$G$1000, B13, '2_Nhat_Ky_Theo_Doi_Tuong_Lai'!$AF$2:$AF$1000, "THUA")</f>
        <v/>
      </c>
      <c r="G13">
        <f>IF(D13&gt;0, E13/D13, 0)</f>
        <v/>
      </c>
      <c r="H13">
        <f>IFERROR(AVERAGEIFS('2_Nhat_Ky_Theo_Doi_Tuong_Lai'!$AA$2:$AA$1000, '2_Nhat_Ky_Theo_Doi_Tuong_Lai'!$G$2:$G$1000, B13, '2_Nhat_Ky_Theo_Doi_Tuong_Lai'!$AF$2:$AF$1000, "&lt;&gt;ĐANG CHỜ"), 0)</f>
        <v/>
      </c>
      <c r="I13">
        <f>IFERROR(AVERAGEIFS('2_Nhat_Ky_Theo_Doi_Tuong_Lai'!$AB$2:$AB$1000, '2_Nhat_Ky_Theo_Doi_Tuong_Lai'!$G$2:$G$1000, B13, '2_Nhat_Ky_Theo_Doi_Tuong_Lai'!$AF$2:$AF$1000, "&lt;&gt;ĐANG CHỜ"), 0)</f>
        <v/>
      </c>
      <c r="J13">
        <f>IF(D13=0, "⏳ Đang theo dõi", IF(AND(G13&gt;=0.60, H13&gt;0.01), "🔥 NGÀNH DẪN SÓNG (Tỷ lệ ăn cao)", IF(H13&gt;0, "🟢 Có sinh lời", "🩸 Dòng tiền yếu / Hay xịt")))</f>
        <v/>
      </c>
    </row>
    <row r="14">
      <c r="A14" t="n">
        <v>13</v>
      </c>
      <c r="B14" t="inlineStr">
        <is>
          <t>Hóa chất &amp; Chế biến</t>
        </is>
      </c>
      <c r="C14">
        <f>COUNTIF('2_Nhat_Ky_Theo_Doi_Tuong_Lai'!$G$2:$G$1000, B14)</f>
        <v/>
      </c>
      <c r="D14">
        <f>E14+F14</f>
        <v/>
      </c>
      <c r="E14">
        <f>COUNTIFS('2_Nhat_Ky_Theo_Doi_Tuong_Lai'!$G$2:$G$1000, B14, '2_Nhat_Ky_Theo_Doi_Tuong_Lai'!$AF$2:$AF$1000, "THẮNG")</f>
        <v/>
      </c>
      <c r="F14">
        <f>COUNTIFS('2_Nhat_Ky_Theo_Doi_Tuong_Lai'!$G$2:$G$1000, B14, '2_Nhat_Ky_Theo_Doi_Tuong_Lai'!$AF$2:$AF$1000, "THUA")</f>
        <v/>
      </c>
      <c r="G14">
        <f>IF(D14&gt;0, E14/D14, 0)</f>
        <v/>
      </c>
      <c r="H14">
        <f>IFERROR(AVERAGEIFS('2_Nhat_Ky_Theo_Doi_Tuong_Lai'!$AA$2:$AA$1000, '2_Nhat_Ky_Theo_Doi_Tuong_Lai'!$G$2:$G$1000, B14, '2_Nhat_Ky_Theo_Doi_Tuong_Lai'!$AF$2:$AF$1000, "&lt;&gt;ĐANG CHỜ"), 0)</f>
        <v/>
      </c>
      <c r="I14">
        <f>IFERROR(AVERAGEIFS('2_Nhat_Ky_Theo_Doi_Tuong_Lai'!$AB$2:$AB$1000, '2_Nhat_Ky_Theo_Doi_Tuong_Lai'!$G$2:$G$1000, B14, '2_Nhat_Ky_Theo_Doi_Tuong_Lai'!$AF$2:$AF$1000, "&lt;&gt;ĐANG CHỜ"), 0)</f>
        <v/>
      </c>
      <c r="J14">
        <f>IF(D14=0, "⏳ Đang theo dõi", IF(AND(G14&gt;=0.60, H14&gt;0.01), "🔥 NGÀNH DẪN SÓNG (Tỷ lệ ăn cao)", IF(H14&gt;0, "🟢 Có sinh lời", "🩸 Dòng tiền yếu / Hay xịt")))</f>
        <v/>
      </c>
    </row>
    <row r="15">
      <c r="A15" t="n">
        <v>14</v>
      </c>
      <c r="B15" t="inlineStr">
        <is>
          <t>Hóa chất &amp; Phân bón</t>
        </is>
      </c>
      <c r="C15">
        <f>COUNTIF('2_Nhat_Ky_Theo_Doi_Tuong_Lai'!$G$2:$G$1000, B15)</f>
        <v/>
      </c>
      <c r="D15">
        <f>E15+F15</f>
        <v/>
      </c>
      <c r="E15">
        <f>COUNTIFS('2_Nhat_Ky_Theo_Doi_Tuong_Lai'!$G$2:$G$1000, B15, '2_Nhat_Ky_Theo_Doi_Tuong_Lai'!$AF$2:$AF$1000, "THẮNG")</f>
        <v/>
      </c>
      <c r="F15">
        <f>COUNTIFS('2_Nhat_Ky_Theo_Doi_Tuong_Lai'!$G$2:$G$1000, B15, '2_Nhat_Ky_Theo_Doi_Tuong_Lai'!$AF$2:$AF$1000, "THUA")</f>
        <v/>
      </c>
      <c r="G15">
        <f>IF(D15&gt;0, E15/D15, 0)</f>
        <v/>
      </c>
      <c r="H15">
        <f>IFERROR(AVERAGEIFS('2_Nhat_Ky_Theo_Doi_Tuong_Lai'!$AA$2:$AA$1000, '2_Nhat_Ky_Theo_Doi_Tuong_Lai'!$G$2:$G$1000, B15, '2_Nhat_Ky_Theo_Doi_Tuong_Lai'!$AF$2:$AF$1000, "&lt;&gt;ĐANG CHỜ"), 0)</f>
        <v/>
      </c>
      <c r="I15">
        <f>IFERROR(AVERAGEIFS('2_Nhat_Ky_Theo_Doi_Tuong_Lai'!$AB$2:$AB$1000, '2_Nhat_Ky_Theo_Doi_Tuong_Lai'!$G$2:$G$1000, B15, '2_Nhat_Ky_Theo_Doi_Tuong_Lai'!$AF$2:$AF$1000, "&lt;&gt;ĐANG CHỜ"), 0)</f>
        <v/>
      </c>
      <c r="J15">
        <f>IF(D15=0, "⏳ Đang theo dõi", IF(AND(G15&gt;=0.60, H15&gt;0.01), "🔥 NGÀNH DẪN SÓNG (Tỷ lệ ăn cao)", IF(H15&gt;0, "🟢 Có sinh lời", "🩸 Dòng tiền yếu / Hay xịt")))</f>
        <v/>
      </c>
    </row>
    <row r="16">
      <c r="A16" t="n">
        <v>15</v>
      </c>
      <c r="B16" t="inlineStr">
        <is>
          <t>Khai khoáng &amp; VLXD</t>
        </is>
      </c>
      <c r="C16">
        <f>COUNTIF('2_Nhat_Ky_Theo_Doi_Tuong_Lai'!$G$2:$G$1000, B16)</f>
        <v/>
      </c>
      <c r="D16">
        <f>E16+F16</f>
        <v/>
      </c>
      <c r="E16">
        <f>COUNTIFS('2_Nhat_Ky_Theo_Doi_Tuong_Lai'!$G$2:$G$1000, B16, '2_Nhat_Ky_Theo_Doi_Tuong_Lai'!$AF$2:$AF$1000, "THẮNG")</f>
        <v/>
      </c>
      <c r="F16">
        <f>COUNTIFS('2_Nhat_Ky_Theo_Doi_Tuong_Lai'!$G$2:$G$1000, B16, '2_Nhat_Ky_Theo_Doi_Tuong_Lai'!$AF$2:$AF$1000, "THUA")</f>
        <v/>
      </c>
      <c r="G16">
        <f>IF(D16&gt;0, E16/D16, 0)</f>
        <v/>
      </c>
      <c r="H16">
        <f>IFERROR(AVERAGEIFS('2_Nhat_Ky_Theo_Doi_Tuong_Lai'!$AA$2:$AA$1000, '2_Nhat_Ky_Theo_Doi_Tuong_Lai'!$G$2:$G$1000, B16, '2_Nhat_Ky_Theo_Doi_Tuong_Lai'!$AF$2:$AF$1000, "&lt;&gt;ĐANG CHỜ"), 0)</f>
        <v/>
      </c>
      <c r="I16">
        <f>IFERROR(AVERAGEIFS('2_Nhat_Ky_Theo_Doi_Tuong_Lai'!$AB$2:$AB$1000, '2_Nhat_Ky_Theo_Doi_Tuong_Lai'!$G$2:$G$1000, B16, '2_Nhat_Ky_Theo_Doi_Tuong_Lai'!$AF$2:$AF$1000, "&lt;&gt;ĐANG CHỜ"), 0)</f>
        <v/>
      </c>
      <c r="J16">
        <f>IF(D16=0, "⏳ Đang theo dõi", IF(AND(G16&gt;=0.60, H16&gt;0.01), "🔥 NGÀNH DẪN SÓNG (Tỷ lệ ăn cao)", IF(H16&gt;0, "🟢 Có sinh lời", "🩸 Dòng tiền yếu / Hay xịt")))</f>
        <v/>
      </c>
    </row>
    <row r="17">
      <c r="A17" t="n">
        <v>16</v>
      </c>
      <c r="B17" t="inlineStr">
        <is>
          <t>Ngân hàng</t>
        </is>
      </c>
      <c r="C17">
        <f>COUNTIF('2_Nhat_Ky_Theo_Doi_Tuong_Lai'!$G$2:$G$1000, B17)</f>
        <v/>
      </c>
      <c r="D17">
        <f>E17+F17</f>
        <v/>
      </c>
      <c r="E17">
        <f>COUNTIFS('2_Nhat_Ky_Theo_Doi_Tuong_Lai'!$G$2:$G$1000, B17, '2_Nhat_Ky_Theo_Doi_Tuong_Lai'!$AF$2:$AF$1000, "THẮNG")</f>
        <v/>
      </c>
      <c r="F17">
        <f>COUNTIFS('2_Nhat_Ky_Theo_Doi_Tuong_Lai'!$G$2:$G$1000, B17, '2_Nhat_Ky_Theo_Doi_Tuong_Lai'!$AF$2:$AF$1000, "THUA")</f>
        <v/>
      </c>
      <c r="G17">
        <f>IF(D17&gt;0, E17/D17, 0)</f>
        <v/>
      </c>
      <c r="H17">
        <f>IFERROR(AVERAGEIFS('2_Nhat_Ky_Theo_Doi_Tuong_Lai'!$AA$2:$AA$1000, '2_Nhat_Ky_Theo_Doi_Tuong_Lai'!$G$2:$G$1000, B17, '2_Nhat_Ky_Theo_Doi_Tuong_Lai'!$AF$2:$AF$1000, "&lt;&gt;ĐANG CHỜ"), 0)</f>
        <v/>
      </c>
      <c r="I17">
        <f>IFERROR(AVERAGEIFS('2_Nhat_Ky_Theo_Doi_Tuong_Lai'!$AB$2:$AB$1000, '2_Nhat_Ky_Theo_Doi_Tuong_Lai'!$G$2:$G$1000, B17, '2_Nhat_Ky_Theo_Doi_Tuong_Lai'!$AF$2:$AF$1000, "&lt;&gt;ĐANG CHỜ"), 0)</f>
        <v/>
      </c>
      <c r="J17">
        <f>IF(D17=0, "⏳ Đang theo dõi", IF(AND(G17&gt;=0.60, H17&gt;0.01), "🔥 NGÀNH DẪN SÓNG (Tỷ lệ ăn cao)", IF(H17&gt;0, "🟢 Có sinh lời", "🩸 Dòng tiền yếu / Hay xịt")))</f>
        <v/>
      </c>
    </row>
    <row r="18">
      <c r="A18" t="n">
        <v>17</v>
      </c>
      <c r="B18" t="inlineStr">
        <is>
          <t>Sản xuất &amp; Khác</t>
        </is>
      </c>
      <c r="C18">
        <f>COUNTIF('2_Nhat_Ky_Theo_Doi_Tuong_Lai'!$G$2:$G$1000, B18)</f>
        <v/>
      </c>
      <c r="D18">
        <f>E18+F18</f>
        <v/>
      </c>
      <c r="E18">
        <f>COUNTIFS('2_Nhat_Ky_Theo_Doi_Tuong_Lai'!$G$2:$G$1000, B18, '2_Nhat_Ky_Theo_Doi_Tuong_Lai'!$AF$2:$AF$1000, "THẮNG")</f>
        <v/>
      </c>
      <c r="F18">
        <f>COUNTIFS('2_Nhat_Ky_Theo_Doi_Tuong_Lai'!$G$2:$G$1000, B18, '2_Nhat_Ky_Theo_Doi_Tuong_Lai'!$AF$2:$AF$1000, "THUA")</f>
        <v/>
      </c>
      <c r="G18">
        <f>IF(D18&gt;0, E18/D18, 0)</f>
        <v/>
      </c>
      <c r="H18">
        <f>IFERROR(AVERAGEIFS('2_Nhat_Ky_Theo_Doi_Tuong_Lai'!$AA$2:$AA$1000, '2_Nhat_Ky_Theo_Doi_Tuong_Lai'!$G$2:$G$1000, B18, '2_Nhat_Ky_Theo_Doi_Tuong_Lai'!$AF$2:$AF$1000, "&lt;&gt;ĐANG CHỜ"), 0)</f>
        <v/>
      </c>
      <c r="I18">
        <f>IFERROR(AVERAGEIFS('2_Nhat_Ky_Theo_Doi_Tuong_Lai'!$AB$2:$AB$1000, '2_Nhat_Ky_Theo_Doi_Tuong_Lai'!$G$2:$G$1000, B18, '2_Nhat_Ky_Theo_Doi_Tuong_Lai'!$AF$2:$AF$1000, "&lt;&gt;ĐANG CHỜ"), 0)</f>
        <v/>
      </c>
      <c r="J18">
        <f>IF(D18=0, "⏳ Đang theo dõi", IF(AND(G18&gt;=0.60, H18&gt;0.01), "🔥 NGÀNH DẪN SÓNG (Tỷ lệ ăn cao)", IF(H18&gt;0, "🟢 Có sinh lời", "🩸 Dòng tiền yếu / Hay xịt")))</f>
        <v/>
      </c>
    </row>
    <row r="19">
      <c r="A19" t="n">
        <v>18</v>
      </c>
      <c r="B19" t="inlineStr">
        <is>
          <t>Sản xuất Công nghiệp</t>
        </is>
      </c>
      <c r="C19">
        <f>COUNTIF('2_Nhat_Ky_Theo_Doi_Tuong_Lai'!$G$2:$G$1000, B19)</f>
        <v/>
      </c>
      <c r="D19">
        <f>E19+F19</f>
        <v/>
      </c>
      <c r="E19">
        <f>COUNTIFS('2_Nhat_Ky_Theo_Doi_Tuong_Lai'!$G$2:$G$1000, B19, '2_Nhat_Ky_Theo_Doi_Tuong_Lai'!$AF$2:$AF$1000, "THẮNG")</f>
        <v/>
      </c>
      <c r="F19">
        <f>COUNTIFS('2_Nhat_Ky_Theo_Doi_Tuong_Lai'!$G$2:$G$1000, B19, '2_Nhat_Ky_Theo_Doi_Tuong_Lai'!$AF$2:$AF$1000, "THUA")</f>
        <v/>
      </c>
      <c r="G19">
        <f>IF(D19&gt;0, E19/D19, 0)</f>
        <v/>
      </c>
      <c r="H19">
        <f>IFERROR(AVERAGEIFS('2_Nhat_Ky_Theo_Doi_Tuong_Lai'!$AA$2:$AA$1000, '2_Nhat_Ky_Theo_Doi_Tuong_Lai'!$G$2:$G$1000, B19, '2_Nhat_Ky_Theo_Doi_Tuong_Lai'!$AF$2:$AF$1000, "&lt;&gt;ĐANG CHỜ"), 0)</f>
        <v/>
      </c>
      <c r="I19">
        <f>IFERROR(AVERAGEIFS('2_Nhat_Ky_Theo_Doi_Tuong_Lai'!$AB$2:$AB$1000, '2_Nhat_Ky_Theo_Doi_Tuong_Lai'!$G$2:$G$1000, B19, '2_Nhat_Ky_Theo_Doi_Tuong_Lai'!$AF$2:$AF$1000, "&lt;&gt;ĐANG CHỜ"), 0)</f>
        <v/>
      </c>
      <c r="J19">
        <f>IF(D19=0, "⏳ Đang theo dõi", IF(AND(G19&gt;=0.60, H19&gt;0.01), "🔥 NGÀNH DẪN SÓNG (Tỷ lệ ăn cao)", IF(H19&gt;0, "🟢 Có sinh lời", "🩸 Dòng tiền yếu / Hay xịt")))</f>
        <v/>
      </c>
    </row>
    <row r="20">
      <c r="A20" t="n">
        <v>19</v>
      </c>
      <c r="B20" t="inlineStr">
        <is>
          <t>Thép &amp; VLXD</t>
        </is>
      </c>
      <c r="C20">
        <f>COUNTIF('2_Nhat_Ky_Theo_Doi_Tuong_Lai'!$G$2:$G$1000, B20)</f>
        <v/>
      </c>
      <c r="D20">
        <f>E20+F20</f>
        <v/>
      </c>
      <c r="E20">
        <f>COUNTIFS('2_Nhat_Ky_Theo_Doi_Tuong_Lai'!$G$2:$G$1000, B20, '2_Nhat_Ky_Theo_Doi_Tuong_Lai'!$AF$2:$AF$1000, "THẮNG")</f>
        <v/>
      </c>
      <c r="F20">
        <f>COUNTIFS('2_Nhat_Ky_Theo_Doi_Tuong_Lai'!$G$2:$G$1000, B20, '2_Nhat_Ky_Theo_Doi_Tuong_Lai'!$AF$2:$AF$1000, "THUA")</f>
        <v/>
      </c>
      <c r="G20">
        <f>IF(D20&gt;0, E20/D20, 0)</f>
        <v/>
      </c>
      <c r="H20">
        <f>IFERROR(AVERAGEIFS('2_Nhat_Ky_Theo_Doi_Tuong_Lai'!$AA$2:$AA$1000, '2_Nhat_Ky_Theo_Doi_Tuong_Lai'!$G$2:$G$1000, B20, '2_Nhat_Ky_Theo_Doi_Tuong_Lai'!$AF$2:$AF$1000, "&lt;&gt;ĐANG CHỜ"), 0)</f>
        <v/>
      </c>
      <c r="I20">
        <f>IFERROR(AVERAGEIFS('2_Nhat_Ky_Theo_Doi_Tuong_Lai'!$AB$2:$AB$1000, '2_Nhat_Ky_Theo_Doi_Tuong_Lai'!$G$2:$G$1000, B20, '2_Nhat_Ky_Theo_Doi_Tuong_Lai'!$AF$2:$AF$1000, "&lt;&gt;ĐANG CHỜ"), 0)</f>
        <v/>
      </c>
      <c r="J20">
        <f>IF(D20=0, "⏳ Đang theo dõi", IF(AND(G20&gt;=0.60, H20&gt;0.01), "🔥 NGÀNH DẪN SÓNG (Tỷ lệ ăn cao)", IF(H20&gt;0, "🟢 Có sinh lời", "🩸 Dòng tiền yếu / Hay xịt")))</f>
        <v/>
      </c>
    </row>
    <row r="21">
      <c r="A21" t="n">
        <v>20</v>
      </c>
      <c r="B21" t="inlineStr">
        <is>
          <t>Thủy sản &amp; Xuất khẩu</t>
        </is>
      </c>
      <c r="C21">
        <f>COUNTIF('2_Nhat_Ky_Theo_Doi_Tuong_Lai'!$G$2:$G$1000, B21)</f>
        <v/>
      </c>
      <c r="D21">
        <f>E21+F21</f>
        <v/>
      </c>
      <c r="E21">
        <f>COUNTIFS('2_Nhat_Ky_Theo_Doi_Tuong_Lai'!$G$2:$G$1000, B21, '2_Nhat_Ky_Theo_Doi_Tuong_Lai'!$AF$2:$AF$1000, "THẮNG")</f>
        <v/>
      </c>
      <c r="F21">
        <f>COUNTIFS('2_Nhat_Ky_Theo_Doi_Tuong_Lai'!$G$2:$G$1000, B21, '2_Nhat_Ky_Theo_Doi_Tuong_Lai'!$AF$2:$AF$1000, "THUA")</f>
        <v/>
      </c>
      <c r="G21">
        <f>IF(D21&gt;0, E21/D21, 0)</f>
        <v/>
      </c>
      <c r="H21">
        <f>IFERROR(AVERAGEIFS('2_Nhat_Ky_Theo_Doi_Tuong_Lai'!$AA$2:$AA$1000, '2_Nhat_Ky_Theo_Doi_Tuong_Lai'!$G$2:$G$1000, B21, '2_Nhat_Ky_Theo_Doi_Tuong_Lai'!$AF$2:$AF$1000, "&lt;&gt;ĐANG CHỜ"), 0)</f>
        <v/>
      </c>
      <c r="I21">
        <f>IFERROR(AVERAGEIFS('2_Nhat_Ky_Theo_Doi_Tuong_Lai'!$AB$2:$AB$1000, '2_Nhat_Ky_Theo_Doi_Tuong_Lai'!$G$2:$G$1000, B21, '2_Nhat_Ky_Theo_Doi_Tuong_Lai'!$AF$2:$AF$1000, "&lt;&gt;ĐANG CHỜ"), 0)</f>
        <v/>
      </c>
      <c r="J21">
        <f>IF(D21=0, "⏳ Đang theo dõi", IF(AND(G21&gt;=0.60, H21&gt;0.01), "🔥 NGÀNH DẪN SÓNG (Tỷ lệ ăn cao)", IF(H21&gt;0, "🟢 Có sinh lời", "🩸 Dòng tiền yếu / Hay xịt")))</f>
        <v/>
      </c>
    </row>
    <row r="22">
      <c r="A22" t="n">
        <v>21</v>
      </c>
      <c r="B22" t="inlineStr">
        <is>
          <t>Thực phẩm &amp; Tiêu dùng</t>
        </is>
      </c>
      <c r="C22">
        <f>COUNTIF('2_Nhat_Ky_Theo_Doi_Tuong_Lai'!$G$2:$G$1000, B22)</f>
        <v/>
      </c>
      <c r="D22">
        <f>E22+F22</f>
        <v/>
      </c>
      <c r="E22">
        <f>COUNTIFS('2_Nhat_Ky_Theo_Doi_Tuong_Lai'!$G$2:$G$1000, B22, '2_Nhat_Ky_Theo_Doi_Tuong_Lai'!$AF$2:$AF$1000, "THẮNG")</f>
        <v/>
      </c>
      <c r="F22">
        <f>COUNTIFS('2_Nhat_Ky_Theo_Doi_Tuong_Lai'!$G$2:$G$1000, B22, '2_Nhat_Ky_Theo_Doi_Tuong_Lai'!$AF$2:$AF$1000, "THUA")</f>
        <v/>
      </c>
      <c r="G22">
        <f>IF(D22&gt;0, E22/D22, 0)</f>
        <v/>
      </c>
      <c r="H22">
        <f>IFERROR(AVERAGEIFS('2_Nhat_Ky_Theo_Doi_Tuong_Lai'!$AA$2:$AA$1000, '2_Nhat_Ky_Theo_Doi_Tuong_Lai'!$G$2:$G$1000, B22, '2_Nhat_Ky_Theo_Doi_Tuong_Lai'!$AF$2:$AF$1000, "&lt;&gt;ĐANG CHỜ"), 0)</f>
        <v/>
      </c>
      <c r="I22">
        <f>IFERROR(AVERAGEIFS('2_Nhat_Ky_Theo_Doi_Tuong_Lai'!$AB$2:$AB$1000, '2_Nhat_Ky_Theo_Doi_Tuong_Lai'!$G$2:$G$1000, B22, '2_Nhat_Ky_Theo_Doi_Tuong_Lai'!$AF$2:$AF$1000, "&lt;&gt;ĐANG CHỜ"), 0)</f>
        <v/>
      </c>
      <c r="J22">
        <f>IF(D22=0, "⏳ Đang theo dõi", IF(AND(G22&gt;=0.60, H22&gt;0.01), "🔥 NGÀNH DẪN SÓNG (Tỷ lệ ăn cao)", IF(H22&gt;0, "🟢 Có sinh lời", "🩸 Dòng tiền yếu / Hay xịt")))</f>
        <v/>
      </c>
    </row>
    <row r="23">
      <c r="A23" t="n">
        <v>22</v>
      </c>
      <c r="B23" t="inlineStr">
        <is>
          <t>Viễn thông</t>
        </is>
      </c>
      <c r="C23">
        <f>COUNTIF('2_Nhat_Ky_Theo_Doi_Tuong_Lai'!$G$2:$G$1000, B23)</f>
        <v/>
      </c>
      <c r="D23">
        <f>E23+F23</f>
        <v/>
      </c>
      <c r="E23">
        <f>COUNTIFS('2_Nhat_Ky_Theo_Doi_Tuong_Lai'!$G$2:$G$1000, B23, '2_Nhat_Ky_Theo_Doi_Tuong_Lai'!$AF$2:$AF$1000, "THẮNG")</f>
        <v/>
      </c>
      <c r="F23">
        <f>COUNTIFS('2_Nhat_Ky_Theo_Doi_Tuong_Lai'!$G$2:$G$1000, B23, '2_Nhat_Ky_Theo_Doi_Tuong_Lai'!$AF$2:$AF$1000, "THUA")</f>
        <v/>
      </c>
      <c r="G23">
        <f>IF(D23&gt;0, E23/D23, 0)</f>
        <v/>
      </c>
      <c r="H23">
        <f>IFERROR(AVERAGEIFS('2_Nhat_Ky_Theo_Doi_Tuong_Lai'!$AA$2:$AA$1000, '2_Nhat_Ky_Theo_Doi_Tuong_Lai'!$G$2:$G$1000, B23, '2_Nhat_Ky_Theo_Doi_Tuong_Lai'!$AF$2:$AF$1000, "&lt;&gt;ĐANG CHỜ"), 0)</f>
        <v/>
      </c>
      <c r="I23">
        <f>IFERROR(AVERAGEIFS('2_Nhat_Ky_Theo_Doi_Tuong_Lai'!$AB$2:$AB$1000, '2_Nhat_Ky_Theo_Doi_Tuong_Lai'!$G$2:$G$1000, B23, '2_Nhat_Ky_Theo_Doi_Tuong_Lai'!$AF$2:$AF$1000, "&lt;&gt;ĐANG CHỜ"), 0)</f>
        <v/>
      </c>
      <c r="J23">
        <f>IF(D23=0, "⏳ Đang theo dõi", IF(AND(G23&gt;=0.60, H23&gt;0.01), "🔥 NGÀNH DẪN SÓNG (Tỷ lệ ăn cao)", IF(H23&gt;0, "🟢 Có sinh lời", "🩸 Dòng tiền yếu / Hay xịt")))</f>
        <v/>
      </c>
    </row>
    <row r="24">
      <c r="A24" t="n">
        <v>23</v>
      </c>
      <c r="B24" t="inlineStr">
        <is>
          <t>Y tế &amp; Dược phẩm</t>
        </is>
      </c>
      <c r="C24">
        <f>COUNTIF('2_Nhat_Ky_Theo_Doi_Tuong_Lai'!$G$2:$G$1000, B24)</f>
        <v/>
      </c>
      <c r="D24">
        <f>E24+F24</f>
        <v/>
      </c>
      <c r="E24">
        <f>COUNTIFS('2_Nhat_Ky_Theo_Doi_Tuong_Lai'!$G$2:$G$1000, B24, '2_Nhat_Ky_Theo_Doi_Tuong_Lai'!$AF$2:$AF$1000, "THẮNG")</f>
        <v/>
      </c>
      <c r="F24">
        <f>COUNTIFS('2_Nhat_Ky_Theo_Doi_Tuong_Lai'!$G$2:$G$1000, B24, '2_Nhat_Ky_Theo_Doi_Tuong_Lai'!$AF$2:$AF$1000, "THUA")</f>
        <v/>
      </c>
      <c r="G24">
        <f>IF(D24&gt;0, E24/D24, 0)</f>
        <v/>
      </c>
      <c r="H24">
        <f>IFERROR(AVERAGEIFS('2_Nhat_Ky_Theo_Doi_Tuong_Lai'!$AA$2:$AA$1000, '2_Nhat_Ky_Theo_Doi_Tuong_Lai'!$G$2:$G$1000, B24, '2_Nhat_Ky_Theo_Doi_Tuong_Lai'!$AF$2:$AF$1000, "&lt;&gt;ĐANG CHỜ"), 0)</f>
        <v/>
      </c>
      <c r="I24">
        <f>IFERROR(AVERAGEIFS('2_Nhat_Ky_Theo_Doi_Tuong_Lai'!$AB$2:$AB$1000, '2_Nhat_Ky_Theo_Doi_Tuong_Lai'!$G$2:$G$1000, B24, '2_Nhat_Ky_Theo_Doi_Tuong_Lai'!$AF$2:$AF$1000, "&lt;&gt;ĐANG CHỜ"), 0)</f>
        <v/>
      </c>
      <c r="J24">
        <f>IF(D24=0, "⏳ Đang theo dõi", IF(AND(G24&gt;=0.60, H24&gt;0.01), "🔥 NGÀNH DẪN SÓNG (Tỷ lệ ăn cao)", IF(H24&gt;0, "🟢 Có sinh lời", "🩸 Dòng tiền yếu / Hay xịt")))</f>
        <v/>
      </c>
    </row>
    <row r="25">
      <c r="A25" t="n">
        <v>24</v>
      </c>
      <c r="B25" t="inlineStr">
        <is>
          <t>Điện &amp; Năng lượng</t>
        </is>
      </c>
      <c r="C25">
        <f>COUNTIF('2_Nhat_Ky_Theo_Doi_Tuong_Lai'!$G$2:$G$1000, B25)</f>
        <v/>
      </c>
      <c r="D25">
        <f>E25+F25</f>
        <v/>
      </c>
      <c r="E25">
        <f>COUNTIFS('2_Nhat_Ky_Theo_Doi_Tuong_Lai'!$G$2:$G$1000, B25, '2_Nhat_Ky_Theo_Doi_Tuong_Lai'!$AF$2:$AF$1000, "THẮNG")</f>
        <v/>
      </c>
      <c r="F25">
        <f>COUNTIFS('2_Nhat_Ky_Theo_Doi_Tuong_Lai'!$G$2:$G$1000, B25, '2_Nhat_Ky_Theo_Doi_Tuong_Lai'!$AF$2:$AF$1000, "THUA")</f>
        <v/>
      </c>
      <c r="G25">
        <f>IF(D25&gt;0, E25/D25, 0)</f>
        <v/>
      </c>
      <c r="H25">
        <f>IFERROR(AVERAGEIFS('2_Nhat_Ky_Theo_Doi_Tuong_Lai'!$AA$2:$AA$1000, '2_Nhat_Ky_Theo_Doi_Tuong_Lai'!$G$2:$G$1000, B25, '2_Nhat_Ky_Theo_Doi_Tuong_Lai'!$AF$2:$AF$1000, "&lt;&gt;ĐANG CHỜ"), 0)</f>
        <v/>
      </c>
      <c r="I25">
        <f>IFERROR(AVERAGEIFS('2_Nhat_Ky_Theo_Doi_Tuong_Lai'!$AB$2:$AB$1000, '2_Nhat_Ky_Theo_Doi_Tuong_Lai'!$G$2:$G$1000, B25, '2_Nhat_Ky_Theo_Doi_Tuong_Lai'!$AF$2:$AF$1000, "&lt;&gt;ĐANG CHỜ"), 0)</f>
        <v/>
      </c>
      <c r="J25">
        <f>IF(D25=0, "⏳ Đang theo dõi", IF(AND(G25&gt;=0.60, H25&gt;0.01), "🔥 NGÀNH DẪN SÓNG (Tỷ lệ ăn cao)", IF(H25&gt;0, "🟢 Có sinh lời", "🩸 Dòng tiền yếu / Hay xịt")))</f>
        <v/>
      </c>
    </row>
    <row r="26">
      <c r="A26" t="n">
        <v>25</v>
      </c>
      <c r="B26" t="inlineStr">
        <is>
          <t>Đầu tư công &amp; Xây dựng</t>
        </is>
      </c>
      <c r="C26">
        <f>COUNTIF('2_Nhat_Ky_Theo_Doi_Tuong_Lai'!$G$2:$G$1000, B26)</f>
        <v/>
      </c>
      <c r="D26">
        <f>E26+F26</f>
        <v/>
      </c>
      <c r="E26">
        <f>COUNTIFS('2_Nhat_Ky_Theo_Doi_Tuong_Lai'!$G$2:$G$1000, B26, '2_Nhat_Ky_Theo_Doi_Tuong_Lai'!$AF$2:$AF$1000, "THẮNG")</f>
        <v/>
      </c>
      <c r="F26">
        <f>COUNTIFS('2_Nhat_Ky_Theo_Doi_Tuong_Lai'!$G$2:$G$1000, B26, '2_Nhat_Ky_Theo_Doi_Tuong_Lai'!$AF$2:$AF$1000, "THUA")</f>
        <v/>
      </c>
      <c r="G26">
        <f>IF(D26&gt;0, E26/D26, 0)</f>
        <v/>
      </c>
      <c r="H26">
        <f>IFERROR(AVERAGEIFS('2_Nhat_Ky_Theo_Doi_Tuong_Lai'!$AA$2:$AA$1000, '2_Nhat_Ky_Theo_Doi_Tuong_Lai'!$G$2:$G$1000, B26, '2_Nhat_Ky_Theo_Doi_Tuong_Lai'!$AF$2:$AF$1000, "&lt;&gt;ĐANG CHỜ"), 0)</f>
        <v/>
      </c>
      <c r="I26">
        <f>IFERROR(AVERAGEIFS('2_Nhat_Ky_Theo_Doi_Tuong_Lai'!$AB$2:$AB$1000, '2_Nhat_Ky_Theo_Doi_Tuong_Lai'!$G$2:$G$1000, B26, '2_Nhat_Ky_Theo_Doi_Tuong_Lai'!$AF$2:$AF$1000, "&lt;&gt;ĐANG CHỜ"), 0)</f>
        <v/>
      </c>
      <c r="J26">
        <f>IF(D26=0, "⏳ Đang theo dõi", IF(AND(G26&gt;=0.60, H26&gt;0.01), "🔥 NGÀNH DẪN SÓNG (Tỷ lệ ăn cao)", IF(H26&gt;0, "🟢 Có sinh lời", "🩸 Dòng tiền yếu / Hay xịt")))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exchange</t>
        </is>
      </c>
      <c r="C1" t="inlineStr">
        <is>
          <t>sector</t>
        </is>
      </c>
      <c r="D1" t="inlineStr">
        <is>
          <t>cap_tier</t>
        </is>
      </c>
      <c r="E1" t="inlineStr">
        <is>
          <t>price</t>
        </is>
      </c>
      <c r="F1" t="inlineStr">
        <is>
          <t>val_billion</t>
        </is>
      </c>
      <c r="G1" t="inlineStr">
        <is>
          <t>r1d</t>
        </is>
      </c>
      <c r="H1" t="inlineStr">
        <is>
          <t>r5d</t>
        </is>
      </c>
      <c r="I1" t="inlineStr">
        <is>
          <t>r20d</t>
        </is>
      </c>
      <c r="J1" t="inlineStr">
        <is>
          <t>r60d</t>
        </is>
      </c>
      <c r="K1" t="inlineStr">
        <is>
          <t>rs_5d</t>
        </is>
      </c>
      <c r="L1" t="inlineStr">
        <is>
          <t>rvol</t>
        </is>
      </c>
      <c r="M1" t="inlineStr">
        <is>
          <t>rsi</t>
        </is>
      </c>
      <c r="N1" t="inlineStr">
        <is>
          <t>pe</t>
        </is>
      </c>
      <c r="O1" t="inlineStr">
        <is>
          <t>roe</t>
        </is>
      </c>
      <c r="P1" t="inlineStr">
        <is>
          <t>target_price</t>
        </is>
      </c>
      <c r="Q1" t="inlineStr">
        <is>
          <t>stop_price</t>
        </is>
      </c>
      <c r="R1" t="inlineStr">
        <is>
          <t>buy_zone</t>
        </is>
      </c>
      <c r="S1" t="inlineStr">
        <is>
          <t>is_bo_cung</t>
        </is>
      </c>
      <c r="T1" t="inlineStr">
        <is>
          <t>foreign_net_b</t>
        </is>
      </c>
      <c r="U1" t="inlineStr">
        <is>
          <t>confluence_count</t>
        </is>
      </c>
      <c r="V1" t="inlineStr">
        <is>
          <t>company</t>
        </is>
      </c>
    </row>
    <row r="2">
      <c r="A2" t="inlineStr">
        <is>
          <t>TLG</t>
        </is>
      </c>
      <c r="B2" t="inlineStr">
        <is>
          <t>HOSE</t>
        </is>
      </c>
      <c r="C2" t="inlineStr">
        <is>
          <t>Hàng tiêu dùng</t>
        </is>
      </c>
      <c r="D2" t="inlineStr">
        <is>
          <t>Mid-Cap (Dòng tiền)</t>
        </is>
      </c>
      <c r="E2" t="n">
        <v>57</v>
      </c>
      <c r="F2" t="n">
        <v>6.90669</v>
      </c>
      <c r="G2" t="n">
        <v>2.333931777378815</v>
      </c>
      <c r="H2" t="n">
        <v>4.395604395604396</v>
      </c>
      <c r="I2" t="n">
        <v>7.142857142857143</v>
      </c>
      <c r="J2" t="n">
        <v>21.53518123667378</v>
      </c>
      <c r="K2" t="n">
        <v>6.217821969312407</v>
      </c>
      <c r="L2" t="n">
        <v>1.616204999404777</v>
      </c>
      <c r="M2" t="n">
        <v>68.30342762084311</v>
      </c>
      <c r="N2" t="n">
        <v>14.13337632524578</v>
      </c>
      <c r="O2" t="n">
        <v>15.5289935303833</v>
      </c>
      <c r="P2" t="n">
        <v>62.14</v>
      </c>
      <c r="Q2" t="n">
        <v>54.67</v>
      </c>
      <c r="R2" t="inlineStr">
        <is>
          <t>🟢 VÙNG MUA CHUẨN</t>
        </is>
      </c>
      <c r="S2" t="b">
        <v>0</v>
      </c>
      <c r="T2" t="n">
        <v>0</v>
      </c>
      <c r="U2" t="n">
        <v>13</v>
      </c>
      <c r="V2" t="inlineStr">
        <is>
          <t>CÔNG TY CỔ PHẦN TẬP ĐOÀN THIÊN LONG</t>
        </is>
      </c>
    </row>
    <row r="3">
      <c r="A3" t="inlineStr">
        <is>
          <t>NT2</t>
        </is>
      </c>
      <c r="B3" t="inlineStr">
        <is>
          <t>HOSE</t>
        </is>
      </c>
      <c r="C3" t="inlineStr">
        <is>
          <t>Dầu khí &amp; Năng lượng</t>
        </is>
      </c>
      <c r="D3" t="inlineStr">
        <is>
          <t>Large-Cap (Bluechip)</t>
        </is>
      </c>
      <c r="E3" t="n">
        <v>24.2</v>
      </c>
      <c r="F3" t="n">
        <v>30.1078492</v>
      </c>
      <c r="G3" t="n">
        <v>3.640256959314775</v>
      </c>
      <c r="H3" t="n">
        <v>3.862660944206008</v>
      </c>
      <c r="I3" t="n">
        <v>17.76155717761557</v>
      </c>
      <c r="J3" t="n">
        <v>11.52073732718894</v>
      </c>
      <c r="K3" t="n">
        <v>5.68487851791402</v>
      </c>
      <c r="L3" t="n">
        <v>3.02152283049644</v>
      </c>
      <c r="M3" t="n">
        <v>76.40328632914965</v>
      </c>
      <c r="N3" t="n">
        <v>5.831643723004249</v>
      </c>
      <c r="O3" t="n">
        <v>24.6829936322054</v>
      </c>
      <c r="P3" t="n">
        <v>26.37</v>
      </c>
      <c r="Q3" t="n">
        <v>23.21</v>
      </c>
      <c r="R3" t="inlineStr">
        <is>
          <t>🟢 VÙNG MUA CHUẨN</t>
        </is>
      </c>
      <c r="S3" t="b">
        <v>0</v>
      </c>
      <c r="T3" t="n">
        <v>0</v>
      </c>
      <c r="U3" t="n">
        <v>12</v>
      </c>
      <c r="V3" t="inlineStr">
        <is>
          <t>CÔNG TY CỔ PHẦN ĐIỆN LỰC DẦU KHÍ NHƠN TRẠCH 2</t>
        </is>
      </c>
    </row>
    <row r="4">
      <c r="A4" t="inlineStr">
        <is>
          <t>DHA</t>
        </is>
      </c>
      <c r="B4" t="inlineStr">
        <is>
          <t>HOSE</t>
        </is>
      </c>
      <c r="C4" t="inlineStr">
        <is>
          <t>Thép &amp; VLXD</t>
        </is>
      </c>
      <c r="D4" t="inlineStr">
        <is>
          <t>Small-Cap (Penny)</t>
        </is>
      </c>
      <c r="E4" t="n">
        <v>56.6</v>
      </c>
      <c r="F4" t="n">
        <v>2.0304684</v>
      </c>
      <c r="G4" t="n">
        <v>3.284671532846716</v>
      </c>
      <c r="H4" t="n">
        <v>5.597014925373134</v>
      </c>
      <c r="I4" t="n">
        <v>4.814814814814815</v>
      </c>
      <c r="J4" t="n">
        <v>18.03962460896767</v>
      </c>
      <c r="K4" t="n">
        <v>7.419232499081145</v>
      </c>
      <c r="L4" t="n">
        <v>5.172257185492765</v>
      </c>
      <c r="M4" t="n">
        <v>62.32031400495684</v>
      </c>
      <c r="N4" t="n">
        <v>7.844721635388843</v>
      </c>
      <c r="O4" t="n">
        <v>21.5005160866917</v>
      </c>
      <c r="P4" t="n">
        <v>63.41</v>
      </c>
      <c r="Q4" t="n">
        <v>53.5</v>
      </c>
      <c r="R4" t="inlineStr">
        <is>
          <t>🟢 VÙNG MUA CHUẨN</t>
        </is>
      </c>
      <c r="S4" t="b">
        <v>0</v>
      </c>
      <c r="T4" t="n">
        <v>0</v>
      </c>
      <c r="U4" t="n">
        <v>11</v>
      </c>
      <c r="V4" t="inlineStr">
        <is>
          <t>CÔNG TY CỔ PHẦN HÓA AN</t>
        </is>
      </c>
    </row>
    <row r="5">
      <c r="A5" t="inlineStr">
        <is>
          <t>DDV</t>
        </is>
      </c>
      <c r="B5" t="inlineStr">
        <is>
          <t>UPCOM</t>
        </is>
      </c>
      <c r="C5" t="inlineStr">
        <is>
          <t>Hóa chất &amp; Phân bón</t>
        </is>
      </c>
      <c r="D5" t="inlineStr">
        <is>
          <t>Mid-Cap (Dòng tiền)</t>
        </is>
      </c>
      <c r="E5" t="n">
        <v>17.9</v>
      </c>
      <c r="F5" t="n">
        <v>12.8821288</v>
      </c>
      <c r="G5" t="n">
        <v>4.678362573099415</v>
      </c>
      <c r="H5" t="n">
        <v>6.547619047619047</v>
      </c>
      <c r="I5" t="n">
        <v>5.294117647058823</v>
      </c>
      <c r="J5" t="n">
        <v>-10.05025125628141</v>
      </c>
      <c r="K5" t="n">
        <v>8.369836621327059</v>
      </c>
      <c r="L5" t="n">
        <v>3.379232010653189</v>
      </c>
      <c r="M5" t="n">
        <v>60.41856996403043</v>
      </c>
      <c r="N5" t="n">
        <v>0</v>
      </c>
      <c r="O5" t="n">
        <v>0</v>
      </c>
      <c r="P5" t="n">
        <v>20.4</v>
      </c>
      <c r="Q5" t="n">
        <v>16.77</v>
      </c>
      <c r="R5" t="inlineStr">
        <is>
          <t>🟢 VÙNG MUA CHUẨN</t>
        </is>
      </c>
      <c r="S5" t="b">
        <v>0</v>
      </c>
      <c r="T5" t="n">
        <v>0</v>
      </c>
      <c r="U5" t="n">
        <v>10</v>
      </c>
      <c r="V5" t="inlineStr">
        <is>
          <t>DAP-VINACHEM Joint Stock Co</t>
        </is>
      </c>
    </row>
    <row r="6">
      <c r="A6" t="inlineStr">
        <is>
          <t>CTD</t>
        </is>
      </c>
      <c r="B6" t="inlineStr">
        <is>
          <t>HOSE</t>
        </is>
      </c>
      <c r="C6" t="inlineStr">
        <is>
          <t>Đầu tư công &amp; Xây dựng</t>
        </is>
      </c>
      <c r="D6" t="inlineStr">
        <is>
          <t>Large-Cap (Bluechip)</t>
        </is>
      </c>
      <c r="E6" t="n">
        <v>65.2</v>
      </c>
      <c r="F6" t="n">
        <v>32.6425104</v>
      </c>
      <c r="G6" t="n">
        <v>3.164556962025316</v>
      </c>
      <c r="H6" t="n">
        <v>3.656597774244833</v>
      </c>
      <c r="I6" t="n">
        <v>10.8843537414966</v>
      </c>
      <c r="J6" t="n">
        <v>11.83533447684391</v>
      </c>
      <c r="K6" t="n">
        <v>5.478815347952844</v>
      </c>
      <c r="L6" t="n">
        <v>5.023857331651531</v>
      </c>
      <c r="M6" t="n">
        <v>67.56502213369632</v>
      </c>
      <c r="N6" t="n">
        <v>9.055026591085525</v>
      </c>
      <c r="O6" t="n">
        <v>8.464104956719421</v>
      </c>
      <c r="P6" t="n">
        <v>71.53</v>
      </c>
      <c r="Q6" t="n">
        <v>62.32</v>
      </c>
      <c r="R6" t="inlineStr">
        <is>
          <t>🟢 VÙNG MUA CHUẨN</t>
        </is>
      </c>
      <c r="S6" t="b">
        <v>0</v>
      </c>
      <c r="T6" t="n">
        <v>0</v>
      </c>
      <c r="U6" t="n">
        <v>10</v>
      </c>
      <c r="V6" t="inlineStr">
        <is>
          <t>CÔNG TY CỔ PHẦN XÂY DỰNG COTECCONS</t>
        </is>
      </c>
    </row>
    <row r="7">
      <c r="A7" t="inlineStr">
        <is>
          <t>TNG</t>
        </is>
      </c>
      <c r="B7" t="inlineStr">
        <is>
          <t>HNX</t>
        </is>
      </c>
      <c r="C7" t="inlineStr">
        <is>
          <t>Thủy sản &amp; Xuất khẩu</t>
        </is>
      </c>
      <c r="D7" t="inlineStr">
        <is>
          <t>Mid-Cap (Dòng tiền)</t>
        </is>
      </c>
      <c r="E7" t="n">
        <v>19.1</v>
      </c>
      <c r="F7" t="n">
        <v>18.711888</v>
      </c>
      <c r="G7" t="n">
        <v>3.243243243243243</v>
      </c>
      <c r="H7" t="n">
        <v>1.595744680851064</v>
      </c>
      <c r="I7" t="n">
        <v>17.17791411042945</v>
      </c>
      <c r="J7" t="n">
        <v>13.01775147928994</v>
      </c>
      <c r="K7" t="n">
        <v>3.417962254559074</v>
      </c>
      <c r="L7" t="n">
        <v>3.178329946062669</v>
      </c>
      <c r="M7" t="n">
        <v>65.02209598434966</v>
      </c>
      <c r="N7" t="n">
        <v>5.567603473764811</v>
      </c>
      <c r="O7" t="n">
        <v>22.6911072120896</v>
      </c>
      <c r="P7" t="n">
        <v>21.64</v>
      </c>
      <c r="Q7" t="n">
        <v>17.95</v>
      </c>
      <c r="R7" t="inlineStr">
        <is>
          <t>🟢 VÙNG MUA CHUẨN</t>
        </is>
      </c>
      <c r="S7" t="b">
        <v>0</v>
      </c>
      <c r="T7" t="n">
        <v>0</v>
      </c>
      <c r="U7" t="n">
        <v>9</v>
      </c>
      <c r="V7" t="inlineStr">
        <is>
          <t>TNG Investment and Trading JSC</t>
        </is>
      </c>
    </row>
    <row r="8">
      <c r="A8" t="inlineStr">
        <is>
          <t>PAC</t>
        </is>
      </c>
      <c r="B8" t="inlineStr">
        <is>
          <t>HOSE</t>
        </is>
      </c>
      <c r="C8" t="inlineStr">
        <is>
          <t>Sản xuất Công nghiệp</t>
        </is>
      </c>
      <c r="D8" t="inlineStr">
        <is>
          <t>Mid-Cap (Dòng tiền)</t>
        </is>
      </c>
      <c r="E8" t="n">
        <v>15.35</v>
      </c>
      <c r="F8" t="n">
        <v>2.5512007</v>
      </c>
      <c r="G8" t="n">
        <v>4.067796610169491</v>
      </c>
      <c r="H8" t="n">
        <v>3.367003367003367</v>
      </c>
      <c r="I8" t="n">
        <v>6.968641114982578</v>
      </c>
      <c r="J8" t="n">
        <v>-4.658385093167702</v>
      </c>
      <c r="K8" t="n">
        <v>5.189220940711378</v>
      </c>
      <c r="L8" t="n">
        <v>2.880856273088713</v>
      </c>
      <c r="M8" t="n">
        <v>61.43609272048547</v>
      </c>
      <c r="N8" t="n">
        <v>13.44337928896347</v>
      </c>
      <c r="O8" t="n">
        <v>8.599839848337711</v>
      </c>
      <c r="P8" t="n">
        <v>17.4</v>
      </c>
      <c r="Q8" t="n">
        <v>14.42</v>
      </c>
      <c r="R8" t="inlineStr">
        <is>
          <t>🟢 VÙNG MUA CHUẨN</t>
        </is>
      </c>
      <c r="S8" t="b">
        <v>0</v>
      </c>
      <c r="T8" t="n">
        <v>0</v>
      </c>
      <c r="U8" t="n">
        <v>9</v>
      </c>
      <c r="V8" t="inlineStr">
        <is>
          <t>CÔNG TY CỔ PHẦN PIN ẮC QUY MIỀN NAM</t>
        </is>
      </c>
    </row>
    <row r="9">
      <c r="A9" t="inlineStr">
        <is>
          <t>ANV</t>
        </is>
      </c>
      <c r="B9" t="inlineStr">
        <is>
          <t>HOSE</t>
        </is>
      </c>
      <c r="C9" t="inlineStr">
        <is>
          <t>Thủy sản &amp; Xuất khẩu</t>
        </is>
      </c>
      <c r="D9" t="inlineStr">
        <is>
          <t>Mid-Cap (Dòng tiền)</t>
        </is>
      </c>
      <c r="E9" t="n">
        <v>19.35</v>
      </c>
      <c r="F9" t="n">
        <v>8.938306799999999</v>
      </c>
      <c r="G9" t="n">
        <v>2.652519893899204</v>
      </c>
      <c r="H9" t="n">
        <v>5.737704918032787</v>
      </c>
      <c r="I9" t="n">
        <v>20.5607476635514</v>
      </c>
      <c r="J9" t="n">
        <v>9.943181818181818</v>
      </c>
      <c r="K9" t="n">
        <v>7.559922491740798</v>
      </c>
      <c r="L9" t="n">
        <v>1.155459474602976</v>
      </c>
      <c r="M9" t="n">
        <v>66.79022188353701</v>
      </c>
      <c r="N9" t="n">
        <v>5.956976224091656</v>
      </c>
      <c r="O9" t="n">
        <v>24.2989951867621</v>
      </c>
      <c r="P9" t="n">
        <v>22.12</v>
      </c>
      <c r="Q9" t="n">
        <v>18.09</v>
      </c>
      <c r="R9" t="inlineStr">
        <is>
          <t>🟢 VÙNG MUA CHUẨN</t>
        </is>
      </c>
      <c r="S9" t="b">
        <v>0</v>
      </c>
      <c r="T9" t="n">
        <v>0</v>
      </c>
      <c r="U9" t="n">
        <v>7</v>
      </c>
      <c r="V9" t="inlineStr">
        <is>
          <t>CÔNG TY CỔ PHẦN NAM VIỆT</t>
        </is>
      </c>
    </row>
    <row r="10">
      <c r="A10" t="inlineStr">
        <is>
          <t>DBC</t>
        </is>
      </c>
      <c r="B10" t="inlineStr">
        <is>
          <t>HOSE</t>
        </is>
      </c>
      <c r="C10" t="inlineStr">
        <is>
          <t>Hóa chất &amp; Chế biến</t>
        </is>
      </c>
      <c r="D10" t="inlineStr">
        <is>
          <t>Mid-Cap (Dòng tiền)</t>
        </is>
      </c>
      <c r="E10" t="n">
        <v>15.95</v>
      </c>
      <c r="F10" t="n">
        <v>15.49632</v>
      </c>
      <c r="G10" t="n">
        <v>1.916932907348243</v>
      </c>
      <c r="H10" t="n">
        <v>5.263157894736842</v>
      </c>
      <c r="I10" t="n">
        <v>-0.6211180124223602</v>
      </c>
      <c r="J10" t="n">
        <v>-2.735562310030395</v>
      </c>
      <c r="K10" t="n">
        <v>7.085375468444854</v>
      </c>
      <c r="L10" t="n">
        <v>1.986560584949503</v>
      </c>
      <c r="M10" t="n">
        <v>56.47275737060735</v>
      </c>
      <c r="N10" t="n">
        <v>5.953586289208052</v>
      </c>
      <c r="O10" t="n">
        <v>14.3470012868209</v>
      </c>
      <c r="P10" t="n">
        <v>17.44</v>
      </c>
      <c r="Q10" t="n">
        <v>15.27</v>
      </c>
      <c r="R10" t="inlineStr">
        <is>
          <t>🟢 VÙNG MUA CHUẨN</t>
        </is>
      </c>
      <c r="S10" t="b">
        <v>0</v>
      </c>
      <c r="T10" t="n">
        <v>0</v>
      </c>
      <c r="U10" t="n">
        <v>7</v>
      </c>
      <c r="V10" t="inlineStr">
        <is>
          <t>DABACO Group</t>
        </is>
      </c>
    </row>
    <row r="11">
      <c r="A11" t="inlineStr">
        <is>
          <t>MSB</t>
        </is>
      </c>
      <c r="B11" t="inlineStr">
        <is>
          <t>HOSE</t>
        </is>
      </c>
      <c r="C11" t="inlineStr">
        <is>
          <t>Ngân hàng</t>
        </is>
      </c>
      <c r="D11" t="inlineStr">
        <is>
          <t>Large-Cap (Bluechip)</t>
        </is>
      </c>
      <c r="E11" t="n">
        <v>14.9</v>
      </c>
      <c r="F11" t="n">
        <v>22.47162905</v>
      </c>
      <c r="G11" t="n">
        <v>0.6756756756756757</v>
      </c>
      <c r="H11" t="n">
        <v>3.103448275862069</v>
      </c>
      <c r="I11" t="n">
        <v>15</v>
      </c>
      <c r="J11" t="n">
        <v>10.74074118370371</v>
      </c>
      <c r="K11" t="n">
        <v>4.92566584957008</v>
      </c>
      <c r="L11" t="n">
        <v>0.3420022737710205</v>
      </c>
      <c r="M11" t="n">
        <v>71.964295419408</v>
      </c>
      <c r="N11" t="n">
        <v>9.532098702642982</v>
      </c>
      <c r="O11" t="n">
        <v>13.9317586846371</v>
      </c>
      <c r="P11" t="n">
        <v>16.24</v>
      </c>
      <c r="Q11" t="n">
        <v>14.29</v>
      </c>
      <c r="R11" t="inlineStr">
        <is>
          <t>🟢 VÙNG MUA CHUẨN</t>
        </is>
      </c>
      <c r="S11" t="b">
        <v>0</v>
      </c>
      <c r="T11" t="n">
        <v>0</v>
      </c>
      <c r="U11" t="n">
        <v>7</v>
      </c>
      <c r="V11" t="inlineStr">
        <is>
          <t>Vietnam Maritime Commercial Joint Stock Bank</t>
        </is>
      </c>
    </row>
    <row r="12">
      <c r="A12" t="inlineStr">
        <is>
          <t>GMD</t>
        </is>
      </c>
      <c r="B12" t="inlineStr">
        <is>
          <t>HOSE</t>
        </is>
      </c>
      <c r="C12" t="inlineStr">
        <is>
          <t>Cảng biển &amp; Vận tải</t>
        </is>
      </c>
      <c r="D12" t="inlineStr">
        <is>
          <t>Large-Cap (Bluechip)</t>
        </is>
      </c>
      <c r="E12" t="n">
        <v>54.9</v>
      </c>
      <c r="F12" t="n">
        <v>13.7668887</v>
      </c>
      <c r="G12" t="n">
        <v>1.666666666666667</v>
      </c>
      <c r="H12" t="n">
        <v>2.23463687150838</v>
      </c>
      <c r="I12" t="n">
        <v>7.226561963867192</v>
      </c>
      <c r="J12" t="n">
        <v>8.784675810105677</v>
      </c>
      <c r="K12" t="n">
        <v>4.05685444521639</v>
      </c>
      <c r="L12" t="n">
        <v>0.5658907224117236</v>
      </c>
      <c r="M12" t="n">
        <v>64.33475091967968</v>
      </c>
      <c r="N12" t="n">
        <v>14.99637177945063</v>
      </c>
      <c r="O12" t="n">
        <v>18.046602389149</v>
      </c>
      <c r="P12" t="n">
        <v>60.11</v>
      </c>
      <c r="Q12" t="n">
        <v>52.53</v>
      </c>
      <c r="R12" t="inlineStr">
        <is>
          <t>🟢 VÙNG MUA CHUẨN</t>
        </is>
      </c>
      <c r="S12" t="b">
        <v>0</v>
      </c>
      <c r="T12" t="n">
        <v>0</v>
      </c>
      <c r="U12" t="n">
        <v>6</v>
      </c>
      <c r="V12" t="inlineStr">
        <is>
          <t>CÔNG TY CỔ PHẦN GEMADEPT</t>
        </is>
      </c>
    </row>
    <row r="13">
      <c r="A13" t="inlineStr">
        <is>
          <t>VVS</t>
        </is>
      </c>
      <c r="B13" t="inlineStr">
        <is>
          <t>HOSE</t>
        </is>
      </c>
      <c r="C13" t="inlineStr">
        <is>
          <t>Bán lẻ &amp; Phân phối</t>
        </is>
      </c>
      <c r="D13" t="inlineStr">
        <is>
          <t>Mid-Cap (Dòng tiền)</t>
        </is>
      </c>
      <c r="E13" t="n">
        <v>88.40000000000001</v>
      </c>
      <c r="F13" t="n">
        <v>9.6713136</v>
      </c>
      <c r="G13" t="n">
        <v>4.122497055359246</v>
      </c>
      <c r="H13" t="n">
        <v>9.950248756218905</v>
      </c>
      <c r="I13" t="n">
        <v>10.08717310087173</v>
      </c>
      <c r="J13" t="n">
        <v>-18.89908256880734</v>
      </c>
      <c r="K13" t="n">
        <v>11.77246632992692</v>
      </c>
      <c r="L13" t="n">
        <v>2.82153053408537</v>
      </c>
      <c r="M13" t="n">
        <v>58.45913373869975</v>
      </c>
      <c r="N13" t="n">
        <v>0</v>
      </c>
      <c r="O13" t="n">
        <v>0</v>
      </c>
      <c r="P13" t="n">
        <v>100.95</v>
      </c>
      <c r="Q13" t="n">
        <v>82.69</v>
      </c>
      <c r="R13" t="inlineStr">
        <is>
          <t>🟢 VÙNG MUA CHUẨN</t>
        </is>
      </c>
      <c r="S13" t="b">
        <v>0</v>
      </c>
      <c r="T13" t="n">
        <v>0</v>
      </c>
      <c r="U13" t="n">
        <v>6</v>
      </c>
      <c r="V13" t="inlineStr">
        <is>
          <t>Vietnam Machine Investment Development Joint Stock Company</t>
        </is>
      </c>
    </row>
    <row r="14">
      <c r="A14" t="inlineStr">
        <is>
          <t>CAR</t>
        </is>
      </c>
      <c r="B14" t="inlineStr">
        <is>
          <t>HNX</t>
        </is>
      </c>
      <c r="C14" t="inlineStr">
        <is>
          <t>Dịch vụ &amp; Thương mại</t>
        </is>
      </c>
      <c r="D14" t="inlineStr">
        <is>
          <t>Mid-Cap (Dòng tiền)</t>
        </is>
      </c>
      <c r="E14" t="n">
        <v>38.5</v>
      </c>
      <c r="F14" t="n">
        <v>9.662267999999999</v>
      </c>
      <c r="G14" t="n">
        <v>10</v>
      </c>
      <c r="H14" t="n">
        <v>0.5221932114882507</v>
      </c>
      <c r="I14" t="n">
        <v>113.8888888888889</v>
      </c>
      <c r="J14" t="n">
        <v>183.0882352941177</v>
      </c>
      <c r="K14" t="n">
        <v>2.344410785196262</v>
      </c>
      <c r="L14" t="n">
        <v>8.877506623605859</v>
      </c>
      <c r="M14" t="n">
        <v>64.46531932613323</v>
      </c>
      <c r="N14" t="n">
        <v>0</v>
      </c>
      <c r="O14" t="n">
        <v>0</v>
      </c>
      <c r="P14" t="n">
        <v>44.01</v>
      </c>
      <c r="Q14" t="n">
        <v>36</v>
      </c>
      <c r="R14" t="inlineStr">
        <is>
          <t>🟣 ĐÓNG TRẦN (Không đua)</t>
        </is>
      </c>
      <c r="S14" t="b">
        <v>0</v>
      </c>
      <c r="T14" t="n">
        <v>0</v>
      </c>
      <c r="U14" t="n">
        <v>6</v>
      </c>
      <c r="V14" t="inlineStr">
        <is>
          <t>Tri Viet Education Group Joint Stock Company</t>
        </is>
      </c>
    </row>
    <row r="15">
      <c r="A15" t="inlineStr">
        <is>
          <t>VGS</t>
        </is>
      </c>
      <c r="B15" t="inlineStr">
        <is>
          <t>HNX</t>
        </is>
      </c>
      <c r="C15" t="inlineStr">
        <is>
          <t>Thép &amp; VLXD</t>
        </is>
      </c>
      <c r="D15" t="inlineStr">
        <is>
          <t>Small-Cap (Penny)</t>
        </is>
      </c>
      <c r="E15" t="n">
        <v>17.3</v>
      </c>
      <c r="F15" t="n">
        <v>1.5930359</v>
      </c>
      <c r="G15" t="n">
        <v>2.366863905325444</v>
      </c>
      <c r="H15" t="n">
        <v>9.49367088607595</v>
      </c>
      <c r="I15" t="n">
        <v>4.848484848484849</v>
      </c>
      <c r="J15" t="n">
        <v>-4.419889502762431</v>
      </c>
      <c r="K15" t="n">
        <v>11.31588845978396</v>
      </c>
      <c r="L15" t="n">
        <v>1.46966207492031</v>
      </c>
      <c r="M15" t="n">
        <v>67.45324885848916</v>
      </c>
      <c r="N15" t="n">
        <v>4.357554637060282</v>
      </c>
      <c r="O15" t="n">
        <v>19.5614189668983</v>
      </c>
      <c r="P15" t="n">
        <v>19.68</v>
      </c>
      <c r="Q15" t="n">
        <v>16.22</v>
      </c>
      <c r="R15" t="inlineStr">
        <is>
          <t>🟢 VÙNG MUA CHUẨN</t>
        </is>
      </c>
      <c r="S15" t="b">
        <v>0</v>
      </c>
      <c r="T15" t="n">
        <v>0</v>
      </c>
      <c r="U15" t="n">
        <v>5</v>
      </c>
      <c r="V15" t="inlineStr">
        <is>
          <t>Vietnam Germany Steel Pipe Joint Stock Company</t>
        </is>
      </c>
    </row>
    <row r="16">
      <c r="A16" t="inlineStr">
        <is>
          <t>DRI</t>
        </is>
      </c>
      <c r="B16" t="inlineStr">
        <is>
          <t>UPCOM</t>
        </is>
      </c>
      <c r="C16" t="inlineStr">
        <is>
          <t>Khai khoáng &amp; VLXD</t>
        </is>
      </c>
      <c r="D16" t="inlineStr">
        <is>
          <t>Mid-Cap (Dòng tiền)</t>
        </is>
      </c>
      <c r="E16" t="n">
        <v>16.1</v>
      </c>
      <c r="F16" t="n">
        <v>2.6767699</v>
      </c>
      <c r="G16" t="n">
        <v>1.257861635220126</v>
      </c>
      <c r="H16" t="n">
        <v>-4.166666666666667</v>
      </c>
      <c r="I16" t="n">
        <v>8.783783783783784</v>
      </c>
      <c r="J16" t="n">
        <v>25.78125</v>
      </c>
      <c r="K16" t="n">
        <v>-2.344449092958656</v>
      </c>
      <c r="L16" t="n">
        <v>0.3707248058050689</v>
      </c>
      <c r="M16" t="n">
        <v>56.35376739804881</v>
      </c>
      <c r="N16" t="n">
        <v>0</v>
      </c>
      <c r="O16" t="n">
        <v>0</v>
      </c>
      <c r="P16" t="n">
        <v>18.4</v>
      </c>
      <c r="Q16" t="n">
        <v>15.05</v>
      </c>
      <c r="R16" t="inlineStr">
        <is>
          <t>🟢 VÙNG MUA CHUẨN</t>
        </is>
      </c>
      <c r="S16" t="b">
        <v>0</v>
      </c>
      <c r="T16" t="n">
        <v>0</v>
      </c>
      <c r="U16" t="n">
        <v>4</v>
      </c>
      <c r="V16" t="inlineStr">
        <is>
          <t>DakLak Rubber Investment Joint Stock Co</t>
        </is>
      </c>
    </row>
    <row r="17">
      <c r="A17" t="inlineStr">
        <is>
          <t>DCM</t>
        </is>
      </c>
      <c r="B17" t="inlineStr">
        <is>
          <t>HOSE</t>
        </is>
      </c>
      <c r="C17" t="inlineStr">
        <is>
          <t>Hóa chất &amp; Phân bón</t>
        </is>
      </c>
      <c r="D17" t="inlineStr">
        <is>
          <t>Large-Cap (Bluechip)</t>
        </is>
      </c>
      <c r="E17" t="n">
        <v>34.35</v>
      </c>
      <c r="F17" t="n">
        <v>21.3843864</v>
      </c>
      <c r="G17" t="n">
        <v>1.477104874446086</v>
      </c>
      <c r="H17" t="n">
        <v>1.928783382789317</v>
      </c>
      <c r="I17" t="n">
        <v>4.725609756097561</v>
      </c>
      <c r="J17" t="n">
        <v>14.30948419301165</v>
      </c>
      <c r="K17" t="n">
        <v>3.751000956497328</v>
      </c>
      <c r="L17" t="n">
        <v>1.175249891674632</v>
      </c>
      <c r="M17" t="n">
        <v>55.65195409962521</v>
      </c>
      <c r="N17" t="n">
        <v>8.029070330191601</v>
      </c>
      <c r="O17" t="n">
        <v>20.8712818433843</v>
      </c>
      <c r="P17" t="n">
        <v>38.01</v>
      </c>
      <c r="Q17" t="n">
        <v>32.69</v>
      </c>
      <c r="R17" t="inlineStr">
        <is>
          <t>🟢 VÙNG MUA CHUẨN</t>
        </is>
      </c>
      <c r="S17" t="b">
        <v>0</v>
      </c>
      <c r="T17" t="n">
        <v>0</v>
      </c>
      <c r="U17" t="n">
        <v>4</v>
      </c>
      <c r="V17" t="inlineStr">
        <is>
          <t>CÔNG TY CỔ PHẦN PHÂN BÓN DẦU KHÍ CÀ MAU</t>
        </is>
      </c>
    </row>
    <row r="18">
      <c r="A18" t="inlineStr">
        <is>
          <t>NKG</t>
        </is>
      </c>
      <c r="B18" t="inlineStr">
        <is>
          <t>HOSE</t>
        </is>
      </c>
      <c r="C18" t="inlineStr">
        <is>
          <t>Thép &amp; VLXD</t>
        </is>
      </c>
      <c r="D18" t="inlineStr">
        <is>
          <t>Mid-Cap (Dòng tiền)</t>
        </is>
      </c>
      <c r="E18" t="n">
        <v>10.75</v>
      </c>
      <c r="F18" t="n">
        <v>12.74536125</v>
      </c>
      <c r="G18" t="n">
        <v>1.415094339622642</v>
      </c>
      <c r="H18" t="n">
        <v>8.148893360160965</v>
      </c>
      <c r="I18" t="n">
        <v>6.435643564356436</v>
      </c>
      <c r="J18" t="n">
        <v>2.380952380952381</v>
      </c>
      <c r="K18" t="n">
        <v>9.971110933868976</v>
      </c>
      <c r="L18" t="n">
        <v>1.650176821808837</v>
      </c>
      <c r="M18" t="n">
        <v>65.18065412073017</v>
      </c>
      <c r="N18" t="n">
        <v>31.75391806425752</v>
      </c>
      <c r="O18" t="n">
        <v>2.1903005359248</v>
      </c>
      <c r="P18" t="n">
        <v>12.07</v>
      </c>
      <c r="Q18" t="n">
        <v>10.15</v>
      </c>
      <c r="R18" t="inlineStr">
        <is>
          <t>🟢 VÙNG MUA CHUẨN</t>
        </is>
      </c>
      <c r="S18" t="b">
        <v>0</v>
      </c>
      <c r="T18" t="n">
        <v>0</v>
      </c>
      <c r="U18" t="n">
        <v>4</v>
      </c>
      <c r="V18" t="inlineStr">
        <is>
          <t>CÔNG TY CỔ PHẦN THÉP NAM KIM</t>
        </is>
      </c>
    </row>
    <row r="19">
      <c r="A19" t="inlineStr">
        <is>
          <t>TCB</t>
        </is>
      </c>
      <c r="B19" t="inlineStr">
        <is>
          <t>HOSE</t>
        </is>
      </c>
      <c r="C19" t="inlineStr">
        <is>
          <t>Ngân hàng</t>
        </is>
      </c>
      <c r="D19" t="inlineStr">
        <is>
          <t>Large-Cap (Bluechip)</t>
        </is>
      </c>
      <c r="E19" t="n">
        <v>33.25</v>
      </c>
      <c r="F19" t="n">
        <v>91.75949300000001</v>
      </c>
      <c r="G19" t="n">
        <v>0</v>
      </c>
      <c r="H19" t="n">
        <v>2.150537634408602</v>
      </c>
      <c r="I19" t="n">
        <v>1.371951219512195</v>
      </c>
      <c r="J19" t="n">
        <v>11.20401337792642</v>
      </c>
      <c r="K19" t="n">
        <v>3.972755208116613</v>
      </c>
      <c r="L19" t="n">
        <v>0.5199855127883766</v>
      </c>
      <c r="M19" t="n">
        <v>58.43141594913514</v>
      </c>
      <c r="N19" t="n">
        <v>8.683004224405598</v>
      </c>
      <c r="O19" t="n">
        <v>16.1032993425484</v>
      </c>
      <c r="P19" t="n">
        <v>35.95</v>
      </c>
      <c r="Q19" t="n">
        <v>32.02</v>
      </c>
      <c r="R19" t="inlineStr">
        <is>
          <t>🟢 VÙNG MUA CHUẨN</t>
        </is>
      </c>
      <c r="S19" t="b">
        <v>0</v>
      </c>
      <c r="T19" t="n">
        <v>0</v>
      </c>
      <c r="U19" t="n">
        <v>3</v>
      </c>
      <c r="V19" t="inlineStr">
        <is>
          <t>Vietnam Technological &amp; Commercial Joint Stock Bank</t>
        </is>
      </c>
    </row>
    <row r="20">
      <c r="A20" t="inlineStr">
        <is>
          <t>CSV</t>
        </is>
      </c>
      <c r="B20" t="inlineStr">
        <is>
          <t>HOSE</t>
        </is>
      </c>
      <c r="C20" t="inlineStr">
        <is>
          <t>Hóa chất &amp; Phân bón</t>
        </is>
      </c>
      <c r="D20" t="inlineStr">
        <is>
          <t>Mid-Cap (Dòng tiền)</t>
        </is>
      </c>
      <c r="E20" t="n">
        <v>23.75</v>
      </c>
      <c r="F20" t="n">
        <v>3.27234625</v>
      </c>
      <c r="G20" t="n">
        <v>1.495726495726496</v>
      </c>
      <c r="H20" t="n">
        <v>5.79064587973274</v>
      </c>
      <c r="I20" t="n">
        <v>13.36515513126492</v>
      </c>
      <c r="J20" t="n">
        <v>6.026785714285714</v>
      </c>
      <c r="K20" t="n">
        <v>7.612863453440751</v>
      </c>
      <c r="L20" t="n">
        <v>0.6749007698761186</v>
      </c>
      <c r="M20" t="n">
        <v>68.74272858670372</v>
      </c>
      <c r="N20" t="n">
        <v>10.69979256368472</v>
      </c>
      <c r="O20" t="n">
        <v>15.2063992143692</v>
      </c>
      <c r="P20" t="n">
        <v>26.94</v>
      </c>
      <c r="Q20" t="n">
        <v>22.3</v>
      </c>
      <c r="R20" t="inlineStr">
        <is>
          <t>🟢 VÙNG MUA CHUẨN</t>
        </is>
      </c>
      <c r="S20" t="b">
        <v>0</v>
      </c>
      <c r="T20" t="n">
        <v>0</v>
      </c>
      <c r="U20" t="n">
        <v>3</v>
      </c>
      <c r="V20" t="inlineStr">
        <is>
          <t>CÔNG TY CỔ PHẦN HÓA CHẤT CƠ BẢN MIỀN NAM</t>
        </is>
      </c>
    </row>
    <row r="21">
      <c r="A21" t="inlineStr">
        <is>
          <t>VEA</t>
        </is>
      </c>
      <c r="B21" t="inlineStr">
        <is>
          <t>UPCOM</t>
        </is>
      </c>
      <c r="C21" t="inlineStr">
        <is>
          <t>Sản xuất Công nghiệp</t>
        </is>
      </c>
      <c r="D21" t="inlineStr">
        <is>
          <t>Large-Cap (Bluechip)</t>
        </is>
      </c>
      <c r="E21" t="n">
        <v>39</v>
      </c>
      <c r="F21" t="n">
        <v>2.687607</v>
      </c>
      <c r="G21" t="n">
        <v>0</v>
      </c>
      <c r="H21" t="n">
        <v>2.094240837696335</v>
      </c>
      <c r="I21" t="n">
        <v>5.405405405405405</v>
      </c>
      <c r="J21" t="n">
        <v>13.37209302325581</v>
      </c>
      <c r="K21" t="n">
        <v>3.916458411404346</v>
      </c>
      <c r="L21" t="n">
        <v>0.3962339006439742</v>
      </c>
      <c r="M21" t="n">
        <v>72.50970512421195</v>
      </c>
      <c r="N21" t="n">
        <v>0</v>
      </c>
      <c r="O21" t="n">
        <v>0</v>
      </c>
      <c r="P21" t="n">
        <v>41.78</v>
      </c>
      <c r="Q21" t="n">
        <v>37.74</v>
      </c>
      <c r="R21" t="inlineStr">
        <is>
          <t>🟢 VÙNG MUA CHUẨN</t>
        </is>
      </c>
      <c r="S21" t="b">
        <v>0</v>
      </c>
      <c r="T21" t="n">
        <v>0</v>
      </c>
      <c r="U21" t="n">
        <v>3</v>
      </c>
      <c r="V21" t="inlineStr">
        <is>
          <t>Vietnam Engine &amp; Agricultural Machinery Corp.</t>
        </is>
      </c>
    </row>
    <row r="22">
      <c r="A22" t="inlineStr">
        <is>
          <t>LAS</t>
        </is>
      </c>
      <c r="B22" t="inlineStr">
        <is>
          <t>HNX</t>
        </is>
      </c>
      <c r="C22" t="inlineStr">
        <is>
          <t>Hóa chất &amp; Phân bón</t>
        </is>
      </c>
      <c r="D22" t="inlineStr">
        <is>
          <t>Mid-Cap (Dòng tiền)</t>
        </is>
      </c>
      <c r="E22" t="n">
        <v>12.1</v>
      </c>
      <c r="F22" t="n">
        <v>8.782083200000001</v>
      </c>
      <c r="G22" t="n">
        <v>4.310344827586207</v>
      </c>
      <c r="H22" t="n">
        <v>4.310344827586207</v>
      </c>
      <c r="I22" t="n">
        <v>2.542372881355932</v>
      </c>
      <c r="J22" t="n">
        <v>0.8333333333333334</v>
      </c>
      <c r="K22" t="n">
        <v>6.132562401294218</v>
      </c>
      <c r="L22" t="n">
        <v>6.02933831270123</v>
      </c>
      <c r="M22" t="n">
        <v>54.86383752513552</v>
      </c>
      <c r="N22" t="n">
        <v>16.24267686832062</v>
      </c>
      <c r="O22" t="n">
        <v>5.96584434236019</v>
      </c>
      <c r="P22" t="n">
        <v>13.83</v>
      </c>
      <c r="Q22" t="n">
        <v>11.31</v>
      </c>
      <c r="R22" t="inlineStr">
        <is>
          <t>🟢 VÙNG MUA CHUẨN</t>
        </is>
      </c>
      <c r="S22" t="b">
        <v>0</v>
      </c>
      <c r="T22" t="n">
        <v>0</v>
      </c>
      <c r="U22" t="n">
        <v>3</v>
      </c>
      <c r="V22" t="inlineStr">
        <is>
          <t>Lam Thao Fertilizers &amp; Chemicals JSC</t>
        </is>
      </c>
    </row>
    <row r="23">
      <c r="A23" t="inlineStr">
        <is>
          <t>TVN</t>
        </is>
      </c>
      <c r="B23" t="inlineStr">
        <is>
          <t>UPCOM</t>
        </is>
      </c>
      <c r="C23" t="inlineStr">
        <is>
          <t>Thép &amp; VLXD</t>
        </is>
      </c>
      <c r="D23" t="inlineStr">
        <is>
          <t>Small-Cap (Penny)</t>
        </is>
      </c>
      <c r="E23" t="n">
        <v>9.800000000000001</v>
      </c>
      <c r="F23" t="n">
        <v>1.351518</v>
      </c>
      <c r="G23" t="n">
        <v>1.030927835051546</v>
      </c>
      <c r="H23" t="n">
        <v>0</v>
      </c>
      <c r="I23" t="n">
        <v>6.521739130434782</v>
      </c>
      <c r="J23" t="n">
        <v>4.25531914893617</v>
      </c>
      <c r="K23" t="n">
        <v>1.822217573708011</v>
      </c>
      <c r="L23" t="n">
        <v>0.7055939721369429</v>
      </c>
      <c r="M23" t="n">
        <v>58.82975501737377</v>
      </c>
      <c r="N23" t="n">
        <v>0</v>
      </c>
      <c r="O23" t="n">
        <v>0</v>
      </c>
      <c r="P23" t="n">
        <v>11.2</v>
      </c>
      <c r="Q23" t="n">
        <v>9.16</v>
      </c>
      <c r="R23" t="inlineStr">
        <is>
          <t>🟢 VÙNG MUA CHUẨN</t>
        </is>
      </c>
      <c r="S23" t="b">
        <v>0</v>
      </c>
      <c r="T23" t="n">
        <v>0</v>
      </c>
      <c r="U23" t="n">
        <v>2</v>
      </c>
      <c r="V23" t="inlineStr">
        <is>
          <t>Viet Nam Steel Corporation</t>
        </is>
      </c>
    </row>
    <row r="24">
      <c r="A24" t="inlineStr">
        <is>
          <t>VHC</t>
        </is>
      </c>
      <c r="B24" t="inlineStr">
        <is>
          <t>HOSE</t>
        </is>
      </c>
      <c r="C24" t="inlineStr">
        <is>
          <t>Thủy sản &amp; Xuất khẩu</t>
        </is>
      </c>
      <c r="D24" t="inlineStr">
        <is>
          <t>Large-Cap (Bluechip)</t>
        </is>
      </c>
      <c r="E24" t="n">
        <v>51.8</v>
      </c>
      <c r="F24" t="n">
        <v>1.8192678</v>
      </c>
      <c r="G24" t="n">
        <v>0.7782101167315175</v>
      </c>
      <c r="H24" t="n">
        <v>0.1934235976789168</v>
      </c>
      <c r="I24" t="n">
        <v>2.574257425742574</v>
      </c>
      <c r="J24" t="n">
        <v>-2.814258911819887</v>
      </c>
      <c r="K24" t="n">
        <v>2.015641171386928</v>
      </c>
      <c r="L24" t="n">
        <v>0.3637050883088498</v>
      </c>
      <c r="M24" t="n">
        <v>55.14939933694411</v>
      </c>
      <c r="N24" t="n">
        <v>8.301062285979222</v>
      </c>
      <c r="O24" t="n">
        <v>14.8344050204871</v>
      </c>
      <c r="P24" t="n">
        <v>56.37</v>
      </c>
      <c r="Q24" t="n">
        <v>49.72</v>
      </c>
      <c r="R24" t="inlineStr">
        <is>
          <t>🟢 VÙNG MUA CHUẨN</t>
        </is>
      </c>
      <c r="S24" t="b">
        <v>0</v>
      </c>
      <c r="T24" t="n">
        <v>0</v>
      </c>
      <c r="U24" t="n">
        <v>2</v>
      </c>
      <c r="V24" t="inlineStr">
        <is>
          <t>CÔNG TY CỔ PHẦN VĨNH HOÀN</t>
        </is>
      </c>
    </row>
    <row r="25">
      <c r="A25" t="inlineStr">
        <is>
          <t>MWG</t>
        </is>
      </c>
      <c r="B25" t="inlineStr">
        <is>
          <t>HOSE</t>
        </is>
      </c>
      <c r="C25" t="inlineStr">
        <is>
          <t>Bán lẻ &amp; Tiêu dùng</t>
        </is>
      </c>
      <c r="D25" t="inlineStr">
        <is>
          <t>Large-Cap (Bluechip)</t>
        </is>
      </c>
      <c r="E25" t="n">
        <v>74.2</v>
      </c>
      <c r="F25" t="n">
        <v>61.7070202</v>
      </c>
      <c r="G25" t="n">
        <v>0</v>
      </c>
      <c r="H25" t="n">
        <v>-1.460823373173971</v>
      </c>
      <c r="I25" t="n">
        <v>1.504787961696306</v>
      </c>
      <c r="J25" t="n">
        <v>-2.239789196310936</v>
      </c>
      <c r="K25" t="n">
        <v>0.36139420053404</v>
      </c>
      <c r="L25" t="n">
        <v>0.6096149279132105</v>
      </c>
      <c r="M25" t="n">
        <v>51.88718777086545</v>
      </c>
      <c r="N25" t="n">
        <v>11.06448205675778</v>
      </c>
      <c r="O25" t="n">
        <v>30.1876943220912</v>
      </c>
      <c r="P25" t="n">
        <v>80.01000000000001</v>
      </c>
      <c r="Q25" t="n">
        <v>71.56</v>
      </c>
      <c r="R25" t="inlineStr">
        <is>
          <t>🟢 VÙNG MUA CHUẨN</t>
        </is>
      </c>
      <c r="S25" t="b">
        <v>0</v>
      </c>
      <c r="T25" t="n">
        <v>0</v>
      </c>
      <c r="U25" t="n">
        <v>2</v>
      </c>
      <c r="V25" t="inlineStr">
        <is>
          <t>CÔNG TY CỔ PHẦN ĐẦU TƯ THẾ GIỚI DI ĐỘNG</t>
        </is>
      </c>
    </row>
    <row r="26">
      <c r="A26" t="inlineStr">
        <is>
          <t>PLC</t>
        </is>
      </c>
      <c r="B26" t="inlineStr">
        <is>
          <t>HNX</t>
        </is>
      </c>
      <c r="C26" t="inlineStr">
        <is>
          <t>Dầu khí &amp; Năng lượng</t>
        </is>
      </c>
      <c r="D26" t="inlineStr">
        <is>
          <t>Mid-Cap (Dòng tiền)</t>
        </is>
      </c>
      <c r="E26" t="n">
        <v>21</v>
      </c>
      <c r="F26" t="n">
        <v>2.588208</v>
      </c>
      <c r="G26" t="n">
        <v>1.449275362318841</v>
      </c>
      <c r="H26" t="n">
        <v>8.24742268041237</v>
      </c>
      <c r="I26" t="n">
        <v>7.142857142857143</v>
      </c>
      <c r="J26" t="n">
        <v>15.38461538461539</v>
      </c>
      <c r="K26" t="n">
        <v>10.06964025412038</v>
      </c>
      <c r="L26" t="n">
        <v>2.799220520833806</v>
      </c>
      <c r="M26" t="n">
        <v>68.19699862592853</v>
      </c>
      <c r="N26" t="n">
        <v>12.08147609403807</v>
      </c>
      <c r="O26" t="n">
        <v>10.3691479680365</v>
      </c>
      <c r="P26" t="n">
        <v>23.68</v>
      </c>
      <c r="Q26" t="n">
        <v>19.78</v>
      </c>
      <c r="R26" t="inlineStr">
        <is>
          <t>🟢 VÙNG MUA CHUẨN</t>
        </is>
      </c>
      <c r="S26" t="b">
        <v>0</v>
      </c>
      <c r="T26" t="n">
        <v>0</v>
      </c>
      <c r="U26" t="n">
        <v>2</v>
      </c>
      <c r="V26" t="inlineStr">
        <is>
          <t>Petrolimex Petrochemical JSC</t>
        </is>
      </c>
    </row>
    <row r="27">
      <c r="A27" t="inlineStr">
        <is>
          <t>HT1</t>
        </is>
      </c>
      <c r="B27" t="inlineStr">
        <is>
          <t>HOSE</t>
        </is>
      </c>
      <c r="C27" t="inlineStr">
        <is>
          <t>Thép &amp; VLXD</t>
        </is>
      </c>
      <c r="D27" t="inlineStr">
        <is>
          <t>Mid-Cap (Dòng tiền)</t>
        </is>
      </c>
      <c r="E27" t="n">
        <v>13.3</v>
      </c>
      <c r="F27" t="n">
        <v>6.0777675</v>
      </c>
      <c r="G27" t="n">
        <v>0.7575757575757576</v>
      </c>
      <c r="H27" t="n">
        <v>7.258064516129032</v>
      </c>
      <c r="I27" t="n">
        <v>11.29707112970711</v>
      </c>
      <c r="J27" t="n">
        <v>10.37344398340249</v>
      </c>
      <c r="K27" t="n">
        <v>9.080282089837043</v>
      </c>
      <c r="L27" t="n">
        <v>3.3892654533372</v>
      </c>
      <c r="M27" t="n">
        <v>69.20583780935752</v>
      </c>
      <c r="N27" t="n">
        <v>13.12606649290255</v>
      </c>
      <c r="O27" t="n">
        <v>7.66415556632923</v>
      </c>
      <c r="P27" t="n">
        <v>14.82</v>
      </c>
      <c r="Q27" t="n">
        <v>12.61</v>
      </c>
      <c r="R27" t="inlineStr">
        <is>
          <t>🟢 VÙNG MUA CHUẨN</t>
        </is>
      </c>
      <c r="S27" t="b">
        <v>0</v>
      </c>
      <c r="T27" t="n">
        <v>0</v>
      </c>
      <c r="U27" t="n">
        <v>2</v>
      </c>
      <c r="V27" t="inlineStr">
        <is>
          <t>CÔNG TY CỔ PHẦN XI MĂNG HÀ TIÊN 1</t>
        </is>
      </c>
    </row>
    <row r="28">
      <c r="A28" t="inlineStr">
        <is>
          <t>CII</t>
        </is>
      </c>
      <c r="B28" t="inlineStr">
        <is>
          <t>HOSE</t>
        </is>
      </c>
      <c r="C28" t="inlineStr">
        <is>
          <t>Đầu tư công &amp; Xây dựng</t>
        </is>
      </c>
      <c r="D28" t="inlineStr">
        <is>
          <t>Large-Cap (Bluechip)</t>
        </is>
      </c>
      <c r="E28" t="n">
        <v>13.35</v>
      </c>
      <c r="F28" t="n">
        <v>73.99892985</v>
      </c>
      <c r="G28" t="n">
        <v>3.088803088803089</v>
      </c>
      <c r="H28" t="n">
        <v>9.426229508196721</v>
      </c>
      <c r="I28" t="n">
        <v>2.692307692307693</v>
      </c>
      <c r="J28" t="n">
        <v>-3.610108303249097</v>
      </c>
      <c r="K28" t="n">
        <v>11.24844708190473</v>
      </c>
      <c r="L28" t="n">
        <v>2.705659201950063</v>
      </c>
      <c r="M28" t="n">
        <v>58.8351011898036</v>
      </c>
      <c r="N28" t="n">
        <v>79.38825256049415</v>
      </c>
      <c r="O28" t="n">
        <v>1.18353851438503</v>
      </c>
      <c r="P28" t="n">
        <v>15.26</v>
      </c>
      <c r="Q28" t="n">
        <v>12.48</v>
      </c>
      <c r="R28" t="inlineStr">
        <is>
          <t>🟢 VÙNG MUA CHUẨN</t>
        </is>
      </c>
      <c r="S28" t="b">
        <v>0</v>
      </c>
      <c r="T28" t="n">
        <v>0</v>
      </c>
      <c r="U28" t="n">
        <v>2</v>
      </c>
      <c r="V28" t="inlineStr">
        <is>
          <t>CÔNG TY CỔ PHẦN ĐẦU TƯ HẠ TẦNG KỸ THUẬT TP.HCM</t>
        </is>
      </c>
    </row>
    <row r="29">
      <c r="A29" t="inlineStr">
        <is>
          <t>CTS</t>
        </is>
      </c>
      <c r="B29" t="inlineStr">
        <is>
          <t>HOSE</t>
        </is>
      </c>
      <c r="C29" t="inlineStr">
        <is>
          <t>Chứng khoán</t>
        </is>
      </c>
      <c r="D29" t="inlineStr">
        <is>
          <t>Mid-Cap (Dòng tiền)</t>
        </is>
      </c>
      <c r="E29" t="n">
        <v>21.35</v>
      </c>
      <c r="F29" t="n">
        <v>6.7144469</v>
      </c>
      <c r="G29" t="n">
        <v>2.15311004784689</v>
      </c>
      <c r="H29" t="n">
        <v>9.487179487179487</v>
      </c>
      <c r="I29" t="n">
        <v>-4.47427293064877</v>
      </c>
      <c r="J29" t="n">
        <v>-6.359649122807017</v>
      </c>
      <c r="K29" t="n">
        <v>11.3093970608875</v>
      </c>
      <c r="L29" t="n">
        <v>1.065330298072064</v>
      </c>
      <c r="M29" t="n">
        <v>56.76440083372601</v>
      </c>
      <c r="N29" t="n">
        <v>15.24546011976862</v>
      </c>
      <c r="O29" t="n">
        <v>14.0229271925975</v>
      </c>
      <c r="P29" t="n">
        <v>24.31</v>
      </c>
      <c r="Q29" t="n">
        <v>20</v>
      </c>
      <c r="R29" t="inlineStr">
        <is>
          <t>🟢 VÙNG MUA CHUẨN</t>
        </is>
      </c>
      <c r="S29" t="b">
        <v>0</v>
      </c>
      <c r="T29" t="n">
        <v>0</v>
      </c>
      <c r="U29" t="n">
        <v>2</v>
      </c>
      <c r="V29" t="inlineStr">
        <is>
          <t>CÔNG TY CỔ PHẦN CHỨNG KHOÁN NGÂN HÀNG CÔNG THƯƠNG VIỆT NAM</t>
        </is>
      </c>
    </row>
    <row r="30">
      <c r="A30" t="inlineStr">
        <is>
          <t>DSN</t>
        </is>
      </c>
      <c r="B30" t="inlineStr">
        <is>
          <t>HOSE</t>
        </is>
      </c>
      <c r="C30" t="inlineStr">
        <is>
          <t>Dịch vụ Tiêu dùng</t>
        </is>
      </c>
      <c r="D30" t="inlineStr">
        <is>
          <t>Mid-Cap (Dòng tiền)</t>
        </is>
      </c>
      <c r="E30" t="n">
        <v>37</v>
      </c>
      <c r="F30" t="n">
        <v>6.679055</v>
      </c>
      <c r="G30" t="n">
        <v>0.5434782608695652</v>
      </c>
      <c r="H30" t="n">
        <v>0.5434782608695652</v>
      </c>
      <c r="I30" t="n">
        <v>0.9549795361527967</v>
      </c>
      <c r="J30" t="n">
        <v>0</v>
      </c>
      <c r="K30" t="n">
        <v>2.365695834577576</v>
      </c>
      <c r="L30" t="n">
        <v>328.7620088330373</v>
      </c>
      <c r="M30" t="n">
        <v>53.54655615026903</v>
      </c>
      <c r="N30" t="n">
        <v>6.057778006045041</v>
      </c>
      <c r="O30" t="n">
        <v>22.2718885884263</v>
      </c>
      <c r="P30" t="n">
        <v>39.64</v>
      </c>
      <c r="Q30" t="n">
        <v>35.8</v>
      </c>
      <c r="R30" t="inlineStr">
        <is>
          <t>🟢 VÙNG MUA CHUẨN</t>
        </is>
      </c>
      <c r="S30" t="b">
        <v>0</v>
      </c>
      <c r="T30" t="n">
        <v>0</v>
      </c>
      <c r="U30" t="n">
        <v>2</v>
      </c>
      <c r="V30" t="inlineStr">
        <is>
          <t>CÔNG TY CỔ PHẦN CÔNG VIÊN NƯỚC ĐẦM SEN</t>
        </is>
      </c>
    </row>
    <row r="31">
      <c r="A31" t="inlineStr">
        <is>
          <t>HPG</t>
        </is>
      </c>
      <c r="B31" t="inlineStr">
        <is>
          <t>HOSE</t>
        </is>
      </c>
      <c r="C31" t="inlineStr">
        <is>
          <t>Thép &amp; VLXD</t>
        </is>
      </c>
      <c r="D31" t="inlineStr">
        <is>
          <t>Large-Cap (Bluechip)</t>
        </is>
      </c>
      <c r="E31" t="n">
        <v>20.85</v>
      </c>
      <c r="F31" t="n">
        <v>82.6755876</v>
      </c>
      <c r="G31" t="n">
        <v>1.45985401459854</v>
      </c>
      <c r="H31" t="n">
        <v>0.7246376811594203</v>
      </c>
      <c r="I31" t="n">
        <v>-2.797202797202797</v>
      </c>
      <c r="J31" t="n">
        <v>-0.2392344497607655</v>
      </c>
      <c r="K31" t="n">
        <v>2.546855254867431</v>
      </c>
      <c r="L31" t="n">
        <v>0.8639115633028797</v>
      </c>
      <c r="M31" t="n">
        <v>51.42488116919173</v>
      </c>
      <c r="N31" t="n">
        <v>7.58309545084103</v>
      </c>
      <c r="O31" t="n">
        <v>17.6943852470426</v>
      </c>
      <c r="P31" t="n">
        <v>22.51</v>
      </c>
      <c r="Q31" t="n">
        <v>20.09</v>
      </c>
      <c r="R31" t="inlineStr">
        <is>
          <t>🟢 VÙNG MUA CHUẨN</t>
        </is>
      </c>
      <c r="S31" t="b">
        <v>0</v>
      </c>
      <c r="T31" t="n">
        <v>0</v>
      </c>
      <c r="U31" t="n">
        <v>2</v>
      </c>
      <c r="V31" t="inlineStr">
        <is>
          <t>CÔNG TY CỔ PHẦN TẬP ĐOÀN HÒA PHÁT</t>
        </is>
      </c>
    </row>
    <row r="32">
      <c r="A32" t="inlineStr">
        <is>
          <t>ABW</t>
        </is>
      </c>
      <c r="B32" t="inlineStr">
        <is>
          <t>UPCOM</t>
        </is>
      </c>
      <c r="C32" t="inlineStr">
        <is>
          <t>Chứng khoán</t>
        </is>
      </c>
      <c r="D32" t="inlineStr">
        <is>
          <t>Mid-Cap (Dòng tiền)</t>
        </is>
      </c>
      <c r="E32" t="n">
        <v>14.5</v>
      </c>
      <c r="F32" t="n">
        <v>2.717735</v>
      </c>
      <c r="G32" t="n">
        <v>2.112676056338028</v>
      </c>
      <c r="H32" t="n">
        <v>0</v>
      </c>
      <c r="I32" t="n">
        <v>2.836879432624114</v>
      </c>
      <c r="J32" t="n">
        <v>6.617647058823529</v>
      </c>
      <c r="K32" t="n">
        <v>1.822217573708011</v>
      </c>
      <c r="L32" t="n">
        <v>12.60930039338891</v>
      </c>
      <c r="M32" t="n">
        <v>53.4015909541852</v>
      </c>
      <c r="N32" t="n">
        <v>0</v>
      </c>
      <c r="O32" t="n">
        <v>0</v>
      </c>
      <c r="P32" t="n">
        <v>15.53</v>
      </c>
      <c r="Q32" t="n">
        <v>14.03</v>
      </c>
      <c r="R32" t="inlineStr">
        <is>
          <t>🟢 VÙNG MUA CHUẨN</t>
        </is>
      </c>
      <c r="S32" t="b">
        <v>0</v>
      </c>
      <c r="T32" t="n">
        <v>0</v>
      </c>
      <c r="U32" t="n">
        <v>2</v>
      </c>
      <c r="V32" t="inlineStr">
        <is>
          <t>An Binh Securities Joint Stock Company</t>
        </is>
      </c>
    </row>
    <row r="33">
      <c r="A33" t="inlineStr">
        <is>
          <t>TNH</t>
        </is>
      </c>
      <c r="B33" t="inlineStr">
        <is>
          <t>HOSE</t>
        </is>
      </c>
      <c r="C33" t="inlineStr">
        <is>
          <t>Y tế &amp; Dược phẩm</t>
        </is>
      </c>
      <c r="D33" t="inlineStr">
        <is>
          <t>Small-Cap (Penny)</t>
        </is>
      </c>
      <c r="E33" t="n">
        <v>7.6</v>
      </c>
      <c r="F33" t="n">
        <v>1.169488</v>
      </c>
      <c r="G33" t="n">
        <v>4.972375690607735</v>
      </c>
      <c r="H33" t="n">
        <v>16.92307692307692</v>
      </c>
      <c r="I33" t="n">
        <v>5.117565698478561</v>
      </c>
      <c r="J33" t="n">
        <v>-5.118601747815231</v>
      </c>
      <c r="K33" t="n">
        <v>18.74529449678493</v>
      </c>
      <c r="L33" t="n">
        <v>1.508662948932131</v>
      </c>
      <c r="M33" t="n">
        <v>67.58190885169162</v>
      </c>
      <c r="N33" t="n">
        <v>0</v>
      </c>
      <c r="O33" t="n">
        <v>-6.552875643738261</v>
      </c>
      <c r="P33" t="n">
        <v>8.69</v>
      </c>
      <c r="Q33" t="n">
        <v>7.11</v>
      </c>
      <c r="R33" t="inlineStr">
        <is>
          <t>🟢 VÙNG MUA CHUẨN</t>
        </is>
      </c>
      <c r="S33" t="b">
        <v>0</v>
      </c>
      <c r="T33" t="n">
        <v>0</v>
      </c>
      <c r="U33" t="n">
        <v>1</v>
      </c>
      <c r="V33" t="inlineStr">
        <is>
          <t>TNH Hospital Group Joint Stock Company</t>
        </is>
      </c>
    </row>
    <row r="34">
      <c r="A34" t="inlineStr">
        <is>
          <t>SJS</t>
        </is>
      </c>
      <c r="B34" t="inlineStr">
        <is>
          <t>HOSE</t>
        </is>
      </c>
      <c r="C34" t="inlineStr">
        <is>
          <t>BĐS Khu Công Nghiệp</t>
        </is>
      </c>
      <c r="D34" t="inlineStr">
        <is>
          <t>Large-Cap (Bluechip)</t>
        </is>
      </c>
      <c r="E34" t="n">
        <v>54.6</v>
      </c>
      <c r="F34" t="n">
        <v>28.7434056</v>
      </c>
      <c r="G34" t="n">
        <v>-4.378283712784588</v>
      </c>
      <c r="H34" t="n">
        <v>7.058823529411764</v>
      </c>
      <c r="I34" t="n">
        <v>-3.873239436619718</v>
      </c>
      <c r="J34" t="n">
        <v>17.16738197424893</v>
      </c>
      <c r="K34" t="n">
        <v>8.881041103119776</v>
      </c>
      <c r="L34" t="n">
        <v>8.852182942132229</v>
      </c>
      <c r="M34" t="n">
        <v>55.33895710173221</v>
      </c>
      <c r="N34" t="n">
        <v>26.85918702258533</v>
      </c>
      <c r="O34" t="n">
        <v>17.2465169039093</v>
      </c>
      <c r="P34" t="n">
        <v>61.97</v>
      </c>
      <c r="Q34" t="n">
        <v>51.25</v>
      </c>
      <c r="R34" t="inlineStr">
        <is>
          <t>🟢 VÙNG MUA CHUẨN</t>
        </is>
      </c>
      <c r="S34" t="b">
        <v>0</v>
      </c>
      <c r="T34" t="n">
        <v>0</v>
      </c>
      <c r="U34" t="n">
        <v>1</v>
      </c>
      <c r="V34" t="inlineStr">
        <is>
          <t>CÔNG TY CỔ PHẦN ĐẦU TƯ PHÁT TRIỂN ĐÔ THỊ VÀ KHU CÔNG NGHIỆP SÔNG ĐÀ</t>
        </is>
      </c>
    </row>
    <row r="35">
      <c r="A35" t="inlineStr">
        <is>
          <t>VCG</t>
        </is>
      </c>
      <c r="B35" t="inlineStr">
        <is>
          <t>HOSE</t>
        </is>
      </c>
      <c r="C35" t="inlineStr">
        <is>
          <t>Đầu tư công &amp; Xây dựng</t>
        </is>
      </c>
      <c r="D35" t="inlineStr">
        <is>
          <t>Large-Cap (Bluechip)</t>
        </is>
      </c>
      <c r="E35" t="n">
        <v>15.1</v>
      </c>
      <c r="F35" t="n">
        <v>4.3703779</v>
      </c>
      <c r="G35" t="n">
        <v>0.3322259136212625</v>
      </c>
      <c r="H35" t="n">
        <v>7.092198581560283</v>
      </c>
      <c r="I35" t="n">
        <v>3.780068728522337</v>
      </c>
      <c r="J35" t="n">
        <v>-2.580645161290323</v>
      </c>
      <c r="K35" t="n">
        <v>8.914416155268293</v>
      </c>
      <c r="L35" t="n">
        <v>0.4687764270222533</v>
      </c>
      <c r="M35" t="n">
        <v>63.80332380290403</v>
      </c>
      <c r="N35" t="n">
        <v>2.59412467868287</v>
      </c>
      <c r="O35" t="n">
        <v>41.7275657884421</v>
      </c>
      <c r="P35" t="n">
        <v>16.7</v>
      </c>
      <c r="Q35" t="n">
        <v>14.37</v>
      </c>
      <c r="R35" t="inlineStr">
        <is>
          <t>🟢 VÙNG MUA CHUẨN</t>
        </is>
      </c>
      <c r="S35" t="b">
        <v>0</v>
      </c>
      <c r="T35" t="n">
        <v>0</v>
      </c>
      <c r="U35" t="n">
        <v>1</v>
      </c>
      <c r="V35" t="inlineStr">
        <is>
          <t>Vietnam Construction &amp; Import-Export Joint Stock Corporation</t>
        </is>
      </c>
    </row>
    <row r="36">
      <c r="A36" t="inlineStr">
        <is>
          <t>AGM</t>
        </is>
      </c>
      <c r="B36" t="inlineStr">
        <is>
          <t>UPCOM</t>
        </is>
      </c>
      <c r="C36" t="inlineStr">
        <is>
          <t>Thực phẩm &amp; Tiêu dùng</t>
        </is>
      </c>
      <c r="D36" t="inlineStr">
        <is>
          <t>Small-Cap (Penny)</t>
        </is>
      </c>
      <c r="E36" t="n">
        <v>2.1</v>
      </c>
      <c r="F36" t="n">
        <v>1.7164098</v>
      </c>
      <c r="G36" t="n">
        <v>5</v>
      </c>
      <c r="H36" t="n">
        <v>0</v>
      </c>
      <c r="I36" t="n">
        <v>16.66666666666667</v>
      </c>
      <c r="J36" t="n">
        <v>-4.545454545454546</v>
      </c>
      <c r="K36" t="n">
        <v>1.822217573708011</v>
      </c>
      <c r="L36" t="n">
        <v>59.16008598912831</v>
      </c>
      <c r="M36" t="n">
        <v>49.48912204622076</v>
      </c>
      <c r="N36" t="n">
        <v>0</v>
      </c>
      <c r="O36" t="n">
        <v>0</v>
      </c>
      <c r="P36" t="n">
        <v>2.4</v>
      </c>
      <c r="Q36" t="n">
        <v>1.96</v>
      </c>
      <c r="R36" t="inlineStr">
        <is>
          <t>🟢 VÙNG MUA CHUẨN</t>
        </is>
      </c>
      <c r="S36" t="b">
        <v>0</v>
      </c>
      <c r="T36" t="n">
        <v>0</v>
      </c>
      <c r="U36" t="n">
        <v>1</v>
      </c>
      <c r="V36" t="inlineStr">
        <is>
          <t>An Giang Import-Export Co.</t>
        </is>
      </c>
    </row>
    <row r="37">
      <c r="A37" t="inlineStr">
        <is>
          <t>BXH</t>
        </is>
      </c>
      <c r="B37" t="inlineStr">
        <is>
          <t>HNX</t>
        </is>
      </c>
      <c r="C37" t="inlineStr">
        <is>
          <t>Hóa chất &amp; Chế biến</t>
        </is>
      </c>
      <c r="D37" t="inlineStr">
        <is>
          <t>Mid-Cap (Dòng tiền)</t>
        </is>
      </c>
      <c r="E37" t="n">
        <v>20</v>
      </c>
      <c r="F37" t="n">
        <v>6</v>
      </c>
      <c r="G37" t="n">
        <v>0</v>
      </c>
      <c r="H37" t="n">
        <v>8.108108108108109</v>
      </c>
      <c r="I37" t="n">
        <v>66.66666666666667</v>
      </c>
      <c r="J37" t="n">
        <v>37.93103448275862</v>
      </c>
      <c r="K37" t="n">
        <v>9.93032568181612</v>
      </c>
      <c r="L37" t="n">
        <v>38.83482577726285</v>
      </c>
      <c r="M37" t="n">
        <v>70.05475730354571</v>
      </c>
      <c r="N37" t="n">
        <v>55.51609286620982</v>
      </c>
      <c r="O37" t="n">
        <v>1.97191959815361</v>
      </c>
      <c r="P37" t="n">
        <v>22.86</v>
      </c>
      <c r="Q37" t="n">
        <v>18.7</v>
      </c>
      <c r="R37" t="inlineStr">
        <is>
          <t>🟢 VÙNG MUA CHUẨN</t>
        </is>
      </c>
      <c r="S37" t="b">
        <v>0</v>
      </c>
      <c r="T37" t="n">
        <v>0</v>
      </c>
      <c r="U37" t="n">
        <v>1</v>
      </c>
      <c r="V37" t="inlineStr">
        <is>
          <t>Haiphong Packing Vicem JSC</t>
        </is>
      </c>
    </row>
    <row r="38">
      <c r="A38" t="inlineStr">
        <is>
          <t>FRT</t>
        </is>
      </c>
      <c r="B38" t="inlineStr">
        <is>
          <t>HOSE</t>
        </is>
      </c>
      <c r="C38" t="inlineStr">
        <is>
          <t>Bán lẻ &amp; Phân phối</t>
        </is>
      </c>
      <c r="D38" t="inlineStr">
        <is>
          <t>Large-Cap (Bluechip)</t>
        </is>
      </c>
      <c r="E38" t="n">
        <v>145.9</v>
      </c>
      <c r="F38" t="n">
        <v>6.4800075</v>
      </c>
      <c r="G38" t="n">
        <v>-0.0684931506849315</v>
      </c>
      <c r="H38" t="n">
        <v>-2.345844504021448</v>
      </c>
      <c r="I38" t="n">
        <v>10.79847908745247</v>
      </c>
      <c r="J38" t="n">
        <v>31.37962128043282</v>
      </c>
      <c r="K38" t="n">
        <v>-0.5236269303134369</v>
      </c>
      <c r="L38" t="n">
        <v>0.1640741596756072</v>
      </c>
      <c r="M38" t="n">
        <v>55.12107030321388</v>
      </c>
      <c r="N38" t="n">
        <v>22.94400955577897</v>
      </c>
      <c r="O38" t="n">
        <v>29.6619920770225</v>
      </c>
      <c r="P38" t="n">
        <v>165.17</v>
      </c>
      <c r="Q38" t="n">
        <v>137.14</v>
      </c>
      <c r="R38" t="inlineStr">
        <is>
          <t>🟢 VÙNG MUA CHUẨN</t>
        </is>
      </c>
      <c r="S38" t="b">
        <v>0</v>
      </c>
      <c r="T38" t="n">
        <v>0</v>
      </c>
      <c r="U38" t="n">
        <v>1</v>
      </c>
      <c r="V38" t="inlineStr">
        <is>
          <t>CÔNG TY CỔ PHẦN BÁN LẺ KỸ THUẬT SỐ FPT</t>
        </is>
      </c>
    </row>
    <row r="39">
      <c r="A39" t="inlineStr">
        <is>
          <t>POM</t>
        </is>
      </c>
      <c r="B39" t="inlineStr">
        <is>
          <t>UPCOM</t>
        </is>
      </c>
      <c r="C39" t="inlineStr">
        <is>
          <t>Thép &amp; VLXD</t>
        </is>
      </c>
      <c r="D39" t="inlineStr">
        <is>
          <t>Mid-Cap (Dòng tiền)</t>
        </is>
      </c>
      <c r="E39" t="n">
        <v>3.3</v>
      </c>
      <c r="F39" t="n">
        <v>17.6957748</v>
      </c>
      <c r="G39" t="n">
        <v>3.125</v>
      </c>
      <c r="H39" t="n">
        <v>3.125</v>
      </c>
      <c r="I39" t="n">
        <v>-13.1578947368421</v>
      </c>
      <c r="J39" t="n">
        <v>-5.714285714285714</v>
      </c>
      <c r="K39" t="n">
        <v>4.947217573708011</v>
      </c>
      <c r="L39" t="n">
        <v>8.454327667796306</v>
      </c>
      <c r="M39" t="n">
        <v>44.35581194244011</v>
      </c>
      <c r="N39" t="n">
        <v>0</v>
      </c>
      <c r="O39" t="n">
        <v>0</v>
      </c>
      <c r="P39" t="n">
        <v>3.77</v>
      </c>
      <c r="Q39" t="n">
        <v>3.09</v>
      </c>
      <c r="R39" t="inlineStr">
        <is>
          <t>🟢 VÙNG MUA CHUẨN</t>
        </is>
      </c>
      <c r="S39" t="b">
        <v>0</v>
      </c>
      <c r="T39" t="n">
        <v>0</v>
      </c>
      <c r="U39" t="n">
        <v>1</v>
      </c>
      <c r="V39" t="inlineStr">
        <is>
          <t>Pomina Steel Corp.</t>
        </is>
      </c>
    </row>
    <row r="40">
      <c r="A40" t="inlineStr">
        <is>
          <t>PC1</t>
        </is>
      </c>
      <c r="B40" t="inlineStr">
        <is>
          <t>HOSE</t>
        </is>
      </c>
      <c r="C40" t="inlineStr">
        <is>
          <t>Đầu tư công &amp; Xây dựng</t>
        </is>
      </c>
      <c r="D40" t="inlineStr">
        <is>
          <t>Mid-Cap (Dòng tiền)</t>
        </is>
      </c>
      <c r="E40" t="n">
        <v>18.85</v>
      </c>
      <c r="F40" t="n">
        <v>5.1861628</v>
      </c>
      <c r="G40" t="n">
        <v>1.617250673854447</v>
      </c>
      <c r="H40" t="n">
        <v>-0.2645502645502645</v>
      </c>
      <c r="I40" t="n">
        <v>-5.513784461152882</v>
      </c>
      <c r="J40" t="n">
        <v>-6.91358024691358</v>
      </c>
      <c r="K40" t="n">
        <v>1.557667309157746</v>
      </c>
      <c r="L40" t="n">
        <v>1.506094312362895</v>
      </c>
      <c r="M40" t="n">
        <v>40.3919160886567</v>
      </c>
      <c r="N40" t="n">
        <v>7.089673843033869</v>
      </c>
      <c r="O40" t="n">
        <v>17.672837012044</v>
      </c>
      <c r="P40" t="n">
        <v>20.82</v>
      </c>
      <c r="Q40" t="n">
        <v>17.95</v>
      </c>
      <c r="R40" t="inlineStr">
        <is>
          <t>🟢 VÙNG MUA CHUẨN</t>
        </is>
      </c>
      <c r="S40" t="b">
        <v>0</v>
      </c>
      <c r="T40" t="n">
        <v>0</v>
      </c>
      <c r="U40" t="n">
        <v>1</v>
      </c>
      <c r="V40" t="inlineStr">
        <is>
          <t>CÔNG TY CỔ PHẦN XÂY LẮP ĐIỆN I</t>
        </is>
      </c>
    </row>
    <row r="41">
      <c r="A41" t="inlineStr">
        <is>
          <t>MSN</t>
        </is>
      </c>
      <c r="B41" t="inlineStr">
        <is>
          <t>HOSE</t>
        </is>
      </c>
      <c r="C41" t="inlineStr">
        <is>
          <t>Thực phẩm &amp; Tiêu dùng</t>
        </is>
      </c>
      <c r="D41" t="inlineStr">
        <is>
          <t>Large-Cap (Bluechip)</t>
        </is>
      </c>
      <c r="E41" t="n">
        <v>72.3</v>
      </c>
      <c r="F41" t="n">
        <v>24.4532337</v>
      </c>
      <c r="G41" t="n">
        <v>-0.1381215469613259</v>
      </c>
      <c r="H41" t="n">
        <v>-0.823045267489712</v>
      </c>
      <c r="I41" t="n">
        <v>6.011730205278592</v>
      </c>
      <c r="J41" t="n">
        <v>10.38167938931298</v>
      </c>
      <c r="K41" t="n">
        <v>0.9991723062182989</v>
      </c>
      <c r="L41" t="n">
        <v>0.2294692762683035</v>
      </c>
      <c r="M41" t="n">
        <v>55.76273112701126</v>
      </c>
      <c r="N41" t="n">
        <v>15.5852245345838</v>
      </c>
      <c r="O41" t="n">
        <v>19.4696248142836</v>
      </c>
      <c r="P41" t="n">
        <v>78.63</v>
      </c>
      <c r="Q41" t="n">
        <v>69.42</v>
      </c>
      <c r="R41" t="inlineStr">
        <is>
          <t>🟢 VÙNG MUA CHUẨN</t>
        </is>
      </c>
      <c r="S41" t="b">
        <v>0</v>
      </c>
      <c r="T41" t="n">
        <v>0</v>
      </c>
      <c r="U41" t="n">
        <v>1</v>
      </c>
      <c r="V41" t="inlineStr">
        <is>
          <t>CÔNG TY CỔ PHẦN TẬP ĐOÀN MASAN</t>
        </is>
      </c>
    </row>
    <row r="42">
      <c r="A42" t="inlineStr">
        <is>
          <t>DPM</t>
        </is>
      </c>
      <c r="B42" t="inlineStr">
        <is>
          <t>HOSE</t>
        </is>
      </c>
      <c r="C42" t="inlineStr">
        <is>
          <t>Hóa chất &amp; Phân bón</t>
        </is>
      </c>
      <c r="D42" t="inlineStr">
        <is>
          <t>Large-Cap (Bluechip)</t>
        </is>
      </c>
      <c r="E42" t="n">
        <v>21.6</v>
      </c>
      <c r="F42" t="n">
        <v>12.9752064</v>
      </c>
      <c r="G42" t="n">
        <v>1.647058823529412</v>
      </c>
      <c r="H42" t="n">
        <v>0.2320185614849188</v>
      </c>
      <c r="I42" t="n">
        <v>-6.493506493506493</v>
      </c>
      <c r="J42" t="n">
        <v>-4.424778761061947</v>
      </c>
      <c r="K42" t="n">
        <v>2.05423613519293</v>
      </c>
      <c r="L42" t="n">
        <v>1.228203720571713</v>
      </c>
      <c r="M42" t="n">
        <v>44.47561680922622</v>
      </c>
      <c r="N42" t="n">
        <v>8.28029821494021</v>
      </c>
      <c r="O42" t="n">
        <v>15.5040116897978</v>
      </c>
      <c r="P42" t="n">
        <v>23.53</v>
      </c>
      <c r="Q42" t="n">
        <v>20.72</v>
      </c>
      <c r="R42" t="inlineStr">
        <is>
          <t>🟢 VÙNG MUA CHUẨN</t>
        </is>
      </c>
      <c r="S42" t="b">
        <v>0</v>
      </c>
      <c r="T42" t="n">
        <v>0</v>
      </c>
      <c r="U42" t="n">
        <v>1</v>
      </c>
      <c r="V42" t="inlineStr">
        <is>
          <t>TỔNG CÔNG TY PHÂN BÓN VÀ HÓA CHẤT DẦU KHÍ - CÔNG TY CỔ PHẦN</t>
        </is>
      </c>
    </row>
    <row r="43">
      <c r="A43" t="inlineStr">
        <is>
          <t>HII</t>
        </is>
      </c>
      <c r="B43" t="inlineStr">
        <is>
          <t>HOSE</t>
        </is>
      </c>
      <c r="C43" t="inlineStr">
        <is>
          <t>Hóa chất &amp; Phân bón</t>
        </is>
      </c>
      <c r="D43" t="inlineStr">
        <is>
          <t>Small-Cap (Penny)</t>
        </is>
      </c>
      <c r="E43" t="n">
        <v>10</v>
      </c>
      <c r="F43" t="n">
        <v>1.46261</v>
      </c>
      <c r="G43" t="n">
        <v>1.01010101010101</v>
      </c>
      <c r="H43" t="n">
        <v>7.874865156418554</v>
      </c>
      <c r="I43" t="n">
        <v>-4.30622009569378</v>
      </c>
      <c r="J43" t="n">
        <v>78.25311942959001</v>
      </c>
      <c r="K43" t="n">
        <v>9.697082730126565</v>
      </c>
      <c r="L43" t="n">
        <v>1.110880934482513</v>
      </c>
      <c r="M43" t="n">
        <v>58.17421954021513</v>
      </c>
      <c r="N43" t="n">
        <v>3.138750769033173</v>
      </c>
      <c r="O43" t="n">
        <v>23.3830411979897</v>
      </c>
      <c r="P43" t="n">
        <v>11.43</v>
      </c>
      <c r="Q43" t="n">
        <v>9.35</v>
      </c>
      <c r="R43" t="inlineStr">
        <is>
          <t>🟢 VÙNG MUA CHUẨN</t>
        </is>
      </c>
      <c r="S43" t="b">
        <v>0</v>
      </c>
      <c r="T43" t="n">
        <v>0</v>
      </c>
      <c r="U43" t="n">
        <v>1</v>
      </c>
      <c r="V43" t="inlineStr">
        <is>
          <t>CÔNG TY CỔ PHẦN NHỰA VÀ KHOÁNG SẢN AN PHÁT – YÊN BÁI</t>
        </is>
      </c>
    </row>
    <row r="44">
      <c r="A44" t="inlineStr">
        <is>
          <t>DGW</t>
        </is>
      </c>
      <c r="B44" t="inlineStr">
        <is>
          <t>HOSE</t>
        </is>
      </c>
      <c r="C44" t="inlineStr">
        <is>
          <t>Bán lẻ &amp; Phân phối</t>
        </is>
      </c>
      <c r="D44" t="inlineStr">
        <is>
          <t>Mid-Cap (Dòng tiền)</t>
        </is>
      </c>
      <c r="E44" t="n">
        <v>45.75</v>
      </c>
      <c r="F44" t="n">
        <v>7.96841475</v>
      </c>
      <c r="G44" t="n">
        <v>0.6600660066006601</v>
      </c>
      <c r="H44" t="n">
        <v>-0.974025974025974</v>
      </c>
      <c r="I44" t="n">
        <v>0.3289473684210527</v>
      </c>
      <c r="J44" t="n">
        <v>29.23728813559322</v>
      </c>
      <c r="K44" t="n">
        <v>0.8481915996820368</v>
      </c>
      <c r="L44" t="n">
        <v>0.5047626244451217</v>
      </c>
      <c r="M44" t="n">
        <v>52.54074568314064</v>
      </c>
      <c r="N44" t="n">
        <v>12.07049644830589</v>
      </c>
      <c r="O44" t="n">
        <v>24.5661861897584</v>
      </c>
      <c r="P44" t="n">
        <v>51.74</v>
      </c>
      <c r="Q44" t="n">
        <v>43.03</v>
      </c>
      <c r="R44" t="inlineStr">
        <is>
          <t>🟢 VÙNG MUA CHUẨN</t>
        </is>
      </c>
      <c r="S44" t="b">
        <v>0</v>
      </c>
      <c r="T44" t="n">
        <v>0</v>
      </c>
      <c r="U44" t="n">
        <v>1</v>
      </c>
      <c r="V44" t="inlineStr">
        <is>
          <t>CÔNG TY CỔ PHẦN THẾ GIỚI SỐ</t>
        </is>
      </c>
    </row>
    <row r="45">
      <c r="A45" t="inlineStr">
        <is>
          <t>HSG</t>
        </is>
      </c>
      <c r="B45" t="inlineStr">
        <is>
          <t>HOSE</t>
        </is>
      </c>
      <c r="C45" t="inlineStr">
        <is>
          <t>Thép &amp; VLXD</t>
        </is>
      </c>
      <c r="D45" t="inlineStr">
        <is>
          <t>Mid-Cap (Dòng tiền)</t>
        </is>
      </c>
      <c r="E45" t="n">
        <v>10.55</v>
      </c>
      <c r="F45" t="n">
        <v>5.65154005</v>
      </c>
      <c r="G45" t="n">
        <v>0.9569377990430622</v>
      </c>
      <c r="H45" t="n">
        <v>1.932367149758454</v>
      </c>
      <c r="I45" t="n">
        <v>3.940886699507389</v>
      </c>
      <c r="J45" t="n">
        <v>0.4761904761904762</v>
      </c>
      <c r="K45" t="n">
        <v>3.754584723466465</v>
      </c>
      <c r="L45" t="n">
        <v>0.7018600291105823</v>
      </c>
      <c r="M45" t="n">
        <v>60.81673613438462</v>
      </c>
      <c r="N45" t="n">
        <v>13.14320247894503</v>
      </c>
      <c r="O45" t="n">
        <v>5.61366077627467</v>
      </c>
      <c r="P45" t="n">
        <v>11.5</v>
      </c>
      <c r="Q45" t="n">
        <v>10.12</v>
      </c>
      <c r="R45" t="inlineStr">
        <is>
          <t>🟢 VÙNG MUA CHUẨN</t>
        </is>
      </c>
      <c r="S45" t="b">
        <v>0</v>
      </c>
      <c r="T45" t="n">
        <v>0</v>
      </c>
      <c r="U45" t="n">
        <v>1</v>
      </c>
      <c r="V45" t="inlineStr">
        <is>
          <t>CÔNG TY CỔ PHẦN TẬP ĐOÀN HOA SEN</t>
        </is>
      </c>
    </row>
    <row r="46">
      <c r="A46" t="inlineStr">
        <is>
          <t>VNL</t>
        </is>
      </c>
      <c r="B46" t="inlineStr">
        <is>
          <t>HOSE</t>
        </is>
      </c>
      <c r="C46" t="inlineStr">
        <is>
          <t>Cảng biển &amp; Vận tải</t>
        </is>
      </c>
      <c r="D46" t="inlineStr">
        <is>
          <t>Small-Cap (Penny)</t>
        </is>
      </c>
      <c r="E46" t="n">
        <v>18.9</v>
      </c>
      <c r="F46" t="n">
        <v>2.0320146</v>
      </c>
      <c r="G46" t="n">
        <v>0</v>
      </c>
      <c r="H46" t="n">
        <v>1.340482573726542</v>
      </c>
      <c r="I46" t="n">
        <v>-1.047120418848168</v>
      </c>
      <c r="J46" t="n">
        <v>-0.5263157894736842</v>
      </c>
      <c r="K46" t="n">
        <v>3.162700147434553</v>
      </c>
      <c r="L46" t="n">
        <v>275.3944672131168</v>
      </c>
      <c r="M46" t="n">
        <v>50.74686895676516</v>
      </c>
      <c r="N46" t="n">
        <v>4.744653183801613</v>
      </c>
      <c r="O46" t="n">
        <v>17.5016073173147</v>
      </c>
      <c r="P46" t="n">
        <v>20.25</v>
      </c>
      <c r="Q46" t="n">
        <v>18.29</v>
      </c>
      <c r="R46" t="inlineStr">
        <is>
          <t>🟢 VÙNG MUA CHUẨN</t>
        </is>
      </c>
      <c r="S46" t="b">
        <v>0</v>
      </c>
      <c r="T46" t="n">
        <v>0</v>
      </c>
      <c r="U46" t="n">
        <v>1</v>
      </c>
      <c r="V46" t="inlineStr">
        <is>
          <t>CÔNG TY CỔ PHẦN LOGISTICS VINALINK</t>
        </is>
      </c>
    </row>
    <row r="47">
      <c r="A47" t="inlineStr">
        <is>
          <t>PSD</t>
        </is>
      </c>
      <c r="B47" t="inlineStr">
        <is>
          <t>HNX</t>
        </is>
      </c>
      <c r="C47" t="inlineStr">
        <is>
          <t>Dầu khí &amp; Năng lượng</t>
        </is>
      </c>
      <c r="D47" t="inlineStr">
        <is>
          <t>Small-Cap (Penny)</t>
        </is>
      </c>
      <c r="E47" t="n">
        <v>15.5</v>
      </c>
      <c r="F47" t="n">
        <v>1.513358</v>
      </c>
      <c r="G47" t="n">
        <v>-4.320987654320987</v>
      </c>
      <c r="H47" t="n">
        <v>1.30718954248366</v>
      </c>
      <c r="I47" t="n">
        <v>34.78260869565217</v>
      </c>
      <c r="J47" t="n">
        <v>16.47395349712031</v>
      </c>
      <c r="K47" t="n">
        <v>3.129407116191671</v>
      </c>
      <c r="L47" t="n">
        <v>1.208708529797266</v>
      </c>
      <c r="M47" t="n">
        <v>66.08935540856498</v>
      </c>
      <c r="N47" t="n">
        <v>5.423976875242023</v>
      </c>
      <c r="O47" t="n">
        <v>26.4721482387225</v>
      </c>
      <c r="P47" t="n">
        <v>17.72</v>
      </c>
      <c r="Q47" t="n">
        <v>14.49</v>
      </c>
      <c r="R47" t="inlineStr">
        <is>
          <t>🟢 VÙNG MUA CHUẨN</t>
        </is>
      </c>
      <c r="S47" t="b">
        <v>0</v>
      </c>
      <c r="T47" t="n">
        <v>0</v>
      </c>
      <c r="U47" t="n">
        <v>1</v>
      </c>
      <c r="V47" t="inlineStr">
        <is>
          <t>Petroleum General Distribution Services JSC</t>
        </is>
      </c>
    </row>
    <row r="48">
      <c r="A48" t="inlineStr">
        <is>
          <t>PHP</t>
        </is>
      </c>
      <c r="B48" t="inlineStr">
        <is>
          <t>UPCOM</t>
        </is>
      </c>
      <c r="C48" t="inlineStr">
        <is>
          <t>Cảng biển &amp; Vận tải</t>
        </is>
      </c>
      <c r="D48" t="inlineStr">
        <is>
          <t>Large-Cap (Bluechip)</t>
        </is>
      </c>
      <c r="E48" t="n">
        <v>47.5</v>
      </c>
      <c r="F48" t="n">
        <v>2.22034</v>
      </c>
      <c r="G48" t="n">
        <v>0</v>
      </c>
      <c r="H48" t="n">
        <v>-6.126482213438735</v>
      </c>
      <c r="I48" t="n">
        <v>10.46511627906977</v>
      </c>
      <c r="J48" t="n">
        <v>27.68817204301075</v>
      </c>
      <c r="K48" t="n">
        <v>-4.304264639730724</v>
      </c>
      <c r="L48" t="n">
        <v>0.6365588996399065</v>
      </c>
      <c r="M48" t="n">
        <v>52.25402682420914</v>
      </c>
      <c r="N48" t="n">
        <v>16.48445330386445</v>
      </c>
      <c r="O48" t="n">
        <v>15.6550680770574</v>
      </c>
      <c r="P48" t="n">
        <v>54.17</v>
      </c>
      <c r="Q48" t="n">
        <v>44.47</v>
      </c>
      <c r="R48" t="inlineStr">
        <is>
          <t>🟢 VÙNG MUA CHUẨN</t>
        </is>
      </c>
      <c r="S48" t="b">
        <v>0</v>
      </c>
      <c r="T48" t="n">
        <v>0</v>
      </c>
      <c r="U48" t="n">
        <v>1</v>
      </c>
      <c r="V48" t="inlineStr">
        <is>
          <t>Port of Hai Phong JSC</t>
        </is>
      </c>
    </row>
    <row r="49">
      <c r="A49" t="inlineStr">
        <is>
          <t>VEF</t>
        </is>
      </c>
      <c r="B49" t="inlineStr">
        <is>
          <t>UPCOM</t>
        </is>
      </c>
      <c r="C49" t="inlineStr">
        <is>
          <t>Dịch vụ Tiêu dùng</t>
        </is>
      </c>
      <c r="D49" t="inlineStr">
        <is>
          <t>Large-Cap (Bluechip)</t>
        </is>
      </c>
      <c r="E49" t="n">
        <v>78.40000000000001</v>
      </c>
      <c r="F49" t="n">
        <v>0.1568784</v>
      </c>
      <c r="G49" t="n">
        <v>2.349869451697128</v>
      </c>
      <c r="H49" t="n">
        <v>3.157894736842105</v>
      </c>
      <c r="I49" t="n">
        <v>0.2557544757033248</v>
      </c>
      <c r="J49" t="n">
        <v>17.01492537313433</v>
      </c>
      <c r="K49" t="n">
        <v>4.980112310550116</v>
      </c>
      <c r="L49" t="n">
        <v>1.976198706236729</v>
      </c>
      <c r="M49" t="n">
        <v>52.93540358389338</v>
      </c>
      <c r="N49" t="n">
        <v>0</v>
      </c>
      <c r="O49" t="n">
        <v>0</v>
      </c>
      <c r="P49" t="n">
        <v>85.91</v>
      </c>
      <c r="Q49" t="n">
        <v>74.98999999999999</v>
      </c>
      <c r="R49" t="inlineStr">
        <is>
          <t>🟢 VÙNG MUA CHUẨN</t>
        </is>
      </c>
      <c r="S49" t="b">
        <v>0</v>
      </c>
      <c r="T49" t="n">
        <v>0</v>
      </c>
      <c r="U49" t="n">
        <v>1</v>
      </c>
      <c r="V49" t="inlineStr">
        <is>
          <t>Vietnam Exhibition Fair Center Joint Stock Co</t>
        </is>
      </c>
    </row>
    <row r="50">
      <c r="A50" t="inlineStr">
        <is>
          <t>VIX</t>
        </is>
      </c>
      <c r="B50" t="inlineStr">
        <is>
          <t>HOSE</t>
        </is>
      </c>
      <c r="C50" t="inlineStr">
        <is>
          <t>Chứng khoán</t>
        </is>
      </c>
      <c r="D50" t="inlineStr">
        <is>
          <t>Large-Cap (Bluechip)</t>
        </is>
      </c>
      <c r="E50" t="n">
        <v>12.1</v>
      </c>
      <c r="F50" t="n">
        <v>77.65725550000001</v>
      </c>
      <c r="G50" t="n">
        <v>0.4149377593360996</v>
      </c>
      <c r="H50" t="n">
        <v>3.418803418803419</v>
      </c>
      <c r="I50" t="n">
        <v>-7.984790874524715</v>
      </c>
      <c r="J50" t="n">
        <v>0.03937032883858702</v>
      </c>
      <c r="K50" t="n">
        <v>5.241020992511429</v>
      </c>
      <c r="L50" t="n">
        <v>0.8154470514132196</v>
      </c>
      <c r="M50" t="n">
        <v>47.52360578956004</v>
      </c>
      <c r="N50" t="n">
        <v>5.823638379201545</v>
      </c>
      <c r="O50" t="n">
        <v>15.6718031482236</v>
      </c>
      <c r="P50" t="n">
        <v>13.83</v>
      </c>
      <c r="Q50" t="n">
        <v>11.31</v>
      </c>
      <c r="R50" t="inlineStr">
        <is>
          <t>🟢 VÙNG MUA CHUẨN</t>
        </is>
      </c>
      <c r="S50" t="b">
        <v>0</v>
      </c>
      <c r="T50" t="n">
        <v>0</v>
      </c>
      <c r="U50" t="n">
        <v>1</v>
      </c>
      <c r="V50" t="inlineStr">
        <is>
          <t>VIX Securities Joint Stock Company</t>
        </is>
      </c>
    </row>
    <row r="51">
      <c r="A51" t="inlineStr">
        <is>
          <t>VGC</t>
        </is>
      </c>
      <c r="B51" t="inlineStr">
        <is>
          <t>HOSE</t>
        </is>
      </c>
      <c r="C51" t="inlineStr">
        <is>
          <t>BĐS Khu Công Nghiệp</t>
        </is>
      </c>
      <c r="D51" t="inlineStr">
        <is>
          <t>Large-Cap (Bluechip)</t>
        </is>
      </c>
      <c r="E51" t="n">
        <v>44.1</v>
      </c>
      <c r="F51" t="n">
        <v>3.8196774</v>
      </c>
      <c r="G51" t="n">
        <v>-0.3389830508474576</v>
      </c>
      <c r="H51" t="n">
        <v>1.612903225806452</v>
      </c>
      <c r="I51" t="n">
        <v>10.25</v>
      </c>
      <c r="J51" t="n">
        <v>13.07692307692308</v>
      </c>
      <c r="K51" t="n">
        <v>3.435120799514462</v>
      </c>
      <c r="L51" t="n">
        <v>0.61199391920513</v>
      </c>
      <c r="M51" t="n">
        <v>57.6838318542942</v>
      </c>
      <c r="N51" t="n">
        <v>13.89757837690592</v>
      </c>
      <c r="O51" t="n">
        <v>16.3310529861993</v>
      </c>
      <c r="P51" t="n">
        <v>49.12</v>
      </c>
      <c r="Q51" t="n">
        <v>41.82</v>
      </c>
      <c r="R51" t="inlineStr">
        <is>
          <t>🟢 VÙNG MUA CHUẨN</t>
        </is>
      </c>
      <c r="S51" t="b">
        <v>0</v>
      </c>
      <c r="T51" t="n">
        <v>0</v>
      </c>
      <c r="U51" t="n">
        <v>1</v>
      </c>
      <c r="V51" t="inlineStr">
        <is>
          <t>Viglacera Corp.</t>
        </is>
      </c>
    </row>
    <row r="52">
      <c r="A52" t="inlineStr">
        <is>
          <t>NNC</t>
        </is>
      </c>
      <c r="B52" t="inlineStr">
        <is>
          <t>HOSE</t>
        </is>
      </c>
      <c r="C52" t="inlineStr">
        <is>
          <t>Thép &amp; VLXD</t>
        </is>
      </c>
      <c r="D52" t="inlineStr">
        <is>
          <t>Small-Cap (Penny)</t>
        </is>
      </c>
      <c r="E52" t="n">
        <v>47.9</v>
      </c>
      <c r="F52" t="n">
        <v>1.064817</v>
      </c>
      <c r="G52" t="n">
        <v>4.130434782608695</v>
      </c>
      <c r="H52" t="n">
        <v>6.32630410654828</v>
      </c>
      <c r="I52" t="n">
        <v>27.56324900133156</v>
      </c>
      <c r="J52" t="n">
        <v>9.862385321100918</v>
      </c>
      <c r="K52" t="n">
        <v>8.148521680256291</v>
      </c>
      <c r="L52" t="n">
        <v>3.885837146190857</v>
      </c>
      <c r="M52" t="n">
        <v>82.90717881179542</v>
      </c>
      <c r="N52" t="n">
        <v>6.082598152721291</v>
      </c>
      <c r="O52" t="n">
        <v>32.0062205783308</v>
      </c>
      <c r="P52" t="n">
        <v>53.53</v>
      </c>
      <c r="Q52" t="n">
        <v>45.34</v>
      </c>
      <c r="R52" t="inlineStr">
        <is>
          <t>🟢 VÙNG MUA CHUẨN</t>
        </is>
      </c>
      <c r="S52" t="b">
        <v>0</v>
      </c>
      <c r="T52" t="n">
        <v>0</v>
      </c>
      <c r="U52" t="n">
        <v>1</v>
      </c>
      <c r="V52" t="inlineStr">
        <is>
          <t>CÔNG TY CỔ PHẦN ĐÁ NÚI NHỎ</t>
        </is>
      </c>
    </row>
    <row r="53">
      <c r="A53" t="inlineStr">
        <is>
          <t>BSI</t>
        </is>
      </c>
      <c r="B53" t="inlineStr">
        <is>
          <t>HOSE</t>
        </is>
      </c>
      <c r="C53" t="inlineStr">
        <is>
          <t>Chứng khoán</t>
        </is>
      </c>
      <c r="D53" t="inlineStr">
        <is>
          <t>Mid-Cap (Dòng tiền)</t>
        </is>
      </c>
      <c r="E53" t="n">
        <v>26.35</v>
      </c>
      <c r="F53" t="n">
        <v>2.2683134</v>
      </c>
      <c r="G53" t="n">
        <v>1.346153846153846</v>
      </c>
      <c r="H53" t="n">
        <v>8.213552361396303</v>
      </c>
      <c r="I53" t="n">
        <v>-4.873646209386282</v>
      </c>
      <c r="J53" t="n">
        <v>-8.665511265164644</v>
      </c>
      <c r="K53" t="n">
        <v>10.03576993510431</v>
      </c>
      <c r="L53" t="n">
        <v>0.7988111184367115</v>
      </c>
      <c r="M53" t="n">
        <v>54.3438523670064</v>
      </c>
      <c r="N53" t="n">
        <v>13.60649178890822</v>
      </c>
      <c r="O53" t="n">
        <v>9.57992488632949</v>
      </c>
      <c r="P53" t="n">
        <v>29.61</v>
      </c>
      <c r="Q53" t="n">
        <v>24.87</v>
      </c>
      <c r="R53" t="inlineStr">
        <is>
          <t>🟢 VÙNG MUA CHUẨN</t>
        </is>
      </c>
      <c r="S53" t="b">
        <v>0</v>
      </c>
      <c r="T53" t="n">
        <v>0</v>
      </c>
      <c r="U53" t="n">
        <v>1</v>
      </c>
      <c r="V53" t="inlineStr">
        <is>
          <t>CÔNG TY CỔ PHẦN CHỨNG KHOÁN NGÂN HÀNG ĐẦU TƯ VÀ PHÁT TRIỂN VIỆT NAM</t>
        </is>
      </c>
    </row>
    <row r="54">
      <c r="A54" t="inlineStr">
        <is>
          <t>VGT</t>
        </is>
      </c>
      <c r="B54" t="inlineStr">
        <is>
          <t>UPCOM</t>
        </is>
      </c>
      <c r="C54" t="inlineStr">
        <is>
          <t>Thủy sản &amp; Xuất khẩu</t>
        </is>
      </c>
      <c r="D54" t="inlineStr">
        <is>
          <t>Mid-Cap (Dòng tiền)</t>
        </is>
      </c>
      <c r="E54" t="n">
        <v>11.8</v>
      </c>
      <c r="F54" t="n">
        <v>2.414398</v>
      </c>
      <c r="G54" t="n">
        <v>0.8547008547008548</v>
      </c>
      <c r="H54" t="n">
        <v>-1.666666666666667</v>
      </c>
      <c r="I54" t="n">
        <v>8.256880733944953</v>
      </c>
      <c r="J54" t="n">
        <v>10.2803738317757</v>
      </c>
      <c r="K54" t="n">
        <v>0.1555509070413441</v>
      </c>
      <c r="L54" t="n">
        <v>0.9843165293714043</v>
      </c>
      <c r="M54" t="n">
        <v>57.72525396592039</v>
      </c>
      <c r="N54" t="n">
        <v>0</v>
      </c>
      <c r="O54" t="n">
        <v>0</v>
      </c>
      <c r="P54" t="n">
        <v>13.43</v>
      </c>
      <c r="Q54" t="n">
        <v>11.06</v>
      </c>
      <c r="R54" t="inlineStr">
        <is>
          <t>🟢 VÙNG MUA CHUẨN</t>
        </is>
      </c>
      <c r="S54" t="b">
        <v>0</v>
      </c>
      <c r="T54" t="n">
        <v>0</v>
      </c>
      <c r="U54" t="n">
        <v>1</v>
      </c>
      <c r="V54" t="inlineStr">
        <is>
          <t>Vietnam National Textile &amp; Garment Group</t>
        </is>
      </c>
    </row>
    <row r="55">
      <c r="A55" t="inlineStr">
        <is>
          <t>TOS</t>
        </is>
      </c>
      <c r="B55" t="inlineStr">
        <is>
          <t>UPCOM</t>
        </is>
      </c>
      <c r="C55" t="inlineStr">
        <is>
          <t>Đầu tư công &amp; Xây dựng</t>
        </is>
      </c>
      <c r="D55" t="inlineStr">
        <is>
          <t>Mid-Cap (Dòng tiền)</t>
        </is>
      </c>
      <c r="E55" t="n">
        <v>93.40000000000001</v>
      </c>
      <c r="F55" t="n">
        <v>2.8326352</v>
      </c>
      <c r="G55" t="n">
        <v>3.204419889502762</v>
      </c>
      <c r="H55" t="n">
        <v>22.89473684210526</v>
      </c>
      <c r="I55" t="n">
        <v>7.35632183908046</v>
      </c>
      <c r="J55" t="n">
        <v>-45.69767441860465</v>
      </c>
      <c r="K55" t="n">
        <v>24.71695441581327</v>
      </c>
      <c r="L55" t="n">
        <v>2.374838985008477</v>
      </c>
      <c r="M55" t="n">
        <v>64.53540423750897</v>
      </c>
      <c r="N55" t="n">
        <v>0</v>
      </c>
      <c r="O55" t="n">
        <v>0</v>
      </c>
      <c r="P55" t="n">
        <v>106.76</v>
      </c>
      <c r="Q55" t="n">
        <v>87.33</v>
      </c>
      <c r="R55" t="inlineStr">
        <is>
          <t>🟢 VÙNG MUA CHUẨN</t>
        </is>
      </c>
      <c r="S55" t="b">
        <v>0</v>
      </c>
      <c r="T55" t="n">
        <v>0</v>
      </c>
      <c r="U55" t="n">
        <v>1</v>
      </c>
      <c r="V55" t="inlineStr">
        <is>
          <t>Tan Cang Offshore Services Joint Stock Co</t>
        </is>
      </c>
    </row>
    <row r="56">
      <c r="A56" t="inlineStr">
        <is>
          <t>MSR</t>
        </is>
      </c>
      <c r="B56" t="inlineStr">
        <is>
          <t>UPCOM</t>
        </is>
      </c>
      <c r="C56" t="inlineStr">
        <is>
          <t>Bán lẻ &amp; Phân phối</t>
        </is>
      </c>
      <c r="D56" t="inlineStr">
        <is>
          <t>Large-Cap (Bluechip)</t>
        </is>
      </c>
      <c r="E56" t="n">
        <v>65</v>
      </c>
      <c r="F56" t="n">
        <v>11.41439</v>
      </c>
      <c r="G56" t="n">
        <v>-0.7633587786259541</v>
      </c>
      <c r="H56" t="n">
        <v>13.2404181184669</v>
      </c>
      <c r="I56" t="n">
        <v>37.13080168776371</v>
      </c>
      <c r="J56" t="n">
        <v>91.74041297935104</v>
      </c>
      <c r="K56" t="n">
        <v>15.06263569217491</v>
      </c>
      <c r="L56" t="n">
        <v>0.3230020803584612</v>
      </c>
      <c r="M56" t="n">
        <v>66.36054018075765</v>
      </c>
      <c r="N56" t="n">
        <v>92.84482102303852</v>
      </c>
      <c r="O56" t="n">
        <v>6.24475311082388</v>
      </c>
      <c r="P56" t="n">
        <v>74.3</v>
      </c>
      <c r="Q56" t="n">
        <v>60.78</v>
      </c>
      <c r="R56" t="inlineStr">
        <is>
          <t>🟢 VÙNG MUA CHUẨN</t>
        </is>
      </c>
      <c r="S56" t="b">
        <v>0</v>
      </c>
      <c r="T56" t="n">
        <v>0</v>
      </c>
      <c r="U56" t="n">
        <v>1</v>
      </c>
      <c r="V56" t="inlineStr">
        <is>
          <t>Masan High-Tech Materials Corp.</t>
        </is>
      </c>
    </row>
    <row r="57">
      <c r="A57" t="inlineStr">
        <is>
          <t>CLI</t>
        </is>
      </c>
      <c r="B57" t="inlineStr">
        <is>
          <t>UPCOM</t>
        </is>
      </c>
      <c r="C57" t="inlineStr">
        <is>
          <t>Sản xuất &amp; Khác</t>
        </is>
      </c>
      <c r="D57" t="inlineStr">
        <is>
          <t>Small-Cap (Penny)</t>
        </is>
      </c>
      <c r="E57" t="n">
        <v>30.3</v>
      </c>
      <c r="F57" t="n">
        <v>2.4846</v>
      </c>
      <c r="G57" t="n">
        <v>0.3311258278145696</v>
      </c>
      <c r="H57" t="n">
        <v>10.18181818181818</v>
      </c>
      <c r="I57" t="n">
        <v>24.18032786885246</v>
      </c>
      <c r="J57" t="n">
        <v>13.05970149253731</v>
      </c>
      <c r="K57" t="n">
        <v>12.00403575552619</v>
      </c>
      <c r="L57" t="n">
        <v>1.633821703229239</v>
      </c>
      <c r="M57" t="n">
        <v>77.49961101405975</v>
      </c>
      <c r="N57" t="n">
        <v>0</v>
      </c>
      <c r="O57" t="n">
        <v>0</v>
      </c>
      <c r="P57" t="n">
        <v>33.87</v>
      </c>
      <c r="Q57" t="n">
        <v>28.68</v>
      </c>
      <c r="R57" t="inlineStr">
        <is>
          <t>🟢 VÙNG MUA CHUẨN</t>
        </is>
      </c>
      <c r="S57" t="b">
        <v>0</v>
      </c>
      <c r="T57" t="n">
        <v>0</v>
      </c>
      <c r="U57" t="n">
        <v>1</v>
      </c>
      <c r="V57" t="inlineStr">
        <is>
          <t>CNCTech Group Joint Stock Company</t>
        </is>
      </c>
    </row>
    <row r="58">
      <c r="A58" t="inlineStr">
        <is>
          <t>QTC</t>
        </is>
      </c>
      <c r="B58" t="inlineStr">
        <is>
          <t>HNX</t>
        </is>
      </c>
      <c r="C58" t="inlineStr">
        <is>
          <t>Đầu tư công &amp; Xây dựng</t>
        </is>
      </c>
      <c r="D58" t="inlineStr">
        <is>
          <t>Small-Cap (Penny)</t>
        </is>
      </c>
      <c r="E58" t="n">
        <v>33</v>
      </c>
      <c r="F58" t="n">
        <v>1.1253</v>
      </c>
      <c r="G58" t="n">
        <v>6.451612903225806</v>
      </c>
      <c r="H58" t="n">
        <v>4.761904761904762</v>
      </c>
      <c r="I58" t="n">
        <v>6.451612903225806</v>
      </c>
      <c r="J58" t="n">
        <v>-5.230768927507699</v>
      </c>
      <c r="K58" t="n">
        <v>6.584122335612773</v>
      </c>
      <c r="L58" t="n">
        <v>7.191210274362597</v>
      </c>
      <c r="M58" t="n">
        <v>56.81410127700265</v>
      </c>
      <c r="N58" t="n">
        <v>15.65375710805091</v>
      </c>
      <c r="O58" t="n">
        <v>15.1684676892175</v>
      </c>
      <c r="P58" t="n">
        <v>37.72</v>
      </c>
      <c r="Q58" t="n">
        <v>30.86</v>
      </c>
      <c r="R58" t="inlineStr">
        <is>
          <t>⚠️ KÉO CAO (&gt;5%)</t>
        </is>
      </c>
      <c r="S58" t="b">
        <v>0</v>
      </c>
      <c r="T58" t="n">
        <v>0</v>
      </c>
      <c r="U58" t="n">
        <v>1</v>
      </c>
      <c r="V58" t="inlineStr">
        <is>
          <t>Quang Nam Transportation Construction JSC</t>
        </is>
      </c>
    </row>
    <row r="59">
      <c r="A59" t="inlineStr">
        <is>
          <t>HIO</t>
        </is>
      </c>
      <c r="B59" t="inlineStr">
        <is>
          <t>UPCOM</t>
        </is>
      </c>
      <c r="C59" t="inlineStr">
        <is>
          <t>Điện &amp; Năng lượng</t>
        </is>
      </c>
      <c r="D59" t="inlineStr">
        <is>
          <t>Small-Cap (Penny)</t>
        </is>
      </c>
      <c r="E59" t="n">
        <v>10.9</v>
      </c>
      <c r="F59" t="n">
        <v>1.01588</v>
      </c>
      <c r="G59" t="n">
        <v>11.22448979591837</v>
      </c>
      <c r="H59" t="n">
        <v>21.11111111111111</v>
      </c>
      <c r="I59" t="n">
        <v>47.2972972972973</v>
      </c>
      <c r="J59" t="n">
        <v>53.52112676056338</v>
      </c>
      <c r="K59" t="n">
        <v>22.93332868481912</v>
      </c>
      <c r="L59" t="n">
        <v>12.87959923993781</v>
      </c>
      <c r="M59" t="n">
        <v>85.41333047554281</v>
      </c>
      <c r="N59" t="n">
        <v>0</v>
      </c>
      <c r="O59" t="n">
        <v>0</v>
      </c>
      <c r="P59" t="n">
        <v>12.46</v>
      </c>
      <c r="Q59" t="n">
        <v>10.19</v>
      </c>
      <c r="R59" t="inlineStr">
        <is>
          <t>⚠️ KÉO CAO (&gt;5%)</t>
        </is>
      </c>
      <c r="S59" t="b">
        <v>0</v>
      </c>
      <c r="T59" t="n">
        <v>0</v>
      </c>
      <c r="U59" t="n">
        <v>1</v>
      </c>
      <c r="V59" t="inlineStr">
        <is>
          <t>Helio Energy Joint Stock Company</t>
        </is>
      </c>
    </row>
    <row r="60">
      <c r="A60" t="inlineStr">
        <is>
          <t>VIM</t>
        </is>
      </c>
      <c r="B60" t="inlineStr">
        <is>
          <t>UPCOM</t>
        </is>
      </c>
      <c r="C60" t="inlineStr">
        <is>
          <t>Khai khoáng &amp; VLXD</t>
        </is>
      </c>
      <c r="D60" t="inlineStr">
        <is>
          <t>Micro / Kém TK</t>
        </is>
      </c>
      <c r="E60" t="n">
        <v>10.3</v>
      </c>
      <c r="F60" t="n">
        <v>0.00515</v>
      </c>
      <c r="G60" t="n">
        <v>-1.904761904761905</v>
      </c>
      <c r="H60" t="n">
        <v>-1.904761904761905</v>
      </c>
      <c r="I60" t="n">
        <v>5.102040816326531</v>
      </c>
      <c r="J60" t="n">
        <v>0</v>
      </c>
      <c r="K60" t="n">
        <v>-0.0825443310538938</v>
      </c>
      <c r="L60" t="n">
        <v>1.910402139650396</v>
      </c>
      <c r="M60" t="n">
        <v>48.03769118713487</v>
      </c>
      <c r="N60" t="n">
        <v>0</v>
      </c>
      <c r="O60" t="n">
        <v>0</v>
      </c>
      <c r="P60" t="n">
        <v>11.77</v>
      </c>
      <c r="Q60" t="n">
        <v>9.630000000000001</v>
      </c>
      <c r="R60" t="inlineStr">
        <is>
          <t>🟢 VÙNG MUA CHUẨN</t>
        </is>
      </c>
      <c r="S60" t="b">
        <v>0</v>
      </c>
      <c r="T60" t="n">
        <v>0</v>
      </c>
      <c r="U60" t="n">
        <v>0</v>
      </c>
      <c r="V60" t="inlineStr">
        <is>
          <t>Viglacera Mineral JSC</t>
        </is>
      </c>
    </row>
    <row r="61">
      <c r="A61" t="inlineStr">
        <is>
          <t>DMC</t>
        </is>
      </c>
      <c r="B61" t="inlineStr">
        <is>
          <t>HOSE</t>
        </is>
      </c>
      <c r="C61" t="inlineStr">
        <is>
          <t>Y tế &amp; Dược phẩm</t>
        </is>
      </c>
      <c r="D61" t="inlineStr">
        <is>
          <t>Mid-Cap (Dòng tiền)</t>
        </is>
      </c>
      <c r="E61" t="n">
        <v>55.9</v>
      </c>
      <c r="F61" t="n">
        <v>0.00559</v>
      </c>
      <c r="G61" t="n">
        <v>1.821493624772313</v>
      </c>
      <c r="H61" t="n">
        <v>5.273069679849341</v>
      </c>
      <c r="I61" t="n">
        <v>-3.620689655172414</v>
      </c>
      <c r="J61" t="n">
        <v>-0.5338078291814946</v>
      </c>
      <c r="K61" t="n">
        <v>7.095287253557352</v>
      </c>
      <c r="L61" t="n">
        <v>0.2676838653550158</v>
      </c>
      <c r="M61" t="n">
        <v>50.8178650938131</v>
      </c>
      <c r="N61" t="n">
        <v>9.326533672965981</v>
      </c>
      <c r="O61" t="n">
        <v>12.8317495789496</v>
      </c>
      <c r="P61" t="n">
        <v>61.99</v>
      </c>
      <c r="Q61" t="n">
        <v>53.13</v>
      </c>
      <c r="R61" t="inlineStr">
        <is>
          <t>🟢 VÙNG MUA CHUẨN</t>
        </is>
      </c>
      <c r="S61" t="b">
        <v>0</v>
      </c>
      <c r="T61" t="n">
        <v>0</v>
      </c>
      <c r="U61" t="n">
        <v>0</v>
      </c>
      <c r="V61" t="inlineStr">
        <is>
          <t>CÔNG TY CỔ PHẦN XUẤT NHẬP KHẨU Y TẾ DOMESCO</t>
        </is>
      </c>
    </row>
    <row r="62">
      <c r="A62" t="inlineStr">
        <is>
          <t>DAE</t>
        </is>
      </c>
      <c r="B62" t="inlineStr">
        <is>
          <t>HNX</t>
        </is>
      </c>
      <c r="C62" t="inlineStr">
        <is>
          <t>Dịch vụ Tiêu dùng</t>
        </is>
      </c>
      <c r="D62" t="inlineStr">
        <is>
          <t>Micro / Kém TK</t>
        </is>
      </c>
      <c r="E62" t="n">
        <v>13</v>
      </c>
      <c r="F62" t="n">
        <v>0.0052</v>
      </c>
      <c r="G62" t="n">
        <v>0</v>
      </c>
      <c r="H62" t="n">
        <v>0</v>
      </c>
      <c r="I62" t="n">
        <v>-8.450704225352112</v>
      </c>
      <c r="J62" t="n">
        <v>-10.3448275862069</v>
      </c>
      <c r="K62" t="n">
        <v>1.822217573708011</v>
      </c>
      <c r="L62" t="n">
        <v>0.9672349171805102</v>
      </c>
      <c r="M62" t="n">
        <v>39.34902724172251</v>
      </c>
      <c r="N62" t="n">
        <v>11.42878041198468</v>
      </c>
      <c r="O62" t="n">
        <v>5.30346338933049</v>
      </c>
      <c r="P62" t="n">
        <v>14.65</v>
      </c>
      <c r="Q62" t="n">
        <v>12.25</v>
      </c>
      <c r="R62" t="inlineStr">
        <is>
          <t>🟢 VÙNG MUA CHUẨN</t>
        </is>
      </c>
      <c r="S62" t="b">
        <v>0</v>
      </c>
      <c r="T62" t="n">
        <v>0</v>
      </c>
      <c r="U62" t="n">
        <v>0</v>
      </c>
      <c r="V62" t="inlineStr">
        <is>
          <t>Educational Book JSC in Da Nang City</t>
        </is>
      </c>
    </row>
    <row r="63">
      <c r="A63" t="inlineStr">
        <is>
          <t>PHN</t>
        </is>
      </c>
      <c r="B63" t="inlineStr">
        <is>
          <t>HNX</t>
        </is>
      </c>
      <c r="C63" t="inlineStr">
        <is>
          <t>Sản xuất Công nghiệp</t>
        </is>
      </c>
      <c r="D63" t="inlineStr">
        <is>
          <t>Micro / Kém TK</t>
        </is>
      </c>
      <c r="E63" t="n">
        <v>52</v>
      </c>
      <c r="F63" t="n">
        <v>0.0052</v>
      </c>
      <c r="G63" t="n">
        <v>-1.701323251417769</v>
      </c>
      <c r="H63" t="n">
        <v>4</v>
      </c>
      <c r="I63" t="n">
        <v>-3.703703703703704</v>
      </c>
      <c r="J63" t="n">
        <v>-7.308377896613191</v>
      </c>
      <c r="K63" t="n">
        <v>5.822217573708011</v>
      </c>
      <c r="L63" t="n">
        <v>2.155172413793104</v>
      </c>
      <c r="M63" t="n">
        <v>46.79307234775573</v>
      </c>
      <c r="N63" t="n">
        <v>11.03497848380796</v>
      </c>
      <c r="O63" t="n">
        <v>21.5171226942993</v>
      </c>
      <c r="P63" t="n">
        <v>59.44</v>
      </c>
      <c r="Q63" t="n">
        <v>48.62</v>
      </c>
      <c r="R63" t="inlineStr">
        <is>
          <t>🟢 VÙNG MUA CHUẨN</t>
        </is>
      </c>
      <c r="S63" t="b">
        <v>0</v>
      </c>
      <c r="T63" t="n">
        <v>0</v>
      </c>
      <c r="U63" t="n">
        <v>0</v>
      </c>
      <c r="V63" t="inlineStr">
        <is>
          <t>Hanoi Battery JSC</t>
        </is>
      </c>
    </row>
    <row r="64">
      <c r="A64" t="inlineStr">
        <is>
          <t>PEQ</t>
        </is>
      </c>
      <c r="B64" t="inlineStr">
        <is>
          <t>UPCOM</t>
        </is>
      </c>
      <c r="C64" t="inlineStr">
        <is>
          <t>Dầu khí &amp; Năng lượng</t>
        </is>
      </c>
      <c r="D64" t="inlineStr">
        <is>
          <t>Micro / Kém TK</t>
        </is>
      </c>
      <c r="E64" t="n">
        <v>47.5</v>
      </c>
      <c r="F64" t="n">
        <v>0.0055575</v>
      </c>
      <c r="G64" t="n">
        <v>15.29126213592233</v>
      </c>
      <c r="H64" t="n">
        <v>14.45783132530121</v>
      </c>
      <c r="I64" t="n">
        <v>12.82660332541568</v>
      </c>
      <c r="J64" t="n">
        <v>12.82660332541568</v>
      </c>
      <c r="K64" t="n">
        <v>16.28004889900922</v>
      </c>
      <c r="L64" t="n">
        <v>0.8066184074457083</v>
      </c>
      <c r="M64" t="n">
        <v>60.7269370523601</v>
      </c>
      <c r="N64" t="n">
        <v>0</v>
      </c>
      <c r="O64" t="n">
        <v>0</v>
      </c>
      <c r="P64" t="n">
        <v>54.22</v>
      </c>
      <c r="Q64" t="n">
        <v>44.44</v>
      </c>
      <c r="R64" t="inlineStr">
        <is>
          <t>🟣 ĐÓNG TRẦN (Không đua)</t>
        </is>
      </c>
      <c r="S64" t="b">
        <v>0</v>
      </c>
      <c r="T64" t="n">
        <v>0</v>
      </c>
      <c r="U64" t="n">
        <v>0</v>
      </c>
      <c r="V64" t="inlineStr">
        <is>
          <t>Petrolimex Equipment JSC</t>
        </is>
      </c>
    </row>
    <row r="65">
      <c r="A65" t="inlineStr">
        <is>
          <t>CLW</t>
        </is>
      </c>
      <c r="B65" t="inlineStr">
        <is>
          <t>HOSE</t>
        </is>
      </c>
      <c r="C65" t="inlineStr">
        <is>
          <t>Điện &amp; Năng lượng</t>
        </is>
      </c>
      <c r="D65" t="inlineStr">
        <is>
          <t>Micro / Kém TK</t>
        </is>
      </c>
      <c r="E65" t="n">
        <v>51</v>
      </c>
      <c r="F65" t="n">
        <v>0.005202</v>
      </c>
      <c r="G65" t="n">
        <v>0.1964636542239686</v>
      </c>
      <c r="H65" t="n">
        <v>0.1964636542239686</v>
      </c>
      <c r="I65" t="n">
        <v>22.00956937799043</v>
      </c>
      <c r="J65" t="n">
        <v>32.29571984435798</v>
      </c>
      <c r="K65" t="n">
        <v>2.018681227931979</v>
      </c>
      <c r="L65" t="n">
        <v>0.02069164878969069</v>
      </c>
      <c r="M65" t="n">
        <v>54.20205264208608</v>
      </c>
      <c r="N65" t="n">
        <v>10.71629186716026</v>
      </c>
      <c r="O65" t="n">
        <v>25.3755592032341</v>
      </c>
      <c r="P65" t="n">
        <v>58.29</v>
      </c>
      <c r="Q65" t="n">
        <v>47.69</v>
      </c>
      <c r="R65" t="inlineStr">
        <is>
          <t>🟢 VÙNG MUA CHUẨN</t>
        </is>
      </c>
      <c r="S65" t="b">
        <v>0</v>
      </c>
      <c r="T65" t="n">
        <v>0</v>
      </c>
      <c r="U65" t="n">
        <v>0</v>
      </c>
      <c r="V65" t="inlineStr">
        <is>
          <t>CÔNG TY CỔ PHẦN CẤP NƯỚC CHỢ LỚN</t>
        </is>
      </c>
    </row>
    <row r="66">
      <c r="A66" t="inlineStr">
        <is>
          <t>GDH</t>
        </is>
      </c>
      <c r="B66" t="inlineStr">
        <is>
          <t>UPCOM</t>
        </is>
      </c>
      <c r="C66" t="inlineStr">
        <is>
          <t>Sản xuất &amp; Khác</t>
        </is>
      </c>
      <c r="D66" t="inlineStr">
        <is>
          <t>Micro / Kém TK</t>
        </is>
      </c>
      <c r="E66" t="n">
        <v>8.5</v>
      </c>
      <c r="F66" t="n">
        <v>0.0051</v>
      </c>
      <c r="G66" t="n">
        <v>6.25</v>
      </c>
      <c r="H66" t="n">
        <v>-3.409090909090909</v>
      </c>
      <c r="I66" t="n">
        <v>4.938271604938271</v>
      </c>
      <c r="J66" t="n">
        <v>6.25</v>
      </c>
      <c r="K66" t="n">
        <v>-1.586873335382898</v>
      </c>
      <c r="L66" t="n">
        <v>1.121442923227887</v>
      </c>
      <c r="M66" t="n">
        <v>47.732636963628</v>
      </c>
      <c r="N66" t="n">
        <v>0</v>
      </c>
      <c r="O66" t="n">
        <v>0</v>
      </c>
      <c r="P66" t="n">
        <v>9.720000000000001</v>
      </c>
      <c r="Q66" t="n">
        <v>7.95</v>
      </c>
      <c r="R66" t="inlineStr">
        <is>
          <t>⚠️ KÉO CAO (&gt;5%)</t>
        </is>
      </c>
      <c r="S66" t="b">
        <v>0</v>
      </c>
      <c r="T66" t="n">
        <v>0</v>
      </c>
      <c r="U66" t="n">
        <v>0</v>
      </c>
      <c r="V66" t="inlineStr">
        <is>
          <t>GDC Group Joint Stock Company</t>
        </is>
      </c>
    </row>
    <row r="67">
      <c r="A67" t="inlineStr">
        <is>
          <t>CNT</t>
        </is>
      </c>
      <c r="B67" t="inlineStr">
        <is>
          <t>UPCOM</t>
        </is>
      </c>
      <c r="C67" t="inlineStr">
        <is>
          <t>Bất động sản Dân dụng</t>
        </is>
      </c>
      <c r="D67" t="inlineStr">
        <is>
          <t>Micro / Kém TK</t>
        </is>
      </c>
      <c r="E67" t="n">
        <v>4.9</v>
      </c>
      <c r="F67" t="n">
        <v>0.005292</v>
      </c>
      <c r="G67" t="n">
        <v>0</v>
      </c>
      <c r="H67" t="n">
        <v>0</v>
      </c>
      <c r="I67" t="n">
        <v>-2</v>
      </c>
      <c r="J67" t="n">
        <v>-12.5</v>
      </c>
      <c r="K67" t="n">
        <v>1.822217573708011</v>
      </c>
      <c r="L67" t="n">
        <v>2.249648492423059</v>
      </c>
      <c r="M67" t="n">
        <v>45.21371908297463</v>
      </c>
      <c r="N67" t="n">
        <v>158.9505371879379</v>
      </c>
      <c r="O67" t="n">
        <v>0.231845641370539</v>
      </c>
      <c r="P67" t="n">
        <v>5.3</v>
      </c>
      <c r="Q67" t="n">
        <v>4.72</v>
      </c>
      <c r="R67" t="inlineStr">
        <is>
          <t>🟢 VÙNG MUA CHUẨN</t>
        </is>
      </c>
      <c r="S67" t="b">
        <v>0</v>
      </c>
      <c r="T67" t="n">
        <v>0</v>
      </c>
      <c r="U67" t="n">
        <v>0</v>
      </c>
      <c r="V67" t="inlineStr">
        <is>
          <t>CNT Group Corp.</t>
        </is>
      </c>
    </row>
    <row r="68">
      <c r="A68" t="inlineStr">
        <is>
          <t>CLC</t>
        </is>
      </c>
      <c r="B68" t="inlineStr">
        <is>
          <t>HOSE</t>
        </is>
      </c>
      <c r="C68" t="inlineStr">
        <is>
          <t>Hóa chất &amp; Chế biến</t>
        </is>
      </c>
      <c r="D68" t="inlineStr">
        <is>
          <t>Micro / Kém TK</t>
        </is>
      </c>
      <c r="E68" t="n">
        <v>53</v>
      </c>
      <c r="F68" t="n">
        <v>0.0053</v>
      </c>
      <c r="G68" t="n">
        <v>-2.394106813996317</v>
      </c>
      <c r="H68" t="n">
        <v>-1.851851851851852</v>
      </c>
      <c r="I68" t="n">
        <v>-1.851851851851852</v>
      </c>
      <c r="J68" t="n">
        <v>1.923076923076923</v>
      </c>
      <c r="K68" t="n">
        <v>-0.02963427814384101</v>
      </c>
      <c r="L68" t="n">
        <v>0.1912960306073649</v>
      </c>
      <c r="M68" t="n">
        <v>45.85047128882049</v>
      </c>
      <c r="N68" t="n">
        <v>6.924359175708084</v>
      </c>
      <c r="O68" t="n">
        <v>22.4132702277857</v>
      </c>
      <c r="P68" t="n">
        <v>56.78</v>
      </c>
      <c r="Q68" t="n">
        <v>51.28</v>
      </c>
      <c r="R68" t="inlineStr">
        <is>
          <t>🟢 VÙNG MUA CHUẨN</t>
        </is>
      </c>
      <c r="S68" t="b">
        <v>0</v>
      </c>
      <c r="T68" t="n">
        <v>0</v>
      </c>
      <c r="U68" t="n">
        <v>0</v>
      </c>
      <c r="V68" t="inlineStr">
        <is>
          <t>CÔNG TY CỔ PHẦN CÁT LỢI</t>
        </is>
      </c>
    </row>
    <row r="69">
      <c r="A69" t="inlineStr">
        <is>
          <t>VLW</t>
        </is>
      </c>
      <c r="B69" t="inlineStr">
        <is>
          <t>UPCOM</t>
        </is>
      </c>
      <c r="C69" t="inlineStr">
        <is>
          <t>Điện &amp; Năng lượng</t>
        </is>
      </c>
      <c r="D69" t="inlineStr">
        <is>
          <t>Micro / Kém TK</t>
        </is>
      </c>
      <c r="E69" t="n">
        <v>27.5</v>
      </c>
      <c r="F69" t="n">
        <v>0.0055</v>
      </c>
      <c r="G69" t="n">
        <v>-1.079136690647482</v>
      </c>
      <c r="H69" t="n">
        <v>-1.079136690647482</v>
      </c>
      <c r="I69" t="n">
        <v>-8.026755852842809</v>
      </c>
      <c r="J69" t="n">
        <v>-27.24867724867725</v>
      </c>
      <c r="K69" t="n">
        <v>0.7430808830605289</v>
      </c>
      <c r="L69" t="n">
        <v>2.102496714848883</v>
      </c>
      <c r="M69" t="n">
        <v>40.25540064459997</v>
      </c>
      <c r="N69" t="n">
        <v>0</v>
      </c>
      <c r="O69" t="n">
        <v>0</v>
      </c>
      <c r="P69" t="n">
        <v>31.43</v>
      </c>
      <c r="Q69" t="n">
        <v>25.71</v>
      </c>
      <c r="R69" t="inlineStr">
        <is>
          <t>🟢 VÙNG MUA CHUẨN</t>
        </is>
      </c>
      <c r="S69" t="b">
        <v>0</v>
      </c>
      <c r="T69" t="n">
        <v>0</v>
      </c>
      <c r="U69" t="n">
        <v>0</v>
      </c>
      <c r="V69" t="inlineStr">
        <is>
          <t>Vinh Long Water Supply Joint Stock Co</t>
        </is>
      </c>
    </row>
    <row r="70">
      <c r="A70" t="inlineStr">
        <is>
          <t>WSB</t>
        </is>
      </c>
      <c r="B70" t="inlineStr">
        <is>
          <t>UPCOM</t>
        </is>
      </c>
      <c r="C70" t="inlineStr">
        <is>
          <t>Thực phẩm &amp; Tiêu dùng</t>
        </is>
      </c>
      <c r="D70" t="inlineStr">
        <is>
          <t>Micro / Kém TK</t>
        </is>
      </c>
      <c r="E70" t="n">
        <v>53.5</v>
      </c>
      <c r="F70" t="n">
        <v>0.00535</v>
      </c>
      <c r="G70" t="n">
        <v>4.4921875</v>
      </c>
      <c r="H70" t="n">
        <v>3.481624758220503</v>
      </c>
      <c r="I70" t="n">
        <v>5.731225296442688</v>
      </c>
      <c r="J70" t="n">
        <v>-4.121863799283154</v>
      </c>
      <c r="K70" t="n">
        <v>5.303842331928514</v>
      </c>
      <c r="L70" t="n">
        <v>1.6604400166044</v>
      </c>
      <c r="M70" t="n">
        <v>51.66067987617988</v>
      </c>
      <c r="N70" t="n">
        <v>0</v>
      </c>
      <c r="O70" t="n">
        <v>0</v>
      </c>
      <c r="P70" t="n">
        <v>61.15</v>
      </c>
      <c r="Q70" t="n">
        <v>50.02</v>
      </c>
      <c r="R70" t="inlineStr">
        <is>
          <t>🟢 VÙNG MUA CHUẨN</t>
        </is>
      </c>
      <c r="S70" t="b">
        <v>0</v>
      </c>
      <c r="T70" t="n">
        <v>0</v>
      </c>
      <c r="U70" t="n">
        <v>0</v>
      </c>
      <c r="V70" t="inlineStr">
        <is>
          <t>Saigon Beer Western Joint Stock Company</t>
        </is>
      </c>
    </row>
    <row r="71">
      <c r="A71" t="inlineStr">
        <is>
          <t>CLL</t>
        </is>
      </c>
      <c r="B71" t="inlineStr">
        <is>
          <t>HOSE</t>
        </is>
      </c>
      <c r="C71" t="inlineStr">
        <is>
          <t>Cảng biển &amp; Vận tải</t>
        </is>
      </c>
      <c r="D71" t="inlineStr">
        <is>
          <t>Micro / Kém TK</t>
        </is>
      </c>
      <c r="E71" t="n">
        <v>26.75</v>
      </c>
      <c r="F71" t="n">
        <v>0.00535</v>
      </c>
      <c r="G71" t="n">
        <v>0.5639097744360901</v>
      </c>
      <c r="H71" t="n">
        <v>-0.9259259259259259</v>
      </c>
      <c r="I71" t="n">
        <v>-0.9259259259259259</v>
      </c>
      <c r="J71" t="n">
        <v>-10.83333333333333</v>
      </c>
      <c r="K71" t="n">
        <v>0.8962916477820849</v>
      </c>
      <c r="L71" t="n">
        <v>0.25691255338964</v>
      </c>
      <c r="M71" t="n">
        <v>42.10665892675985</v>
      </c>
      <c r="N71" t="n">
        <v>9.263548259658053</v>
      </c>
      <c r="O71" t="n">
        <v>17.3687182630967</v>
      </c>
      <c r="P71" t="n">
        <v>28.66</v>
      </c>
      <c r="Q71" t="n">
        <v>25.88</v>
      </c>
      <c r="R71" t="inlineStr">
        <is>
          <t>🟢 VÙNG MUA CHUẨN</t>
        </is>
      </c>
      <c r="S71" t="b">
        <v>0</v>
      </c>
      <c r="T71" t="n">
        <v>0</v>
      </c>
      <c r="U71" t="n">
        <v>0</v>
      </c>
      <c r="V71" t="inlineStr">
        <is>
          <t>CÔNG TY CỔ PHẦN CẢNG CÁT LÁI</t>
        </is>
      </c>
    </row>
    <row r="72">
      <c r="A72" t="inlineStr">
        <is>
          <t>FCM</t>
        </is>
      </c>
      <c r="B72" t="inlineStr">
        <is>
          <t>HOSE</t>
        </is>
      </c>
      <c r="C72" t="inlineStr">
        <is>
          <t>Khai khoáng &amp; VLXD</t>
        </is>
      </c>
      <c r="D72" t="inlineStr">
        <is>
          <t>Micro / Kém TK</t>
        </is>
      </c>
      <c r="E72" t="n">
        <v>2.86</v>
      </c>
      <c r="F72" t="n">
        <v>0.00537394</v>
      </c>
      <c r="G72" t="n">
        <v>0.3508771929824561</v>
      </c>
      <c r="H72" t="n">
        <v>0.3508771929824561</v>
      </c>
      <c r="I72" t="n">
        <v>-1.379310344827586</v>
      </c>
      <c r="J72" t="n">
        <v>-11.18012422360249</v>
      </c>
      <c r="K72" t="n">
        <v>2.173094766690467</v>
      </c>
      <c r="L72" t="n">
        <v>0.3408307636495556</v>
      </c>
      <c r="M72" t="n">
        <v>46.81771734091365</v>
      </c>
      <c r="N72" t="n">
        <v>7.525806807276456</v>
      </c>
      <c r="O72" t="n">
        <v>3.22254001277436</v>
      </c>
      <c r="P72" t="n">
        <v>3.13</v>
      </c>
      <c r="Q72" t="n">
        <v>2.74</v>
      </c>
      <c r="R72" t="inlineStr">
        <is>
          <t>🟢 VÙNG MUA CHUẨN</t>
        </is>
      </c>
      <c r="S72" t="b">
        <v>0</v>
      </c>
      <c r="T72" t="n">
        <v>0</v>
      </c>
      <c r="U72" t="n">
        <v>0</v>
      </c>
      <c r="V72" t="inlineStr">
        <is>
          <t>CÔNG TY CỔ PHẦN KHOÁNG SẢN FECON</t>
        </is>
      </c>
    </row>
    <row r="73">
      <c r="A73" t="inlineStr">
        <is>
          <t>QHD</t>
        </is>
      </c>
      <c r="B73" t="inlineStr">
        <is>
          <t>HNX</t>
        </is>
      </c>
      <c r="C73" t="inlineStr">
        <is>
          <t>Sản xuất Công nghiệp</t>
        </is>
      </c>
      <c r="D73" t="inlineStr">
        <is>
          <t>Micro / Kém TK</t>
        </is>
      </c>
      <c r="E73" t="n">
        <v>53.8</v>
      </c>
      <c r="F73" t="n">
        <v>0.00538</v>
      </c>
      <c r="G73" t="n">
        <v>9.795918367346939</v>
      </c>
      <c r="H73" t="n">
        <v>9.795918367346939</v>
      </c>
      <c r="I73" t="n">
        <v>9.795918367346939</v>
      </c>
      <c r="J73" t="n">
        <v>9.795918367346939</v>
      </c>
      <c r="K73" t="n">
        <v>11.61813594105495</v>
      </c>
      <c r="L73" t="n">
        <v>0.1740947075208914</v>
      </c>
      <c r="M73" t="n">
        <v>64.31875009032333</v>
      </c>
      <c r="N73" t="n">
        <v>10.65402399713949</v>
      </c>
      <c r="O73" t="n">
        <v>24.7409848656255</v>
      </c>
      <c r="P73" t="n">
        <v>61.49</v>
      </c>
      <c r="Q73" t="n">
        <v>50.3</v>
      </c>
      <c r="R73" t="inlineStr">
        <is>
          <t>🟣 ĐÓNG TRẦN (Không đua)</t>
        </is>
      </c>
      <c r="S73" t="b">
        <v>0</v>
      </c>
      <c r="T73" t="n">
        <v>0</v>
      </c>
      <c r="U73" t="n">
        <v>0</v>
      </c>
      <c r="V73" t="inlineStr">
        <is>
          <t>Viet Duc Welding Electrode JSC</t>
        </is>
      </c>
    </row>
    <row r="74">
      <c r="A74" t="inlineStr">
        <is>
          <t>LBM</t>
        </is>
      </c>
      <c r="B74" t="inlineStr">
        <is>
          <t>HOSE</t>
        </is>
      </c>
      <c r="C74" t="inlineStr">
        <is>
          <t>Đầu tư công &amp; Xây dựng</t>
        </is>
      </c>
      <c r="D74" t="inlineStr">
        <is>
          <t>Micro / Kém TK</t>
        </is>
      </c>
      <c r="E74" t="n">
        <v>26.4</v>
      </c>
      <c r="F74" t="n">
        <v>0.0053856</v>
      </c>
      <c r="G74" t="n">
        <v>0.3802281368821293</v>
      </c>
      <c r="H74" t="n">
        <v>-2.762430939226519</v>
      </c>
      <c r="I74" t="n">
        <v>-5.376344086021505</v>
      </c>
      <c r="J74" t="n">
        <v>-5.714285714285714</v>
      </c>
      <c r="K74" t="n">
        <v>-0.9402133655185085</v>
      </c>
      <c r="L74" t="n">
        <v>0.04176968319538074</v>
      </c>
      <c r="M74" t="n">
        <v>33.14455342483279</v>
      </c>
      <c r="N74" t="n">
        <v>8.483854806537581</v>
      </c>
      <c r="O74" t="n">
        <v>16.5456074614498</v>
      </c>
      <c r="P74" t="n">
        <v>29.19</v>
      </c>
      <c r="Q74" t="n">
        <v>25.13</v>
      </c>
      <c r="R74" t="inlineStr">
        <is>
          <t>🟢 VÙNG MUA CHUẨN</t>
        </is>
      </c>
      <c r="S74" t="b">
        <v>0</v>
      </c>
      <c r="T74" t="n">
        <v>0</v>
      </c>
      <c r="U74" t="n">
        <v>0</v>
      </c>
      <c r="V74" t="inlineStr">
        <is>
          <t>CÔNG TY CỔ PHẦN KHOÁNG SẢN VÀ VẬT LIỆU XÂY DỰNG LÂM ĐỒNG</t>
        </is>
      </c>
    </row>
    <row r="75">
      <c r="A75" t="inlineStr">
        <is>
          <t>DVC</t>
        </is>
      </c>
      <c r="B75" t="inlineStr">
        <is>
          <t>UPCOM</t>
        </is>
      </c>
      <c r="C75" t="inlineStr">
        <is>
          <t>Cảng biển &amp; Vận tải</t>
        </is>
      </c>
      <c r="D75" t="inlineStr">
        <is>
          <t>Micro / Kém TK</t>
        </is>
      </c>
      <c r="E75" t="n">
        <v>11</v>
      </c>
      <c r="F75" t="n">
        <v>0.0055</v>
      </c>
      <c r="G75" t="n">
        <v>10</v>
      </c>
      <c r="H75" t="n">
        <v>10</v>
      </c>
      <c r="I75" t="n">
        <v>10</v>
      </c>
      <c r="J75" t="n">
        <v>6.796116504854369</v>
      </c>
      <c r="K75" t="n">
        <v>11.82221757370801</v>
      </c>
      <c r="L75" t="n">
        <v>0.5375188131584605</v>
      </c>
      <c r="M75" t="n">
        <v>46.42138707063716</v>
      </c>
      <c r="N75" t="n">
        <v>0</v>
      </c>
      <c r="O75" t="n">
        <v>0</v>
      </c>
      <c r="P75" t="n">
        <v>12.57</v>
      </c>
      <c r="Q75" t="n">
        <v>10.29</v>
      </c>
      <c r="R75" t="inlineStr">
        <is>
          <t>⚠️ KÉO CAO (&gt;5%)</t>
        </is>
      </c>
      <c r="S75" t="b">
        <v>0</v>
      </c>
      <c r="T75" t="n">
        <v>0</v>
      </c>
      <c r="U75" t="n">
        <v>0</v>
      </c>
      <c r="V75" t="inlineStr">
        <is>
          <t>Hai Phong Port Trading And Services Joint Stock Co</t>
        </is>
      </c>
    </row>
    <row r="76">
      <c r="A76" t="inlineStr">
        <is>
          <t>S55</t>
        </is>
      </c>
      <c r="B76" t="inlineStr">
        <is>
          <t>HNX</t>
        </is>
      </c>
      <c r="C76" t="inlineStr">
        <is>
          <t>Đầu tư công &amp; Xây dựng</t>
        </is>
      </c>
      <c r="D76" t="inlineStr">
        <is>
          <t>Micro / Kém TK</t>
        </is>
      </c>
      <c r="E76" t="n">
        <v>55</v>
      </c>
      <c r="F76" t="n">
        <v>0.0055</v>
      </c>
      <c r="G76" t="n">
        <v>1.851851851851852</v>
      </c>
      <c r="H76" t="n">
        <v>1.851851851851852</v>
      </c>
      <c r="I76" t="n">
        <v>-3.508771929824561</v>
      </c>
      <c r="J76" t="n">
        <v>-8.333333333333334</v>
      </c>
      <c r="K76" t="n">
        <v>3.674069425559863</v>
      </c>
      <c r="L76" t="n">
        <v>0.604138347681704</v>
      </c>
      <c r="M76" t="n">
        <v>42.84797976703906</v>
      </c>
      <c r="N76" t="n">
        <v>4.810726345330556</v>
      </c>
      <c r="O76" t="n">
        <v>14.1408596938733</v>
      </c>
      <c r="P76" t="n">
        <v>62.87</v>
      </c>
      <c r="Q76" t="n">
        <v>51.43</v>
      </c>
      <c r="R76" t="inlineStr">
        <is>
          <t>🟢 VÙNG MUA CHUẨN</t>
        </is>
      </c>
      <c r="S76" t="b">
        <v>0</v>
      </c>
      <c r="T76" t="n">
        <v>0</v>
      </c>
      <c r="U76" t="n">
        <v>0</v>
      </c>
      <c r="V76" t="inlineStr">
        <is>
          <t>Song Da 505 JSC</t>
        </is>
      </c>
    </row>
    <row r="77">
      <c r="A77" t="inlineStr">
        <is>
          <t>BVG</t>
        </is>
      </c>
      <c r="B77" t="inlineStr">
        <is>
          <t>UPCOM</t>
        </is>
      </c>
      <c r="C77" t="inlineStr">
        <is>
          <t>Sản xuất Công nghiệp</t>
        </is>
      </c>
      <c r="D77" t="inlineStr">
        <is>
          <t>Micro / Kém TK</t>
        </is>
      </c>
      <c r="E77" t="n">
        <v>2.9</v>
      </c>
      <c r="F77" t="n">
        <v>0.005394</v>
      </c>
      <c r="G77" t="n">
        <v>3.571428571428571</v>
      </c>
      <c r="H77" t="n">
        <v>3.571428571428572</v>
      </c>
      <c r="I77" t="n">
        <v>-6.451612903225806</v>
      </c>
      <c r="J77" t="n">
        <v>3.571428571428572</v>
      </c>
      <c r="K77" t="n">
        <v>5.393646145136582</v>
      </c>
      <c r="L77" t="n">
        <v>15.29919802590993</v>
      </c>
      <c r="M77" t="n">
        <v>52.81334506967286</v>
      </c>
      <c r="N77" t="n">
        <v>0</v>
      </c>
      <c r="O77" t="n">
        <v>0</v>
      </c>
      <c r="P77" t="n">
        <v>3.31</v>
      </c>
      <c r="Q77" t="n">
        <v>2.71</v>
      </c>
      <c r="R77" t="inlineStr">
        <is>
          <t>🟢 VÙNG MUA CHUẨN</t>
        </is>
      </c>
      <c r="S77" t="b">
        <v>0</v>
      </c>
      <c r="T77" t="n">
        <v>0</v>
      </c>
      <c r="U77" t="n">
        <v>0</v>
      </c>
      <c r="V77" t="inlineStr">
        <is>
          <t>BVG Investment JSC</t>
        </is>
      </c>
    </row>
    <row r="78">
      <c r="A78" t="inlineStr">
        <is>
          <t>CKA</t>
        </is>
      </c>
      <c r="B78" t="inlineStr">
        <is>
          <t>UPCOM</t>
        </is>
      </c>
      <c r="C78" t="inlineStr">
        <is>
          <t>Sản xuất Công nghiệp</t>
        </is>
      </c>
      <c r="D78" t="inlineStr">
        <is>
          <t>Micro / Kém TK</t>
        </is>
      </c>
      <c r="E78" t="n">
        <v>53.5</v>
      </c>
      <c r="F78" t="n">
        <v>0.005457</v>
      </c>
      <c r="G78" t="n">
        <v>-0.1865671641791045</v>
      </c>
      <c r="H78" t="n">
        <v>2.294455066921606</v>
      </c>
      <c r="I78" t="n">
        <v>-5.309734513274337</v>
      </c>
      <c r="J78" t="n">
        <v>-18.19571865443425</v>
      </c>
      <c r="K78" t="n">
        <v>4.116672640629617</v>
      </c>
      <c r="L78" t="n">
        <v>0.1223498365670075</v>
      </c>
      <c r="M78" t="n">
        <v>44.14292224408672</v>
      </c>
      <c r="N78" t="n">
        <v>0</v>
      </c>
      <c r="O78" t="n">
        <v>0</v>
      </c>
      <c r="P78" t="n">
        <v>58.38</v>
      </c>
      <c r="Q78" t="n">
        <v>51.28</v>
      </c>
      <c r="R78" t="inlineStr">
        <is>
          <t>🟢 VÙNG MUA CHUẨN</t>
        </is>
      </c>
      <c r="S78" t="b">
        <v>0</v>
      </c>
      <c r="T78" t="n">
        <v>0</v>
      </c>
      <c r="U78" t="n">
        <v>0</v>
      </c>
      <c r="V78" t="inlineStr">
        <is>
          <t>An Giang Mechanical Joint Stock Co</t>
        </is>
      </c>
    </row>
    <row r="79">
      <c r="A79" t="inlineStr">
        <is>
          <t>ITQ</t>
        </is>
      </c>
      <c r="B79" t="inlineStr">
        <is>
          <t>HNX</t>
        </is>
      </c>
      <c r="C79" t="inlineStr">
        <is>
          <t>Khai khoáng &amp; VLXD</t>
        </is>
      </c>
      <c r="D79" t="inlineStr">
        <is>
          <t>Micro / Kém TK</t>
        </is>
      </c>
      <c r="E79" t="n">
        <v>2.6</v>
      </c>
      <c r="F79" t="n">
        <v>0.0054834</v>
      </c>
      <c r="G79" t="n">
        <v>0</v>
      </c>
      <c r="H79" t="n">
        <v>4</v>
      </c>
      <c r="I79" t="n">
        <v>4</v>
      </c>
      <c r="J79" t="n">
        <v>0</v>
      </c>
      <c r="K79" t="n">
        <v>5.822217573708011</v>
      </c>
      <c r="L79" t="n">
        <v>0.07679611977500084</v>
      </c>
      <c r="M79" t="n">
        <v>55.09481978607065</v>
      </c>
      <c r="N79" t="n">
        <v>6.73240253552637</v>
      </c>
      <c r="O79" t="n">
        <v>3.63037591572545</v>
      </c>
      <c r="P79" t="n">
        <v>2.97</v>
      </c>
      <c r="Q79" t="n">
        <v>2.43</v>
      </c>
      <c r="R79" t="inlineStr">
        <is>
          <t>🟢 VÙNG MUA CHUẨN</t>
        </is>
      </c>
      <c r="S79" t="b">
        <v>0</v>
      </c>
      <c r="T79" t="n">
        <v>0</v>
      </c>
      <c r="U79" t="n">
        <v>0</v>
      </c>
      <c r="V79" t="inlineStr">
        <is>
          <t>Thien Quang Group JSC</t>
        </is>
      </c>
    </row>
    <row r="80">
      <c r="A80" t="inlineStr">
        <is>
          <t>HNA</t>
        </is>
      </c>
      <c r="B80" t="inlineStr">
        <is>
          <t>HOSE</t>
        </is>
      </c>
      <c r="C80" t="inlineStr">
        <is>
          <t>Điện &amp; Năng lượng</t>
        </is>
      </c>
      <c r="D80" t="inlineStr">
        <is>
          <t>Mid-Cap (Dòng tiền)</t>
        </is>
      </c>
      <c r="E80" t="n">
        <v>21.6</v>
      </c>
      <c r="F80" t="n">
        <v>0.005508</v>
      </c>
      <c r="G80" t="n">
        <v>2.857142857142857</v>
      </c>
      <c r="H80" t="n">
        <v>2.369668246445498</v>
      </c>
      <c r="I80" t="n">
        <v>-1.594533029612756</v>
      </c>
      <c r="J80" t="n">
        <v>2.612826603325415</v>
      </c>
      <c r="K80" t="n">
        <v>4.191885820153509</v>
      </c>
      <c r="L80" t="n">
        <v>0.2869682646860229</v>
      </c>
      <c r="M80" t="n">
        <v>52.49472747357378</v>
      </c>
      <c r="N80" t="n">
        <v>9.215234078891276</v>
      </c>
      <c r="O80" t="n">
        <v>15.7310449468635</v>
      </c>
      <c r="P80" t="n">
        <v>23.56</v>
      </c>
      <c r="Q80" t="n">
        <v>20.71</v>
      </c>
      <c r="R80" t="inlineStr">
        <is>
          <t>🟢 VÙNG MUA CHUẨN</t>
        </is>
      </c>
      <c r="S80" t="b">
        <v>0</v>
      </c>
      <c r="T80" t="n">
        <v>0</v>
      </c>
      <c r="U80" t="n">
        <v>0</v>
      </c>
      <c r="V80" t="inlineStr">
        <is>
          <t>Hua Na Hydropower Joint Stock Co</t>
        </is>
      </c>
    </row>
    <row r="81">
      <c r="A81" t="inlineStr">
        <is>
          <t>NCS</t>
        </is>
      </c>
      <c r="B81" t="inlineStr">
        <is>
          <t>UPCOM</t>
        </is>
      </c>
      <c r="C81" t="inlineStr">
        <is>
          <t>Dịch vụ Tiêu dùng</t>
        </is>
      </c>
      <c r="D81" t="inlineStr">
        <is>
          <t>Micro / Kém TK</t>
        </is>
      </c>
      <c r="E81" t="n">
        <v>31.1</v>
      </c>
      <c r="F81" t="n">
        <v>0.00622</v>
      </c>
      <c r="G81" t="n">
        <v>0.3225806451612903</v>
      </c>
      <c r="H81" t="n">
        <v>0.3225806451612903</v>
      </c>
      <c r="I81" t="n">
        <v>-8.529411764705882</v>
      </c>
      <c r="J81" t="n">
        <v>-11.14285714285714</v>
      </c>
      <c r="K81" t="n">
        <v>2.144798218869301</v>
      </c>
      <c r="L81" t="n">
        <v>0.259622249626793</v>
      </c>
      <c r="M81" t="n">
        <v>33.73362422964922</v>
      </c>
      <c r="N81" t="n">
        <v>0</v>
      </c>
      <c r="O81" t="n">
        <v>0</v>
      </c>
      <c r="P81" t="n">
        <v>34.62</v>
      </c>
      <c r="Q81" t="n">
        <v>29.5</v>
      </c>
      <c r="R81" t="inlineStr">
        <is>
          <t>🟢 VÙNG MUA CHUẨN</t>
        </is>
      </c>
      <c r="S81" t="b">
        <v>0</v>
      </c>
      <c r="T81" t="n">
        <v>0</v>
      </c>
      <c r="U81" t="n">
        <v>0</v>
      </c>
      <c r="V81" t="inlineStr">
        <is>
          <t>Noi Bai Catering Services JSC</t>
        </is>
      </c>
    </row>
    <row r="82">
      <c r="A82" t="inlineStr">
        <is>
          <t>SEA</t>
        </is>
      </c>
      <c r="B82" t="inlineStr">
        <is>
          <t>UPCOM</t>
        </is>
      </c>
      <c r="C82" t="inlineStr">
        <is>
          <t>Hóa chất &amp; Chế biến</t>
        </is>
      </c>
      <c r="D82" t="inlineStr">
        <is>
          <t>Micro / Kém TK</t>
        </is>
      </c>
      <c r="E82" t="n">
        <v>57.8</v>
      </c>
      <c r="F82" t="n">
        <v>0.0062424</v>
      </c>
      <c r="G82" t="n">
        <v>0</v>
      </c>
      <c r="H82" t="n">
        <v>3.03030303030303</v>
      </c>
      <c r="I82" t="n">
        <v>-17.42857142857143</v>
      </c>
      <c r="J82" t="n">
        <v>20.41666666666667</v>
      </c>
      <c r="K82" t="n">
        <v>4.852520604011041</v>
      </c>
      <c r="L82" t="n">
        <v>0.07056402214926251</v>
      </c>
      <c r="M82" t="n">
        <v>46.69086322899275</v>
      </c>
      <c r="N82" t="n">
        <v>0</v>
      </c>
      <c r="O82" t="n">
        <v>0</v>
      </c>
      <c r="P82" t="n">
        <v>66.06999999999999</v>
      </c>
      <c r="Q82" t="n">
        <v>54.04</v>
      </c>
      <c r="R82" t="inlineStr">
        <is>
          <t>🟢 VÙNG MUA CHUẨN</t>
        </is>
      </c>
      <c r="S82" t="b">
        <v>0</v>
      </c>
      <c r="T82" t="n">
        <v>0</v>
      </c>
      <c r="U82" t="n">
        <v>0</v>
      </c>
      <c r="V82" t="inlineStr">
        <is>
          <t>Viet Nam Seaproducts Joint Stock Co</t>
        </is>
      </c>
    </row>
    <row r="83">
      <c r="A83" t="inlineStr">
        <is>
          <t>SB1</t>
        </is>
      </c>
      <c r="B83" t="inlineStr">
        <is>
          <t>UPCOM</t>
        </is>
      </c>
      <c r="C83" t="inlineStr">
        <is>
          <t>Thực phẩm &amp; Tiêu dùng</t>
        </is>
      </c>
      <c r="D83" t="inlineStr">
        <is>
          <t>Micro / Kém TK</t>
        </is>
      </c>
      <c r="E83" t="n">
        <v>7</v>
      </c>
      <c r="F83" t="n">
        <v>0.0063</v>
      </c>
      <c r="G83" t="n">
        <v>4.477611940298507</v>
      </c>
      <c r="H83" t="n">
        <v>4.477611940298507</v>
      </c>
      <c r="I83" t="n">
        <v>4.477611940298507</v>
      </c>
      <c r="J83" t="n">
        <v>-4.109589041095891</v>
      </c>
      <c r="K83" t="n">
        <v>6.299829514006518</v>
      </c>
      <c r="L83" t="n">
        <v>1.994459833795014</v>
      </c>
      <c r="M83" t="n">
        <v>49.74318485541394</v>
      </c>
      <c r="N83" t="n">
        <v>0</v>
      </c>
      <c r="O83" t="n">
        <v>0</v>
      </c>
      <c r="P83" t="n">
        <v>7.6</v>
      </c>
      <c r="Q83" t="n">
        <v>6.73</v>
      </c>
      <c r="R83" t="inlineStr">
        <is>
          <t>🟢 VÙNG MUA CHUẨN</t>
        </is>
      </c>
      <c r="S83" t="b">
        <v>0</v>
      </c>
      <c r="T83" t="n">
        <v>0</v>
      </c>
      <c r="U83" t="n">
        <v>0</v>
      </c>
      <c r="V83" t="inlineStr">
        <is>
          <t>SaiGon - NgheTinh beer Joint Stock Co</t>
        </is>
      </c>
    </row>
    <row r="84">
      <c r="A84" t="inlineStr">
        <is>
          <t>IST</t>
        </is>
      </c>
      <c r="B84" t="inlineStr">
        <is>
          <t>UPCOM</t>
        </is>
      </c>
      <c r="C84" t="inlineStr">
        <is>
          <t>Cảng biển &amp; Vận tải</t>
        </is>
      </c>
      <c r="D84" t="inlineStr">
        <is>
          <t>Micro / Kém TK</t>
        </is>
      </c>
      <c r="E84" t="n">
        <v>30.1</v>
      </c>
      <c r="F84" t="n">
        <v>0.0063511</v>
      </c>
      <c r="G84" t="n">
        <v>2.033898305084746</v>
      </c>
      <c r="H84" t="n">
        <v>3.793103448275862</v>
      </c>
      <c r="I84" t="n">
        <v>-0.6600660066006601</v>
      </c>
      <c r="J84" t="n">
        <v>-17.53424657534246</v>
      </c>
      <c r="K84" t="n">
        <v>5.615321021983873</v>
      </c>
      <c r="L84" t="n">
        <v>0.5690782819769402</v>
      </c>
      <c r="M84" t="n">
        <v>46.14316350575369</v>
      </c>
      <c r="N84" t="n">
        <v>0</v>
      </c>
      <c r="O84" t="n">
        <v>0</v>
      </c>
      <c r="P84" t="n">
        <v>32.69</v>
      </c>
      <c r="Q84" t="n">
        <v>28.92</v>
      </c>
      <c r="R84" t="inlineStr">
        <is>
          <t>🟢 VÙNG MUA CHUẨN</t>
        </is>
      </c>
      <c r="S84" t="b">
        <v>0</v>
      </c>
      <c r="T84" t="n">
        <v>0</v>
      </c>
      <c r="U84" t="n">
        <v>0</v>
      </c>
      <c r="V84" t="inlineStr">
        <is>
          <t>Tan Cang Song Than ICD Joint Stock Co</t>
        </is>
      </c>
    </row>
    <row r="85">
      <c r="A85" t="inlineStr">
        <is>
          <t>C22</t>
        </is>
      </c>
      <c r="B85" t="inlineStr">
        <is>
          <t>UPCOM</t>
        </is>
      </c>
      <c r="C85" t="inlineStr">
        <is>
          <t>Thực phẩm &amp; Tiêu dùng</t>
        </is>
      </c>
      <c r="D85" t="inlineStr">
        <is>
          <t>Micro / Kém TK</t>
        </is>
      </c>
      <c r="E85" t="n">
        <v>15.9</v>
      </c>
      <c r="F85" t="n">
        <v>0.00636</v>
      </c>
      <c r="G85" t="n">
        <v>-3.636363636363636</v>
      </c>
      <c r="H85" t="n">
        <v>-3.636363636363636</v>
      </c>
      <c r="I85" t="n">
        <v>-0.625</v>
      </c>
      <c r="J85" t="n">
        <v>-6.470588235294118</v>
      </c>
      <c r="K85" t="n">
        <v>-1.814146062655625</v>
      </c>
      <c r="L85" t="n">
        <v>2.370019256406458</v>
      </c>
      <c r="M85" t="n">
        <v>46.90310332190306</v>
      </c>
      <c r="N85" t="n">
        <v>0</v>
      </c>
      <c r="O85" t="n">
        <v>0</v>
      </c>
      <c r="P85" t="n">
        <v>18.17</v>
      </c>
      <c r="Q85" t="n">
        <v>14.87</v>
      </c>
      <c r="R85" t="inlineStr">
        <is>
          <t>🟢 VÙNG MUA CHUẨN</t>
        </is>
      </c>
      <c r="S85" t="b">
        <v>0</v>
      </c>
      <c r="T85" t="n">
        <v>0</v>
      </c>
      <c r="U85" t="n">
        <v>0</v>
      </c>
      <c r="V85" t="inlineStr">
        <is>
          <t>22 Joint Stock Co</t>
        </is>
      </c>
    </row>
    <row r="86">
      <c r="A86" t="inlineStr">
        <is>
          <t>TIS</t>
        </is>
      </c>
      <c r="B86" t="inlineStr">
        <is>
          <t>UPCOM</t>
        </is>
      </c>
      <c r="C86" t="inlineStr">
        <is>
          <t>Thép &amp; VLXD</t>
        </is>
      </c>
      <c r="D86" t="inlineStr">
        <is>
          <t>Micro / Kém TK</t>
        </is>
      </c>
      <c r="E86" t="n">
        <v>4.9</v>
      </c>
      <c r="F86" t="n">
        <v>0.00637</v>
      </c>
      <c r="G86" t="n">
        <v>2.083333333333333</v>
      </c>
      <c r="H86" t="n">
        <v>11.36363636363636</v>
      </c>
      <c r="I86" t="n">
        <v>13.95348837209302</v>
      </c>
      <c r="J86" t="n">
        <v>22.5</v>
      </c>
      <c r="K86" t="n">
        <v>13.18585393734437</v>
      </c>
      <c r="L86" t="n">
        <v>0.2168256721595837</v>
      </c>
      <c r="M86" t="n">
        <v>60.80812483136492</v>
      </c>
      <c r="N86" t="n">
        <v>36.41901488794464</v>
      </c>
      <c r="O86" t="n">
        <v>1.64495460046055</v>
      </c>
      <c r="P86" t="n">
        <v>5.6</v>
      </c>
      <c r="Q86" t="n">
        <v>4.58</v>
      </c>
      <c r="R86" t="inlineStr">
        <is>
          <t>🟢 VÙNG MUA CHUẨN</t>
        </is>
      </c>
      <c r="S86" t="b">
        <v>0</v>
      </c>
      <c r="T86" t="n">
        <v>0</v>
      </c>
      <c r="U86" t="n">
        <v>0</v>
      </c>
      <c r="V86" t="inlineStr">
        <is>
          <t>Thai Nguyen Iron and Steel Joint Stock Corporation</t>
        </is>
      </c>
    </row>
    <row r="87">
      <c r="A87" t="inlineStr">
        <is>
          <t>TDC</t>
        </is>
      </c>
      <c r="B87" t="inlineStr">
        <is>
          <t>HOSE</t>
        </is>
      </c>
      <c r="C87" t="inlineStr">
        <is>
          <t>Bất động sản Dân dụng</t>
        </is>
      </c>
      <c r="D87" t="inlineStr">
        <is>
          <t>Micro / Kém TK</t>
        </is>
      </c>
      <c r="E87" t="n">
        <v>6.47</v>
      </c>
      <c r="F87" t="n">
        <v>0.00647</v>
      </c>
      <c r="G87" t="n">
        <v>0</v>
      </c>
      <c r="H87" t="n">
        <v>3.52</v>
      </c>
      <c r="I87" t="n">
        <v>-4.289940828402367</v>
      </c>
      <c r="J87" t="n">
        <v>-8.873239436619718</v>
      </c>
      <c r="K87" t="n">
        <v>5.342217573708011</v>
      </c>
      <c r="L87" t="n">
        <v>0.02798707836591845</v>
      </c>
      <c r="M87" t="n">
        <v>36.86807699112906</v>
      </c>
      <c r="N87" t="n">
        <v>4.268931043171693</v>
      </c>
      <c r="O87" t="n">
        <v>12.0335714966503</v>
      </c>
      <c r="P87" t="n">
        <v>7.25</v>
      </c>
      <c r="Q87" t="n">
        <v>6.11</v>
      </c>
      <c r="R87" t="inlineStr">
        <is>
          <t>🟢 VÙNG MUA CHUẨN</t>
        </is>
      </c>
      <c r="S87" t="b">
        <v>0</v>
      </c>
      <c r="T87" t="n">
        <v>0</v>
      </c>
      <c r="U87" t="n">
        <v>0</v>
      </c>
      <c r="V87" t="inlineStr">
        <is>
          <t>CÔNG TY CỔ PHẦN KINH DOANH VÀ PHÁT TRIỂN BÌNH DƯƠNG</t>
        </is>
      </c>
    </row>
    <row r="88">
      <c r="A88" t="inlineStr">
        <is>
          <t>ALT</t>
        </is>
      </c>
      <c r="B88" t="inlineStr">
        <is>
          <t>HNX</t>
        </is>
      </c>
      <c r="C88" t="inlineStr">
        <is>
          <t>Hóa chất &amp; Chế biến</t>
        </is>
      </c>
      <c r="D88" t="inlineStr">
        <is>
          <t>Micro / Kém TK</t>
        </is>
      </c>
      <c r="E88" t="n">
        <v>13</v>
      </c>
      <c r="F88" t="n">
        <v>0.0065</v>
      </c>
      <c r="G88" t="n">
        <v>0</v>
      </c>
      <c r="H88" t="n">
        <v>1.5625</v>
      </c>
      <c r="I88" t="n">
        <v>-1.515151515151515</v>
      </c>
      <c r="J88" t="n">
        <v>4</v>
      </c>
      <c r="K88" t="n">
        <v>3.384717573708011</v>
      </c>
      <c r="L88" t="n">
        <v>0.1868966741736831</v>
      </c>
      <c r="M88" t="n">
        <v>47.81311233406849</v>
      </c>
      <c r="N88" t="n">
        <v>4.921465524603996</v>
      </c>
      <c r="O88" t="n">
        <v>6.74629061250212</v>
      </c>
      <c r="P88" t="n">
        <v>14.86</v>
      </c>
      <c r="Q88" t="n">
        <v>12.16</v>
      </c>
      <c r="R88" t="inlineStr">
        <is>
          <t>🟢 VÙNG MUA CHUẨN</t>
        </is>
      </c>
      <c r="S88" t="b">
        <v>0</v>
      </c>
      <c r="T88" t="n">
        <v>0</v>
      </c>
      <c r="U88" t="n">
        <v>0</v>
      </c>
      <c r="V88" t="inlineStr">
        <is>
          <t>Alta Co.</t>
        </is>
      </c>
    </row>
    <row r="89">
      <c r="A89" t="inlineStr">
        <is>
          <t>CAD</t>
        </is>
      </c>
      <c r="B89" t="inlineStr">
        <is>
          <t>UPCOM</t>
        </is>
      </c>
      <c r="C89" t="inlineStr">
        <is>
          <t>Thực phẩm &amp; Tiêu dùng</t>
        </is>
      </c>
      <c r="D89" t="inlineStr">
        <is>
          <t>Micro / Kém TK</t>
        </is>
      </c>
      <c r="E89" t="n">
        <v>400</v>
      </c>
      <c r="F89" t="n">
        <v>0.00656</v>
      </c>
      <c r="G89" t="n">
        <v>0</v>
      </c>
      <c r="H89" t="n">
        <v>33.33333333333334</v>
      </c>
      <c r="I89" t="n">
        <v>0</v>
      </c>
      <c r="J89" t="n">
        <v>0</v>
      </c>
      <c r="K89" t="n">
        <v>35.15555090704134</v>
      </c>
      <c r="L89" t="n">
        <v>4.525417531853835</v>
      </c>
      <c r="M89" t="n">
        <v>46.03094794160715</v>
      </c>
      <c r="N89" t="n">
        <v>0</v>
      </c>
      <c r="O89" t="n">
        <v>0</v>
      </c>
      <c r="P89" t="n">
        <v>457.2</v>
      </c>
      <c r="Q89" t="n">
        <v>374</v>
      </c>
      <c r="R89" t="inlineStr">
        <is>
          <t>🟢 VÙNG MUA CHUẨN</t>
        </is>
      </c>
      <c r="S89" t="b">
        <v>1</v>
      </c>
      <c r="T89" t="n">
        <v>0</v>
      </c>
      <c r="U89" t="n">
        <v>0</v>
      </c>
      <c r="V89" t="inlineStr">
        <is>
          <t>Cadovimex Seafood Import-Export and Processing Joint Stock Company</t>
        </is>
      </c>
    </row>
    <row r="90">
      <c r="A90" t="inlineStr">
        <is>
          <t>MDC</t>
        </is>
      </c>
      <c r="B90" t="inlineStr">
        <is>
          <t>HNX</t>
        </is>
      </c>
      <c r="C90" t="inlineStr">
        <is>
          <t>Dầu khí &amp; Năng lượng</t>
        </is>
      </c>
      <c r="D90" t="inlineStr">
        <is>
          <t>Micro / Kém TK</t>
        </is>
      </c>
      <c r="E90" t="n">
        <v>8.300000000000001</v>
      </c>
      <c r="F90" t="n">
        <v>0.0058515</v>
      </c>
      <c r="G90" t="n">
        <v>1.219512195121951</v>
      </c>
      <c r="H90" t="n">
        <v>2.469135802469136</v>
      </c>
      <c r="I90" t="n">
        <v>2.469135802469136</v>
      </c>
      <c r="J90" t="n">
        <v>-6.741573033707865</v>
      </c>
      <c r="K90" t="n">
        <v>4.291353376177146</v>
      </c>
      <c r="L90" t="n">
        <v>1.586497890295359</v>
      </c>
      <c r="M90" t="n">
        <v>52.29811777796878</v>
      </c>
      <c r="N90" t="n">
        <v>7.525209679087887</v>
      </c>
      <c r="O90" t="n">
        <v>8.11542731394848</v>
      </c>
      <c r="P90" t="n">
        <v>9.49</v>
      </c>
      <c r="Q90" t="n">
        <v>7.76</v>
      </c>
      <c r="R90" t="inlineStr">
        <is>
          <t>🟢 VÙNG MUA CHUẨN</t>
        </is>
      </c>
      <c r="S90" t="b">
        <v>0</v>
      </c>
      <c r="T90" t="n">
        <v>0</v>
      </c>
      <c r="U90" t="n">
        <v>0</v>
      </c>
      <c r="V90" t="inlineStr">
        <is>
          <t>Vinacomin - Mong Duong Coal Joint Stock Company</t>
        </is>
      </c>
    </row>
    <row r="91">
      <c r="A91" t="inlineStr">
        <is>
          <t>CRV</t>
        </is>
      </c>
      <c r="B91" t="inlineStr">
        <is>
          <t>HOSE</t>
        </is>
      </c>
      <c r="C91" t="inlineStr">
        <is>
          <t>Bất động sản Dân dụng</t>
        </is>
      </c>
      <c r="D91" t="inlineStr">
        <is>
          <t>Large-Cap (Bluechip)</t>
        </is>
      </c>
      <c r="E91" t="n">
        <v>22.2</v>
      </c>
      <c r="F91" t="n">
        <v>0.0067044</v>
      </c>
      <c r="G91" t="n">
        <v>-1.333333333333333</v>
      </c>
      <c r="H91" t="n">
        <v>4.225352112676056</v>
      </c>
      <c r="I91" t="n">
        <v>0.4524886877828054</v>
      </c>
      <c r="J91" t="n">
        <v>-12.77013752455796</v>
      </c>
      <c r="K91" t="n">
        <v>6.047569686384067</v>
      </c>
      <c r="L91" t="n">
        <v>0.7921311475409838</v>
      </c>
      <c r="M91" t="n">
        <v>41.43135838904675</v>
      </c>
      <c r="N91" t="n">
        <v>0</v>
      </c>
      <c r="O91" t="n">
        <v>1.01045893661186</v>
      </c>
      <c r="P91" t="n">
        <v>25.37</v>
      </c>
      <c r="Q91" t="n">
        <v>20.76</v>
      </c>
      <c r="R91" t="inlineStr">
        <is>
          <t>🟢 VÙNG MUA CHUẨN</t>
        </is>
      </c>
      <c r="S91" t="b">
        <v>0</v>
      </c>
      <c r="T91" t="n">
        <v>0</v>
      </c>
      <c r="U91" t="n">
        <v>0</v>
      </c>
      <c r="V91" t="inlineStr">
        <is>
          <t>CRV Real Estate Group Joint Stock Company</t>
        </is>
      </c>
    </row>
    <row r="92">
      <c r="A92" t="inlineStr">
        <is>
          <t>DTC</t>
        </is>
      </c>
      <c r="B92" t="inlineStr">
        <is>
          <t>UPCOM</t>
        </is>
      </c>
      <c r="C92" t="inlineStr">
        <is>
          <t>Khai khoáng &amp; VLXD</t>
        </is>
      </c>
      <c r="D92" t="inlineStr">
        <is>
          <t>Micro / Kém TK</t>
        </is>
      </c>
      <c r="E92" t="n">
        <v>3.1</v>
      </c>
      <c r="F92" t="n">
        <v>0.00682</v>
      </c>
      <c r="G92" t="n">
        <v>-22.5</v>
      </c>
      <c r="H92" t="n">
        <v>0</v>
      </c>
      <c r="I92" t="n">
        <v>-42.5925925925926</v>
      </c>
      <c r="J92" t="n">
        <v>-32.60869565217391</v>
      </c>
      <c r="K92" t="n">
        <v>1.822217573708011</v>
      </c>
      <c r="L92" t="n">
        <v>3.866602223296278</v>
      </c>
      <c r="M92" t="n">
        <v>36.05130583129087</v>
      </c>
      <c r="N92" t="n">
        <v>0</v>
      </c>
      <c r="O92" t="n">
        <v>0</v>
      </c>
      <c r="P92" t="n">
        <v>3.54</v>
      </c>
      <c r="Q92" t="n">
        <v>2.9</v>
      </c>
      <c r="R92" t="inlineStr">
        <is>
          <t>🟢 VÙNG MUA CHUẨN</t>
        </is>
      </c>
      <c r="S92" t="b">
        <v>0</v>
      </c>
      <c r="T92" t="n">
        <v>0</v>
      </c>
      <c r="U92" t="n">
        <v>0</v>
      </c>
      <c r="V92" t="inlineStr">
        <is>
          <t>Viglacera Dong Trieu JSC</t>
        </is>
      </c>
    </row>
    <row r="93">
      <c r="A93" t="inlineStr">
        <is>
          <t>DHM</t>
        </is>
      </c>
      <c r="B93" t="inlineStr">
        <is>
          <t>HOSE</t>
        </is>
      </c>
      <c r="C93" t="inlineStr">
        <is>
          <t>Khai khoáng &amp; VLXD</t>
        </is>
      </c>
      <c r="D93" t="inlineStr">
        <is>
          <t>Micro / Kém TK</t>
        </is>
      </c>
      <c r="E93" t="n">
        <v>6.89</v>
      </c>
      <c r="F93" t="n">
        <v>0.00689</v>
      </c>
      <c r="G93" t="n">
        <v>-0.1449275362318841</v>
      </c>
      <c r="H93" t="n">
        <v>0.583941605839416</v>
      </c>
      <c r="I93" t="n">
        <v>-0.2894356005788712</v>
      </c>
      <c r="J93" t="n">
        <v>8.333333333333334</v>
      </c>
      <c r="K93" t="n">
        <v>2.406159179547427</v>
      </c>
      <c r="L93" t="n">
        <v>0.4056219198085464</v>
      </c>
      <c r="M93" t="n">
        <v>53.53197630428366</v>
      </c>
      <c r="N93" t="n">
        <v>24.19064899754512</v>
      </c>
      <c r="O93" t="n">
        <v>2.79615751655567</v>
      </c>
      <c r="P93" t="n">
        <v>7.56</v>
      </c>
      <c r="Q93" t="n">
        <v>6.59</v>
      </c>
      <c r="R93" t="inlineStr">
        <is>
          <t>🟢 VÙNG MUA CHUẨN</t>
        </is>
      </c>
      <c r="S93" t="b">
        <v>0</v>
      </c>
      <c r="T93" t="n">
        <v>0</v>
      </c>
      <c r="U93" t="n">
        <v>0</v>
      </c>
      <c r="V93" t="inlineStr">
        <is>
          <t>CÔNG TY CỔ PHẦN THƯƠNG MẠI VÀ KHAI THÁC KHOÁNG SẢN DƯƠNG HIẾU</t>
        </is>
      </c>
    </row>
    <row r="94">
      <c r="A94" t="inlineStr">
        <is>
          <t>HD8</t>
        </is>
      </c>
      <c r="B94" t="inlineStr">
        <is>
          <t>UPCOM</t>
        </is>
      </c>
      <c r="C94" t="inlineStr">
        <is>
          <t>Bất động sản Dân dụng</t>
        </is>
      </c>
      <c r="D94" t="inlineStr">
        <is>
          <t>Micro / Kém TK</t>
        </is>
      </c>
      <c r="E94" t="n">
        <v>6.9</v>
      </c>
      <c r="F94" t="n">
        <v>0.0069</v>
      </c>
      <c r="G94" t="n">
        <v>-1.428571428571429</v>
      </c>
      <c r="H94" t="n">
        <v>-1.428571428571429</v>
      </c>
      <c r="I94" t="n">
        <v>-1.428571428571429</v>
      </c>
      <c r="J94" t="n">
        <v>-4.166666666666667</v>
      </c>
      <c r="K94" t="n">
        <v>0.3936461451365822</v>
      </c>
      <c r="L94" t="n">
        <v>5.843681519357195</v>
      </c>
      <c r="M94" t="n">
        <v>51.05610192129149</v>
      </c>
      <c r="N94" t="n">
        <v>0</v>
      </c>
      <c r="O94" t="n">
        <v>0</v>
      </c>
      <c r="P94" t="n">
        <v>7.89</v>
      </c>
      <c r="Q94" t="n">
        <v>6.45</v>
      </c>
      <c r="R94" t="inlineStr">
        <is>
          <t>🟢 VÙNG MUA CHUẨN</t>
        </is>
      </c>
      <c r="S94" t="b">
        <v>0</v>
      </c>
      <c r="T94" t="n">
        <v>0</v>
      </c>
      <c r="U94" t="n">
        <v>0</v>
      </c>
      <c r="V94" t="inlineStr">
        <is>
          <t>Housing and Urban Development Investment Joint Stock Co HUD8</t>
        </is>
      </c>
    </row>
    <row r="95">
      <c r="A95" t="inlineStr">
        <is>
          <t>TSJ</t>
        </is>
      </c>
      <c r="B95" t="inlineStr">
        <is>
          <t>UPCOM</t>
        </is>
      </c>
      <c r="C95" t="inlineStr">
        <is>
          <t>Dịch vụ Tiêu dùng</t>
        </is>
      </c>
      <c r="D95" t="inlineStr">
        <is>
          <t>Mid-Cap (Dòng tiền)</t>
        </is>
      </c>
      <c r="E95" t="n">
        <v>23.1</v>
      </c>
      <c r="F95" t="n">
        <v>0.00693</v>
      </c>
      <c r="G95" t="n">
        <v>14.92537313432836</v>
      </c>
      <c r="H95" t="n">
        <v>14.92537313432836</v>
      </c>
      <c r="I95" t="n">
        <v>-0.4310344827586207</v>
      </c>
      <c r="J95" t="n">
        <v>-2.941176470588236</v>
      </c>
      <c r="K95" t="n">
        <v>16.74759070803637</v>
      </c>
      <c r="L95" t="n">
        <v>0.008552125203112973</v>
      </c>
      <c r="M95" t="n">
        <v>48.06465288271957</v>
      </c>
      <c r="N95" t="n">
        <v>5.917263894062225</v>
      </c>
      <c r="O95" t="n">
        <v>30.91712987118</v>
      </c>
      <c r="P95" t="n">
        <v>26.4</v>
      </c>
      <c r="Q95" t="n">
        <v>21.6</v>
      </c>
      <c r="R95" t="inlineStr">
        <is>
          <t>🟣 ĐÓNG TRẦN (Không đua)</t>
        </is>
      </c>
      <c r="S95" t="b">
        <v>0</v>
      </c>
      <c r="T95" t="n">
        <v>0</v>
      </c>
      <c r="U95" t="n">
        <v>0</v>
      </c>
      <c r="V95" t="inlineStr">
        <is>
          <t>Ha Noi Tourist Service Joint Stock Co</t>
        </is>
      </c>
    </row>
    <row r="96">
      <c r="A96" t="inlineStr">
        <is>
          <t>SSG</t>
        </is>
      </c>
      <c r="B96" t="inlineStr">
        <is>
          <t>UPCOM</t>
        </is>
      </c>
      <c r="C96" t="inlineStr">
        <is>
          <t>Cảng biển &amp; Vận tải</t>
        </is>
      </c>
      <c r="D96" t="inlineStr">
        <is>
          <t>Micro / Kém TK</t>
        </is>
      </c>
      <c r="E96" t="n">
        <v>5.8</v>
      </c>
      <c r="F96" t="n">
        <v>0.0069658</v>
      </c>
      <c r="G96" t="n">
        <v>9.433962264150944</v>
      </c>
      <c r="H96" t="n">
        <v>3.571428571428572</v>
      </c>
      <c r="I96" t="n">
        <v>9.433962264150944</v>
      </c>
      <c r="J96" t="n">
        <v>-19.44444444444444</v>
      </c>
      <c r="K96" t="n">
        <v>5.393646145136582</v>
      </c>
      <c r="L96" t="n">
        <v>5.7197285391118</v>
      </c>
      <c r="M96" t="n">
        <v>53.54001211297133</v>
      </c>
      <c r="N96" t="n">
        <v>0</v>
      </c>
      <c r="O96" t="n">
        <v>0</v>
      </c>
      <c r="P96" t="n">
        <v>6.63</v>
      </c>
      <c r="Q96" t="n">
        <v>5.42</v>
      </c>
      <c r="R96" t="inlineStr">
        <is>
          <t>⚠️ KÉO CAO (&gt;5%)</t>
        </is>
      </c>
      <c r="S96" t="b">
        <v>0</v>
      </c>
      <c r="T96" t="n">
        <v>0</v>
      </c>
      <c r="U96" t="n">
        <v>0</v>
      </c>
      <c r="V96" t="inlineStr">
        <is>
          <t>Seagull Shipping Co.</t>
        </is>
      </c>
    </row>
    <row r="97">
      <c r="A97" t="inlineStr">
        <is>
          <t>BMC</t>
        </is>
      </c>
      <c r="B97" t="inlineStr">
        <is>
          <t>HOSE</t>
        </is>
      </c>
      <c r="C97" t="inlineStr">
        <is>
          <t>Khai khoáng &amp; VLXD</t>
        </is>
      </c>
      <c r="D97" t="inlineStr">
        <is>
          <t>Micro / Kém TK</t>
        </is>
      </c>
      <c r="E97" t="n">
        <v>10</v>
      </c>
      <c r="F97" t="n">
        <v>0.007</v>
      </c>
      <c r="G97" t="n">
        <v>0</v>
      </c>
      <c r="H97" t="n">
        <v>-4.761904761904762</v>
      </c>
      <c r="I97" t="n">
        <v>-3.846153846153846</v>
      </c>
      <c r="J97" t="n">
        <v>-17.01244813278008</v>
      </c>
      <c r="K97" t="n">
        <v>-2.939687188196751</v>
      </c>
      <c r="L97" t="n">
        <v>0.08483588800450842</v>
      </c>
      <c r="M97" t="n">
        <v>38.57716216317917</v>
      </c>
      <c r="N97" t="n">
        <v>13.73908515553675</v>
      </c>
      <c r="O97" t="n">
        <v>3.99873932944459</v>
      </c>
      <c r="P97" t="n">
        <v>11.43</v>
      </c>
      <c r="Q97" t="n">
        <v>9.35</v>
      </c>
      <c r="R97" t="inlineStr">
        <is>
          <t>🟢 VÙNG MUA CHUẨN</t>
        </is>
      </c>
      <c r="S97" t="b">
        <v>0</v>
      </c>
      <c r="T97" t="n">
        <v>0</v>
      </c>
      <c r="U97" t="n">
        <v>0</v>
      </c>
      <c r="V97" t="inlineStr">
        <is>
          <t>CÔNG TY CỔ PHẦN KHOÁNG SẢN BÌNH ĐỊNH</t>
        </is>
      </c>
    </row>
    <row r="98">
      <c r="A98" t="inlineStr">
        <is>
          <t>CQT</t>
        </is>
      </c>
      <c r="B98" t="inlineStr">
        <is>
          <t>UPCOM</t>
        </is>
      </c>
      <c r="C98" t="inlineStr">
        <is>
          <t>Khai khoáng &amp; VLXD</t>
        </is>
      </c>
      <c r="D98" t="inlineStr">
        <is>
          <t>Micro / Kém TK</t>
        </is>
      </c>
      <c r="E98" t="n">
        <v>5.9</v>
      </c>
      <c r="F98" t="n">
        <v>0.00708</v>
      </c>
      <c r="G98" t="n">
        <v>13.46153846153846</v>
      </c>
      <c r="H98" t="n">
        <v>0</v>
      </c>
      <c r="I98" t="n">
        <v>-7.8125</v>
      </c>
      <c r="J98" t="n">
        <v>-9.23076923076923</v>
      </c>
      <c r="K98" t="n">
        <v>1.822217573708011</v>
      </c>
      <c r="L98" t="n">
        <v>4.067796610169491</v>
      </c>
      <c r="M98" t="n">
        <v>44.37495780320504</v>
      </c>
      <c r="N98" t="n">
        <v>0</v>
      </c>
      <c r="O98" t="n">
        <v>0</v>
      </c>
      <c r="P98" t="n">
        <v>6.74</v>
      </c>
      <c r="Q98" t="n">
        <v>5.52</v>
      </c>
      <c r="R98" t="inlineStr">
        <is>
          <t>🟣 ĐÓNG TRẦN (Không đua)</t>
        </is>
      </c>
      <c r="S98" t="b">
        <v>0</v>
      </c>
      <c r="T98" t="n">
        <v>0</v>
      </c>
      <c r="U98" t="n">
        <v>0</v>
      </c>
      <c r="V98" t="inlineStr">
        <is>
          <t>VVMI Quan Trieu Cement Joint Stock Co</t>
        </is>
      </c>
    </row>
    <row r="99">
      <c r="A99" t="inlineStr">
        <is>
          <t>CMC</t>
        </is>
      </c>
      <c r="B99" t="inlineStr">
        <is>
          <t>HNX</t>
        </is>
      </c>
      <c r="C99" t="inlineStr">
        <is>
          <t>Hàng tiêu dùng</t>
        </is>
      </c>
      <c r="D99" t="inlineStr">
        <is>
          <t>Micro / Kém TK</t>
        </is>
      </c>
      <c r="E99" t="n">
        <v>8.9</v>
      </c>
      <c r="F99" t="n">
        <v>0.00712</v>
      </c>
      <c r="G99" t="n">
        <v>0</v>
      </c>
      <c r="H99" t="n">
        <v>0</v>
      </c>
      <c r="I99" t="n">
        <v>2.298850574712644</v>
      </c>
      <c r="J99" t="n">
        <v>2.298850574712644</v>
      </c>
      <c r="K99" t="n">
        <v>1.822217573708011</v>
      </c>
      <c r="L99" t="n">
        <v>3.349733068146132</v>
      </c>
      <c r="M99" t="n">
        <v>46.42594997714658</v>
      </c>
      <c r="N99" t="n">
        <v>27.9608234305417</v>
      </c>
      <c r="O99" t="n">
        <v>2.46201112131001</v>
      </c>
      <c r="P99" t="n">
        <v>9.529999999999999</v>
      </c>
      <c r="Q99" t="n">
        <v>8.609999999999999</v>
      </c>
      <c r="R99" t="inlineStr">
        <is>
          <t>🟢 VÙNG MUA CHUẨN</t>
        </is>
      </c>
      <c r="S99" t="b">
        <v>0</v>
      </c>
      <c r="T99" t="n">
        <v>0</v>
      </c>
      <c r="U99" t="n">
        <v>0</v>
      </c>
      <c r="V99" t="inlineStr">
        <is>
          <t>CMC Investment Joint Stock Company</t>
        </is>
      </c>
    </row>
    <row r="100">
      <c r="A100" t="inlineStr">
        <is>
          <t>RAL</t>
        </is>
      </c>
      <c r="B100" t="inlineStr">
        <is>
          <t>HOSE</t>
        </is>
      </c>
      <c r="C100" t="inlineStr">
        <is>
          <t>Sản xuất Công nghiệp</t>
        </is>
      </c>
      <c r="D100" t="inlineStr">
        <is>
          <t>Mid-Cap (Dòng tiền)</t>
        </is>
      </c>
      <c r="E100" t="n">
        <v>71.3</v>
      </c>
      <c r="F100" t="n">
        <v>0.00713</v>
      </c>
      <c r="G100" t="n">
        <v>-2.06043956043956</v>
      </c>
      <c r="H100" t="n">
        <v>-1.655172413793103</v>
      </c>
      <c r="I100" t="n">
        <v>-4.037685060565276</v>
      </c>
      <c r="J100" t="n">
        <v>-11.97530864197531</v>
      </c>
      <c r="K100" t="n">
        <v>0.1670451599149074</v>
      </c>
      <c r="L100" t="n">
        <v>0.1927153594141475</v>
      </c>
      <c r="M100" t="n">
        <v>32.73671781668189</v>
      </c>
      <c r="N100" t="n">
        <v>3.958700152754191</v>
      </c>
      <c r="O100" t="n">
        <v>12.5656413234631</v>
      </c>
      <c r="P100" t="n">
        <v>76.38</v>
      </c>
      <c r="Q100" t="n">
        <v>68.98999999999999</v>
      </c>
      <c r="R100" t="inlineStr">
        <is>
          <t>🟢 VÙNG MUA CHUẨN</t>
        </is>
      </c>
      <c r="S100" t="b">
        <v>0</v>
      </c>
      <c r="T100" t="n">
        <v>0</v>
      </c>
      <c r="U100" t="n">
        <v>0</v>
      </c>
      <c r="V100" t="inlineStr">
        <is>
          <t>CÔNG TY CỔ PHẦN BÓNG ĐÈN PHÍCH NƯỚC RẠNG ĐÔNG</t>
        </is>
      </c>
    </row>
    <row r="101">
      <c r="A101" t="inlineStr">
        <is>
          <t>PGB</t>
        </is>
      </c>
      <c r="B101" t="inlineStr">
        <is>
          <t>UPCOM</t>
        </is>
      </c>
      <c r="C101" t="inlineStr">
        <is>
          <t>Ngân hàng</t>
        </is>
      </c>
      <c r="D101" t="inlineStr">
        <is>
          <t>Mid-Cap (Dòng tiền)</t>
        </is>
      </c>
      <c r="E101" t="n">
        <v>9.4</v>
      </c>
      <c r="F101" t="n">
        <v>0.00658</v>
      </c>
      <c r="G101" t="n">
        <v>-1.052631578947368</v>
      </c>
      <c r="H101" t="n">
        <v>-1.052631578947368</v>
      </c>
      <c r="I101" t="n">
        <v>-2.083333333333333</v>
      </c>
      <c r="J101" t="n">
        <v>-7.84313725490196</v>
      </c>
      <c r="K101" t="n">
        <v>0.7695859947606425</v>
      </c>
      <c r="L101" t="n">
        <v>0.1383057545072857</v>
      </c>
      <c r="M101" t="n">
        <v>40.61939980605397</v>
      </c>
      <c r="N101" t="n">
        <v>0</v>
      </c>
      <c r="O101" t="n">
        <v>0</v>
      </c>
      <c r="P101" t="n">
        <v>10.19</v>
      </c>
      <c r="Q101" t="n">
        <v>9.039999999999999</v>
      </c>
      <c r="R101" t="inlineStr">
        <is>
          <t>🟢 VÙNG MUA CHUẨN</t>
        </is>
      </c>
      <c r="S101" t="b">
        <v>0</v>
      </c>
      <c r="T101" t="n">
        <v>0</v>
      </c>
      <c r="U101" t="n">
        <v>0</v>
      </c>
      <c r="V101" t="inlineStr">
        <is>
          <t>Prosperity and Growth Commercial Joint Stock Bank</t>
        </is>
      </c>
    </row>
    <row r="102">
      <c r="A102" t="inlineStr">
        <is>
          <t>GH3</t>
        </is>
      </c>
      <c r="B102" t="inlineStr">
        <is>
          <t>UPCOM</t>
        </is>
      </c>
      <c r="C102" t="inlineStr">
        <is>
          <t>Đầu tư công &amp; Xây dựng</t>
        </is>
      </c>
      <c r="D102" t="inlineStr">
        <is>
          <t>Micro / Kém TK</t>
        </is>
      </c>
      <c r="E102" t="n">
        <v>2.8</v>
      </c>
      <c r="F102" t="n">
        <v>0.0056</v>
      </c>
      <c r="G102" t="n">
        <v>-12.5</v>
      </c>
      <c r="H102" t="n">
        <v>-12.5</v>
      </c>
      <c r="I102" t="n">
        <v>-30</v>
      </c>
      <c r="J102" t="n">
        <v>-30</v>
      </c>
      <c r="K102" t="n">
        <v>-10.67778242629199</v>
      </c>
      <c r="L102" t="n">
        <v>0.1067235859124867</v>
      </c>
      <c r="M102" t="n">
        <v>35.10004811701688</v>
      </c>
      <c r="N102" t="n">
        <v>0</v>
      </c>
      <c r="O102" t="n">
        <v>0</v>
      </c>
      <c r="P102" t="n">
        <v>3.2</v>
      </c>
      <c r="Q102" t="n">
        <v>2.62</v>
      </c>
      <c r="R102" t="inlineStr">
        <is>
          <t>🟢 VÙNG MUA CHUẨN</t>
        </is>
      </c>
      <c r="S102" t="b">
        <v>0</v>
      </c>
      <c r="T102" t="n">
        <v>0</v>
      </c>
      <c r="U102" t="n">
        <v>0</v>
      </c>
      <c r="V102" t="inlineStr">
        <is>
          <t>Hanoi Transport Project Joint Stock Co</t>
        </is>
      </c>
    </row>
    <row r="103">
      <c r="A103" t="inlineStr">
        <is>
          <t>PNP</t>
        </is>
      </c>
      <c r="B103" t="inlineStr">
        <is>
          <t>UPCOM</t>
        </is>
      </c>
      <c r="C103" t="inlineStr">
        <is>
          <t>Cảng biển &amp; Vận tải</t>
        </is>
      </c>
      <c r="D103" t="inlineStr">
        <is>
          <t>Micro / Kém TK</t>
        </is>
      </c>
      <c r="E103" t="n">
        <v>18.9</v>
      </c>
      <c r="F103" t="n">
        <v>0.00567</v>
      </c>
      <c r="G103" t="n">
        <v>0</v>
      </c>
      <c r="H103" t="n">
        <v>5.58659217877095</v>
      </c>
      <c r="I103" t="n">
        <v>2.162162162162162</v>
      </c>
      <c r="J103" t="n">
        <v>-3.076923076923077</v>
      </c>
      <c r="K103" t="n">
        <v>7.408809752478961</v>
      </c>
      <c r="L103" t="n">
        <v>1.80369758003908</v>
      </c>
      <c r="M103" t="n">
        <v>46.90405385620691</v>
      </c>
      <c r="N103" t="n">
        <v>0</v>
      </c>
      <c r="O103" t="n">
        <v>0</v>
      </c>
      <c r="P103" t="n">
        <v>21.6</v>
      </c>
      <c r="Q103" t="n">
        <v>17.67</v>
      </c>
      <c r="R103" t="inlineStr">
        <is>
          <t>🟢 VÙNG MUA CHUẨN</t>
        </is>
      </c>
      <c r="S103" t="b">
        <v>0</v>
      </c>
      <c r="T103" t="n">
        <v>0</v>
      </c>
      <c r="U103" t="n">
        <v>0</v>
      </c>
      <c r="V103" t="inlineStr">
        <is>
          <t>Phu Huu - Newport Corporation</t>
        </is>
      </c>
    </row>
    <row r="104">
      <c r="A104" t="inlineStr">
        <is>
          <t>ILA</t>
        </is>
      </c>
      <c r="B104" t="inlineStr">
        <is>
          <t>UPCOM</t>
        </is>
      </c>
      <c r="C104" t="inlineStr">
        <is>
          <t>Bất động sản Dân dụng</t>
        </is>
      </c>
      <c r="D104" t="inlineStr">
        <is>
          <t>Micro / Kém TK</t>
        </is>
      </c>
      <c r="E104" t="n">
        <v>5.7</v>
      </c>
      <c r="F104" t="n">
        <v>0.0057</v>
      </c>
      <c r="G104" t="n">
        <v>3.636363636363636</v>
      </c>
      <c r="H104" t="n">
        <v>-5</v>
      </c>
      <c r="I104" t="n">
        <v>-6.557377049180328</v>
      </c>
      <c r="J104" t="n">
        <v>-21.91780821917808</v>
      </c>
      <c r="K104" t="n">
        <v>-3.177782426291989</v>
      </c>
      <c r="L104" t="n">
        <v>0.7610929294466854</v>
      </c>
      <c r="M104" t="n">
        <v>46.49902261170019</v>
      </c>
      <c r="N104" t="n">
        <v>0</v>
      </c>
      <c r="O104" t="n">
        <v>0</v>
      </c>
      <c r="P104" t="n">
        <v>6.52</v>
      </c>
      <c r="Q104" t="n">
        <v>5.33</v>
      </c>
      <c r="R104" t="inlineStr">
        <is>
          <t>🟢 VÙNG MUA CHUẨN</t>
        </is>
      </c>
      <c r="S104" t="b">
        <v>0</v>
      </c>
      <c r="T104" t="n">
        <v>0</v>
      </c>
      <c r="U104" t="n">
        <v>0</v>
      </c>
      <c r="V104" t="inlineStr">
        <is>
          <t>ILA JSC</t>
        </is>
      </c>
    </row>
    <row r="105">
      <c r="A105" t="inlineStr">
        <is>
          <t>SHC</t>
        </is>
      </c>
      <c r="B105" t="inlineStr">
        <is>
          <t>UPCOM</t>
        </is>
      </c>
      <c r="C105" t="inlineStr">
        <is>
          <t>Cảng biển &amp; Vận tải</t>
        </is>
      </c>
      <c r="D105" t="inlineStr">
        <is>
          <t>Micro / Kém TK</t>
        </is>
      </c>
      <c r="E105" t="n">
        <v>14.4</v>
      </c>
      <c r="F105" t="n">
        <v>0.0057744</v>
      </c>
      <c r="G105" t="n">
        <v>10.76923076923077</v>
      </c>
      <c r="H105" t="n">
        <v>10.76923076923077</v>
      </c>
      <c r="I105" t="n">
        <v>44</v>
      </c>
      <c r="J105" t="n">
        <v>16.12903225806452</v>
      </c>
      <c r="K105" t="n">
        <v>12.59144834293878</v>
      </c>
      <c r="L105" t="n">
        <v>4.218832193582325</v>
      </c>
      <c r="M105" t="n">
        <v>63.06497509713267</v>
      </c>
      <c r="N105" t="n">
        <v>0</v>
      </c>
      <c r="O105" t="n">
        <v>0</v>
      </c>
      <c r="P105" t="n">
        <v>16.46</v>
      </c>
      <c r="Q105" t="n">
        <v>13.46</v>
      </c>
      <c r="R105" t="inlineStr">
        <is>
          <t>⚠️ KÉO CAO (&gt;5%)</t>
        </is>
      </c>
      <c r="S105" t="b">
        <v>0</v>
      </c>
      <c r="T105" t="n">
        <v>0</v>
      </c>
      <c r="U105" t="n">
        <v>0</v>
      </c>
      <c r="V105" t="inlineStr">
        <is>
          <t>Sai Gon Maritime Joint Stock Co. Ltd</t>
        </is>
      </c>
    </row>
    <row r="106">
      <c r="A106" t="inlineStr">
        <is>
          <t>VNG</t>
        </is>
      </c>
      <c r="B106" t="inlineStr">
        <is>
          <t>HOSE</t>
        </is>
      </c>
      <c r="C106" t="inlineStr">
        <is>
          <t>Dịch vụ Tiêu dùng</t>
        </is>
      </c>
      <c r="D106" t="inlineStr">
        <is>
          <t>Micro / Kém TK</t>
        </is>
      </c>
      <c r="E106" t="n">
        <v>5.35</v>
      </c>
      <c r="F106" t="n">
        <v>0.0057994</v>
      </c>
      <c r="G106" t="n">
        <v>3.082851637764933</v>
      </c>
      <c r="H106" t="n">
        <v>0.5639097744360902</v>
      </c>
      <c r="I106" t="n">
        <v>-10.83333333333333</v>
      </c>
      <c r="J106" t="n">
        <v>-10.83333333333333</v>
      </c>
      <c r="K106" t="n">
        <v>2.386127348144101</v>
      </c>
      <c r="L106" t="n">
        <v>2.889125799573561</v>
      </c>
      <c r="M106" t="n">
        <v>44.71283822840623</v>
      </c>
      <c r="N106" t="n">
        <v>0</v>
      </c>
      <c r="O106" t="n">
        <v>0</v>
      </c>
      <c r="P106" t="n">
        <v>6.12</v>
      </c>
      <c r="Q106" t="n">
        <v>5</v>
      </c>
      <c r="R106" t="inlineStr">
        <is>
          <t>🟢 VÙNG MUA CHUẨN</t>
        </is>
      </c>
      <c r="S106" t="b">
        <v>0</v>
      </c>
      <c r="T106" t="n">
        <v>0</v>
      </c>
      <c r="U106" t="n">
        <v>0</v>
      </c>
      <c r="V106" t="inlineStr">
        <is>
          <t>CÔNG TY CỔ PHẦN DU LỊCH THÀNH THÀNH CÔNG</t>
        </is>
      </c>
    </row>
    <row r="107">
      <c r="A107" t="inlineStr">
        <is>
          <t>S72</t>
        </is>
      </c>
      <c r="B107" t="inlineStr">
        <is>
          <t>UPCOM</t>
        </is>
      </c>
      <c r="C107" t="inlineStr">
        <is>
          <t>Điện &amp; Năng lượng</t>
        </is>
      </c>
      <c r="D107" t="inlineStr">
        <is>
          <t>Micro / Kém TK</t>
        </is>
      </c>
      <c r="E107" t="n">
        <v>5.1</v>
      </c>
      <c r="F107" t="n">
        <v>0.0051</v>
      </c>
      <c r="G107" t="n">
        <v>-15</v>
      </c>
      <c r="H107" t="n">
        <v>-15</v>
      </c>
      <c r="I107" t="n">
        <v>-8.928571428571429</v>
      </c>
      <c r="J107" t="n">
        <v>-27.14285714285714</v>
      </c>
      <c r="K107" t="n">
        <v>-13.17778242629199</v>
      </c>
      <c r="L107" t="n">
        <v>1.226993865030675</v>
      </c>
      <c r="M107" t="n">
        <v>32.26391616247192</v>
      </c>
      <c r="N107" t="n">
        <v>0</v>
      </c>
      <c r="O107" t="n">
        <v>0</v>
      </c>
      <c r="P107" t="n">
        <v>5.83</v>
      </c>
      <c r="Q107" t="n">
        <v>4.77</v>
      </c>
      <c r="R107" t="inlineStr">
        <is>
          <t>🟢 VÙNG MUA CHUẨN</t>
        </is>
      </c>
      <c r="S107" t="b">
        <v>0</v>
      </c>
      <c r="T107" t="n">
        <v>0</v>
      </c>
      <c r="U107" t="n">
        <v>0</v>
      </c>
      <c r="V107" t="inlineStr">
        <is>
          <t>Song Da 7.02 Hydroelectric Joint Stock Co</t>
        </is>
      </c>
    </row>
    <row r="108">
      <c r="A108" t="inlineStr">
        <is>
          <t>TNC</t>
        </is>
      </c>
      <c r="B108" t="inlineStr">
        <is>
          <t>HOSE</t>
        </is>
      </c>
      <c r="C108" t="inlineStr">
        <is>
          <t>BĐS Khu Công Nghiệp</t>
        </is>
      </c>
      <c r="D108" t="inlineStr">
        <is>
          <t>Micro / Kém TK</t>
        </is>
      </c>
      <c r="E108" t="n">
        <v>29.3</v>
      </c>
      <c r="F108" t="n">
        <v>0.00586</v>
      </c>
      <c r="G108" t="n">
        <v>6.934306569343065</v>
      </c>
      <c r="H108" t="n">
        <v>14.67710371819961</v>
      </c>
      <c r="I108" t="n">
        <v>8.317929759704251</v>
      </c>
      <c r="J108" t="n">
        <v>-1.677852348993289</v>
      </c>
      <c r="K108" t="n">
        <v>16.49932129190762</v>
      </c>
      <c r="L108" t="n">
        <v>0.4079759294201642</v>
      </c>
      <c r="M108" t="n">
        <v>52.72490972048478</v>
      </c>
      <c r="N108" t="n">
        <v>10.86042394424725</v>
      </c>
      <c r="O108" t="n">
        <v>14.2384761772087</v>
      </c>
      <c r="P108" t="n">
        <v>33.49</v>
      </c>
      <c r="Q108" t="n">
        <v>27.4</v>
      </c>
      <c r="R108" t="inlineStr">
        <is>
          <t>🟣 ĐÓNG TRẦN (Không đua)</t>
        </is>
      </c>
      <c r="S108" t="b">
        <v>0</v>
      </c>
      <c r="T108" t="n">
        <v>0</v>
      </c>
      <c r="U108" t="n">
        <v>0</v>
      </c>
      <c r="V108" t="inlineStr">
        <is>
          <t>CÔNG TY CỔ PHẦN CAO SU THỐNG NHẤT</t>
        </is>
      </c>
    </row>
    <row r="109">
      <c r="A109" t="inlineStr">
        <is>
          <t>BBH</t>
        </is>
      </c>
      <c r="B109" t="inlineStr">
        <is>
          <t>UPCOM</t>
        </is>
      </c>
      <c r="C109" t="inlineStr">
        <is>
          <t>Khai khoáng &amp; VLXD</t>
        </is>
      </c>
      <c r="D109" t="inlineStr">
        <is>
          <t>Micro / Kém TK</t>
        </is>
      </c>
      <c r="E109" t="n">
        <v>9.800000000000001</v>
      </c>
      <c r="F109" t="n">
        <v>0.0058898</v>
      </c>
      <c r="G109" t="n">
        <v>2.083333333333333</v>
      </c>
      <c r="H109" t="n">
        <v>2.083333333333333</v>
      </c>
      <c r="I109" t="n">
        <v>1.030927835051546</v>
      </c>
      <c r="J109" t="n">
        <v>28.94736842105263</v>
      </c>
      <c r="K109" t="n">
        <v>3.905550907041344</v>
      </c>
      <c r="L109" t="n">
        <v>3.269858541893362</v>
      </c>
      <c r="M109" t="n">
        <v>53.77717541139869</v>
      </c>
      <c r="N109" t="n">
        <v>0</v>
      </c>
      <c r="O109" t="n">
        <v>0</v>
      </c>
      <c r="P109" t="n">
        <v>11.2</v>
      </c>
      <c r="Q109" t="n">
        <v>9.16</v>
      </c>
      <c r="R109" t="inlineStr">
        <is>
          <t>🟢 VÙNG MUA CHUẨN</t>
        </is>
      </c>
      <c r="S109" t="b">
        <v>0</v>
      </c>
      <c r="T109" t="n">
        <v>0</v>
      </c>
      <c r="U109" t="n">
        <v>0</v>
      </c>
      <c r="V109" t="inlineStr">
        <is>
          <t>Hoang Thach Joint Stock Bagging Co</t>
        </is>
      </c>
    </row>
    <row r="110">
      <c r="A110" t="inlineStr">
        <is>
          <t>XMD</t>
        </is>
      </c>
      <c r="B110" t="inlineStr">
        <is>
          <t>UPCOM</t>
        </is>
      </c>
      <c r="C110" t="inlineStr">
        <is>
          <t>Khai khoáng &amp; VLXD</t>
        </is>
      </c>
      <c r="D110" t="inlineStr">
        <is>
          <t>Micro / Kém TK</t>
        </is>
      </c>
      <c r="E110" t="n">
        <v>5.9</v>
      </c>
      <c r="F110" t="n">
        <v>0.0059</v>
      </c>
      <c r="G110" t="n">
        <v>0</v>
      </c>
      <c r="H110" t="n">
        <v>1.724137931034483</v>
      </c>
      <c r="I110" t="n">
        <v>9.25925925925926</v>
      </c>
      <c r="J110" t="n">
        <v>-3.278688524590164</v>
      </c>
      <c r="K110" t="n">
        <v>3.546355504742493</v>
      </c>
      <c r="L110" t="n">
        <v>0.3584229390681004</v>
      </c>
      <c r="M110" t="n">
        <v>50.54304187000844</v>
      </c>
      <c r="N110" t="n">
        <v>0</v>
      </c>
      <c r="O110" t="n">
        <v>0</v>
      </c>
      <c r="P110" t="n">
        <v>6.74</v>
      </c>
      <c r="Q110" t="n">
        <v>5.52</v>
      </c>
      <c r="R110" t="inlineStr">
        <is>
          <t>🟢 VÙNG MUA CHUẨN</t>
        </is>
      </c>
      <c r="S110" t="b">
        <v>0</v>
      </c>
      <c r="T110" t="n">
        <v>0</v>
      </c>
      <c r="U110" t="n">
        <v>0</v>
      </c>
      <c r="V110" t="inlineStr">
        <is>
          <t>Xuan Mai - Dao Tu JSC</t>
        </is>
      </c>
    </row>
    <row r="111">
      <c r="A111" t="inlineStr">
        <is>
          <t>BT1</t>
        </is>
      </c>
      <c r="B111" t="inlineStr">
        <is>
          <t>UPCOM</t>
        </is>
      </c>
      <c r="C111" t="inlineStr">
        <is>
          <t>Hóa chất &amp; Chế biến</t>
        </is>
      </c>
      <c r="D111" t="inlineStr">
        <is>
          <t>Micro / Kém TK</t>
        </is>
      </c>
      <c r="E111" t="n">
        <v>11.9</v>
      </c>
      <c r="F111" t="n">
        <v>0.00595</v>
      </c>
      <c r="G111" t="n">
        <v>13.33333333333333</v>
      </c>
      <c r="H111" t="n">
        <v>19</v>
      </c>
      <c r="I111" t="n">
        <v>-0.8333333333333334</v>
      </c>
      <c r="J111" t="n">
        <v>3.478260869565217</v>
      </c>
      <c r="K111" t="n">
        <v>20.82221757370801</v>
      </c>
      <c r="L111" t="n">
        <v>0.6897027381198703</v>
      </c>
      <c r="M111" t="n">
        <v>52.43803699538147</v>
      </c>
      <c r="N111" t="n">
        <v>0</v>
      </c>
      <c r="O111" t="n">
        <v>0</v>
      </c>
      <c r="P111" t="n">
        <v>13.6</v>
      </c>
      <c r="Q111" t="n">
        <v>11.13</v>
      </c>
      <c r="R111" t="inlineStr">
        <is>
          <t>🟣 ĐÓNG TRẦN (Không đua)</t>
        </is>
      </c>
      <c r="S111" t="b">
        <v>0</v>
      </c>
      <c r="T111" t="n">
        <v>0</v>
      </c>
      <c r="U111" t="n">
        <v>0</v>
      </c>
      <c r="V111" t="inlineStr">
        <is>
          <t>Central Plant Protection JSC No 1</t>
        </is>
      </c>
    </row>
    <row r="112">
      <c r="A112" t="inlineStr">
        <is>
          <t>DIH</t>
        </is>
      </c>
      <c r="B112" t="inlineStr">
        <is>
          <t>HNX</t>
        </is>
      </c>
      <c r="C112" t="inlineStr">
        <is>
          <t>Đầu tư công &amp; Xây dựng</t>
        </is>
      </c>
      <c r="D112" t="inlineStr">
        <is>
          <t>Micro / Kém TK</t>
        </is>
      </c>
      <c r="E112" t="n">
        <v>6.2</v>
      </c>
      <c r="F112" t="n">
        <v>0.0062</v>
      </c>
      <c r="G112" t="n">
        <v>-1.587301587301587</v>
      </c>
      <c r="H112" t="n">
        <v>-1.587301587301587</v>
      </c>
      <c r="I112" t="n">
        <v>-13.88888888888889</v>
      </c>
      <c r="J112" t="n">
        <v>-18.42105263157895</v>
      </c>
      <c r="K112" t="n">
        <v>0.2349159864064236</v>
      </c>
      <c r="L112" t="n">
        <v>0.8180126382952617</v>
      </c>
      <c r="M112" t="n">
        <v>35.03853556609836</v>
      </c>
      <c r="N112" t="n">
        <v>4.560406258642705</v>
      </c>
      <c r="O112" t="n">
        <v>8.028907003643891</v>
      </c>
      <c r="P112" t="n">
        <v>7.04</v>
      </c>
      <c r="Q112" t="n">
        <v>5.82</v>
      </c>
      <c r="R112" t="inlineStr">
        <is>
          <t>🟢 VÙNG MUA CHUẨN</t>
        </is>
      </c>
      <c r="S112" t="b">
        <v>0</v>
      </c>
      <c r="T112" t="n">
        <v>0</v>
      </c>
      <c r="U112" t="n">
        <v>0</v>
      </c>
      <c r="V112" t="inlineStr">
        <is>
          <t>Development Investment Construction Hoi An JSC</t>
        </is>
      </c>
    </row>
    <row r="113">
      <c r="A113" t="inlineStr">
        <is>
          <t>CPI</t>
        </is>
      </c>
      <c r="B113" t="inlineStr">
        <is>
          <t>UPCOM</t>
        </is>
      </c>
      <c r="C113" t="inlineStr">
        <is>
          <t>Cảng biển &amp; Vận tải</t>
        </is>
      </c>
      <c r="D113" t="inlineStr">
        <is>
          <t>Micro / Kém TK</t>
        </is>
      </c>
      <c r="E113" t="n">
        <v>2.6</v>
      </c>
      <c r="F113" t="n">
        <v>0.00598</v>
      </c>
      <c r="G113" t="n">
        <v>-7.142857142857142</v>
      </c>
      <c r="H113" t="n">
        <v>-10.3448275862069</v>
      </c>
      <c r="I113" t="n">
        <v>-39.53488372093023</v>
      </c>
      <c r="J113" t="n">
        <v>-55.93220338983051</v>
      </c>
      <c r="K113" t="n">
        <v>-8.522610012498886</v>
      </c>
      <c r="L113" t="n">
        <v>40.54649625385633</v>
      </c>
      <c r="M113" t="n">
        <v>33.06188418934808</v>
      </c>
      <c r="N113" t="n">
        <v>0</v>
      </c>
      <c r="O113" t="n">
        <v>0</v>
      </c>
      <c r="P113" t="n">
        <v>2.97</v>
      </c>
      <c r="Q113" t="n">
        <v>2.43</v>
      </c>
      <c r="R113" t="inlineStr">
        <is>
          <t>🟢 VÙNG MUA CHUẨN</t>
        </is>
      </c>
      <c r="S113" t="b">
        <v>0</v>
      </c>
      <c r="T113" t="n">
        <v>0</v>
      </c>
      <c r="U113" t="n">
        <v>0</v>
      </c>
      <c r="V113" t="inlineStr">
        <is>
          <t>Cai Lan Port Investment Joint Stock Co</t>
        </is>
      </c>
    </row>
    <row r="114">
      <c r="A114" t="inlineStr">
        <is>
          <t>BWS</t>
        </is>
      </c>
      <c r="B114" t="inlineStr">
        <is>
          <t>UPCOM</t>
        </is>
      </c>
      <c r="C114" t="inlineStr">
        <is>
          <t>Điện &amp; Năng lượng</t>
        </is>
      </c>
      <c r="D114" t="inlineStr">
        <is>
          <t>Mid-Cap (Dòng tiền)</t>
        </is>
      </c>
      <c r="E114" t="n">
        <v>29.5</v>
      </c>
      <c r="F114" t="n">
        <v>0.0059885</v>
      </c>
      <c r="G114" t="n">
        <v>0</v>
      </c>
      <c r="H114" t="n">
        <v>-0.3378378378378378</v>
      </c>
      <c r="I114" t="n">
        <v>1.374570446735395</v>
      </c>
      <c r="J114" t="n">
        <v>-11.14457831325301</v>
      </c>
      <c r="K114" t="n">
        <v>1.484379735870173</v>
      </c>
      <c r="L114" t="n">
        <v>0.07780162501916296</v>
      </c>
      <c r="M114" t="n">
        <v>49.05819586681301</v>
      </c>
      <c r="N114" t="n">
        <v>0</v>
      </c>
      <c r="O114" t="n">
        <v>0</v>
      </c>
      <c r="P114" t="n">
        <v>31.61</v>
      </c>
      <c r="Q114" t="n">
        <v>28.54</v>
      </c>
      <c r="R114" t="inlineStr">
        <is>
          <t>🟢 VÙNG MUA CHUẨN</t>
        </is>
      </c>
      <c r="S114" t="b">
        <v>0</v>
      </c>
      <c r="T114" t="n">
        <v>0</v>
      </c>
      <c r="U114" t="n">
        <v>0</v>
      </c>
      <c r="V114" t="inlineStr">
        <is>
          <t>Ba Ria - Vung Tau Water Supply Joint Stock Co</t>
        </is>
      </c>
    </row>
    <row r="115">
      <c r="A115" t="inlineStr">
        <is>
          <t>PVG</t>
        </is>
      </c>
      <c r="B115" t="inlineStr">
        <is>
          <t>HNX</t>
        </is>
      </c>
      <c r="C115" t="inlineStr">
        <is>
          <t>Dầu khí &amp; Năng lượng</t>
        </is>
      </c>
      <c r="D115" t="inlineStr">
        <is>
          <t>Micro / Kém TK</t>
        </is>
      </c>
      <c r="E115" t="n">
        <v>6</v>
      </c>
      <c r="F115" t="n">
        <v>0.006</v>
      </c>
      <c r="G115" t="n">
        <v>0</v>
      </c>
      <c r="H115" t="n">
        <v>-1.639344262295082</v>
      </c>
      <c r="I115" t="n">
        <v>0</v>
      </c>
      <c r="J115" t="n">
        <v>7.142857142857143</v>
      </c>
      <c r="K115" t="n">
        <v>0.1828733114129288</v>
      </c>
      <c r="L115" t="n">
        <v>0.1249230942201207</v>
      </c>
      <c r="M115" t="n">
        <v>51.6496323183424</v>
      </c>
      <c r="N115" t="n">
        <v>13.15051775780165</v>
      </c>
      <c r="O115" t="n">
        <v>3.62531312826344</v>
      </c>
      <c r="P115" t="n">
        <v>6.65</v>
      </c>
      <c r="Q115" t="n">
        <v>5.7</v>
      </c>
      <c r="R115" t="inlineStr">
        <is>
          <t>🟢 VÙNG MUA CHUẨN</t>
        </is>
      </c>
      <c r="S115" t="b">
        <v>0</v>
      </c>
      <c r="T115" t="n">
        <v>0</v>
      </c>
      <c r="U115" t="n">
        <v>0</v>
      </c>
      <c r="V115" t="inlineStr">
        <is>
          <t>PetroVietnam LPG JSC</t>
        </is>
      </c>
    </row>
    <row r="116">
      <c r="A116" t="inlineStr">
        <is>
          <t>TUG</t>
        </is>
      </c>
      <c r="B116" t="inlineStr">
        <is>
          <t>UPCOM</t>
        </is>
      </c>
      <c r="C116" t="inlineStr">
        <is>
          <t>Cảng biển &amp; Vận tải</t>
        </is>
      </c>
      <c r="D116" t="inlineStr">
        <is>
          <t>Micro / Kém TK</t>
        </is>
      </c>
      <c r="E116" t="n">
        <v>20</v>
      </c>
      <c r="F116" t="n">
        <v>0.006</v>
      </c>
      <c r="G116" t="n">
        <v>0</v>
      </c>
      <c r="H116" t="n">
        <v>12.99435028248588</v>
      </c>
      <c r="I116" t="n">
        <v>0</v>
      </c>
      <c r="J116" t="n">
        <v>-2.439024390243902</v>
      </c>
      <c r="K116" t="n">
        <v>14.81656785619389</v>
      </c>
      <c r="L116" t="n">
        <v>1.462879434353285</v>
      </c>
      <c r="M116" t="n">
        <v>52.83084816454539</v>
      </c>
      <c r="N116" t="n">
        <v>0</v>
      </c>
      <c r="O116" t="n">
        <v>0</v>
      </c>
      <c r="P116" t="n">
        <v>22.86</v>
      </c>
      <c r="Q116" t="n">
        <v>18.7</v>
      </c>
      <c r="R116" t="inlineStr">
        <is>
          <t>🟢 VÙNG MUA CHUẨN</t>
        </is>
      </c>
      <c r="S116" t="b">
        <v>1</v>
      </c>
      <c r="T116" t="n">
        <v>0</v>
      </c>
      <c r="U116" t="n">
        <v>0</v>
      </c>
      <c r="V116" t="inlineStr">
        <is>
          <t>Haiphong Port Tugboat and Transport Joint Stock Co</t>
        </is>
      </c>
    </row>
    <row r="117">
      <c r="A117" t="inlineStr">
        <is>
          <t>PMP</t>
        </is>
      </c>
      <c r="B117" t="inlineStr">
        <is>
          <t>HNX</t>
        </is>
      </c>
      <c r="C117" t="inlineStr">
        <is>
          <t>Hóa chất &amp; Chế biến</t>
        </is>
      </c>
      <c r="D117" t="inlineStr">
        <is>
          <t>Micro / Kém TK</t>
        </is>
      </c>
      <c r="E117" t="n">
        <v>12</v>
      </c>
      <c r="F117" t="n">
        <v>0.006</v>
      </c>
      <c r="G117" t="n">
        <v>0</v>
      </c>
      <c r="H117" t="n">
        <v>0</v>
      </c>
      <c r="I117" t="n">
        <v>-7.692307692307693</v>
      </c>
      <c r="J117" t="n">
        <v>0</v>
      </c>
      <c r="K117" t="n">
        <v>1.822217573708011</v>
      </c>
      <c r="L117" t="n">
        <v>0.1478743068391867</v>
      </c>
      <c r="M117" t="n">
        <v>44.2388262824321</v>
      </c>
      <c r="N117" t="n">
        <v>5.534392652983065</v>
      </c>
      <c r="O117" t="n">
        <v>12.1708494681304</v>
      </c>
      <c r="P117" t="n">
        <v>13.37</v>
      </c>
      <c r="Q117" t="n">
        <v>11.38</v>
      </c>
      <c r="R117" t="inlineStr">
        <is>
          <t>🟢 VÙNG MUA CHUẨN</t>
        </is>
      </c>
      <c r="S117" t="b">
        <v>0</v>
      </c>
      <c r="T117" t="n">
        <v>0</v>
      </c>
      <c r="U117" t="n">
        <v>0</v>
      </c>
      <c r="V117" t="inlineStr">
        <is>
          <t>Dam Phu My Packaging JSC</t>
        </is>
      </c>
    </row>
    <row r="118">
      <c r="A118" t="inlineStr">
        <is>
          <t>VRG</t>
        </is>
      </c>
      <c r="B118" t="inlineStr">
        <is>
          <t>UPCOM</t>
        </is>
      </c>
      <c r="C118" t="inlineStr">
        <is>
          <t>BĐS Khu Công Nghiệp</t>
        </is>
      </c>
      <c r="D118" t="inlineStr">
        <is>
          <t>Micro / Kém TK</t>
        </is>
      </c>
      <c r="E118" t="n">
        <v>12.1</v>
      </c>
      <c r="F118" t="n">
        <v>0.00605</v>
      </c>
      <c r="G118" t="n">
        <v>-10.37037037037037</v>
      </c>
      <c r="H118" t="n">
        <v>-6.2015503875969</v>
      </c>
      <c r="I118" t="n">
        <v>-5.46875</v>
      </c>
      <c r="J118" t="n">
        <v>-10.37037037037037</v>
      </c>
      <c r="K118" t="n">
        <v>-4.379332813888889</v>
      </c>
      <c r="L118" t="n">
        <v>1.414827391058291</v>
      </c>
      <c r="M118" t="n">
        <v>39.70304850190112</v>
      </c>
      <c r="N118" t="n">
        <v>0</v>
      </c>
      <c r="O118" t="n">
        <v>0</v>
      </c>
      <c r="P118" t="n">
        <v>13.83</v>
      </c>
      <c r="Q118" t="n">
        <v>11.31</v>
      </c>
      <c r="R118" t="inlineStr">
        <is>
          <t>🟢 VÙNG MUA CHUẨN</t>
        </is>
      </c>
      <c r="S118" t="b">
        <v>0</v>
      </c>
      <c r="T118" t="n">
        <v>0</v>
      </c>
      <c r="U118" t="n">
        <v>0</v>
      </c>
      <c r="V118" t="inlineStr">
        <is>
          <t>Viet Nam Rubber Industrial Zone and Urban JSC</t>
        </is>
      </c>
    </row>
    <row r="119">
      <c r="A119" t="inlineStr">
        <is>
          <t>PSB</t>
        </is>
      </c>
      <c r="B119" t="inlineStr">
        <is>
          <t>UPCOM</t>
        </is>
      </c>
      <c r="C119" t="inlineStr">
        <is>
          <t>Dầu khí &amp; Năng lượng</t>
        </is>
      </c>
      <c r="D119" t="inlineStr">
        <is>
          <t>Micro / Kém TK</t>
        </is>
      </c>
      <c r="E119" t="n">
        <v>4.7</v>
      </c>
      <c r="F119" t="n">
        <v>0.00611</v>
      </c>
      <c r="G119" t="n">
        <v>-2.083333333333333</v>
      </c>
      <c r="H119" t="n">
        <v>-2.083333333333333</v>
      </c>
      <c r="I119" t="n">
        <v>-7.84313725490196</v>
      </c>
      <c r="J119" t="n">
        <v>-9.615384615384615</v>
      </c>
      <c r="K119" t="n">
        <v>-0.2611157596253226</v>
      </c>
      <c r="L119" t="n">
        <v>0.5143982035631968</v>
      </c>
      <c r="M119" t="n">
        <v>43.67197051806403</v>
      </c>
      <c r="N119" t="n">
        <v>0</v>
      </c>
      <c r="O119" t="n">
        <v>0</v>
      </c>
      <c r="P119" t="n">
        <v>5.37</v>
      </c>
      <c r="Q119" t="n">
        <v>4.39</v>
      </c>
      <c r="R119" t="inlineStr">
        <is>
          <t>🟢 VÙNG MUA CHUẨN</t>
        </is>
      </c>
      <c r="S119" t="b">
        <v>0</v>
      </c>
      <c r="T119" t="n">
        <v>0</v>
      </c>
      <c r="U119" t="n">
        <v>0</v>
      </c>
      <c r="V119" t="inlineStr">
        <is>
          <t>PTSC Sao Mai Technical Port Joint Stock Company</t>
        </is>
      </c>
    </row>
    <row r="120">
      <c r="A120" t="inlineStr">
        <is>
          <t>ECO</t>
        </is>
      </c>
      <c r="B120" t="inlineStr">
        <is>
          <t>HOSE</t>
        </is>
      </c>
      <c r="C120" t="inlineStr">
        <is>
          <t>Hóa chất &amp; Chế biến</t>
        </is>
      </c>
      <c r="D120" t="inlineStr">
        <is>
          <t>Micro / Kém TK</t>
        </is>
      </c>
      <c r="E120" t="n">
        <v>20.4</v>
      </c>
      <c r="F120" t="n">
        <v>0.00612</v>
      </c>
      <c r="G120" t="n">
        <v>-2.857142857142857</v>
      </c>
      <c r="H120" t="n">
        <v>-0.4878048780487805</v>
      </c>
      <c r="I120" t="n">
        <v>22.52252252252252</v>
      </c>
      <c r="J120" t="n">
        <v>22.52252252252252</v>
      </c>
      <c r="K120" t="n">
        <v>1.33441269565923</v>
      </c>
      <c r="L120" t="n">
        <v>4</v>
      </c>
      <c r="M120" t="n">
        <v>50</v>
      </c>
      <c r="N120" t="n">
        <v>0</v>
      </c>
      <c r="O120" t="n">
        <v>0</v>
      </c>
      <c r="P120" t="n">
        <v>22.42</v>
      </c>
      <c r="Q120" t="n">
        <v>19.48</v>
      </c>
      <c r="R120" t="inlineStr">
        <is>
          <t>🟢 VÙNG MUA CHUẨN</t>
        </is>
      </c>
      <c r="S120" t="b">
        <v>0</v>
      </c>
      <c r="T120" t="n">
        <v>0</v>
      </c>
      <c r="U120" t="n">
        <v>0</v>
      </c>
      <c r="V120" t="inlineStr">
        <is>
          <t>Viet Nam Eco Plastic Technology Joint Stock Co.</t>
        </is>
      </c>
    </row>
    <row r="121">
      <c r="A121" t="inlineStr">
        <is>
          <t>ACE</t>
        </is>
      </c>
      <c r="B121" t="inlineStr">
        <is>
          <t>UPCOM</t>
        </is>
      </c>
      <c r="C121" t="inlineStr">
        <is>
          <t>Khai khoáng &amp; VLXD</t>
        </is>
      </c>
      <c r="D121" t="inlineStr">
        <is>
          <t>Micro / Kém TK</t>
        </is>
      </c>
      <c r="E121" t="n">
        <v>30.7</v>
      </c>
      <c r="F121" t="n">
        <v>0.0061707</v>
      </c>
      <c r="G121" t="n">
        <v>2.675585284280936</v>
      </c>
      <c r="H121" t="n">
        <v>0.6557377049180327</v>
      </c>
      <c r="I121" t="n">
        <v>-2.848101265822785</v>
      </c>
      <c r="J121" t="n">
        <v>-16.12021857923497</v>
      </c>
      <c r="K121" t="n">
        <v>2.477955278626044</v>
      </c>
      <c r="L121" t="n">
        <v>0.3268824199056757</v>
      </c>
      <c r="M121" t="n">
        <v>44.64451263905143</v>
      </c>
      <c r="N121" t="n">
        <v>0</v>
      </c>
      <c r="O121" t="n">
        <v>0</v>
      </c>
      <c r="P121" t="n">
        <v>34.51</v>
      </c>
      <c r="Q121" t="n">
        <v>28.97</v>
      </c>
      <c r="R121" t="inlineStr">
        <is>
          <t>🟢 VÙNG MUA CHUẨN</t>
        </is>
      </c>
      <c r="S121" t="b">
        <v>0</v>
      </c>
      <c r="T121" t="n">
        <v>0</v>
      </c>
      <c r="U121" t="n">
        <v>0</v>
      </c>
      <c r="V121" t="inlineStr">
        <is>
          <t>An Giang Centrifugal Concrete Joint Stock Company</t>
        </is>
      </c>
    </row>
    <row r="122">
      <c r="A122" t="inlineStr">
        <is>
          <t>TCW</t>
        </is>
      </c>
      <c r="B122" t="inlineStr">
        <is>
          <t>UPCOM</t>
        </is>
      </c>
      <c r="C122" t="inlineStr">
        <is>
          <t>Cảng biển &amp; Vận tải</t>
        </is>
      </c>
      <c r="D122" t="inlineStr">
        <is>
          <t>Micro / Kém TK</t>
        </is>
      </c>
      <c r="E122" t="n">
        <v>30.9</v>
      </c>
      <c r="F122" t="n">
        <v>0.00618</v>
      </c>
      <c r="G122" t="n">
        <v>3</v>
      </c>
      <c r="H122" t="n">
        <v>-8.308605341246292</v>
      </c>
      <c r="I122" t="n">
        <v>3.344481605351171</v>
      </c>
      <c r="J122" t="n">
        <v>3.691275167785235</v>
      </c>
      <c r="K122" t="n">
        <v>-6.486387767538281</v>
      </c>
      <c r="L122" t="n">
        <v>0.3368846591148356</v>
      </c>
      <c r="M122" t="n">
        <v>58.43000717510986</v>
      </c>
      <c r="N122" t="n">
        <v>0</v>
      </c>
      <c r="O122" t="n">
        <v>0</v>
      </c>
      <c r="P122" t="n">
        <v>33.92</v>
      </c>
      <c r="Q122" t="n">
        <v>29.53</v>
      </c>
      <c r="R122" t="inlineStr">
        <is>
          <t>🟢 VÙNG MUA CHUẨN</t>
        </is>
      </c>
      <c r="S122" t="b">
        <v>0</v>
      </c>
      <c r="T122" t="n">
        <v>0</v>
      </c>
      <c r="U122" t="n">
        <v>0</v>
      </c>
      <c r="V122" t="inlineStr">
        <is>
          <t>Tan Cang Warehousing Joint Stock Co</t>
        </is>
      </c>
    </row>
    <row r="123">
      <c r="A123" t="inlineStr">
        <is>
          <t>DDG</t>
        </is>
      </c>
      <c r="B123" t="inlineStr">
        <is>
          <t>UPCOM</t>
        </is>
      </c>
      <c r="C123" t="inlineStr">
        <is>
          <t>Điện &amp; Năng lượng</t>
        </is>
      </c>
      <c r="D123" t="inlineStr">
        <is>
          <t>Micro / Kém TK</t>
        </is>
      </c>
      <c r="E123" t="n">
        <v>0.9</v>
      </c>
      <c r="F123" t="n">
        <v>0.0059643</v>
      </c>
      <c r="G123" t="n">
        <v>0</v>
      </c>
      <c r="H123" t="n">
        <v>0</v>
      </c>
      <c r="I123" t="n">
        <v>0</v>
      </c>
      <c r="J123" t="n">
        <v>-10</v>
      </c>
      <c r="K123" t="n">
        <v>1.822217573708011</v>
      </c>
      <c r="L123" t="n">
        <v>0.02939188469972112</v>
      </c>
      <c r="M123" t="n">
        <v>46.79046862855809</v>
      </c>
      <c r="N123" t="n">
        <v>0</v>
      </c>
      <c r="O123" t="n">
        <v>-71.65054756823039</v>
      </c>
      <c r="P123" t="n">
        <v>1.03</v>
      </c>
      <c r="Q123" t="n">
        <v>0.84</v>
      </c>
      <c r="R123" t="inlineStr">
        <is>
          <t>🟢 VÙNG MUA CHUẨN</t>
        </is>
      </c>
      <c r="S123" t="b">
        <v>1</v>
      </c>
      <c r="T123" t="n">
        <v>0</v>
      </c>
      <c r="U123" t="n">
        <v>0</v>
      </c>
      <c r="V123" t="inlineStr">
        <is>
          <t>Indochine Import Export Investment Industrial JSC</t>
        </is>
      </c>
    </row>
    <row r="124">
      <c r="A124" t="inlineStr">
        <is>
          <t>ADC</t>
        </is>
      </c>
      <c r="B124" t="inlineStr">
        <is>
          <t>HNX</t>
        </is>
      </c>
      <c r="C124" t="inlineStr">
        <is>
          <t>Dịch vụ Tiêu dùng</t>
        </is>
      </c>
      <c r="D124" t="inlineStr">
        <is>
          <t>Micro / Kém TK</t>
        </is>
      </c>
      <c r="E124" t="n">
        <v>16.9</v>
      </c>
      <c r="F124" t="n">
        <v>0.0033969</v>
      </c>
      <c r="G124" t="n">
        <v>9.740259740259742</v>
      </c>
      <c r="H124" t="n">
        <v>11.18421052631579</v>
      </c>
      <c r="I124" t="n">
        <v>3.048780487804878</v>
      </c>
      <c r="J124" t="n">
        <v>-2.873563218390804</v>
      </c>
      <c r="K124" t="n">
        <v>13.0064281000238</v>
      </c>
      <c r="L124" t="n">
        <v>0.8456926475228779</v>
      </c>
      <c r="M124" t="n">
        <v>52.41470296362556</v>
      </c>
      <c r="N124" t="n">
        <v>5.685826016280842</v>
      </c>
      <c r="O124" t="n">
        <v>14.9492633031175</v>
      </c>
      <c r="P124" t="n">
        <v>19.32</v>
      </c>
      <c r="Q124" t="n">
        <v>15.8</v>
      </c>
      <c r="R124" t="inlineStr">
        <is>
          <t>🟣 ĐÓNG TRẦN (Không đua)</t>
        </is>
      </c>
      <c r="S124" t="b">
        <v>0</v>
      </c>
      <c r="T124" t="n">
        <v>0</v>
      </c>
      <c r="U124" t="n">
        <v>0</v>
      </c>
      <c r="V124" t="inlineStr">
        <is>
          <t>Art Design &amp; Communication JSC</t>
        </is>
      </c>
    </row>
    <row r="125">
      <c r="A125" t="inlineStr">
        <is>
          <t>DNL</t>
        </is>
      </c>
      <c r="B125" t="inlineStr">
        <is>
          <t>UPCOM</t>
        </is>
      </c>
      <c r="C125" t="inlineStr">
        <is>
          <t>Cảng biển &amp; Vận tải</t>
        </is>
      </c>
      <c r="D125" t="inlineStr">
        <is>
          <t>Micro / Kém TK</t>
        </is>
      </c>
      <c r="E125" t="n">
        <v>34</v>
      </c>
      <c r="F125" t="n">
        <v>0.0034</v>
      </c>
      <c r="G125" t="n">
        <v>-3.954802259887006</v>
      </c>
      <c r="H125" t="n">
        <v>-3.954802259887006</v>
      </c>
      <c r="I125" t="n">
        <v>89.94413407821229</v>
      </c>
      <c r="J125" t="n">
        <v>81.81818181818181</v>
      </c>
      <c r="K125" t="n">
        <v>-2.132584686178995</v>
      </c>
      <c r="L125" t="n">
        <v>0.3905868567522703</v>
      </c>
      <c r="M125" t="n">
        <v>60.00723047290432</v>
      </c>
      <c r="N125" t="n">
        <v>0</v>
      </c>
      <c r="O125" t="n">
        <v>0</v>
      </c>
      <c r="P125" t="n">
        <v>38.86</v>
      </c>
      <c r="Q125" t="n">
        <v>31.79</v>
      </c>
      <c r="R125" t="inlineStr">
        <is>
          <t>🟢 VÙNG MUA CHUẨN</t>
        </is>
      </c>
      <c r="S125" t="b">
        <v>0</v>
      </c>
      <c r="T125" t="n">
        <v>0</v>
      </c>
      <c r="U125" t="n">
        <v>0</v>
      </c>
      <c r="V125" t="inlineStr">
        <is>
          <t>Da Nang Port Logistics Joint Stock Co</t>
        </is>
      </c>
    </row>
    <row r="126">
      <c r="A126" t="inlineStr">
        <is>
          <t>TSC</t>
        </is>
      </c>
      <c r="B126" t="inlineStr">
        <is>
          <t>HOSE</t>
        </is>
      </c>
      <c r="C126" t="inlineStr">
        <is>
          <t>Bán lẻ &amp; Phân phối</t>
        </is>
      </c>
      <c r="D126" t="inlineStr">
        <is>
          <t>Micro / Kém TK</t>
        </is>
      </c>
      <c r="E126" t="n">
        <v>1.76</v>
      </c>
      <c r="F126" t="n">
        <v>0.0034056</v>
      </c>
      <c r="G126" t="n">
        <v>1.734104046242774</v>
      </c>
      <c r="H126" t="n">
        <v>2.923976608187135</v>
      </c>
      <c r="I126" t="n">
        <v>-9.743589743589743</v>
      </c>
      <c r="J126" t="n">
        <v>-12</v>
      </c>
      <c r="K126" t="n">
        <v>4.746194181895145</v>
      </c>
      <c r="L126" t="n">
        <v>0.08220731963777474</v>
      </c>
      <c r="M126" t="n">
        <v>45.50558701975664</v>
      </c>
      <c r="N126" t="n">
        <v>0</v>
      </c>
      <c r="O126" t="n">
        <v>-1.80826644852832</v>
      </c>
      <c r="P126" t="n">
        <v>2</v>
      </c>
      <c r="Q126" t="n">
        <v>1.65</v>
      </c>
      <c r="R126" t="inlineStr">
        <is>
          <t>🟢 VÙNG MUA CHUẨN</t>
        </is>
      </c>
      <c r="S126" t="b">
        <v>0</v>
      </c>
      <c r="T126" t="n">
        <v>0</v>
      </c>
      <c r="U126" t="n">
        <v>0</v>
      </c>
      <c r="V126" t="inlineStr">
        <is>
          <t>CÔNG TY CỔ PHẦN VẬT TƯ KỸ THUẬT NÔNG NGHIỆP CẦN THƠ</t>
        </is>
      </c>
    </row>
    <row r="127">
      <c r="A127" t="inlineStr">
        <is>
          <t>CIG</t>
        </is>
      </c>
      <c r="B127" t="inlineStr">
        <is>
          <t>HOSE</t>
        </is>
      </c>
      <c r="C127" t="inlineStr">
        <is>
          <t>Bất động sản Dân dụng</t>
        </is>
      </c>
      <c r="D127" t="inlineStr">
        <is>
          <t>Micro / Kém TK</t>
        </is>
      </c>
      <c r="E127" t="n">
        <v>6.81</v>
      </c>
      <c r="F127" t="n">
        <v>0.00341181</v>
      </c>
      <c r="G127" t="n">
        <v>6.240249609984399</v>
      </c>
      <c r="H127" t="n">
        <v>-2.991452991452991</v>
      </c>
      <c r="I127" t="n">
        <v>-5.678670360110804</v>
      </c>
      <c r="J127" t="n">
        <v>-4.084507042253521</v>
      </c>
      <c r="K127" t="n">
        <v>-1.169235417744981</v>
      </c>
      <c r="L127" t="n">
        <v>0.01001049003446726</v>
      </c>
      <c r="M127" t="n">
        <v>47.92009122815675</v>
      </c>
      <c r="N127" t="n">
        <v>2.581541944768422</v>
      </c>
      <c r="O127" t="n">
        <v>36.2487588073657</v>
      </c>
      <c r="P127" t="n">
        <v>7.78</v>
      </c>
      <c r="Q127" t="n">
        <v>6.37</v>
      </c>
      <c r="R127" t="inlineStr">
        <is>
          <t>⚠️ KÉO CAO (&gt;5%)</t>
        </is>
      </c>
      <c r="S127" t="b">
        <v>0</v>
      </c>
      <c r="T127" t="n">
        <v>0</v>
      </c>
      <c r="U127" t="n">
        <v>0</v>
      </c>
      <c r="V127" t="inlineStr">
        <is>
          <t>CÔNG TY CỔ PHẦN COMA18</t>
        </is>
      </c>
    </row>
    <row r="128">
      <c r="A128" t="inlineStr">
        <is>
          <t>SBA</t>
        </is>
      </c>
      <c r="B128" t="inlineStr">
        <is>
          <t>HOSE</t>
        </is>
      </c>
      <c r="C128" t="inlineStr">
        <is>
          <t>Điện &amp; Năng lượng</t>
        </is>
      </c>
      <c r="D128" t="inlineStr">
        <is>
          <t>Mid-Cap (Dòng tiền)</t>
        </is>
      </c>
      <c r="E128" t="n">
        <v>24.45</v>
      </c>
      <c r="F128" t="n">
        <v>0.003423</v>
      </c>
      <c r="G128" t="n">
        <v>-0.8113590263691683</v>
      </c>
      <c r="H128" t="n">
        <v>4.785714547678568</v>
      </c>
      <c r="I128" t="n">
        <v>6.968750267421869</v>
      </c>
      <c r="J128" t="n">
        <v>0.6764708399264724</v>
      </c>
      <c r="K128" t="n">
        <v>6.607932121386579</v>
      </c>
      <c r="L128" t="n">
        <v>0.1110389575902955</v>
      </c>
      <c r="M128" t="n">
        <v>63.93321258072194</v>
      </c>
      <c r="N128" t="n">
        <v>11.03361158492212</v>
      </c>
      <c r="O128" t="n">
        <v>14.150662719218</v>
      </c>
      <c r="P128" t="n">
        <v>26.7</v>
      </c>
      <c r="Q128" t="n">
        <v>23.43</v>
      </c>
      <c r="R128" t="inlineStr">
        <is>
          <t>🟢 VÙNG MUA CHUẨN</t>
        </is>
      </c>
      <c r="S128" t="b">
        <v>0</v>
      </c>
      <c r="T128" t="n">
        <v>0</v>
      </c>
      <c r="U128" t="n">
        <v>0</v>
      </c>
      <c r="V128" t="inlineStr">
        <is>
          <t>CÔNG TY CỔ PHẦN SÔNG BA</t>
        </is>
      </c>
    </row>
    <row r="129">
      <c r="A129" t="inlineStr">
        <is>
          <t>HPT</t>
        </is>
      </c>
      <c r="B129" t="inlineStr">
        <is>
          <t>UPCOM</t>
        </is>
      </c>
      <c r="C129" t="inlineStr">
        <is>
          <t>Công nghệ &amp; Phần mềm</t>
        </is>
      </c>
      <c r="D129" t="inlineStr">
        <is>
          <t>Micro / Kém TK</t>
        </is>
      </c>
      <c r="E129" t="n">
        <v>27</v>
      </c>
      <c r="F129" t="n">
        <v>0.003429</v>
      </c>
      <c r="G129" t="n">
        <v>0</v>
      </c>
      <c r="H129" t="n">
        <v>0</v>
      </c>
      <c r="I129" t="n">
        <v>-2.877697841726619</v>
      </c>
      <c r="J129" t="n">
        <v>-5.263157894736842</v>
      </c>
      <c r="K129" t="n">
        <v>1.822217573708011</v>
      </c>
      <c r="L129" t="n">
        <v>1.06076425140948</v>
      </c>
      <c r="M129" t="n">
        <v>43.73838827267138</v>
      </c>
      <c r="N129" t="n">
        <v>0</v>
      </c>
      <c r="O129" t="n">
        <v>0</v>
      </c>
      <c r="P129" t="n">
        <v>28.92</v>
      </c>
      <c r="Q129" t="n">
        <v>26.13</v>
      </c>
      <c r="R129" t="inlineStr">
        <is>
          <t>🟢 VÙNG MUA CHUẨN</t>
        </is>
      </c>
      <c r="S129" t="b">
        <v>0</v>
      </c>
      <c r="T129" t="n">
        <v>0</v>
      </c>
      <c r="U129" t="n">
        <v>0</v>
      </c>
      <c r="V129" t="inlineStr">
        <is>
          <t>HPT Vietnam Corporation</t>
        </is>
      </c>
    </row>
    <row r="130">
      <c r="A130" t="inlineStr">
        <is>
          <t>EMS</t>
        </is>
      </c>
      <c r="B130" t="inlineStr">
        <is>
          <t>UPCOM</t>
        </is>
      </c>
      <c r="C130" t="inlineStr">
        <is>
          <t>Cảng biển &amp; Vận tải</t>
        </is>
      </c>
      <c r="D130" t="inlineStr">
        <is>
          <t>Micro / Kém TK</t>
        </is>
      </c>
      <c r="E130" t="n">
        <v>21.4</v>
      </c>
      <c r="F130" t="n">
        <v>0.0035096</v>
      </c>
      <c r="G130" t="n">
        <v>-6.956521739130435</v>
      </c>
      <c r="H130" t="n">
        <v>2.392344497607656</v>
      </c>
      <c r="I130" t="n">
        <v>18.88888888888889</v>
      </c>
      <c r="J130" t="n">
        <v>15.67567567567568</v>
      </c>
      <c r="K130" t="n">
        <v>4.214562071315666</v>
      </c>
      <c r="L130" t="n">
        <v>1.472502805836139</v>
      </c>
      <c r="M130" t="n">
        <v>55.20272440031949</v>
      </c>
      <c r="N130" t="n">
        <v>0</v>
      </c>
      <c r="O130" t="n">
        <v>0</v>
      </c>
      <c r="P130" t="n">
        <v>24.46</v>
      </c>
      <c r="Q130" t="n">
        <v>20.01</v>
      </c>
      <c r="R130" t="inlineStr">
        <is>
          <t>🟢 VÙNG MUA CHUẨN</t>
        </is>
      </c>
      <c r="S130" t="b">
        <v>0</v>
      </c>
      <c r="T130" t="n">
        <v>0</v>
      </c>
      <c r="U130" t="n">
        <v>0</v>
      </c>
      <c r="V130" t="inlineStr">
        <is>
          <t>VNPost Express Joint Stock Co</t>
        </is>
      </c>
    </row>
    <row r="131">
      <c r="A131" t="inlineStr">
        <is>
          <t>PIT</t>
        </is>
      </c>
      <c r="B131" t="inlineStr">
        <is>
          <t>HOSE</t>
        </is>
      </c>
      <c r="C131" t="inlineStr">
        <is>
          <t>Dầu khí &amp; Năng lượng</t>
        </is>
      </c>
      <c r="D131" t="inlineStr">
        <is>
          <t>Micro / Kém TK</t>
        </is>
      </c>
      <c r="E131" t="n">
        <v>6.79</v>
      </c>
      <c r="F131" t="n">
        <v>0.00352401</v>
      </c>
      <c r="G131" t="n">
        <v>-0.5856515373352855</v>
      </c>
      <c r="H131" t="n">
        <v>-3.824362606232294</v>
      </c>
      <c r="I131" t="n">
        <v>-38.82882882882883</v>
      </c>
      <c r="J131" t="n">
        <v>-9.466666666666667</v>
      </c>
      <c r="K131" t="n">
        <v>-2.002145032524283</v>
      </c>
      <c r="L131" t="n">
        <v>0.6131852551984878</v>
      </c>
      <c r="M131" t="n">
        <v>36.00600759933539</v>
      </c>
      <c r="N131" t="n">
        <v>0</v>
      </c>
      <c r="O131" t="n">
        <v>-13.9909202104059</v>
      </c>
      <c r="P131" t="n">
        <v>7.76</v>
      </c>
      <c r="Q131" t="n">
        <v>6.35</v>
      </c>
      <c r="R131" t="inlineStr">
        <is>
          <t>🟢 VÙNG MUA CHUẨN</t>
        </is>
      </c>
      <c r="S131" t="b">
        <v>0</v>
      </c>
      <c r="T131" t="n">
        <v>0</v>
      </c>
      <c r="U131" t="n">
        <v>0</v>
      </c>
      <c r="V131" t="inlineStr">
        <is>
          <t>CÔNG TY CỔ PHẦN XUẤT NHẬP KHẨU PETROLIMEX</t>
        </is>
      </c>
    </row>
    <row r="132">
      <c r="A132" t="inlineStr">
        <is>
          <t>VTB</t>
        </is>
      </c>
      <c r="B132" t="inlineStr">
        <is>
          <t>HOSE</t>
        </is>
      </c>
      <c r="C132" t="inlineStr">
        <is>
          <t>Sản xuất Công nghiệp</t>
        </is>
      </c>
      <c r="D132" t="inlineStr">
        <is>
          <t>Micro / Kém TK</t>
        </is>
      </c>
      <c r="E132" t="n">
        <v>11.1</v>
      </c>
      <c r="F132" t="n">
        <v>0.003552</v>
      </c>
      <c r="G132" t="n">
        <v>-0.8928571428571428</v>
      </c>
      <c r="H132" t="n">
        <v>3.255813953488372</v>
      </c>
      <c r="I132" t="n">
        <v>-17.77777777777778</v>
      </c>
      <c r="J132" t="n">
        <v>-11.2</v>
      </c>
      <c r="K132" t="n">
        <v>5.078031527196383</v>
      </c>
      <c r="L132" t="n">
        <v>1.476866274374062</v>
      </c>
      <c r="M132" t="n">
        <v>41.62264319898119</v>
      </c>
      <c r="N132" t="n">
        <v>5.824333077132639</v>
      </c>
      <c r="O132" t="n">
        <v>11.1570454090674</v>
      </c>
      <c r="P132" t="n">
        <v>12.6</v>
      </c>
      <c r="Q132" t="n">
        <v>10.42</v>
      </c>
      <c r="R132" t="inlineStr">
        <is>
          <t>🟢 VÙNG MUA CHUẨN</t>
        </is>
      </c>
      <c r="S132" t="b">
        <v>0</v>
      </c>
      <c r="T132" t="n">
        <v>0</v>
      </c>
      <c r="U132" t="n">
        <v>0</v>
      </c>
      <c r="V132" t="inlineStr">
        <is>
          <t>CÔNG TY CỔ PHẦN VIETTRONICS TÂN BÌNH</t>
        </is>
      </c>
    </row>
    <row r="133">
      <c r="A133" t="inlineStr">
        <is>
          <t>SED</t>
        </is>
      </c>
      <c r="B133" t="inlineStr">
        <is>
          <t>HNX</t>
        </is>
      </c>
      <c r="C133" t="inlineStr">
        <is>
          <t>Dịch vụ Tiêu dùng</t>
        </is>
      </c>
      <c r="D133" t="inlineStr">
        <is>
          <t>Micro / Kém TK</t>
        </is>
      </c>
      <c r="E133" t="n">
        <v>14.9</v>
      </c>
      <c r="F133" t="n">
        <v>0.00447</v>
      </c>
      <c r="G133" t="n">
        <v>0</v>
      </c>
      <c r="H133" t="n">
        <v>0</v>
      </c>
      <c r="I133" t="n">
        <v>-1.324503311258278</v>
      </c>
      <c r="J133" t="n">
        <v>-4.487179487179487</v>
      </c>
      <c r="K133" t="n">
        <v>1.822217573708011</v>
      </c>
      <c r="L133" t="n">
        <v>0.3660657087947287</v>
      </c>
      <c r="M133" t="n">
        <v>44.37485163129986</v>
      </c>
      <c r="N133" t="n">
        <v>4.52734860386748</v>
      </c>
      <c r="O133" t="n">
        <v>8.61125890849152</v>
      </c>
      <c r="P133" t="n">
        <v>15.96</v>
      </c>
      <c r="Q133" t="n">
        <v>14.42</v>
      </c>
      <c r="R133" t="inlineStr">
        <is>
          <t>🟢 VÙNG MUA CHUẨN</t>
        </is>
      </c>
      <c r="S133" t="b">
        <v>0</v>
      </c>
      <c r="T133" t="n">
        <v>0</v>
      </c>
      <c r="U133" t="n">
        <v>0</v>
      </c>
      <c r="V133" t="inlineStr">
        <is>
          <t>Phuong Nam Education Investment &amp; Development JSC</t>
        </is>
      </c>
    </row>
    <row r="134">
      <c r="A134" t="inlineStr">
        <is>
          <t>TGP</t>
        </is>
      </c>
      <c r="B134" t="inlineStr">
        <is>
          <t>UPCOM</t>
        </is>
      </c>
      <c r="C134" t="inlineStr">
        <is>
          <t>Sản xuất Công nghiệp</t>
        </is>
      </c>
      <c r="D134" t="inlineStr">
        <is>
          <t>Micro / Kém TK</t>
        </is>
      </c>
      <c r="E134" t="n">
        <v>7.2</v>
      </c>
      <c r="F134" t="n">
        <v>0.0036</v>
      </c>
      <c r="G134" t="n">
        <v>-2.702702702702703</v>
      </c>
      <c r="H134" t="n">
        <v>-4</v>
      </c>
      <c r="I134" t="n">
        <v>-5.263157894736842</v>
      </c>
      <c r="J134" t="n">
        <v>38.46153846153846</v>
      </c>
      <c r="K134" t="n">
        <v>-2.177782426291989</v>
      </c>
      <c r="L134" t="n">
        <v>0.4897999167340141</v>
      </c>
      <c r="M134" t="n">
        <v>53.0260089367792</v>
      </c>
      <c r="N134" t="n">
        <v>0</v>
      </c>
      <c r="O134" t="n">
        <v>0</v>
      </c>
      <c r="P134" t="n">
        <v>8.23</v>
      </c>
      <c r="Q134" t="n">
        <v>6.73</v>
      </c>
      <c r="R134" t="inlineStr">
        <is>
          <t>🟢 VÙNG MUA CHUẨN</t>
        </is>
      </c>
      <c r="S134" t="b">
        <v>0</v>
      </c>
      <c r="T134" t="n">
        <v>0</v>
      </c>
      <c r="U134" t="n">
        <v>0</v>
      </c>
      <c r="V134" t="inlineStr">
        <is>
          <t>Truong Phu JSC</t>
        </is>
      </c>
    </row>
    <row r="135">
      <c r="A135" t="inlineStr">
        <is>
          <t>HVX</t>
        </is>
      </c>
      <c r="B135" t="inlineStr">
        <is>
          <t>UPCOM</t>
        </is>
      </c>
      <c r="C135" t="inlineStr">
        <is>
          <t>Khai khoáng &amp; VLXD</t>
        </is>
      </c>
      <c r="D135" t="inlineStr">
        <is>
          <t>Micro / Kém TK</t>
        </is>
      </c>
      <c r="E135" t="n">
        <v>2.2</v>
      </c>
      <c r="F135" t="n">
        <v>0.003608</v>
      </c>
      <c r="G135" t="n">
        <v>4.761904761904762</v>
      </c>
      <c r="H135" t="n">
        <v>0</v>
      </c>
      <c r="I135" t="n">
        <v>-4.347826086956522</v>
      </c>
      <c r="J135" t="n">
        <v>-8.333333333333334</v>
      </c>
      <c r="K135" t="n">
        <v>1.822217573708011</v>
      </c>
      <c r="L135" t="n">
        <v>2.562199742217709</v>
      </c>
      <c r="M135" t="n">
        <v>47.97490906035591</v>
      </c>
      <c r="N135" t="n">
        <v>0</v>
      </c>
      <c r="O135" t="n">
        <v>0</v>
      </c>
      <c r="P135" t="n">
        <v>2.51</v>
      </c>
      <c r="Q135" t="n">
        <v>2.06</v>
      </c>
      <c r="R135" t="inlineStr">
        <is>
          <t>🟢 VÙNG MUA CHUẨN</t>
        </is>
      </c>
      <c r="S135" t="b">
        <v>0</v>
      </c>
      <c r="T135" t="n">
        <v>0</v>
      </c>
      <c r="U135" t="n">
        <v>0</v>
      </c>
      <c r="V135" t="inlineStr">
        <is>
          <t>Vicem Hai Van Cement JSC</t>
        </is>
      </c>
    </row>
    <row r="136">
      <c r="A136" t="inlineStr">
        <is>
          <t>SPC</t>
        </is>
      </c>
      <c r="B136" t="inlineStr">
        <is>
          <t>HNX</t>
        </is>
      </c>
      <c r="C136" t="inlineStr">
        <is>
          <t>Hóa chất &amp; Chế biến</t>
        </is>
      </c>
      <c r="D136" t="inlineStr">
        <is>
          <t>Micro / Kém TK</t>
        </is>
      </c>
      <c r="E136" t="n">
        <v>9.1</v>
      </c>
      <c r="F136" t="n">
        <v>0.00364</v>
      </c>
      <c r="G136" t="n">
        <v>0</v>
      </c>
      <c r="H136" t="n">
        <v>1.111111111111111</v>
      </c>
      <c r="I136" t="n">
        <v>-9</v>
      </c>
      <c r="J136" t="n">
        <v>13.75</v>
      </c>
      <c r="K136" t="n">
        <v>2.933328684819122</v>
      </c>
      <c r="L136" t="n">
        <v>1.461187214611872</v>
      </c>
      <c r="M136" t="n">
        <v>42.87225925188921</v>
      </c>
      <c r="N136" t="n">
        <v>2.579774421122717</v>
      </c>
      <c r="O136" t="n">
        <v>28.099510515545</v>
      </c>
      <c r="P136" t="n">
        <v>10.4</v>
      </c>
      <c r="Q136" t="n">
        <v>8.51</v>
      </c>
      <c r="R136" t="inlineStr">
        <is>
          <t>🟢 VÙNG MUA CHUẨN</t>
        </is>
      </c>
      <c r="S136" t="b">
        <v>0</v>
      </c>
      <c r="T136" t="n">
        <v>0</v>
      </c>
      <c r="U136" t="n">
        <v>0</v>
      </c>
      <c r="V136" t="inlineStr">
        <is>
          <t>Saigon Plant Protection Joint Stock Co</t>
        </is>
      </c>
    </row>
    <row r="137">
      <c r="A137" t="inlineStr">
        <is>
          <t>IFS</t>
        </is>
      </c>
      <c r="B137" t="inlineStr">
        <is>
          <t>UPCOM</t>
        </is>
      </c>
      <c r="C137" t="inlineStr">
        <is>
          <t>Thực phẩm &amp; Tiêu dùng</t>
        </is>
      </c>
      <c r="D137" t="inlineStr">
        <is>
          <t>Micro / Kém TK</t>
        </is>
      </c>
      <c r="E137" t="n">
        <v>18.2</v>
      </c>
      <c r="F137" t="n">
        <v>0.00364</v>
      </c>
      <c r="G137" t="n">
        <v>2.247191011235955</v>
      </c>
      <c r="H137" t="n">
        <v>4</v>
      </c>
      <c r="I137" t="n">
        <v>7.058823529411764</v>
      </c>
      <c r="J137" t="n">
        <v>3.409090909090909</v>
      </c>
      <c r="K137" t="n">
        <v>5.822217573708011</v>
      </c>
      <c r="L137" t="n">
        <v>0.7636502481863308</v>
      </c>
      <c r="M137" t="n">
        <v>62.77119793755354</v>
      </c>
      <c r="N137" t="n">
        <v>0</v>
      </c>
      <c r="O137" t="n">
        <v>0</v>
      </c>
      <c r="P137" t="n">
        <v>19.56</v>
      </c>
      <c r="Q137" t="n">
        <v>17.58</v>
      </c>
      <c r="R137" t="inlineStr">
        <is>
          <t>🟢 VÙNG MUA CHUẨN</t>
        </is>
      </c>
      <c r="S137" t="b">
        <v>0</v>
      </c>
      <c r="T137" t="n">
        <v>0</v>
      </c>
      <c r="U137" t="n">
        <v>0</v>
      </c>
      <c r="V137" t="inlineStr">
        <is>
          <t>Interfood Shareholding Company</t>
        </is>
      </c>
    </row>
    <row r="138">
      <c r="A138" t="inlineStr">
        <is>
          <t>VNC</t>
        </is>
      </c>
      <c r="B138" t="inlineStr">
        <is>
          <t>HNX</t>
        </is>
      </c>
      <c r="C138" t="inlineStr">
        <is>
          <t>Dịch vụ &amp; Thương mại</t>
        </is>
      </c>
      <c r="D138" t="inlineStr">
        <is>
          <t>Micro / Kém TK</t>
        </is>
      </c>
      <c r="E138" t="n">
        <v>35</v>
      </c>
      <c r="F138" t="n">
        <v>0.003675</v>
      </c>
      <c r="G138" t="n">
        <v>1.744186046511628</v>
      </c>
      <c r="H138" t="n">
        <v>0</v>
      </c>
      <c r="I138" t="n">
        <v>-0.8498583569405099</v>
      </c>
      <c r="J138" t="n">
        <v>-2.777777777777778</v>
      </c>
      <c r="K138" t="n">
        <v>1.822217573708011</v>
      </c>
      <c r="L138" t="n">
        <v>0.4474272930648769</v>
      </c>
      <c r="M138" t="n">
        <v>46.94490398973611</v>
      </c>
      <c r="N138" t="n">
        <v>7.290921018098379</v>
      </c>
      <c r="O138" t="n">
        <v>31.8443943667069</v>
      </c>
      <c r="P138" t="n">
        <v>37.8</v>
      </c>
      <c r="Q138" t="n">
        <v>33.73</v>
      </c>
      <c r="R138" t="inlineStr">
        <is>
          <t>🟢 VÙNG MUA CHUẨN</t>
        </is>
      </c>
      <c r="S138" t="b">
        <v>0</v>
      </c>
      <c r="T138" t="n">
        <v>0</v>
      </c>
      <c r="U138" t="n">
        <v>0</v>
      </c>
      <c r="V138" t="inlineStr">
        <is>
          <t>Vinacontrol Group Corp.</t>
        </is>
      </c>
    </row>
    <row r="139">
      <c r="A139" t="inlineStr">
        <is>
          <t>BDG</t>
        </is>
      </c>
      <c r="B139" t="inlineStr">
        <is>
          <t>UPCOM</t>
        </is>
      </c>
      <c r="C139" t="inlineStr">
        <is>
          <t>Thực phẩm &amp; Tiêu dùng</t>
        </is>
      </c>
      <c r="D139" t="inlineStr">
        <is>
          <t>Micro / Kém TK</t>
        </is>
      </c>
      <c r="E139" t="n">
        <v>25.7</v>
      </c>
      <c r="F139" t="n">
        <v>0.0036751</v>
      </c>
      <c r="G139" t="n">
        <v>1.181102362204724</v>
      </c>
      <c r="H139" t="n">
        <v>1.58102766798419</v>
      </c>
      <c r="I139" t="n">
        <v>-1.153846153846154</v>
      </c>
      <c r="J139" t="n">
        <v>-15.73770491803279</v>
      </c>
      <c r="K139" t="n">
        <v>3.403245241692201</v>
      </c>
      <c r="L139" t="n">
        <v>1.683838681189285</v>
      </c>
      <c r="M139" t="n">
        <v>44.18291430190029</v>
      </c>
      <c r="N139" t="n">
        <v>0</v>
      </c>
      <c r="O139" t="n">
        <v>0</v>
      </c>
      <c r="P139" t="n">
        <v>27.83</v>
      </c>
      <c r="Q139" t="n">
        <v>24.73</v>
      </c>
      <c r="R139" t="inlineStr">
        <is>
          <t>🟢 VÙNG MUA CHUẨN</t>
        </is>
      </c>
      <c r="S139" t="b">
        <v>0</v>
      </c>
      <c r="T139" t="n">
        <v>0</v>
      </c>
      <c r="U139" t="n">
        <v>0</v>
      </c>
      <c r="V139" t="inlineStr">
        <is>
          <t>Protrade Garment Joint Stock Co</t>
        </is>
      </c>
    </row>
    <row r="140">
      <c r="A140" t="inlineStr">
        <is>
          <t>PCE</t>
        </is>
      </c>
      <c r="B140" t="inlineStr">
        <is>
          <t>HNX</t>
        </is>
      </c>
      <c r="C140" t="inlineStr">
        <is>
          <t>Dầu khí &amp; Năng lượng</t>
        </is>
      </c>
      <c r="D140" t="inlineStr">
        <is>
          <t>Micro / Kém TK</t>
        </is>
      </c>
      <c r="E140" t="n">
        <v>17.7</v>
      </c>
      <c r="F140" t="n">
        <v>0.0036993</v>
      </c>
      <c r="G140" t="n">
        <v>9.937888198757763</v>
      </c>
      <c r="H140" t="n">
        <v>0</v>
      </c>
      <c r="I140" t="n">
        <v>-0.5617977528089888</v>
      </c>
      <c r="J140" t="n">
        <v>-9.23076923076923</v>
      </c>
      <c r="K140" t="n">
        <v>1.822217573708011</v>
      </c>
      <c r="L140" t="n">
        <v>0.4590379969251043</v>
      </c>
      <c r="M140" t="n">
        <v>41.17785097916462</v>
      </c>
      <c r="N140" t="n">
        <v>6.631101732826767</v>
      </c>
      <c r="O140" t="n">
        <v>13.916251597061</v>
      </c>
      <c r="P140" t="n">
        <v>20.01</v>
      </c>
      <c r="Q140" t="n">
        <v>16.65</v>
      </c>
      <c r="R140" t="inlineStr">
        <is>
          <t>🟣 ĐÓNG TRẦN (Không đua)</t>
        </is>
      </c>
      <c r="S140" t="b">
        <v>0</v>
      </c>
      <c r="T140" t="n">
        <v>0</v>
      </c>
      <c r="U140" t="n">
        <v>0</v>
      </c>
      <c r="V140" t="inlineStr">
        <is>
          <t>Central PetroVietnam Fertilizer &amp; Chemicals JSC</t>
        </is>
      </c>
    </row>
    <row r="141">
      <c r="A141" t="inlineStr">
        <is>
          <t>DTA</t>
        </is>
      </c>
      <c r="B141" t="inlineStr">
        <is>
          <t>HOSE</t>
        </is>
      </c>
      <c r="C141" t="inlineStr">
        <is>
          <t>Bất động sản Dân dụng</t>
        </is>
      </c>
      <c r="D141" t="inlineStr">
        <is>
          <t>Micro / Kém TK</t>
        </is>
      </c>
      <c r="E141" t="n">
        <v>3.38</v>
      </c>
      <c r="F141" t="n">
        <v>0.003718</v>
      </c>
      <c r="G141" t="n">
        <v>1.80722891566265</v>
      </c>
      <c r="H141" t="n">
        <v>-2.3121387283237</v>
      </c>
      <c r="I141" t="n">
        <v>4.968944099378882</v>
      </c>
      <c r="J141" t="n">
        <v>2.114803625377644</v>
      </c>
      <c r="K141" t="n">
        <v>-0.4899211546156887</v>
      </c>
      <c r="L141" t="n">
        <v>0.3319101428722297</v>
      </c>
      <c r="M141" t="n">
        <v>48.86763618981136</v>
      </c>
      <c r="N141" t="n">
        <v>0</v>
      </c>
      <c r="O141" t="n">
        <v>0</v>
      </c>
      <c r="P141" t="n">
        <v>3.86</v>
      </c>
      <c r="Q141" t="n">
        <v>3.16</v>
      </c>
      <c r="R141" t="inlineStr">
        <is>
          <t>🟢 VÙNG MUA CHUẨN</t>
        </is>
      </c>
      <c r="S141" t="b">
        <v>0</v>
      </c>
      <c r="T141" t="n">
        <v>0</v>
      </c>
      <c r="U141" t="n">
        <v>0</v>
      </c>
      <c r="V141" t="inlineStr">
        <is>
          <t>CÔNG TY CỔ PHẦN ĐỆ TAM</t>
        </is>
      </c>
    </row>
    <row r="142">
      <c r="A142" t="inlineStr">
        <is>
          <t>AAM</t>
        </is>
      </c>
      <c r="B142" t="inlineStr">
        <is>
          <t>HOSE</t>
        </is>
      </c>
      <c r="C142" t="inlineStr">
        <is>
          <t>Thủy sản &amp; Xuất khẩu</t>
        </is>
      </c>
      <c r="D142" t="inlineStr">
        <is>
          <t>Micro / Kém TK</t>
        </is>
      </c>
      <c r="E142" t="n">
        <v>7.4</v>
      </c>
      <c r="F142" t="n">
        <v>0.0037296</v>
      </c>
      <c r="G142" t="n">
        <v>0</v>
      </c>
      <c r="H142" t="n">
        <v>0.4070556309362279</v>
      </c>
      <c r="I142" t="n">
        <v>-4.884318766066838</v>
      </c>
      <c r="J142" t="n">
        <v>12.97709923664122</v>
      </c>
      <c r="K142" t="n">
        <v>2.229273204644239</v>
      </c>
      <c r="L142" t="n">
        <v>0.5987525987525988</v>
      </c>
      <c r="M142" t="n">
        <v>42.68927590685395</v>
      </c>
      <c r="N142" t="n">
        <v>14.61780369474865</v>
      </c>
      <c r="O142" t="n">
        <v>2.62874283829959</v>
      </c>
      <c r="P142" t="n">
        <v>7.95</v>
      </c>
      <c r="Q142" t="n">
        <v>7.15</v>
      </c>
      <c r="R142" t="inlineStr">
        <is>
          <t>🟢 VÙNG MUA CHUẨN</t>
        </is>
      </c>
      <c r="S142" t="b">
        <v>0</v>
      </c>
      <c r="T142" t="n">
        <v>0</v>
      </c>
      <c r="U142" t="n">
        <v>0</v>
      </c>
      <c r="V142" t="inlineStr">
        <is>
          <t>CÔNG TY CỔ PHẦN THỦY SẢN MEKONG</t>
        </is>
      </c>
    </row>
    <row r="143">
      <c r="A143" t="inlineStr">
        <is>
          <t>PRC</t>
        </is>
      </c>
      <c r="B143" t="inlineStr">
        <is>
          <t>HNX</t>
        </is>
      </c>
      <c r="C143" t="inlineStr">
        <is>
          <t>Cảng biển &amp; Vận tải</t>
        </is>
      </c>
      <c r="D143" t="inlineStr">
        <is>
          <t>Micro / Kém TK</t>
        </is>
      </c>
      <c r="E143" t="n">
        <v>8.9</v>
      </c>
      <c r="F143" t="n">
        <v>0.00356</v>
      </c>
      <c r="G143" t="n">
        <v>1.136363636363636</v>
      </c>
      <c r="H143" t="n">
        <v>-1.111111111111111</v>
      </c>
      <c r="I143" t="n">
        <v>-11</v>
      </c>
      <c r="J143" t="n">
        <v>-9.183673469387756</v>
      </c>
      <c r="K143" t="n">
        <v>0.7111064625968997</v>
      </c>
      <c r="L143" t="n">
        <v>1.887905604719748</v>
      </c>
      <c r="M143" t="n">
        <v>38.47124389837311</v>
      </c>
      <c r="N143" t="n">
        <v>19.7694614243386</v>
      </c>
      <c r="O143" t="n">
        <v>3.71578342815698</v>
      </c>
      <c r="P143" t="n">
        <v>10.17</v>
      </c>
      <c r="Q143" t="n">
        <v>8.32</v>
      </c>
      <c r="R143" t="inlineStr">
        <is>
          <t>🟢 VÙNG MUA CHUẨN</t>
        </is>
      </c>
      <c r="S143" t="b">
        <v>0</v>
      </c>
      <c r="T143" t="n">
        <v>0</v>
      </c>
      <c r="U143" t="n">
        <v>0</v>
      </c>
      <c r="V143" t="inlineStr">
        <is>
          <t>PORTSERCO LOGISTICS JOINT STOCK COMPANY</t>
        </is>
      </c>
    </row>
    <row r="144">
      <c r="A144" t="inlineStr">
        <is>
          <t>SHP</t>
        </is>
      </c>
      <c r="B144" t="inlineStr">
        <is>
          <t>HOSE</t>
        </is>
      </c>
      <c r="C144" t="inlineStr">
        <is>
          <t>Dầu khí &amp; Năng lượng</t>
        </is>
      </c>
      <c r="D144" t="inlineStr">
        <is>
          <t>Mid-Cap (Dòng tiền)</t>
        </is>
      </c>
      <c r="E144" t="n">
        <v>31.4</v>
      </c>
      <c r="F144" t="n">
        <v>0.00314</v>
      </c>
      <c r="G144" t="n">
        <v>0</v>
      </c>
      <c r="H144" t="n">
        <v>2.280130293159609</v>
      </c>
      <c r="I144" t="n">
        <v>-0.3174603174603174</v>
      </c>
      <c r="J144" t="n">
        <v>-2.02808112324493</v>
      </c>
      <c r="K144" t="n">
        <v>4.10234786686762</v>
      </c>
      <c r="L144" t="n">
        <v>0.2164385044099345</v>
      </c>
      <c r="M144" t="n">
        <v>52.54716344886157</v>
      </c>
      <c r="N144" t="n">
        <v>11.66995147307122</v>
      </c>
      <c r="O144" t="n">
        <v>24.0647518259863</v>
      </c>
      <c r="P144" t="n">
        <v>33.64</v>
      </c>
      <c r="Q144" t="n">
        <v>30.38</v>
      </c>
      <c r="R144" t="inlineStr">
        <is>
          <t>🟢 VÙNG MUA CHUẨN</t>
        </is>
      </c>
      <c r="S144" t="b">
        <v>0</v>
      </c>
      <c r="T144" t="n">
        <v>0</v>
      </c>
      <c r="U144" t="n">
        <v>0</v>
      </c>
      <c r="V144" t="inlineStr">
        <is>
          <t>CÔNG TY CỔ PHẦN THỦY ĐIỆN MIỀN NAM</t>
        </is>
      </c>
    </row>
    <row r="145">
      <c r="A145" t="inlineStr">
        <is>
          <t>TMC</t>
        </is>
      </c>
      <c r="B145" t="inlineStr">
        <is>
          <t>HNX</t>
        </is>
      </c>
      <c r="C145" t="inlineStr">
        <is>
          <t>Bán lẻ &amp; Phân phối</t>
        </is>
      </c>
      <c r="D145" t="inlineStr">
        <is>
          <t>Micro / Kém TK</t>
        </is>
      </c>
      <c r="E145" t="n">
        <v>6.3</v>
      </c>
      <c r="F145" t="n">
        <v>0.00315</v>
      </c>
      <c r="G145" t="n">
        <v>-3.076923076923077</v>
      </c>
      <c r="H145" t="n">
        <v>-3.076923076923077</v>
      </c>
      <c r="I145" t="n">
        <v>-3.076923076923077</v>
      </c>
      <c r="J145" t="n">
        <v>-18.18181818181818</v>
      </c>
      <c r="K145" t="n">
        <v>-1.254705503215066</v>
      </c>
      <c r="L145" t="n">
        <v>0.5076013299154843</v>
      </c>
      <c r="M145" t="n">
        <v>42.43916892329581</v>
      </c>
      <c r="N145" t="n">
        <v>7.024863332956444</v>
      </c>
      <c r="O145" t="n">
        <v>5.87245959526821</v>
      </c>
      <c r="P145" t="n">
        <v>7.2</v>
      </c>
      <c r="Q145" t="n">
        <v>5.89</v>
      </c>
      <c r="R145" t="inlineStr">
        <is>
          <t>🟢 VÙNG MUA CHUẨN</t>
        </is>
      </c>
      <c r="S145" t="b">
        <v>0</v>
      </c>
      <c r="T145" t="n">
        <v>0</v>
      </c>
      <c r="U145" t="n">
        <v>0</v>
      </c>
      <c r="V145" t="inlineStr">
        <is>
          <t>Thu Duc Trading &amp; Import-Export JSC</t>
        </is>
      </c>
    </row>
    <row r="146">
      <c r="A146" t="inlineStr">
        <is>
          <t>PBP</t>
        </is>
      </c>
      <c r="B146" t="inlineStr">
        <is>
          <t>HNX</t>
        </is>
      </c>
      <c r="C146" t="inlineStr">
        <is>
          <t>Dầu khí &amp; Năng lượng</t>
        </is>
      </c>
      <c r="D146" t="inlineStr">
        <is>
          <t>Micro / Kém TK</t>
        </is>
      </c>
      <c r="E146" t="n">
        <v>10.5</v>
      </c>
      <c r="F146" t="n">
        <v>0.00315</v>
      </c>
      <c r="G146" t="n">
        <v>0</v>
      </c>
      <c r="H146" t="n">
        <v>6.060606060606061</v>
      </c>
      <c r="I146" t="n">
        <v>3.472726722252367</v>
      </c>
      <c r="J146" t="n">
        <v>2.540539995024873</v>
      </c>
      <c r="K146" t="n">
        <v>7.882823634314072</v>
      </c>
      <c r="L146" t="n">
        <v>1.042481105029971</v>
      </c>
      <c r="M146" t="n">
        <v>54.1079693571022</v>
      </c>
      <c r="N146" t="n">
        <v>6.85664134280464</v>
      </c>
      <c r="O146" t="n">
        <v>11.0611542302961</v>
      </c>
      <c r="P146" t="n">
        <v>12</v>
      </c>
      <c r="Q146" t="n">
        <v>9.82</v>
      </c>
      <c r="R146" t="inlineStr">
        <is>
          <t>🟢 VÙNG MUA CHUẨN</t>
        </is>
      </c>
      <c r="S146" t="b">
        <v>0</v>
      </c>
      <c r="T146" t="n">
        <v>0</v>
      </c>
      <c r="U146" t="n">
        <v>0</v>
      </c>
      <c r="V146" t="inlineStr">
        <is>
          <t>PetroVietnam Packaging Joint Stock Company</t>
        </is>
      </c>
    </row>
    <row r="147">
      <c r="A147" t="inlineStr">
        <is>
          <t>HMS</t>
        </is>
      </c>
      <c r="B147" t="inlineStr">
        <is>
          <t>UPCOM</t>
        </is>
      </c>
      <c r="C147" t="inlineStr">
        <is>
          <t>Đầu tư công &amp; Xây dựng</t>
        </is>
      </c>
      <c r="D147" t="inlineStr">
        <is>
          <t>Micro / Kém TK</t>
        </is>
      </c>
      <c r="E147" t="n">
        <v>31.8</v>
      </c>
      <c r="F147" t="n">
        <v>0.00318</v>
      </c>
      <c r="G147" t="n">
        <v>9.655172413793103</v>
      </c>
      <c r="H147" t="n">
        <v>13.57142857142857</v>
      </c>
      <c r="I147" t="n">
        <v>9.655172413793103</v>
      </c>
      <c r="J147" t="n">
        <v>-3.343465045592705</v>
      </c>
      <c r="K147" t="n">
        <v>15.39364614513658</v>
      </c>
      <c r="L147" t="n">
        <v>0.2155869354317128</v>
      </c>
      <c r="M147" t="n">
        <v>63.56879141493294</v>
      </c>
      <c r="N147" t="n">
        <v>0</v>
      </c>
      <c r="O147" t="n">
        <v>0</v>
      </c>
      <c r="P147" t="n">
        <v>35.43</v>
      </c>
      <c r="Q147" t="n">
        <v>30.15</v>
      </c>
      <c r="R147" t="inlineStr">
        <is>
          <t>⚠️ KÉO CAO (&gt;5%)</t>
        </is>
      </c>
      <c r="S147" t="b">
        <v>0</v>
      </c>
      <c r="T147" t="n">
        <v>0</v>
      </c>
      <c r="U147" t="n">
        <v>0</v>
      </c>
      <c r="V147" t="inlineStr">
        <is>
          <t>HOCHIMINH Museum Construction Joint Stock Co</t>
        </is>
      </c>
    </row>
    <row r="148">
      <c r="A148" t="inlineStr">
        <is>
          <t>HU4</t>
        </is>
      </c>
      <c r="B148" t="inlineStr">
        <is>
          <t>UPCOM</t>
        </is>
      </c>
      <c r="C148" t="inlineStr">
        <is>
          <t>Đầu tư công &amp; Xây dựng</t>
        </is>
      </c>
      <c r="D148" t="inlineStr">
        <is>
          <t>Micro / Kém TK</t>
        </is>
      </c>
      <c r="E148" t="n">
        <v>8</v>
      </c>
      <c r="F148" t="n">
        <v>0.0032</v>
      </c>
      <c r="G148" t="n">
        <v>-1.234567901234568</v>
      </c>
      <c r="H148" t="n">
        <v>-1.234567901234568</v>
      </c>
      <c r="I148" t="n">
        <v>-2.439024390243902</v>
      </c>
      <c r="J148" t="n">
        <v>-19.19191919191919</v>
      </c>
      <c r="K148" t="n">
        <v>0.587649672473443</v>
      </c>
      <c r="L148" t="n">
        <v>0.5555555555555556</v>
      </c>
      <c r="M148" t="n">
        <v>41.99595143767424</v>
      </c>
      <c r="N148" t="n">
        <v>0</v>
      </c>
      <c r="O148" t="n">
        <v>0</v>
      </c>
      <c r="P148" t="n">
        <v>9.140000000000001</v>
      </c>
      <c r="Q148" t="n">
        <v>7.48</v>
      </c>
      <c r="R148" t="inlineStr">
        <is>
          <t>🟢 VÙNG MUA CHUẨN</t>
        </is>
      </c>
      <c r="S148" t="b">
        <v>0</v>
      </c>
      <c r="T148" t="n">
        <v>0</v>
      </c>
      <c r="U148" t="n">
        <v>0</v>
      </c>
      <c r="V148" t="inlineStr">
        <is>
          <t>HUD4 Investment and Construction Joint Stock Company</t>
        </is>
      </c>
    </row>
    <row r="149">
      <c r="A149" t="inlineStr">
        <is>
          <t>GDW</t>
        </is>
      </c>
      <c r="B149" t="inlineStr">
        <is>
          <t>HNX</t>
        </is>
      </c>
      <c r="C149" t="inlineStr">
        <is>
          <t>Điện &amp; Năng lượng</t>
        </is>
      </c>
      <c r="D149" t="inlineStr">
        <is>
          <t>Micro / Kém TK</t>
        </is>
      </c>
      <c r="E149" t="n">
        <v>32</v>
      </c>
      <c r="F149" t="n">
        <v>0.0032</v>
      </c>
      <c r="G149" t="n">
        <v>3.225806451612903</v>
      </c>
      <c r="H149" t="n">
        <v>3.225806451612903</v>
      </c>
      <c r="I149" t="n">
        <v>7.023411371237458</v>
      </c>
      <c r="J149" t="n">
        <v>4.57516339869281</v>
      </c>
      <c r="K149" t="n">
        <v>5.048024025320914</v>
      </c>
      <c r="L149" t="n">
        <v>0.4705882352941176</v>
      </c>
      <c r="M149" t="n">
        <v>48.97068726706051</v>
      </c>
      <c r="N149" t="n">
        <v>9.244132424161355</v>
      </c>
      <c r="O149" t="n">
        <v>19.811626606851</v>
      </c>
      <c r="P149" t="n">
        <v>36.58</v>
      </c>
      <c r="Q149" t="n">
        <v>29.92</v>
      </c>
      <c r="R149" t="inlineStr">
        <is>
          <t>🟢 VÙNG MUA CHUẨN</t>
        </is>
      </c>
      <c r="S149" t="b">
        <v>0</v>
      </c>
      <c r="T149" t="n">
        <v>0</v>
      </c>
      <c r="U149" t="n">
        <v>0</v>
      </c>
      <c r="V149" t="inlineStr">
        <is>
          <t>Gia Dinh Water Supply JSC</t>
        </is>
      </c>
    </row>
    <row r="150">
      <c r="A150" t="inlineStr">
        <is>
          <t>NXT</t>
        </is>
      </c>
      <c r="B150" t="inlineStr">
        <is>
          <t>UPCOM</t>
        </is>
      </c>
      <c r="C150" t="inlineStr">
        <is>
          <t>Khai khoáng &amp; VLXD</t>
        </is>
      </c>
      <c r="D150" t="inlineStr">
        <is>
          <t>Micro / Kém TK</t>
        </is>
      </c>
      <c r="E150" t="n">
        <v>3.2</v>
      </c>
      <c r="F150" t="n">
        <v>0.0032</v>
      </c>
      <c r="G150" t="n">
        <v>-8.571428571428571</v>
      </c>
      <c r="H150" t="n">
        <v>10.3448275862069</v>
      </c>
      <c r="I150" t="n">
        <v>-8.571428571428571</v>
      </c>
      <c r="J150" t="n">
        <v>-13.51351351351351</v>
      </c>
      <c r="K150" t="n">
        <v>12.16704515991491</v>
      </c>
      <c r="L150" t="n">
        <v>1.800261037850488</v>
      </c>
      <c r="M150" t="n">
        <v>49.42329064222039</v>
      </c>
      <c r="N150" t="n">
        <v>0</v>
      </c>
      <c r="O150" t="n">
        <v>0</v>
      </c>
      <c r="P150" t="n">
        <v>3.66</v>
      </c>
      <c r="Q150" t="n">
        <v>2.99</v>
      </c>
      <c r="R150" t="inlineStr">
        <is>
          <t>🟢 VÙNG MUA CHUẨN</t>
        </is>
      </c>
      <c r="S150" t="b">
        <v>0</v>
      </c>
      <c r="T150" t="n">
        <v>0</v>
      </c>
      <c r="U150" t="n">
        <v>0</v>
      </c>
      <c r="V150" t="inlineStr">
        <is>
          <t>KonTum Construction Materials Supply and Production JSC</t>
        </is>
      </c>
    </row>
    <row r="151">
      <c r="A151" t="inlineStr">
        <is>
          <t>MEC</t>
        </is>
      </c>
      <c r="B151" t="inlineStr">
        <is>
          <t>UPCOM</t>
        </is>
      </c>
      <c r="C151" t="inlineStr">
        <is>
          <t>Đầu tư công &amp; Xây dựng</t>
        </is>
      </c>
      <c r="D151" t="inlineStr">
        <is>
          <t>Micro / Kém TK</t>
        </is>
      </c>
      <c r="E151" t="n">
        <v>1.6</v>
      </c>
      <c r="F151" t="n">
        <v>0.0032</v>
      </c>
      <c r="G151" t="n">
        <v>23.07692307692308</v>
      </c>
      <c r="H151" t="n">
        <v>14.28571428571429</v>
      </c>
      <c r="I151" t="n">
        <v>33.33333333333334</v>
      </c>
      <c r="J151" t="n">
        <v>-5.882352941176471</v>
      </c>
      <c r="K151" t="n">
        <v>16.1079318594223</v>
      </c>
      <c r="L151" t="n">
        <v>0.6475216110337683</v>
      </c>
      <c r="M151" t="n">
        <v>43.55451929586652</v>
      </c>
      <c r="N151" t="n">
        <v>0</v>
      </c>
      <c r="O151" t="n">
        <v>0</v>
      </c>
      <c r="P151" t="n">
        <v>1.83</v>
      </c>
      <c r="Q151" t="n">
        <v>1.5</v>
      </c>
      <c r="R151" t="inlineStr">
        <is>
          <t>🟣 ĐÓNG TRẦN (Không đua)</t>
        </is>
      </c>
      <c r="S151" t="b">
        <v>0</v>
      </c>
      <c r="T151" t="n">
        <v>0</v>
      </c>
      <c r="U151" t="n">
        <v>0</v>
      </c>
      <c r="V151" t="inlineStr">
        <is>
          <t>Song Da Mechanical Assembling JSC</t>
        </is>
      </c>
    </row>
    <row r="152">
      <c r="A152" t="inlineStr">
        <is>
          <t>UPC</t>
        </is>
      </c>
      <c r="B152" t="inlineStr">
        <is>
          <t>UPCOM</t>
        </is>
      </c>
      <c r="C152" t="inlineStr">
        <is>
          <t>Hóa chất &amp; Chế biến</t>
        </is>
      </c>
      <c r="D152" t="inlineStr">
        <is>
          <t>Micro / Kém TK</t>
        </is>
      </c>
      <c r="E152" t="n">
        <v>27.2</v>
      </c>
      <c r="F152" t="n">
        <v>0.0032368</v>
      </c>
      <c r="G152" t="n">
        <v>-14.73354231974922</v>
      </c>
      <c r="H152" t="n">
        <v>-14.73354231974922</v>
      </c>
      <c r="I152" t="n">
        <v>-17.57575757575757</v>
      </c>
      <c r="J152" t="n">
        <v>-12.82051282051282</v>
      </c>
      <c r="K152" t="n">
        <v>-12.9113247460412</v>
      </c>
      <c r="L152" t="n">
        <v>3.169107856191745</v>
      </c>
      <c r="M152" t="n">
        <v>47.5845046800042</v>
      </c>
      <c r="N152" t="n">
        <v>0</v>
      </c>
      <c r="O152" t="n">
        <v>0</v>
      </c>
      <c r="P152" t="n">
        <v>31.09</v>
      </c>
      <c r="Q152" t="n">
        <v>25.43</v>
      </c>
      <c r="R152" t="inlineStr">
        <is>
          <t>🟢 VÙNG MUA CHUẨN</t>
        </is>
      </c>
      <c r="S152" t="b">
        <v>0</v>
      </c>
      <c r="T152" t="n">
        <v>0</v>
      </c>
      <c r="U152" t="n">
        <v>0</v>
      </c>
      <c r="V152" t="inlineStr">
        <is>
          <t>Vung Tau Urban and Parks Development JSC</t>
        </is>
      </c>
    </row>
    <row r="153">
      <c r="A153" t="inlineStr">
        <is>
          <t>QHW</t>
        </is>
      </c>
      <c r="B153" t="inlineStr">
        <is>
          <t>UPCOM</t>
        </is>
      </c>
      <c r="C153" t="inlineStr">
        <is>
          <t>Thực phẩm &amp; Tiêu dùng</t>
        </is>
      </c>
      <c r="D153" t="inlineStr">
        <is>
          <t>Micro / Kém TK</t>
        </is>
      </c>
      <c r="E153" t="n">
        <v>33.8</v>
      </c>
      <c r="F153" t="n">
        <v>0.00338</v>
      </c>
      <c r="G153" t="n">
        <v>-0.5882352941176471</v>
      </c>
      <c r="H153" t="n">
        <v>-0.5882352941176471</v>
      </c>
      <c r="I153" t="n">
        <v>-3.428571428571428</v>
      </c>
      <c r="J153" t="n">
        <v>-15.28822055137845</v>
      </c>
      <c r="K153" t="n">
        <v>1.233982279590364</v>
      </c>
      <c r="L153" t="n">
        <v>0.2209944751381215</v>
      </c>
      <c r="M153" t="n">
        <v>43.70738997660656</v>
      </c>
      <c r="N153" t="n">
        <v>0</v>
      </c>
      <c r="O153" t="n">
        <v>0</v>
      </c>
      <c r="P153" t="n">
        <v>36.74</v>
      </c>
      <c r="Q153" t="n">
        <v>32.46</v>
      </c>
      <c r="R153" t="inlineStr">
        <is>
          <t>🟢 VÙNG MUA CHUẨN</t>
        </is>
      </c>
      <c r="S153" t="b">
        <v>0</v>
      </c>
      <c r="T153" t="n">
        <v>0</v>
      </c>
      <c r="U153" t="n">
        <v>0</v>
      </c>
      <c r="V153" t="inlineStr">
        <is>
          <t>Quang Ninh Mineral Water Corporation</t>
        </is>
      </c>
    </row>
    <row r="154">
      <c r="A154" t="inlineStr">
        <is>
          <t>FSO</t>
        </is>
      </c>
      <c r="B154" t="inlineStr">
        <is>
          <t>UPCOM</t>
        </is>
      </c>
      <c r="C154" t="inlineStr">
        <is>
          <t>Sản xuất Công nghiệp</t>
        </is>
      </c>
      <c r="D154" t="inlineStr">
        <is>
          <t>Micro / Kém TK</t>
        </is>
      </c>
      <c r="E154" t="n">
        <v>8.199999999999999</v>
      </c>
      <c r="F154" t="n">
        <v>0.00328</v>
      </c>
      <c r="G154" t="n">
        <v>0</v>
      </c>
      <c r="H154" t="n">
        <v>0</v>
      </c>
      <c r="I154" t="n">
        <v>-13.68421052631579</v>
      </c>
      <c r="J154" t="n">
        <v>26.15384615384615</v>
      </c>
      <c r="K154" t="n">
        <v>1.822217573708011</v>
      </c>
      <c r="L154" t="n">
        <v>3.809523809523809</v>
      </c>
      <c r="M154" t="n">
        <v>47.07037075012843</v>
      </c>
      <c r="N154" t="n">
        <v>0</v>
      </c>
      <c r="O154" t="n">
        <v>0</v>
      </c>
      <c r="P154" t="n">
        <v>9.369999999999999</v>
      </c>
      <c r="Q154" t="n">
        <v>7.67</v>
      </c>
      <c r="R154" t="inlineStr">
        <is>
          <t>🟢 VÙNG MUA CHUẨN</t>
        </is>
      </c>
      <c r="S154" t="b">
        <v>0</v>
      </c>
      <c r="T154" t="n">
        <v>0</v>
      </c>
      <c r="U154" t="n">
        <v>0</v>
      </c>
      <c r="V154" t="inlineStr">
        <is>
          <t>Viet Nam Fishery Mechanical Shipbuilding Joint Stock Co</t>
        </is>
      </c>
    </row>
    <row r="155">
      <c r="A155" t="inlineStr">
        <is>
          <t>ND2</t>
        </is>
      </c>
      <c r="B155" t="inlineStr">
        <is>
          <t>UPCOM</t>
        </is>
      </c>
      <c r="C155" t="inlineStr">
        <is>
          <t>Điện &amp; Năng lượng</t>
        </is>
      </c>
      <c r="D155" t="inlineStr">
        <is>
          <t>Micro / Kém TK</t>
        </is>
      </c>
      <c r="E155" t="n">
        <v>32.8</v>
      </c>
      <c r="F155" t="n">
        <v>0.00328</v>
      </c>
      <c r="G155" t="n">
        <v>6.148867313915858</v>
      </c>
      <c r="H155" t="n">
        <v>-2.958579881656805</v>
      </c>
      <c r="I155" t="n">
        <v>-4.927536231884058</v>
      </c>
      <c r="J155" t="n">
        <v>-8.888888888888889</v>
      </c>
      <c r="K155" t="n">
        <v>-1.136362307948794</v>
      </c>
      <c r="L155" t="n">
        <v>0.03962750148603131</v>
      </c>
      <c r="M155" t="n">
        <v>50.80400299607145</v>
      </c>
      <c r="N155" t="n">
        <v>0</v>
      </c>
      <c r="O155" t="n">
        <v>0</v>
      </c>
      <c r="P155" t="n">
        <v>37.49</v>
      </c>
      <c r="Q155" t="n">
        <v>30.67</v>
      </c>
      <c r="R155" t="inlineStr">
        <is>
          <t>⚠️ KÉO CAO (&gt;5%)</t>
        </is>
      </c>
      <c r="S155" t="b">
        <v>0</v>
      </c>
      <c r="T155" t="n">
        <v>0</v>
      </c>
      <c r="U155" t="n">
        <v>0</v>
      </c>
      <c r="V155" t="inlineStr">
        <is>
          <t>Northern Electricity Development and Investment Joint Stock Co No. 2</t>
        </is>
      </c>
    </row>
    <row r="156">
      <c r="A156" t="inlineStr">
        <is>
          <t>CHS</t>
        </is>
      </c>
      <c r="B156" t="inlineStr">
        <is>
          <t>UPCOM</t>
        </is>
      </c>
      <c r="C156" t="inlineStr">
        <is>
          <t>Sản xuất Công nghiệp</t>
        </is>
      </c>
      <c r="D156" t="inlineStr">
        <is>
          <t>Micro / Kém TK</t>
        </is>
      </c>
      <c r="E156" t="n">
        <v>11</v>
      </c>
      <c r="F156" t="n">
        <v>0.0033</v>
      </c>
      <c r="G156" t="n">
        <v>0</v>
      </c>
      <c r="H156" t="n">
        <v>0</v>
      </c>
      <c r="I156" t="n">
        <v>10</v>
      </c>
      <c r="J156" t="n">
        <v>12.24489795918367</v>
      </c>
      <c r="K156" t="n">
        <v>1.822217573708011</v>
      </c>
      <c r="L156" t="n">
        <v>1.621621621621622</v>
      </c>
      <c r="M156" t="n">
        <v>51.81154355275959</v>
      </c>
      <c r="N156" t="n">
        <v>0</v>
      </c>
      <c r="O156" t="n">
        <v>0</v>
      </c>
      <c r="P156" t="n">
        <v>12.57</v>
      </c>
      <c r="Q156" t="n">
        <v>10.29</v>
      </c>
      <c r="R156" t="inlineStr">
        <is>
          <t>🟢 VÙNG MUA CHUẨN</t>
        </is>
      </c>
      <c r="S156" t="b">
        <v>1</v>
      </c>
      <c r="T156" t="n">
        <v>0</v>
      </c>
      <c r="U156" t="n">
        <v>0</v>
      </c>
      <c r="V156" t="inlineStr">
        <is>
          <t>Ho Chi Minh City Public Lighting Joint Stock Co</t>
        </is>
      </c>
    </row>
    <row r="157">
      <c r="A157" t="inlineStr">
        <is>
          <t>XHC</t>
        </is>
      </c>
      <c r="B157" t="inlineStr">
        <is>
          <t>UPCOM</t>
        </is>
      </c>
      <c r="C157" t="inlineStr">
        <is>
          <t>Sản xuất Công nghiệp</t>
        </is>
      </c>
      <c r="D157" t="inlineStr">
        <is>
          <t>Micro / Kém TK</t>
        </is>
      </c>
      <c r="E157" t="n">
        <v>16.5</v>
      </c>
      <c r="F157" t="n">
        <v>0.0033</v>
      </c>
      <c r="G157" t="n">
        <v>-13.1578947368421</v>
      </c>
      <c r="H157" t="n">
        <v>-13.1578947368421</v>
      </c>
      <c r="I157" t="n">
        <v>-8.333333333333334</v>
      </c>
      <c r="J157" t="n">
        <v>-10.81081081081081</v>
      </c>
      <c r="K157" t="n">
        <v>-11.33567716313409</v>
      </c>
      <c r="L157" t="n">
        <v>1.270244522070499</v>
      </c>
      <c r="M157" t="n">
        <v>47.05141842842824</v>
      </c>
      <c r="N157" t="n">
        <v>0</v>
      </c>
      <c r="O157" t="n">
        <v>0</v>
      </c>
      <c r="P157" t="n">
        <v>18.86</v>
      </c>
      <c r="Q157" t="n">
        <v>15.43</v>
      </c>
      <c r="R157" t="inlineStr">
        <is>
          <t>🟢 VÙNG MUA CHUẨN</t>
        </is>
      </c>
      <c r="S157" t="b">
        <v>0</v>
      </c>
      <c r="T157" t="n">
        <v>0</v>
      </c>
      <c r="U157" t="n">
        <v>0</v>
      </c>
      <c r="V157" t="inlineStr">
        <is>
          <t>XUANHOA VIETNAM Joint Stock Co</t>
        </is>
      </c>
    </row>
    <row r="158">
      <c r="A158" t="inlineStr">
        <is>
          <t>DNW</t>
        </is>
      </c>
      <c r="B158" t="inlineStr">
        <is>
          <t>UPCOM</t>
        </is>
      </c>
      <c r="C158" t="inlineStr">
        <is>
          <t>Điện &amp; Năng lượng</t>
        </is>
      </c>
      <c r="D158" t="inlineStr">
        <is>
          <t>Mid-Cap (Dòng tiền)</t>
        </is>
      </c>
      <c r="E158" t="n">
        <v>30.2</v>
      </c>
      <c r="F158" t="n">
        <v>0.003322</v>
      </c>
      <c r="G158" t="n">
        <v>0</v>
      </c>
      <c r="H158" t="n">
        <v>0</v>
      </c>
      <c r="I158" t="n">
        <v>-1.948051948051948</v>
      </c>
      <c r="J158" t="n">
        <v>-8.484848484848484</v>
      </c>
      <c r="K158" t="n">
        <v>1.822217573708011</v>
      </c>
      <c r="L158" t="n">
        <v>0.6353790613718412</v>
      </c>
      <c r="M158" t="n">
        <v>44.97006612697631</v>
      </c>
      <c r="N158" t="n">
        <v>0</v>
      </c>
      <c r="O158" t="n">
        <v>0</v>
      </c>
      <c r="P158" t="n">
        <v>32.73</v>
      </c>
      <c r="Q158" t="n">
        <v>29.05</v>
      </c>
      <c r="R158" t="inlineStr">
        <is>
          <t>🟢 VÙNG MUA CHUẨN</t>
        </is>
      </c>
      <c r="S158" t="b">
        <v>0</v>
      </c>
      <c r="T158" t="n">
        <v>0</v>
      </c>
      <c r="U158" t="n">
        <v>0</v>
      </c>
      <c r="V158" t="inlineStr">
        <is>
          <t>Dong Nai Water Joint Stock Co</t>
        </is>
      </c>
    </row>
    <row r="159">
      <c r="A159" t="inlineStr">
        <is>
          <t>TN1</t>
        </is>
      </c>
      <c r="B159" t="inlineStr">
        <is>
          <t>HOSE</t>
        </is>
      </c>
      <c r="C159" t="inlineStr">
        <is>
          <t>Bất động sản Dân dụng</t>
        </is>
      </c>
      <c r="D159" t="inlineStr">
        <is>
          <t>Micro / Kém TK</t>
        </is>
      </c>
      <c r="E159" t="n">
        <v>11.1</v>
      </c>
      <c r="F159" t="n">
        <v>0.00333</v>
      </c>
      <c r="G159" t="n">
        <v>-5.128205128205128</v>
      </c>
      <c r="H159" t="n">
        <v>-1.769911504424779</v>
      </c>
      <c r="I159" t="n">
        <v>-12.94117647058824</v>
      </c>
      <c r="J159" t="n">
        <v>-12.78571437292857</v>
      </c>
      <c r="K159" t="n">
        <v>0.052306069283232</v>
      </c>
      <c r="L159" t="n">
        <v>0.4381960927515063</v>
      </c>
      <c r="M159" t="n">
        <v>40.21795262351384</v>
      </c>
      <c r="N159" t="n">
        <v>2.444907425232308</v>
      </c>
      <c r="O159" t="n">
        <v>26.6347224140439</v>
      </c>
      <c r="P159" t="n">
        <v>12.33</v>
      </c>
      <c r="Q159" t="n">
        <v>10.54</v>
      </c>
      <c r="R159" t="inlineStr">
        <is>
          <t>🟢 VÙNG MUA CHUẨN</t>
        </is>
      </c>
      <c r="S159" t="b">
        <v>0</v>
      </c>
      <c r="T159" t="n">
        <v>0</v>
      </c>
      <c r="U159" t="n">
        <v>0</v>
      </c>
      <c r="V159" t="inlineStr">
        <is>
          <t>Rox Key Holdings Joint Stock Company</t>
        </is>
      </c>
    </row>
    <row r="160">
      <c r="A160" t="inlineStr">
        <is>
          <t>NO1</t>
        </is>
      </c>
      <c r="B160" t="inlineStr">
        <is>
          <t>HOSE</t>
        </is>
      </c>
      <c r="C160" t="inlineStr">
        <is>
          <t>Bán lẻ &amp; Phân phối</t>
        </is>
      </c>
      <c r="D160" t="inlineStr">
        <is>
          <t>Micro / Kém TK</t>
        </is>
      </c>
      <c r="E160" t="n">
        <v>3.02</v>
      </c>
      <c r="F160" t="n">
        <v>0.00336428</v>
      </c>
      <c r="G160" t="n">
        <v>-4.126984126984127</v>
      </c>
      <c r="H160" t="n">
        <v>-8.206686930091186</v>
      </c>
      <c r="I160" t="n">
        <v>-26.34146341463414</v>
      </c>
      <c r="J160" t="n">
        <v>-39.47895791583166</v>
      </c>
      <c r="K160" t="n">
        <v>-6.384469356383175</v>
      </c>
      <c r="L160" t="n">
        <v>0.1959646067514557</v>
      </c>
      <c r="M160" t="n">
        <v>7.30910978822881</v>
      </c>
      <c r="N160" t="n">
        <v>10.80874463231299</v>
      </c>
      <c r="O160" t="n">
        <v>2.38527067099134</v>
      </c>
      <c r="P160" t="n">
        <v>3.45</v>
      </c>
      <c r="Q160" t="n">
        <v>2.82</v>
      </c>
      <c r="R160" t="inlineStr">
        <is>
          <t>🟢 VÙNG MUA CHUẨN</t>
        </is>
      </c>
      <c r="S160" t="b">
        <v>0</v>
      </c>
      <c r="T160" t="n">
        <v>0</v>
      </c>
      <c r="U160" t="n">
        <v>0</v>
      </c>
      <c r="V160" t="inlineStr">
        <is>
          <t>911 Group JSC</t>
        </is>
      </c>
    </row>
    <row r="161">
      <c r="A161" t="inlineStr">
        <is>
          <t>BHP</t>
        </is>
      </c>
      <c r="B161" t="inlineStr">
        <is>
          <t>UPCOM</t>
        </is>
      </c>
      <c r="C161" t="inlineStr">
        <is>
          <t>Thực phẩm &amp; Tiêu dùng</t>
        </is>
      </c>
      <c r="D161" t="inlineStr">
        <is>
          <t>Micro / Kém TK</t>
        </is>
      </c>
      <c r="E161" t="n">
        <v>7.9</v>
      </c>
      <c r="F161" t="n">
        <v>0.0033654</v>
      </c>
      <c r="G161" t="n">
        <v>-10.22727272727273</v>
      </c>
      <c r="H161" t="n">
        <v>-13.18681318681319</v>
      </c>
      <c r="I161" t="n">
        <v>-24.03846153846154</v>
      </c>
      <c r="J161" t="n">
        <v>23.4375</v>
      </c>
      <c r="K161" t="n">
        <v>-11.36459561310518</v>
      </c>
      <c r="L161" t="n">
        <v>2.822126531964227</v>
      </c>
      <c r="M161" t="n">
        <v>46.78622134628016</v>
      </c>
      <c r="N161" t="n">
        <v>0</v>
      </c>
      <c r="O161" t="n">
        <v>0</v>
      </c>
      <c r="P161" t="n">
        <v>9.029999999999999</v>
      </c>
      <c r="Q161" t="n">
        <v>7.39</v>
      </c>
      <c r="R161" t="inlineStr">
        <is>
          <t>🟢 VÙNG MUA CHUẨN</t>
        </is>
      </c>
      <c r="S161" t="b">
        <v>0</v>
      </c>
      <c r="T161" t="n">
        <v>0</v>
      </c>
      <c r="U161" t="n">
        <v>0</v>
      </c>
      <c r="V161" t="inlineStr">
        <is>
          <t>Hanoi - Haiphong Beer Joint Stock Co</t>
        </is>
      </c>
    </row>
    <row r="162">
      <c r="A162" t="inlineStr">
        <is>
          <t>HDW</t>
        </is>
      </c>
      <c r="B162" t="inlineStr">
        <is>
          <t>UPCOM</t>
        </is>
      </c>
      <c r="C162" t="inlineStr">
        <is>
          <t>Điện &amp; Năng lượng</t>
        </is>
      </c>
      <c r="D162" t="inlineStr">
        <is>
          <t>Micro / Kém TK</t>
        </is>
      </c>
      <c r="E162" t="n">
        <v>16.9</v>
      </c>
      <c r="F162" t="n">
        <v>0.00338</v>
      </c>
      <c r="G162" t="n">
        <v>0</v>
      </c>
      <c r="H162" t="n">
        <v>5.625</v>
      </c>
      <c r="I162" t="n">
        <v>19.01408450704225</v>
      </c>
      <c r="J162" t="n">
        <v>-1.744186046511628</v>
      </c>
      <c r="K162" t="n">
        <v>7.447217573708011</v>
      </c>
      <c r="L162" t="n">
        <v>2.352941176470588</v>
      </c>
      <c r="M162" t="n">
        <v>54.67688144019522</v>
      </c>
      <c r="N162" t="n">
        <v>0</v>
      </c>
      <c r="O162" t="n">
        <v>0</v>
      </c>
      <c r="P162" t="n">
        <v>19.21</v>
      </c>
      <c r="Q162" t="n">
        <v>15.85</v>
      </c>
      <c r="R162" t="inlineStr">
        <is>
          <t>🟢 VÙNG MUA CHUẨN</t>
        </is>
      </c>
      <c r="S162" t="b">
        <v>0</v>
      </c>
      <c r="T162" t="n">
        <v>0</v>
      </c>
      <c r="U162" t="n">
        <v>0</v>
      </c>
      <c r="V162" t="inlineStr">
        <is>
          <t>Hai Duong Water Joint Stock Co</t>
        </is>
      </c>
    </row>
    <row r="163">
      <c r="A163" t="inlineStr">
        <is>
          <t>VAV</t>
        </is>
      </c>
      <c r="B163" t="inlineStr">
        <is>
          <t>UPCOM</t>
        </is>
      </c>
      <c r="C163" t="inlineStr">
        <is>
          <t>Đầu tư công &amp; Xây dựng</t>
        </is>
      </c>
      <c r="D163" t="inlineStr">
        <is>
          <t>Micro / Kém TK</t>
        </is>
      </c>
      <c r="E163" t="n">
        <v>32</v>
      </c>
      <c r="F163" t="n">
        <v>0.003264</v>
      </c>
      <c r="G163" t="n">
        <v>0</v>
      </c>
      <c r="H163" t="n">
        <v>0</v>
      </c>
      <c r="I163" t="n">
        <v>2.236421725239617</v>
      </c>
      <c r="J163" t="n">
        <v>-5.882352941176471</v>
      </c>
      <c r="K163" t="n">
        <v>1.822217573708011</v>
      </c>
      <c r="L163" t="n">
        <v>0.2698948204008732</v>
      </c>
      <c r="M163" t="n">
        <v>48.61578860547978</v>
      </c>
      <c r="N163" t="n">
        <v>0</v>
      </c>
      <c r="O163" t="n">
        <v>0</v>
      </c>
      <c r="P163" t="n">
        <v>34.76</v>
      </c>
      <c r="Q163" t="n">
        <v>30.75</v>
      </c>
      <c r="R163" t="inlineStr">
        <is>
          <t>🟢 VÙNG MUA CHUẨN</t>
        </is>
      </c>
      <c r="S163" t="b">
        <v>0</v>
      </c>
      <c r="T163" t="n">
        <v>0</v>
      </c>
      <c r="U163" t="n">
        <v>0</v>
      </c>
      <c r="V163" t="inlineStr">
        <is>
          <t>VIWACO JSC</t>
        </is>
      </c>
    </row>
    <row r="164">
      <c r="A164" t="inlineStr">
        <is>
          <t>HEP</t>
        </is>
      </c>
      <c r="B164" t="inlineStr">
        <is>
          <t>UPCOM</t>
        </is>
      </c>
      <c r="C164" t="inlineStr">
        <is>
          <t>Cảng biển &amp; Vận tải</t>
        </is>
      </c>
      <c r="D164" t="inlineStr">
        <is>
          <t>Micro / Kém TK</t>
        </is>
      </c>
      <c r="E164" t="n">
        <v>11</v>
      </c>
      <c r="F164" t="n">
        <v>0.0044</v>
      </c>
      <c r="G164" t="n">
        <v>-8.333333333333332</v>
      </c>
      <c r="H164" t="n">
        <v>2.803738317757009</v>
      </c>
      <c r="I164" t="n">
        <v>0.9174311926605505</v>
      </c>
      <c r="J164" t="n">
        <v>-5.982905982905983</v>
      </c>
      <c r="K164" t="n">
        <v>4.62595589146502</v>
      </c>
      <c r="L164" t="n">
        <v>0.6865184930919077</v>
      </c>
      <c r="M164" t="n">
        <v>49.67411503130796</v>
      </c>
      <c r="N164" t="n">
        <v>0</v>
      </c>
      <c r="O164" t="n">
        <v>0</v>
      </c>
      <c r="P164" t="n">
        <v>12.35</v>
      </c>
      <c r="Q164" t="n">
        <v>10.39</v>
      </c>
      <c r="R164" t="inlineStr">
        <is>
          <t>🟢 VÙNG MUA CHUẨN</t>
        </is>
      </c>
      <c r="S164" t="b">
        <v>0</v>
      </c>
      <c r="T164" t="n">
        <v>0</v>
      </c>
      <c r="U164" t="n">
        <v>0</v>
      </c>
      <c r="V164" t="inlineStr">
        <is>
          <t>Hue Urban Environment and Public Works Joint Stock Co</t>
        </is>
      </c>
    </row>
    <row r="165">
      <c r="A165" t="inlineStr">
        <is>
          <t>MIE</t>
        </is>
      </c>
      <c r="B165" t="inlineStr">
        <is>
          <t>UPCOM</t>
        </is>
      </c>
      <c r="C165" t="inlineStr">
        <is>
          <t>Công nghệ &amp; Viễn thông</t>
        </is>
      </c>
      <c r="D165" t="inlineStr">
        <is>
          <t>Micro / Kém TK</t>
        </is>
      </c>
      <c r="E165" t="n">
        <v>5.5</v>
      </c>
      <c r="F165" t="n">
        <v>0.0044</v>
      </c>
      <c r="G165" t="n">
        <v>0</v>
      </c>
      <c r="H165" t="n">
        <v>0</v>
      </c>
      <c r="I165" t="n">
        <v>-12.6984126984127</v>
      </c>
      <c r="J165" t="n">
        <v>-31.25</v>
      </c>
      <c r="K165" t="n">
        <v>1.822217573708011</v>
      </c>
      <c r="L165" t="n">
        <v>3.675626005053986</v>
      </c>
      <c r="M165" t="n">
        <v>38.66351327559102</v>
      </c>
      <c r="N165" t="n">
        <v>0</v>
      </c>
      <c r="O165" t="n">
        <v>0</v>
      </c>
      <c r="P165" t="n">
        <v>6.29</v>
      </c>
      <c r="Q165" t="n">
        <v>5.14</v>
      </c>
      <c r="R165" t="inlineStr">
        <is>
          <t>🟢 VÙNG MUA CHUẨN</t>
        </is>
      </c>
      <c r="S165" t="b">
        <v>0</v>
      </c>
      <c r="T165" t="n">
        <v>0</v>
      </c>
      <c r="U165" t="n">
        <v>0</v>
      </c>
      <c r="V165" t="inlineStr">
        <is>
          <t>Machines and Industrial Equipment Corporation</t>
        </is>
      </c>
    </row>
    <row r="166">
      <c r="A166" t="inlineStr">
        <is>
          <t>TD6</t>
        </is>
      </c>
      <c r="B166" t="inlineStr">
        <is>
          <t>HNX</t>
        </is>
      </c>
      <c r="C166" t="inlineStr">
        <is>
          <t>Dầu khí &amp; Năng lượng</t>
        </is>
      </c>
      <c r="D166" t="inlineStr">
        <is>
          <t>Micro / Kém TK</t>
        </is>
      </c>
      <c r="E166" t="n">
        <v>6.3</v>
      </c>
      <c r="F166" t="n">
        <v>0.00441</v>
      </c>
      <c r="G166" t="n">
        <v>0</v>
      </c>
      <c r="H166" t="n">
        <v>1.612903225806452</v>
      </c>
      <c r="I166" t="n">
        <v>-1.5625</v>
      </c>
      <c r="J166" t="n">
        <v>1.612903225806452</v>
      </c>
      <c r="K166" t="n">
        <v>3.435120799514462</v>
      </c>
      <c r="L166" t="n">
        <v>0.1096452584299582</v>
      </c>
      <c r="M166" t="n">
        <v>51.82427649161368</v>
      </c>
      <c r="N166" t="n">
        <v>0</v>
      </c>
      <c r="O166" t="n">
        <v>0</v>
      </c>
      <c r="P166" t="n">
        <v>7.2</v>
      </c>
      <c r="Q166" t="n">
        <v>5.89</v>
      </c>
      <c r="R166" t="inlineStr">
        <is>
          <t>🟢 VÙNG MUA CHUẨN</t>
        </is>
      </c>
      <c r="S166" t="b">
        <v>0</v>
      </c>
      <c r="T166" t="n">
        <v>0</v>
      </c>
      <c r="U166" t="n">
        <v>0</v>
      </c>
      <c r="V166" t="inlineStr">
        <is>
          <t>Deo Nai Coc Sau TKV Coal Joint Stock Company</t>
        </is>
      </c>
    </row>
    <row r="167">
      <c r="A167" t="inlineStr">
        <is>
          <t>TAL</t>
        </is>
      </c>
      <c r="B167" t="inlineStr">
        <is>
          <t>HOSE</t>
        </is>
      </c>
      <c r="C167" t="inlineStr">
        <is>
          <t>Bất động sản Dân dụng</t>
        </is>
      </c>
      <c r="D167" t="inlineStr">
        <is>
          <t>Large-Cap (Bluechip)</t>
        </is>
      </c>
      <c r="E167" t="n">
        <v>21.65</v>
      </c>
      <c r="F167" t="n">
        <v>0.00443825</v>
      </c>
      <c r="G167" t="n">
        <v>-1.141552511415525</v>
      </c>
      <c r="H167" t="n">
        <v>-1.590909090909091</v>
      </c>
      <c r="I167" t="n">
        <v>-5.043859649122807</v>
      </c>
      <c r="J167" t="n">
        <v>-0.6880733944954128</v>
      </c>
      <c r="K167" t="n">
        <v>0.23130848279892</v>
      </c>
      <c r="L167" t="n">
        <v>0.003097269756709461</v>
      </c>
      <c r="M167" t="n">
        <v>37.28551390971568</v>
      </c>
      <c r="N167" t="n">
        <v>12.18245365420434</v>
      </c>
      <c r="O167" t="n">
        <v>19.7376603399689</v>
      </c>
      <c r="P167" t="n">
        <v>24.04</v>
      </c>
      <c r="Q167" t="n">
        <v>20.57</v>
      </c>
      <c r="R167" t="inlineStr">
        <is>
          <t>🟢 VÙNG MUA CHUẨN</t>
        </is>
      </c>
      <c r="S167" t="b">
        <v>0</v>
      </c>
      <c r="T167" t="n">
        <v>0</v>
      </c>
      <c r="U167" t="n">
        <v>0</v>
      </c>
      <c r="V167" t="inlineStr">
        <is>
          <t>Taseco Land Investment JSC</t>
        </is>
      </c>
    </row>
    <row r="168">
      <c r="A168" t="inlineStr">
        <is>
          <t>HAC</t>
        </is>
      </c>
      <c r="B168" t="inlineStr">
        <is>
          <t>UPCOM</t>
        </is>
      </c>
      <c r="C168" t="inlineStr">
        <is>
          <t>Chứng khoán</t>
        </is>
      </c>
      <c r="D168" t="inlineStr">
        <is>
          <t>Micro / Kém TK</t>
        </is>
      </c>
      <c r="E168" t="n">
        <v>8.9</v>
      </c>
      <c r="F168" t="n">
        <v>0.00445</v>
      </c>
      <c r="G168" t="n">
        <v>-1.111111111111111</v>
      </c>
      <c r="H168" t="n">
        <v>1.136363636363636</v>
      </c>
      <c r="I168" t="n">
        <v>-1.111111111111111</v>
      </c>
      <c r="J168" t="n">
        <v>-3.260869565217391</v>
      </c>
      <c r="K168" t="n">
        <v>2.958581210071647</v>
      </c>
      <c r="L168" t="n">
        <v>1.786671431123816</v>
      </c>
      <c r="M168" t="n">
        <v>47.9528929510568</v>
      </c>
      <c r="N168" t="n">
        <v>0</v>
      </c>
      <c r="O168" t="n">
        <v>0</v>
      </c>
      <c r="P168" t="n">
        <v>10.17</v>
      </c>
      <c r="Q168" t="n">
        <v>8.32</v>
      </c>
      <c r="R168" t="inlineStr">
        <is>
          <t>🟢 VÙNG MUA CHUẨN</t>
        </is>
      </c>
      <c r="S168" t="b">
        <v>0</v>
      </c>
      <c r="T168" t="n">
        <v>0</v>
      </c>
      <c r="U168" t="n">
        <v>0</v>
      </c>
      <c r="V168" t="inlineStr">
        <is>
          <t>Hai Phong Securities Joint Stock Co</t>
        </is>
      </c>
    </row>
    <row r="169">
      <c r="A169" t="inlineStr">
        <is>
          <t>SDD</t>
        </is>
      </c>
      <c r="B169" t="inlineStr">
        <is>
          <t>UPCOM</t>
        </is>
      </c>
      <c r="C169" t="inlineStr">
        <is>
          <t>Đầu tư công &amp; Xây dựng</t>
        </is>
      </c>
      <c r="D169" t="inlineStr">
        <is>
          <t>Micro / Kém TK</t>
        </is>
      </c>
      <c r="E169" t="n">
        <v>1.3</v>
      </c>
      <c r="F169" t="n">
        <v>0.0071396</v>
      </c>
      <c r="G169" t="n">
        <v>0</v>
      </c>
      <c r="H169" t="n">
        <v>-7.142857142857143</v>
      </c>
      <c r="I169" t="n">
        <v>0</v>
      </c>
      <c r="J169" t="n">
        <v>0</v>
      </c>
      <c r="K169" t="n">
        <v>-5.320639569149132</v>
      </c>
      <c r="L169" t="n">
        <v>0.1584622353793197</v>
      </c>
      <c r="M169" t="n">
        <v>49.46114723388331</v>
      </c>
      <c r="N169" t="n">
        <v>0</v>
      </c>
      <c r="O169" t="n">
        <v>0</v>
      </c>
      <c r="P169" t="n">
        <v>1.49</v>
      </c>
      <c r="Q169" t="n">
        <v>1.22</v>
      </c>
      <c r="R169" t="inlineStr">
        <is>
          <t>🟢 VÙNG MUA CHUẨN</t>
        </is>
      </c>
      <c r="S169" t="b">
        <v>0</v>
      </c>
      <c r="T169" t="n">
        <v>0</v>
      </c>
      <c r="U169" t="n">
        <v>0</v>
      </c>
      <c r="V169" t="inlineStr">
        <is>
          <t>Song Da Investment &amp; Construction JSC</t>
        </is>
      </c>
    </row>
    <row r="170">
      <c r="A170" t="inlineStr">
        <is>
          <t>BRC</t>
        </is>
      </c>
      <c r="B170" t="inlineStr">
        <is>
          <t>HOSE</t>
        </is>
      </c>
      <c r="C170" t="inlineStr">
        <is>
          <t>BĐS Khu Công Nghiệp</t>
        </is>
      </c>
      <c r="D170" t="inlineStr">
        <is>
          <t>Micro / Kém TK</t>
        </is>
      </c>
      <c r="E170" t="n">
        <v>11.15</v>
      </c>
      <c r="F170" t="n">
        <v>0.00447115</v>
      </c>
      <c r="G170" t="n">
        <v>-3.043478260869565</v>
      </c>
      <c r="H170" t="n">
        <v>3.240740740740741</v>
      </c>
      <c r="I170" t="n">
        <v>1.363636363636364</v>
      </c>
      <c r="J170" t="n">
        <v>-8.60655737704918</v>
      </c>
      <c r="K170" t="n">
        <v>5.062958314448752</v>
      </c>
      <c r="L170" t="n">
        <v>3.932336356950233</v>
      </c>
      <c r="M170" t="n">
        <v>49.57842547400396</v>
      </c>
      <c r="N170" t="n">
        <v>6.233107719058238</v>
      </c>
      <c r="O170" t="n">
        <v>10.2535719443446</v>
      </c>
      <c r="P170" t="n">
        <v>11.94</v>
      </c>
      <c r="Q170" t="n">
        <v>10.79</v>
      </c>
      <c r="R170" t="inlineStr">
        <is>
          <t>🟢 VÙNG MUA CHUẨN</t>
        </is>
      </c>
      <c r="S170" t="b">
        <v>0</v>
      </c>
      <c r="T170" t="n">
        <v>0</v>
      </c>
      <c r="U170" t="n">
        <v>0</v>
      </c>
      <c r="V170" t="inlineStr">
        <is>
          <t>CÔNG TY CỔ PHẦN CAO SU BẾN THÀNH</t>
        </is>
      </c>
    </row>
    <row r="171">
      <c r="A171" t="inlineStr">
        <is>
          <t>BQP</t>
        </is>
      </c>
      <c r="B171" t="inlineStr">
        <is>
          <t>UPCOM</t>
        </is>
      </c>
      <c r="C171" t="inlineStr">
        <is>
          <t>Sản xuất Công nghiệp</t>
        </is>
      </c>
      <c r="D171" t="inlineStr">
        <is>
          <t>Micro / Kém TK</t>
        </is>
      </c>
      <c r="E171" t="n">
        <v>15</v>
      </c>
      <c r="F171" t="n">
        <v>0.0045</v>
      </c>
      <c r="G171" t="n">
        <v>-3.225806451612903</v>
      </c>
      <c r="H171" t="n">
        <v>1.351351351351351</v>
      </c>
      <c r="I171" t="n">
        <v>0</v>
      </c>
      <c r="J171" t="n">
        <v>-4.45859872611465</v>
      </c>
      <c r="K171" t="n">
        <v>3.173568925059362</v>
      </c>
      <c r="L171" t="n">
        <v>1.486620416253716</v>
      </c>
      <c r="M171" t="n">
        <v>47.11745791992704</v>
      </c>
      <c r="N171" t="n">
        <v>0</v>
      </c>
      <c r="O171" t="n">
        <v>0</v>
      </c>
      <c r="P171" t="n">
        <v>16.94</v>
      </c>
      <c r="Q171" t="n">
        <v>14.12</v>
      </c>
      <c r="R171" t="inlineStr">
        <is>
          <t>🟢 VÙNG MUA CHUẨN</t>
        </is>
      </c>
      <c r="S171" t="b">
        <v>0</v>
      </c>
      <c r="T171" t="n">
        <v>0</v>
      </c>
      <c r="U171" t="n">
        <v>0</v>
      </c>
      <c r="V171" t="inlineStr">
        <is>
          <t>Binh Thuan High Quality Plastic Joint Stock Company</t>
        </is>
      </c>
    </row>
    <row r="172">
      <c r="A172" t="inlineStr">
        <is>
          <t>TTL</t>
        </is>
      </c>
      <c r="B172" t="inlineStr">
        <is>
          <t>HNX</t>
        </is>
      </c>
      <c r="C172" t="inlineStr">
        <is>
          <t>Đầu tư công &amp; Xây dựng</t>
        </is>
      </c>
      <c r="D172" t="inlineStr">
        <is>
          <t>Micro / Kém TK</t>
        </is>
      </c>
      <c r="E172" t="n">
        <v>7.5</v>
      </c>
      <c r="F172" t="n">
        <v>0.0045</v>
      </c>
      <c r="G172" t="n">
        <v>-9.638554216867471</v>
      </c>
      <c r="H172" t="n">
        <v>-3.846153846153846</v>
      </c>
      <c r="I172" t="n">
        <v>-14.77272727272727</v>
      </c>
      <c r="J172" t="n">
        <v>7.142857142857143</v>
      </c>
      <c r="K172" t="n">
        <v>-2.023936272445836</v>
      </c>
      <c r="L172" t="n">
        <v>0.002815078215775276</v>
      </c>
      <c r="M172" t="n">
        <v>43.69418134924415</v>
      </c>
      <c r="N172" t="n">
        <v>3.494974669122593</v>
      </c>
      <c r="O172" t="n">
        <v>8.30256025730924</v>
      </c>
      <c r="P172" t="n">
        <v>8.57</v>
      </c>
      <c r="Q172" t="n">
        <v>7.01</v>
      </c>
      <c r="R172" t="inlineStr">
        <is>
          <t>🟢 VÙNG MUA CHUẨN</t>
        </is>
      </c>
      <c r="S172" t="b">
        <v>0</v>
      </c>
      <c r="T172" t="n">
        <v>0</v>
      </c>
      <c r="U172" t="n">
        <v>0</v>
      </c>
      <c r="V172" t="inlineStr">
        <is>
          <t>Thang Long JSC</t>
        </is>
      </c>
    </row>
    <row r="173">
      <c r="A173" t="inlineStr">
        <is>
          <t>STG</t>
        </is>
      </c>
      <c r="B173" t="inlineStr">
        <is>
          <t>HOSE</t>
        </is>
      </c>
      <c r="C173" t="inlineStr">
        <is>
          <t>Cảng biển &amp; Vận tải</t>
        </is>
      </c>
      <c r="D173" t="inlineStr">
        <is>
          <t>Mid-Cap (Dòng tiền)</t>
        </is>
      </c>
      <c r="E173" t="n">
        <v>37.5</v>
      </c>
      <c r="F173" t="n">
        <v>0.00375</v>
      </c>
      <c r="G173" t="n">
        <v>6.382978723404255</v>
      </c>
      <c r="H173" t="n">
        <v>10.29411764705882</v>
      </c>
      <c r="I173" t="n">
        <v>19.04761904761905</v>
      </c>
      <c r="J173" t="n">
        <v>15.38461538461539</v>
      </c>
      <c r="K173" t="n">
        <v>12.11633522076684</v>
      </c>
      <c r="L173" t="n">
        <v>0.3576218149311872</v>
      </c>
      <c r="M173" t="n">
        <v>55.819866528619</v>
      </c>
      <c r="N173" t="n">
        <v>10.53909553369713</v>
      </c>
      <c r="O173" t="n">
        <v>13.6043606138046</v>
      </c>
      <c r="P173" t="n">
        <v>42.86</v>
      </c>
      <c r="Q173" t="n">
        <v>35.06</v>
      </c>
      <c r="R173" t="inlineStr">
        <is>
          <t>⚠️ KÉO CAO (&gt;5%)</t>
        </is>
      </c>
      <c r="S173" t="b">
        <v>0</v>
      </c>
      <c r="T173" t="n">
        <v>0</v>
      </c>
      <c r="U173" t="n">
        <v>0</v>
      </c>
      <c r="V173" t="inlineStr">
        <is>
          <t>CÔNG TY CỔ PHẦN KHO VẬN MIỀN NAM</t>
        </is>
      </c>
    </row>
    <row r="174">
      <c r="A174" t="inlineStr">
        <is>
          <t>QSP</t>
        </is>
      </c>
      <c r="B174" t="inlineStr">
        <is>
          <t>UPCOM</t>
        </is>
      </c>
      <c r="C174" t="inlineStr">
        <is>
          <t>Cảng biển &amp; Vận tải</t>
        </is>
      </c>
      <c r="D174" t="inlineStr">
        <is>
          <t>Micro / Kém TK</t>
        </is>
      </c>
      <c r="E174" t="n">
        <v>22.7</v>
      </c>
      <c r="F174" t="n">
        <v>0.00454</v>
      </c>
      <c r="G174" t="n">
        <v>0.4424778761061947</v>
      </c>
      <c r="H174" t="n">
        <v>-0.4385964912280702</v>
      </c>
      <c r="I174" t="n">
        <v>3.181818181818182</v>
      </c>
      <c r="J174" t="n">
        <v>-7.346938775510204</v>
      </c>
      <c r="K174" t="n">
        <v>1.383621082479941</v>
      </c>
      <c r="L174" t="n">
        <v>1.194029850746269</v>
      </c>
      <c r="M174" t="n">
        <v>50.9571757155226</v>
      </c>
      <c r="N174" t="n">
        <v>0</v>
      </c>
      <c r="O174" t="n">
        <v>0</v>
      </c>
      <c r="P174" t="n">
        <v>24.43</v>
      </c>
      <c r="Q174" t="n">
        <v>21.91</v>
      </c>
      <c r="R174" t="inlineStr">
        <is>
          <t>🟢 VÙNG MUA CHUẨN</t>
        </is>
      </c>
      <c r="S174" t="b">
        <v>0</v>
      </c>
      <c r="T174" t="n">
        <v>0</v>
      </c>
      <c r="U174" t="n">
        <v>0</v>
      </c>
      <c r="V174" t="inlineStr">
        <is>
          <t>Quy Nhon New Port Joint Stock Co</t>
        </is>
      </c>
    </row>
    <row r="175">
      <c r="A175" t="inlineStr">
        <is>
          <t>CBI</t>
        </is>
      </c>
      <c r="B175" t="inlineStr">
        <is>
          <t>UPCOM</t>
        </is>
      </c>
      <c r="C175" t="inlineStr">
        <is>
          <t>Khai khoáng &amp; VLXD</t>
        </is>
      </c>
      <c r="D175" t="inlineStr">
        <is>
          <t>Micro / Kém TK</t>
        </is>
      </c>
      <c r="E175" t="n">
        <v>11.6</v>
      </c>
      <c r="F175" t="n">
        <v>0.00464</v>
      </c>
      <c r="G175" t="n">
        <v>14.85148514851485</v>
      </c>
      <c r="H175" t="n">
        <v>-8.661417322834646</v>
      </c>
      <c r="I175" t="n">
        <v>-21.08843537414966</v>
      </c>
      <c r="J175" t="n">
        <v>-14.07407407407407</v>
      </c>
      <c r="K175" t="n">
        <v>-6.839199749126635</v>
      </c>
      <c r="L175" t="n">
        <v>2.946593001841621</v>
      </c>
      <c r="M175" t="n">
        <v>45.62101755109579</v>
      </c>
      <c r="N175" t="n">
        <v>0</v>
      </c>
      <c r="O175" t="n">
        <v>0</v>
      </c>
      <c r="P175" t="n">
        <v>13.26</v>
      </c>
      <c r="Q175" t="n">
        <v>10.85</v>
      </c>
      <c r="R175" t="inlineStr">
        <is>
          <t>🟣 ĐÓNG TRẦN (Không đua)</t>
        </is>
      </c>
      <c r="S175" t="b">
        <v>0</v>
      </c>
      <c r="T175" t="n">
        <v>0</v>
      </c>
      <c r="U175" t="n">
        <v>0</v>
      </c>
      <c r="V175" t="inlineStr">
        <is>
          <t>Cao Bang Cast Iron &amp; Steel JSC</t>
        </is>
      </c>
    </row>
    <row r="176">
      <c r="A176" t="inlineStr">
        <is>
          <t>ASG</t>
        </is>
      </c>
      <c r="B176" t="inlineStr">
        <is>
          <t>HOSE</t>
        </is>
      </c>
      <c r="C176" t="inlineStr">
        <is>
          <t>Cảng biển &amp; Vận tải</t>
        </is>
      </c>
      <c r="D176" t="inlineStr">
        <is>
          <t>Micro / Kém TK</t>
        </is>
      </c>
      <c r="E176" t="n">
        <v>15.5</v>
      </c>
      <c r="F176" t="n">
        <v>0.0046655</v>
      </c>
      <c r="G176" t="n">
        <v>-0.3215434083601286</v>
      </c>
      <c r="H176" t="n">
        <v>-0.9584664536741214</v>
      </c>
      <c r="I176" t="n">
        <v>-4.907975460122699</v>
      </c>
      <c r="J176" t="n">
        <v>-7.738095238095238</v>
      </c>
      <c r="K176" t="n">
        <v>0.8637511200338894</v>
      </c>
      <c r="L176" t="n">
        <v>0.003578852312001015</v>
      </c>
      <c r="M176" t="n">
        <v>42.36752275488392</v>
      </c>
      <c r="N176" t="n">
        <v>11.01717606179456</v>
      </c>
      <c r="O176" t="n">
        <v>9.08766030754556</v>
      </c>
      <c r="P176" t="n">
        <v>17.27</v>
      </c>
      <c r="Q176" t="n">
        <v>14.7</v>
      </c>
      <c r="R176" t="inlineStr">
        <is>
          <t>🟢 VÙNG MUA CHUẨN</t>
        </is>
      </c>
      <c r="S176" t="b">
        <v>0</v>
      </c>
      <c r="T176" t="n">
        <v>0</v>
      </c>
      <c r="U176" t="n">
        <v>0</v>
      </c>
      <c r="V176" t="inlineStr">
        <is>
          <t>ASG Corp.</t>
        </is>
      </c>
    </row>
    <row r="177">
      <c r="A177" t="inlineStr">
        <is>
          <t>VSM</t>
        </is>
      </c>
      <c r="B177" t="inlineStr">
        <is>
          <t>HNX</t>
        </is>
      </c>
      <c r="C177" t="inlineStr">
        <is>
          <t>Cảng biển &amp; Vận tải</t>
        </is>
      </c>
      <c r="D177" t="inlineStr">
        <is>
          <t>Micro / Kém TK</t>
        </is>
      </c>
      <c r="E177" t="n">
        <v>15.6</v>
      </c>
      <c r="F177" t="n">
        <v>0.0046956</v>
      </c>
      <c r="G177" t="n">
        <v>0</v>
      </c>
      <c r="H177" t="n">
        <v>0</v>
      </c>
      <c r="I177" t="n">
        <v>8.333333333333334</v>
      </c>
      <c r="J177" t="n">
        <v>1.298701298701299</v>
      </c>
      <c r="K177" t="n">
        <v>1.822217573708011</v>
      </c>
      <c r="L177" t="n">
        <v>2.642089093701997</v>
      </c>
      <c r="M177" t="n">
        <v>55.31563843895896</v>
      </c>
      <c r="N177" t="n">
        <v>6.074239116861702</v>
      </c>
      <c r="O177" t="n">
        <v>13.4655242329276</v>
      </c>
      <c r="P177" t="n">
        <v>17.83</v>
      </c>
      <c r="Q177" t="n">
        <v>14.59</v>
      </c>
      <c r="R177" t="inlineStr">
        <is>
          <t>🟢 VÙNG MUA CHUẨN</t>
        </is>
      </c>
      <c r="S177" t="b">
        <v>0</v>
      </c>
      <c r="T177" t="n">
        <v>0</v>
      </c>
      <c r="U177" t="n">
        <v>0</v>
      </c>
      <c r="V177" t="inlineStr">
        <is>
          <t>Central Container JSC</t>
        </is>
      </c>
    </row>
    <row r="178">
      <c r="A178" t="inlineStr">
        <is>
          <t>SHE</t>
        </is>
      </c>
      <c r="B178" t="inlineStr">
        <is>
          <t>HNX</t>
        </is>
      </c>
      <c r="C178" t="inlineStr">
        <is>
          <t>Sản xuất Công nghiệp</t>
        </is>
      </c>
      <c r="D178" t="inlineStr">
        <is>
          <t>Micro / Kém TK</t>
        </is>
      </c>
      <c r="E178" t="n">
        <v>6</v>
      </c>
      <c r="F178" t="n">
        <v>0.0048</v>
      </c>
      <c r="G178" t="n">
        <v>1.694915254237288</v>
      </c>
      <c r="H178" t="n">
        <v>1.694915254237288</v>
      </c>
      <c r="I178" t="n">
        <v>-7.692307692307693</v>
      </c>
      <c r="J178" t="n">
        <v>-20</v>
      </c>
      <c r="K178" t="n">
        <v>3.517132827945299</v>
      </c>
      <c r="L178" t="n">
        <v>2.216066481994442</v>
      </c>
      <c r="M178" t="n">
        <v>44.91025175809296</v>
      </c>
      <c r="N178" t="n">
        <v>7.808804036110512</v>
      </c>
      <c r="O178" t="n">
        <v>5.62839322343434</v>
      </c>
      <c r="P178" t="n">
        <v>6.86</v>
      </c>
      <c r="Q178" t="n">
        <v>5.61</v>
      </c>
      <c r="R178" t="inlineStr">
        <is>
          <t>🟢 VÙNG MUA CHUẨN</t>
        </is>
      </c>
      <c r="S178" t="b">
        <v>0</v>
      </c>
      <c r="T178" t="n">
        <v>0</v>
      </c>
      <c r="U178" t="n">
        <v>0</v>
      </c>
      <c r="V178" t="inlineStr">
        <is>
          <t>Son Ha Development of Renewable Energy JSC</t>
        </is>
      </c>
    </row>
    <row r="179">
      <c r="A179" t="inlineStr">
        <is>
          <t>MTG</t>
        </is>
      </c>
      <c r="B179" t="inlineStr">
        <is>
          <t>UPCOM</t>
        </is>
      </c>
      <c r="C179" t="inlineStr">
        <is>
          <t>Bán lẻ &amp; Phân phối</t>
        </is>
      </c>
      <c r="D179" t="inlineStr">
        <is>
          <t>Micro / Kém TK</t>
        </is>
      </c>
      <c r="E179" t="n">
        <v>9.6</v>
      </c>
      <c r="F179" t="n">
        <v>0.0048</v>
      </c>
      <c r="G179" t="n">
        <v>0</v>
      </c>
      <c r="H179" t="n">
        <v>-4</v>
      </c>
      <c r="I179" t="n">
        <v>-4</v>
      </c>
      <c r="J179" t="n">
        <v>-5.882352941176471</v>
      </c>
      <c r="K179" t="n">
        <v>-2.177782426291989</v>
      </c>
      <c r="L179" t="n">
        <v>1.414927484966396</v>
      </c>
      <c r="M179" t="n">
        <v>64.10716450895573</v>
      </c>
      <c r="N179" t="n">
        <v>0</v>
      </c>
      <c r="O179" t="n">
        <v>0</v>
      </c>
      <c r="P179" t="n">
        <v>10.96</v>
      </c>
      <c r="Q179" t="n">
        <v>8.98</v>
      </c>
      <c r="R179" t="inlineStr">
        <is>
          <t>🟢 VÙNG MUA CHUẨN</t>
        </is>
      </c>
      <c r="S179" t="b">
        <v>0</v>
      </c>
      <c r="T179" t="n">
        <v>0</v>
      </c>
      <c r="U179" t="n">
        <v>0</v>
      </c>
      <c r="V179" t="inlineStr">
        <is>
          <t>MT Gas JSC</t>
        </is>
      </c>
    </row>
    <row r="180">
      <c r="A180" t="inlineStr">
        <is>
          <t>HUG</t>
        </is>
      </c>
      <c r="B180" t="inlineStr">
        <is>
          <t>UPCOM</t>
        </is>
      </c>
      <c r="C180" t="inlineStr">
        <is>
          <t>Thực phẩm &amp; Tiêu dùng</t>
        </is>
      </c>
      <c r="D180" t="inlineStr">
        <is>
          <t>Micro / Kém TK</t>
        </is>
      </c>
      <c r="E180" t="n">
        <v>24.1</v>
      </c>
      <c r="F180" t="n">
        <v>0.0048923</v>
      </c>
      <c r="G180" t="n">
        <v>14.76190476190476</v>
      </c>
      <c r="H180" t="n">
        <v>31.69398907103825</v>
      </c>
      <c r="I180" t="n">
        <v>-19.66666666666667</v>
      </c>
      <c r="J180" t="n">
        <v>-19.66666666666667</v>
      </c>
      <c r="K180" t="n">
        <v>33.51620664474626</v>
      </c>
      <c r="L180" t="n">
        <v>0.1960121662723893</v>
      </c>
      <c r="M180" t="n">
        <v>44.22686656621935</v>
      </c>
      <c r="N180" t="n">
        <v>0</v>
      </c>
      <c r="O180" t="n">
        <v>0</v>
      </c>
      <c r="P180" t="n">
        <v>27.55</v>
      </c>
      <c r="Q180" t="n">
        <v>22.53</v>
      </c>
      <c r="R180" t="inlineStr">
        <is>
          <t>🟣 ĐÓNG TRẦN (Không đua)</t>
        </is>
      </c>
      <c r="S180" t="b">
        <v>0</v>
      </c>
      <c r="T180" t="n">
        <v>0</v>
      </c>
      <c r="U180" t="n">
        <v>0</v>
      </c>
      <c r="V180" t="inlineStr">
        <is>
          <t>Hung Yen Garment Corp.</t>
        </is>
      </c>
    </row>
    <row r="181">
      <c r="A181" t="inlineStr">
        <is>
          <t>TMP</t>
        </is>
      </c>
      <c r="B181" t="inlineStr">
        <is>
          <t>HOSE</t>
        </is>
      </c>
      <c r="C181" t="inlineStr">
        <is>
          <t>Dầu khí &amp; Năng lượng</t>
        </is>
      </c>
      <c r="D181" t="inlineStr">
        <is>
          <t>Mid-Cap (Dòng tiền)</t>
        </is>
      </c>
      <c r="E181" t="n">
        <v>50.2</v>
      </c>
      <c r="F181" t="n">
        <v>0.00502</v>
      </c>
      <c r="G181" t="n">
        <v>0</v>
      </c>
      <c r="H181" t="n">
        <v>-0.594059405940594</v>
      </c>
      <c r="I181" t="n">
        <v>-6.343283582089552</v>
      </c>
      <c r="J181" t="n">
        <v>11.55555555555556</v>
      </c>
      <c r="K181" t="n">
        <v>1.228158167767417</v>
      </c>
      <c r="L181" t="n">
        <v>1.211754013935171</v>
      </c>
      <c r="M181" t="n">
        <v>44.4142904427714</v>
      </c>
      <c r="N181" t="n">
        <v>10.02500379731966</v>
      </c>
      <c r="O181" t="n">
        <v>20.3674645339227</v>
      </c>
      <c r="P181" t="n">
        <v>53.78</v>
      </c>
      <c r="Q181" t="n">
        <v>48.57</v>
      </c>
      <c r="R181" t="inlineStr">
        <is>
          <t>🟢 VÙNG MUA CHUẨN</t>
        </is>
      </c>
      <c r="S181" t="b">
        <v>0</v>
      </c>
      <c r="T181" t="n">
        <v>0</v>
      </c>
      <c r="U181" t="n">
        <v>0</v>
      </c>
      <c r="V181" t="inlineStr">
        <is>
          <t>CÔNG TY CỔ PHẦN THỦY ĐIỆN THÁC MƠ</t>
        </is>
      </c>
    </row>
    <row r="182">
      <c r="A182" t="inlineStr">
        <is>
          <t>VQC</t>
        </is>
      </c>
      <c r="B182" t="inlineStr">
        <is>
          <t>UPCOM</t>
        </is>
      </c>
      <c r="C182" t="inlineStr">
        <is>
          <t>Khai khoáng &amp; VLXD</t>
        </is>
      </c>
      <c r="D182" t="inlineStr">
        <is>
          <t>Micro / Kém TK</t>
        </is>
      </c>
      <c r="E182" t="n">
        <v>12.6</v>
      </c>
      <c r="F182" t="n">
        <v>0.00504</v>
      </c>
      <c r="G182" t="n">
        <v>0</v>
      </c>
      <c r="H182" t="n">
        <v>-3.076923076923077</v>
      </c>
      <c r="I182" t="n">
        <v>0.8</v>
      </c>
      <c r="J182" t="n">
        <v>7.692307692307693</v>
      </c>
      <c r="K182" t="n">
        <v>-1.254705503215066</v>
      </c>
      <c r="L182" t="n">
        <v>0.9501187648456056</v>
      </c>
      <c r="M182" t="n">
        <v>45.28625547436643</v>
      </c>
      <c r="N182" t="n">
        <v>0</v>
      </c>
      <c r="O182" t="n">
        <v>0</v>
      </c>
      <c r="P182" t="n">
        <v>14.4</v>
      </c>
      <c r="Q182" t="n">
        <v>11.78</v>
      </c>
      <c r="R182" t="inlineStr">
        <is>
          <t>🟢 VÙNG MUA CHUẨN</t>
        </is>
      </c>
      <c r="S182" t="b">
        <v>0</v>
      </c>
      <c r="T182" t="n">
        <v>0</v>
      </c>
      <c r="U182" t="n">
        <v>0</v>
      </c>
      <c r="V182" t="inlineStr">
        <is>
          <t>Vinacomin Quacontrol Joint Stock Company</t>
        </is>
      </c>
    </row>
    <row r="183">
      <c r="A183" t="inlineStr">
        <is>
          <t>TMX</t>
        </is>
      </c>
      <c r="B183" t="inlineStr">
        <is>
          <t>HNX</t>
        </is>
      </c>
      <c r="C183" t="inlineStr">
        <is>
          <t>Khai khoáng &amp; VLXD</t>
        </is>
      </c>
      <c r="D183" t="inlineStr">
        <is>
          <t>Micro / Kém TK</t>
        </is>
      </c>
      <c r="E183" t="n">
        <v>9</v>
      </c>
      <c r="F183" t="n">
        <v>0.0045</v>
      </c>
      <c r="G183" t="n">
        <v>3.448275862068965</v>
      </c>
      <c r="H183" t="n">
        <v>4.651162790697675</v>
      </c>
      <c r="I183" t="n">
        <v>13.92405063291139</v>
      </c>
      <c r="J183" t="n">
        <v>11.11111111111111</v>
      </c>
      <c r="K183" t="n">
        <v>6.473380364405686</v>
      </c>
      <c r="L183" t="n">
        <v>3.837298541826554</v>
      </c>
      <c r="M183" t="n">
        <v>65.58329104990705</v>
      </c>
      <c r="N183" t="n">
        <v>11.5534662324275</v>
      </c>
      <c r="O183" t="n">
        <v>5.27702473508108</v>
      </c>
      <c r="P183" t="n">
        <v>9.77</v>
      </c>
      <c r="Q183" t="n">
        <v>8.65</v>
      </c>
      <c r="R183" t="inlineStr">
        <is>
          <t>🟢 VÙNG MUA CHUẨN</t>
        </is>
      </c>
      <c r="S183" t="b">
        <v>0</v>
      </c>
      <c r="T183" t="n">
        <v>0</v>
      </c>
      <c r="U183" t="n">
        <v>0</v>
      </c>
      <c r="V183" t="inlineStr">
        <is>
          <t>VICEM Cement Trading JSC</t>
        </is>
      </c>
    </row>
    <row r="184">
      <c r="A184" t="inlineStr">
        <is>
          <t>SBH</t>
        </is>
      </c>
      <c r="B184" t="inlineStr">
        <is>
          <t>UPCOM</t>
        </is>
      </c>
      <c r="C184" t="inlineStr">
        <is>
          <t>Điện &amp; Năng lượng</t>
        </is>
      </c>
      <c r="D184" t="inlineStr">
        <is>
          <t>Mid-Cap (Dòng tiền)</t>
        </is>
      </c>
      <c r="E184" t="n">
        <v>38.3</v>
      </c>
      <c r="F184" t="n">
        <v>0.00383</v>
      </c>
      <c r="G184" t="n">
        <v>0</v>
      </c>
      <c r="H184" t="n">
        <v>0.2617801047120419</v>
      </c>
      <c r="I184" t="n">
        <v>-0.2604166666666667</v>
      </c>
      <c r="J184" t="n">
        <v>-4.25</v>
      </c>
      <c r="K184" t="n">
        <v>2.083997678420053</v>
      </c>
      <c r="L184" t="n">
        <v>0.2697781075065758</v>
      </c>
      <c r="M184" t="n">
        <v>43.76397701031135</v>
      </c>
      <c r="N184" t="n">
        <v>0</v>
      </c>
      <c r="O184" t="n">
        <v>0</v>
      </c>
      <c r="P184" t="n">
        <v>41.03</v>
      </c>
      <c r="Q184" t="n">
        <v>37.06</v>
      </c>
      <c r="R184" t="inlineStr">
        <is>
          <t>🟢 VÙNG MUA CHUẨN</t>
        </is>
      </c>
      <c r="S184" t="b">
        <v>0</v>
      </c>
      <c r="T184" t="n">
        <v>0</v>
      </c>
      <c r="U184" t="n">
        <v>0</v>
      </c>
      <c r="V184" t="inlineStr">
        <is>
          <t>Song Ba Ha Hydro Power Joint Stock Co</t>
        </is>
      </c>
    </row>
    <row r="185">
      <c r="A185" t="inlineStr">
        <is>
          <t>SBV</t>
        </is>
      </c>
      <c r="B185" t="inlineStr">
        <is>
          <t>HOSE</t>
        </is>
      </c>
      <c r="C185" t="inlineStr">
        <is>
          <t>Hóa chất &amp; Chế biến</t>
        </is>
      </c>
      <c r="D185" t="inlineStr">
        <is>
          <t>Micro / Kém TK</t>
        </is>
      </c>
      <c r="E185" t="n">
        <v>6.14</v>
      </c>
      <c r="F185" t="n">
        <v>0.0038375</v>
      </c>
      <c r="G185" t="n">
        <v>-1.127214170692431</v>
      </c>
      <c r="H185" t="n">
        <v>-2.229299363057325</v>
      </c>
      <c r="I185" t="n">
        <v>-2.229299363057325</v>
      </c>
      <c r="J185" t="n">
        <v>0</v>
      </c>
      <c r="K185" t="n">
        <v>-0.4070817893493139</v>
      </c>
      <c r="L185" t="n">
        <v>3.781004234724737</v>
      </c>
      <c r="M185" t="n">
        <v>45.89931201089916</v>
      </c>
      <c r="N185" t="n">
        <v>6.882759919469468</v>
      </c>
      <c r="O185" t="n">
        <v>5.77288694505129</v>
      </c>
      <c r="P185" t="n">
        <v>7.02</v>
      </c>
      <c r="Q185" t="n">
        <v>5.74</v>
      </c>
      <c r="R185" t="inlineStr">
        <is>
          <t>🟢 VÙNG MUA CHUẨN</t>
        </is>
      </c>
      <c r="S185" t="b">
        <v>0</v>
      </c>
      <c r="T185" t="n">
        <v>0</v>
      </c>
      <c r="U185" t="n">
        <v>0</v>
      </c>
      <c r="V185" t="inlineStr">
        <is>
          <t>CÔNG TY CỔ PHẦN SIAM BROTHERS VIỆT NAM</t>
        </is>
      </c>
    </row>
    <row r="186">
      <c r="A186" t="inlineStr">
        <is>
          <t>HOT</t>
        </is>
      </c>
      <c r="B186" t="inlineStr">
        <is>
          <t>UPCOM</t>
        </is>
      </c>
      <c r="C186" t="inlineStr">
        <is>
          <t>Dịch vụ Tiêu dùng</t>
        </is>
      </c>
      <c r="D186" t="inlineStr">
        <is>
          <t>Micro / Kém TK</t>
        </is>
      </c>
      <c r="E186" t="n">
        <v>18.9</v>
      </c>
      <c r="F186" t="n">
        <v>0.0038745</v>
      </c>
      <c r="G186" t="n">
        <v>0</v>
      </c>
      <c r="H186" t="n">
        <v>0</v>
      </c>
      <c r="I186" t="n">
        <v>-16</v>
      </c>
      <c r="J186" t="n">
        <v>-16</v>
      </c>
      <c r="K186" t="n">
        <v>1.822217573708011</v>
      </c>
      <c r="L186" t="n">
        <v>5.811481218993622</v>
      </c>
      <c r="M186" t="n">
        <v>48.50491815461439</v>
      </c>
      <c r="N186" t="n">
        <v>0</v>
      </c>
      <c r="O186" t="n">
        <v>0</v>
      </c>
      <c r="P186" t="n">
        <v>21.6</v>
      </c>
      <c r="Q186" t="n">
        <v>17.67</v>
      </c>
      <c r="R186" t="inlineStr">
        <is>
          <t>🟢 VÙNG MUA CHUẨN</t>
        </is>
      </c>
      <c r="S186" t="b">
        <v>0</v>
      </c>
      <c r="T186" t="n">
        <v>0</v>
      </c>
      <c r="U186" t="n">
        <v>0</v>
      </c>
      <c r="V186" t="inlineStr">
        <is>
          <t>Hoi An Tourist Service Joint Stock Company</t>
        </is>
      </c>
    </row>
    <row r="187">
      <c r="A187" t="inlineStr">
        <is>
          <t>SCD</t>
        </is>
      </c>
      <c r="B187" t="inlineStr">
        <is>
          <t>UPCOM</t>
        </is>
      </c>
      <c r="C187" t="inlineStr">
        <is>
          <t>Thực phẩm &amp; Tiêu dùng</t>
        </is>
      </c>
      <c r="D187" t="inlineStr">
        <is>
          <t>Micro / Kém TK</t>
        </is>
      </c>
      <c r="E187" t="n">
        <v>12.7</v>
      </c>
      <c r="F187" t="n">
        <v>0.0038989</v>
      </c>
      <c r="G187" t="n">
        <v>-14.76510067114094</v>
      </c>
      <c r="H187" t="n">
        <v>-14.76510067114094</v>
      </c>
      <c r="I187" t="n">
        <v>-27.42857142857143</v>
      </c>
      <c r="J187" t="n">
        <v>-18.06451612903226</v>
      </c>
      <c r="K187" t="n">
        <v>-12.94288309743293</v>
      </c>
      <c r="L187" t="n">
        <v>2.477804681194512</v>
      </c>
      <c r="M187" t="n">
        <v>47.36310224375071</v>
      </c>
      <c r="N187" t="n">
        <v>0</v>
      </c>
      <c r="O187" t="n">
        <v>0</v>
      </c>
      <c r="P187" t="n">
        <v>14.52</v>
      </c>
      <c r="Q187" t="n">
        <v>11.87</v>
      </c>
      <c r="R187" t="inlineStr">
        <is>
          <t>🟢 VÙNG MUA CHUẨN</t>
        </is>
      </c>
      <c r="S187" t="b">
        <v>0</v>
      </c>
      <c r="T187" t="n">
        <v>0</v>
      </c>
      <c r="U187" t="n">
        <v>0</v>
      </c>
      <c r="V187" t="inlineStr">
        <is>
          <t>Chuong Duong Beverages JSC</t>
        </is>
      </c>
    </row>
    <row r="188">
      <c r="A188" t="inlineStr">
        <is>
          <t>QNW</t>
        </is>
      </c>
      <c r="B188" t="inlineStr">
        <is>
          <t>UPCOM</t>
        </is>
      </c>
      <c r="C188" t="inlineStr">
        <is>
          <t>Đầu tư công &amp; Xây dựng</t>
        </is>
      </c>
      <c r="D188" t="inlineStr">
        <is>
          <t>Micro / Kém TK</t>
        </is>
      </c>
      <c r="E188" t="n">
        <v>19.4</v>
      </c>
      <c r="F188" t="n">
        <v>0.0038994</v>
      </c>
      <c r="G188" t="n">
        <v>-0.5128205128205128</v>
      </c>
      <c r="H188" t="n">
        <v>14.11764705882353</v>
      </c>
      <c r="I188" t="n">
        <v>7.777777777777778</v>
      </c>
      <c r="J188" t="n">
        <v>21.25</v>
      </c>
      <c r="K188" t="n">
        <v>15.93986463253154</v>
      </c>
      <c r="L188" t="n">
        <v>1.914285714285714</v>
      </c>
      <c r="M188" t="n">
        <v>57.24483580392917</v>
      </c>
      <c r="N188" t="n">
        <v>0</v>
      </c>
      <c r="O188" t="n">
        <v>0</v>
      </c>
      <c r="P188" t="n">
        <v>22.17</v>
      </c>
      <c r="Q188" t="n">
        <v>18.14</v>
      </c>
      <c r="R188" t="inlineStr">
        <is>
          <t>🟢 VÙNG MUA CHUẨN</t>
        </is>
      </c>
      <c r="S188" t="b">
        <v>0</v>
      </c>
      <c r="T188" t="n">
        <v>0</v>
      </c>
      <c r="U188" t="n">
        <v>0</v>
      </c>
      <c r="V188" t="inlineStr">
        <is>
          <t>Quang Ngai Water Supply Sewerage and Construction Joint Stock Co</t>
        </is>
      </c>
    </row>
    <row r="189">
      <c r="A189" t="inlineStr">
        <is>
          <t>BQB</t>
        </is>
      </c>
      <c r="B189" t="inlineStr">
        <is>
          <t>UPCOM</t>
        </is>
      </c>
      <c r="C189" t="inlineStr">
        <is>
          <t>Thực phẩm &amp; Tiêu dùng</t>
        </is>
      </c>
      <c r="D189" t="inlineStr">
        <is>
          <t>Micro / Kém TK</t>
        </is>
      </c>
      <c r="E189" t="n">
        <v>3.9</v>
      </c>
      <c r="F189" t="n">
        <v>0.0039078</v>
      </c>
      <c r="G189" t="n">
        <v>2.631578947368421</v>
      </c>
      <c r="H189" t="n">
        <v>2.631578947368421</v>
      </c>
      <c r="I189" t="n">
        <v>18.18181818181818</v>
      </c>
      <c r="J189" t="n">
        <v>21.875</v>
      </c>
      <c r="K189" t="n">
        <v>4.453796521076432</v>
      </c>
      <c r="L189" t="n">
        <v>4.770292787431564</v>
      </c>
      <c r="M189" t="n">
        <v>55.19598310518256</v>
      </c>
      <c r="N189" t="n">
        <v>0</v>
      </c>
      <c r="O189" t="n">
        <v>0</v>
      </c>
      <c r="P189" t="n">
        <v>4.46</v>
      </c>
      <c r="Q189" t="n">
        <v>3.65</v>
      </c>
      <c r="R189" t="inlineStr">
        <is>
          <t>🟢 VÙNG MUA CHUẨN</t>
        </is>
      </c>
      <c r="S189" t="b">
        <v>0</v>
      </c>
      <c r="T189" t="n">
        <v>0</v>
      </c>
      <c r="U189" t="n">
        <v>0</v>
      </c>
      <c r="V189" t="inlineStr">
        <is>
          <t>Hanoi - Quang Binh Beer Joint Stock Co</t>
        </is>
      </c>
    </row>
    <row r="190">
      <c r="A190" t="inlineStr">
        <is>
          <t>DXV</t>
        </is>
      </c>
      <c r="B190" t="inlineStr">
        <is>
          <t>HOSE</t>
        </is>
      </c>
      <c r="C190" t="inlineStr">
        <is>
          <t>Đầu tư công &amp; Xây dựng</t>
        </is>
      </c>
      <c r="D190" t="inlineStr">
        <is>
          <t>Micro / Kém TK</t>
        </is>
      </c>
      <c r="E190" t="n">
        <v>2.8</v>
      </c>
      <c r="F190" t="n">
        <v>0.0039256</v>
      </c>
      <c r="G190" t="n">
        <v>-6.666666666666667</v>
      </c>
      <c r="H190" t="n">
        <v>-6.666666666666667</v>
      </c>
      <c r="I190" t="n">
        <v>-11.39240506329114</v>
      </c>
      <c r="J190" t="n">
        <v>-24.32432432432432</v>
      </c>
      <c r="K190" t="n">
        <v>-4.844449092958656</v>
      </c>
      <c r="L190" t="n">
        <v>5.543693159351522</v>
      </c>
      <c r="M190" t="n">
        <v>29.55954170334105</v>
      </c>
      <c r="N190" t="n">
        <v>25.27858353262788</v>
      </c>
      <c r="O190" t="n">
        <v>1.12158092905271</v>
      </c>
      <c r="P190" t="n">
        <v>3.2</v>
      </c>
      <c r="Q190" t="n">
        <v>2.62</v>
      </c>
      <c r="R190" t="inlineStr">
        <is>
          <t>🟢 VÙNG MUA CHUẨN</t>
        </is>
      </c>
      <c r="S190" t="b">
        <v>0</v>
      </c>
      <c r="T190" t="n">
        <v>0</v>
      </c>
      <c r="U190" t="n">
        <v>0</v>
      </c>
      <c r="V190" t="inlineStr">
        <is>
          <t>CÔNG TY CỔ PHẦN VICEM VẬT LIỆU XÂY DỰNG ĐÀ NẴNG</t>
        </is>
      </c>
    </row>
    <row r="191">
      <c r="A191" t="inlineStr">
        <is>
          <t>VET</t>
        </is>
      </c>
      <c r="B191" t="inlineStr">
        <is>
          <t>UPCOM</t>
        </is>
      </c>
      <c r="C191" t="inlineStr">
        <is>
          <t>Y tế &amp; Dược phẩm</t>
        </is>
      </c>
      <c r="D191" t="inlineStr">
        <is>
          <t>Micro / Kém TK</t>
        </is>
      </c>
      <c r="E191" t="n">
        <v>13.1</v>
      </c>
      <c r="F191" t="n">
        <v>0.0039431</v>
      </c>
      <c r="G191" t="n">
        <v>0</v>
      </c>
      <c r="H191" t="n">
        <v>-2.962962962962963</v>
      </c>
      <c r="I191" t="n">
        <v>-12.08053691275168</v>
      </c>
      <c r="J191" t="n">
        <v>-2.962962962962963</v>
      </c>
      <c r="K191" t="n">
        <v>-1.140745389254952</v>
      </c>
      <c r="L191" t="n">
        <v>2.099389712292938</v>
      </c>
      <c r="M191" t="n">
        <v>43.30718741305175</v>
      </c>
      <c r="N191" t="n">
        <v>0</v>
      </c>
      <c r="O191" t="n">
        <v>0</v>
      </c>
      <c r="P191" t="n">
        <v>14.97</v>
      </c>
      <c r="Q191" t="n">
        <v>12.25</v>
      </c>
      <c r="R191" t="inlineStr">
        <is>
          <t>🟢 VÙNG MUA CHUẨN</t>
        </is>
      </c>
      <c r="S191" t="b">
        <v>0</v>
      </c>
      <c r="T191" t="n">
        <v>0</v>
      </c>
      <c r="U191" t="n">
        <v>0</v>
      </c>
      <c r="V191" t="inlineStr">
        <is>
          <t>Navetco National Veterinary Joint Stock Co</t>
        </is>
      </c>
    </row>
    <row r="192">
      <c r="A192" t="inlineStr">
        <is>
          <t>MCO</t>
        </is>
      </c>
      <c r="B192" t="inlineStr">
        <is>
          <t>HNX</t>
        </is>
      </c>
      <c r="C192" t="inlineStr">
        <is>
          <t>Đầu tư công &amp; Xây dựng</t>
        </is>
      </c>
      <c r="D192" t="inlineStr">
        <is>
          <t>Micro / Kém TK</t>
        </is>
      </c>
      <c r="E192" t="n">
        <v>4.8</v>
      </c>
      <c r="F192" t="n">
        <v>0.0039552</v>
      </c>
      <c r="G192" t="n">
        <v>0</v>
      </c>
      <c r="H192" t="n">
        <v>0</v>
      </c>
      <c r="I192" t="n">
        <v>0</v>
      </c>
      <c r="J192" t="n">
        <v>-2.040816326530612</v>
      </c>
      <c r="K192" t="n">
        <v>1.822217573708011</v>
      </c>
      <c r="L192" t="n">
        <v>0.7900287631831256</v>
      </c>
      <c r="M192" t="n">
        <v>49.1106199699329</v>
      </c>
      <c r="N192" t="n">
        <v>762.8977399154454</v>
      </c>
      <c r="O192" t="n">
        <v>0.0484856603664325</v>
      </c>
      <c r="P192" t="n">
        <v>5.35</v>
      </c>
      <c r="Q192" t="n">
        <v>4.55</v>
      </c>
      <c r="R192" t="inlineStr">
        <is>
          <t>🟢 VÙNG MUA CHUẨN</t>
        </is>
      </c>
      <c r="S192" t="b">
        <v>0</v>
      </c>
      <c r="T192" t="n">
        <v>0</v>
      </c>
      <c r="U192" t="n">
        <v>0</v>
      </c>
      <c r="V192" t="inlineStr">
        <is>
          <t>Vietnam BDC Construction and Investment Joint Stock Company</t>
        </is>
      </c>
    </row>
    <row r="193">
      <c r="A193" t="inlineStr">
        <is>
          <t>RGG</t>
        </is>
      </c>
      <c r="B193" t="inlineStr">
        <is>
          <t>UPCOM</t>
        </is>
      </c>
      <c r="C193" t="inlineStr">
        <is>
          <t>Bất động sản Dân dụng</t>
        </is>
      </c>
      <c r="D193" t="inlineStr">
        <is>
          <t>Mid-Cap (Dòng tiền)</t>
        </is>
      </c>
      <c r="E193" t="n">
        <v>43.9</v>
      </c>
      <c r="F193" t="n">
        <v>0.00439</v>
      </c>
      <c r="G193" t="n">
        <v>-0.6787330316742082</v>
      </c>
      <c r="H193" t="n">
        <v>-0.6787330316742082</v>
      </c>
      <c r="I193" t="n">
        <v>-1.126126126126126</v>
      </c>
      <c r="J193" t="n">
        <v>41.61290322580645</v>
      </c>
      <c r="K193" t="n">
        <v>1.143484542033803</v>
      </c>
      <c r="L193" t="n">
        <v>3.53045013239188</v>
      </c>
      <c r="M193" t="n">
        <v>55.69509525076263</v>
      </c>
      <c r="N193" t="n">
        <v>0</v>
      </c>
      <c r="O193" t="n">
        <v>0</v>
      </c>
      <c r="P193" t="n">
        <v>50.18</v>
      </c>
      <c r="Q193" t="n">
        <v>41.05</v>
      </c>
      <c r="R193" t="inlineStr">
        <is>
          <t>🟢 VÙNG MUA CHUẨN</t>
        </is>
      </c>
      <c r="S193" t="b">
        <v>0</v>
      </c>
      <c r="T193" t="n">
        <v>0</v>
      </c>
      <c r="U193" t="n">
        <v>0</v>
      </c>
      <c r="V193" t="inlineStr">
        <is>
          <t>Regal Group Joint Stock Company</t>
        </is>
      </c>
    </row>
    <row r="194">
      <c r="A194" t="inlineStr">
        <is>
          <t>HNF</t>
        </is>
      </c>
      <c r="B194" t="inlineStr">
        <is>
          <t>UPCOM</t>
        </is>
      </c>
      <c r="C194" t="inlineStr">
        <is>
          <t>Thực phẩm &amp; Tiêu dùng</t>
        </is>
      </c>
      <c r="D194" t="inlineStr">
        <is>
          <t>Micro / Kém TK</t>
        </is>
      </c>
      <c r="E194" t="n">
        <v>20.2</v>
      </c>
      <c r="F194" t="n">
        <v>0.00404</v>
      </c>
      <c r="G194" t="n">
        <v>1</v>
      </c>
      <c r="H194" t="n">
        <v>19.52662721893491</v>
      </c>
      <c r="I194" t="n">
        <v>-13.67521367521367</v>
      </c>
      <c r="J194" t="n">
        <v>-15.12605042016807</v>
      </c>
      <c r="K194" t="n">
        <v>21.34884479264292</v>
      </c>
      <c r="L194" t="n">
        <v>0.1036256007046541</v>
      </c>
      <c r="M194" t="n">
        <v>43.44016356477277</v>
      </c>
      <c r="N194" t="n">
        <v>0</v>
      </c>
      <c r="O194" t="n">
        <v>0</v>
      </c>
      <c r="P194" t="n">
        <v>23.09</v>
      </c>
      <c r="Q194" t="n">
        <v>18.89</v>
      </c>
      <c r="R194" t="inlineStr">
        <is>
          <t>🟢 VÙNG MUA CHUẨN</t>
        </is>
      </c>
      <c r="S194" t="b">
        <v>0</v>
      </c>
      <c r="T194" t="n">
        <v>0</v>
      </c>
      <c r="U194" t="n">
        <v>0</v>
      </c>
      <c r="V194" t="inlineStr">
        <is>
          <t>HuuNghi Food Joint Stock Co</t>
        </is>
      </c>
    </row>
    <row r="195">
      <c r="A195" t="inlineStr">
        <is>
          <t>VNA</t>
        </is>
      </c>
      <c r="B195" t="inlineStr">
        <is>
          <t>UPCOM</t>
        </is>
      </c>
      <c r="C195" t="inlineStr">
        <is>
          <t>Cảng biển &amp; Vận tải</t>
        </is>
      </c>
      <c r="D195" t="inlineStr">
        <is>
          <t>Micro / Kém TK</t>
        </is>
      </c>
      <c r="E195" t="n">
        <v>13.3</v>
      </c>
      <c r="F195" t="n">
        <v>0.0040432</v>
      </c>
      <c r="G195" t="n">
        <v>0</v>
      </c>
      <c r="H195" t="n">
        <v>0</v>
      </c>
      <c r="I195" t="n">
        <v>-2.205882352941177</v>
      </c>
      <c r="J195" t="n">
        <v>-10.73825503355705</v>
      </c>
      <c r="K195" t="n">
        <v>1.822217573708011</v>
      </c>
      <c r="L195" t="n">
        <v>1.036216446527482</v>
      </c>
      <c r="M195" t="n">
        <v>44.54015977198007</v>
      </c>
      <c r="N195" t="n">
        <v>0</v>
      </c>
      <c r="O195" t="n">
        <v>0</v>
      </c>
      <c r="P195" t="n">
        <v>14.52</v>
      </c>
      <c r="Q195" t="n">
        <v>12.74</v>
      </c>
      <c r="R195" t="inlineStr">
        <is>
          <t>🟢 VÙNG MUA CHUẨN</t>
        </is>
      </c>
      <c r="S195" t="b">
        <v>0</v>
      </c>
      <c r="T195" t="n">
        <v>0</v>
      </c>
      <c r="U195" t="n">
        <v>0</v>
      </c>
      <c r="V195" t="inlineStr">
        <is>
          <t>Vinaship Joint Stock Company</t>
        </is>
      </c>
    </row>
    <row r="196">
      <c r="A196" t="inlineStr">
        <is>
          <t>DMN</t>
        </is>
      </c>
      <c r="B196" t="inlineStr">
        <is>
          <t>UPCOM</t>
        </is>
      </c>
      <c r="C196" t="inlineStr">
        <is>
          <t>Hóa chất &amp; Chế biến</t>
        </is>
      </c>
      <c r="D196" t="inlineStr">
        <is>
          <t>Micro / Kém TK</t>
        </is>
      </c>
      <c r="E196" t="n">
        <v>8.199999999999999</v>
      </c>
      <c r="F196" t="n">
        <v>0.0041</v>
      </c>
      <c r="G196" t="n">
        <v>0</v>
      </c>
      <c r="H196" t="n">
        <v>6.493506493506493</v>
      </c>
      <c r="I196" t="n">
        <v>2.5</v>
      </c>
      <c r="J196" t="n">
        <v>-13.68421052631579</v>
      </c>
      <c r="K196" t="n">
        <v>8.315724067214504</v>
      </c>
      <c r="L196" t="n">
        <v>1.002757583354224</v>
      </c>
      <c r="M196" t="n">
        <v>51.98627171572284</v>
      </c>
      <c r="N196" t="n">
        <v>0</v>
      </c>
      <c r="O196" t="n">
        <v>0</v>
      </c>
      <c r="P196" t="n">
        <v>9.33</v>
      </c>
      <c r="Q196" t="n">
        <v>7.69</v>
      </c>
      <c r="R196" t="inlineStr">
        <is>
          <t>🟢 VÙNG MUA CHUẨN</t>
        </is>
      </c>
      <c r="S196" t="b">
        <v>0</v>
      </c>
      <c r="T196" t="n">
        <v>0</v>
      </c>
      <c r="U196" t="n">
        <v>0</v>
      </c>
      <c r="V196" t="inlineStr">
        <is>
          <t>Domenal JSC</t>
        </is>
      </c>
    </row>
    <row r="197">
      <c r="A197" t="inlineStr">
        <is>
          <t>SJE</t>
        </is>
      </c>
      <c r="B197" t="inlineStr">
        <is>
          <t>HNX</t>
        </is>
      </c>
      <c r="C197" t="inlineStr">
        <is>
          <t>Đầu tư công &amp; Xây dựng</t>
        </is>
      </c>
      <c r="D197" t="inlineStr">
        <is>
          <t>Micro / Kém TK</t>
        </is>
      </c>
      <c r="E197" t="n">
        <v>10.4</v>
      </c>
      <c r="F197" t="n">
        <v>0.00416</v>
      </c>
      <c r="G197" t="n">
        <v>-0.9523809523809524</v>
      </c>
      <c r="H197" t="n">
        <v>-1.886792452830189</v>
      </c>
      <c r="I197" t="n">
        <v>-6.306306306306307</v>
      </c>
      <c r="J197" t="n">
        <v>-6.306306306306307</v>
      </c>
      <c r="K197" t="n">
        <v>-0.06457487912217785</v>
      </c>
      <c r="L197" t="n">
        <v>0.09261885604135479</v>
      </c>
      <c r="M197" t="n">
        <v>37.20771715018672</v>
      </c>
      <c r="N197" t="n">
        <v>2.59124902812589</v>
      </c>
      <c r="O197" t="n">
        <v>11.9441989176754</v>
      </c>
      <c r="P197" t="n">
        <v>11.44</v>
      </c>
      <c r="Q197" t="n">
        <v>9.93</v>
      </c>
      <c r="R197" t="inlineStr">
        <is>
          <t>🟢 VÙNG MUA CHUẨN</t>
        </is>
      </c>
      <c r="S197" t="b">
        <v>0</v>
      </c>
      <c r="T197" t="n">
        <v>0</v>
      </c>
      <c r="U197" t="n">
        <v>0</v>
      </c>
      <c r="V197" t="inlineStr">
        <is>
          <t>Song Da No 11 JSC</t>
        </is>
      </c>
    </row>
    <row r="198">
      <c r="A198" t="inlineStr">
        <is>
          <t>EFI</t>
        </is>
      </c>
      <c r="B198" t="inlineStr">
        <is>
          <t>UPCOM</t>
        </is>
      </c>
      <c r="C198" t="inlineStr">
        <is>
          <t>Dịch vụ &amp; Thương mại</t>
        </is>
      </c>
      <c r="D198" t="inlineStr">
        <is>
          <t>Micro / Kém TK</t>
        </is>
      </c>
      <c r="E198" t="n">
        <v>2.6</v>
      </c>
      <c r="F198" t="n">
        <v>0.00416</v>
      </c>
      <c r="G198" t="n">
        <v>13.04347826086956</v>
      </c>
      <c r="H198" t="n">
        <v>62.5</v>
      </c>
      <c r="I198" t="n">
        <v>30</v>
      </c>
      <c r="J198" t="n">
        <v>-33.33333333333334</v>
      </c>
      <c r="K198" t="n">
        <v>64.32221757370802</v>
      </c>
      <c r="L198" t="n">
        <v>2.590359007568706</v>
      </c>
      <c r="M198" t="n">
        <v>62.26747633935879</v>
      </c>
      <c r="N198" t="n">
        <v>0</v>
      </c>
      <c r="O198" t="n">
        <v>0</v>
      </c>
      <c r="P198" t="n">
        <v>2.97</v>
      </c>
      <c r="Q198" t="n">
        <v>2.43</v>
      </c>
      <c r="R198" t="inlineStr">
        <is>
          <t>🟣 ĐÓNG TRẦN (Không đua)</t>
        </is>
      </c>
      <c r="S198" t="b">
        <v>0</v>
      </c>
      <c r="T198" t="n">
        <v>0</v>
      </c>
      <c r="U198" t="n">
        <v>0</v>
      </c>
      <c r="V198" t="inlineStr">
        <is>
          <t>Education Financial Investment JSC</t>
        </is>
      </c>
    </row>
    <row r="199">
      <c r="A199" t="inlineStr">
        <is>
          <t>TNB</t>
        </is>
      </c>
      <c r="B199" t="inlineStr">
        <is>
          <t>UPCOM</t>
        </is>
      </c>
      <c r="C199" t="inlineStr">
        <is>
          <t>Khai khoáng &amp; VLXD</t>
        </is>
      </c>
      <c r="D199" t="inlineStr">
        <is>
          <t>Micro / Kém TK</t>
        </is>
      </c>
      <c r="E199" t="n">
        <v>7</v>
      </c>
      <c r="F199" t="n">
        <v>0.0042</v>
      </c>
      <c r="G199" t="n">
        <v>-30.69306930693069</v>
      </c>
      <c r="H199" t="n">
        <v>-35.77981651376147</v>
      </c>
      <c r="I199" t="n">
        <v>-35.77981651376147</v>
      </c>
      <c r="J199" t="n">
        <v>-30</v>
      </c>
      <c r="K199" t="n">
        <v>-33.95759894005346</v>
      </c>
      <c r="L199" t="n">
        <v>7.853403141361256</v>
      </c>
      <c r="M199" t="n">
        <v>38.06987939539205</v>
      </c>
      <c r="N199" t="n">
        <v>0</v>
      </c>
      <c r="O199" t="n">
        <v>0</v>
      </c>
      <c r="P199" t="n">
        <v>8</v>
      </c>
      <c r="Q199" t="n">
        <v>6.54</v>
      </c>
      <c r="R199" t="inlineStr">
        <is>
          <t>🟢 VÙNG MUA CHUẨN</t>
        </is>
      </c>
      <c r="S199" t="b">
        <v>0</v>
      </c>
      <c r="T199" t="n">
        <v>0</v>
      </c>
      <c r="U199" t="n">
        <v>0</v>
      </c>
      <c r="V199" t="inlineStr">
        <is>
          <t>Nha Be Steel JSC</t>
        </is>
      </c>
    </row>
    <row r="200">
      <c r="A200" t="inlineStr">
        <is>
          <t>USC</t>
        </is>
      </c>
      <c r="B200" t="inlineStr">
        <is>
          <t>UPCOM</t>
        </is>
      </c>
      <c r="C200" t="inlineStr">
        <is>
          <t>Đầu tư công &amp; Xây dựng</t>
        </is>
      </c>
      <c r="D200" t="inlineStr">
        <is>
          <t>Micro / Kém TK</t>
        </is>
      </c>
      <c r="E200" t="n">
        <v>8.6</v>
      </c>
      <c r="F200" t="n">
        <v>0.0043</v>
      </c>
      <c r="G200" t="n">
        <v>-12.24489795918367</v>
      </c>
      <c r="H200" t="n">
        <v>-12.24489795918367</v>
      </c>
      <c r="I200" t="n">
        <v>-12.24489795918367</v>
      </c>
      <c r="J200" t="n">
        <v>-7.526881720430108</v>
      </c>
      <c r="K200" t="n">
        <v>-10.42268038547566</v>
      </c>
      <c r="L200" t="n">
        <v>0.7326007326007326</v>
      </c>
      <c r="M200" t="n">
        <v>40.27684250288061</v>
      </c>
      <c r="N200" t="n">
        <v>0</v>
      </c>
      <c r="O200" t="n">
        <v>0</v>
      </c>
      <c r="P200" t="n">
        <v>9.83</v>
      </c>
      <c r="Q200" t="n">
        <v>8.039999999999999</v>
      </c>
      <c r="R200" t="inlineStr">
        <is>
          <t>🟢 VÙNG MUA CHUẨN</t>
        </is>
      </c>
      <c r="S200" t="b">
        <v>0</v>
      </c>
      <c r="T200" t="n">
        <v>0</v>
      </c>
      <c r="U200" t="n">
        <v>0</v>
      </c>
      <c r="V200" t="inlineStr">
        <is>
          <t>Union of Survey &amp; Construction JSC</t>
        </is>
      </c>
    </row>
    <row r="201">
      <c r="A201" t="inlineStr">
        <is>
          <t>PTX</t>
        </is>
      </c>
      <c r="B201" t="inlineStr">
        <is>
          <t>HNX</t>
        </is>
      </c>
      <c r="C201" t="inlineStr">
        <is>
          <t>Dầu khí &amp; Năng lượng</t>
        </is>
      </c>
      <c r="D201" t="inlineStr">
        <is>
          <t>Micro / Kém TK</t>
        </is>
      </c>
      <c r="E201" t="n">
        <v>21.6</v>
      </c>
      <c r="F201" t="n">
        <v>0.00432</v>
      </c>
      <c r="G201" t="n">
        <v>-0.4608294930875576</v>
      </c>
      <c r="H201" t="n">
        <v>-0.4608294930875576</v>
      </c>
      <c r="I201" t="n">
        <v>-0.4608294930875576</v>
      </c>
      <c r="J201" t="n">
        <v>13.68421052631579</v>
      </c>
      <c r="K201" t="n">
        <v>1.361388080620453</v>
      </c>
      <c r="L201" t="n">
        <v>0.4998125702861427</v>
      </c>
      <c r="M201" t="n">
        <v>51.68500353215318</v>
      </c>
      <c r="N201" t="n">
        <v>0</v>
      </c>
      <c r="O201" t="n">
        <v>0</v>
      </c>
      <c r="P201" t="n">
        <v>24.69</v>
      </c>
      <c r="Q201" t="n">
        <v>20.2</v>
      </c>
      <c r="R201" t="inlineStr">
        <is>
          <t>🟢 VÙNG MUA CHUẨN</t>
        </is>
      </c>
      <c r="S201" t="b">
        <v>0</v>
      </c>
      <c r="T201" t="n">
        <v>0</v>
      </c>
      <c r="U201" t="n">
        <v>0</v>
      </c>
      <c r="V201" t="inlineStr">
        <is>
          <t>Petrolimex Nghe Tinh Transportation and Service Joint Stock Co</t>
        </is>
      </c>
    </row>
    <row r="202">
      <c r="A202" t="inlineStr">
        <is>
          <t>HU3</t>
        </is>
      </c>
      <c r="B202" t="inlineStr">
        <is>
          <t>UPCOM</t>
        </is>
      </c>
      <c r="C202" t="inlineStr">
        <is>
          <t>Đầu tư công &amp; Xây dựng</t>
        </is>
      </c>
      <c r="D202" t="inlineStr">
        <is>
          <t>Micro / Kém TK</t>
        </is>
      </c>
      <c r="E202" t="n">
        <v>2.7</v>
      </c>
      <c r="F202" t="n">
        <v>0.00432</v>
      </c>
      <c r="G202" t="n">
        <v>-3.571428571428571</v>
      </c>
      <c r="H202" t="n">
        <v>0</v>
      </c>
      <c r="I202" t="n">
        <v>-3.571428571428572</v>
      </c>
      <c r="J202" t="n">
        <v>-10</v>
      </c>
      <c r="K202" t="n">
        <v>1.822217573708011</v>
      </c>
      <c r="L202" t="n">
        <v>0.2033476100301209</v>
      </c>
      <c r="M202" t="n">
        <v>47.71695340841768</v>
      </c>
      <c r="N202" t="n">
        <v>0</v>
      </c>
      <c r="O202" t="n">
        <v>0</v>
      </c>
      <c r="P202" t="n">
        <v>3.09</v>
      </c>
      <c r="Q202" t="n">
        <v>2.52</v>
      </c>
      <c r="R202" t="inlineStr">
        <is>
          <t>🟢 VÙNG MUA CHUẨN</t>
        </is>
      </c>
      <c r="S202" t="b">
        <v>0</v>
      </c>
      <c r="T202" t="n">
        <v>0</v>
      </c>
      <c r="U202" t="n">
        <v>0</v>
      </c>
      <c r="V202" t="inlineStr">
        <is>
          <t>HUD3 Investment &amp; Construction JSC</t>
        </is>
      </c>
    </row>
    <row r="203">
      <c r="A203" t="inlineStr">
        <is>
          <t>LMC</t>
        </is>
      </c>
      <c r="B203" t="inlineStr">
        <is>
          <t>UPCOM</t>
        </is>
      </c>
      <c r="C203" t="inlineStr">
        <is>
          <t>Khai khoáng &amp; VLXD</t>
        </is>
      </c>
      <c r="D203" t="inlineStr">
        <is>
          <t>Micro / Kém TK</t>
        </is>
      </c>
      <c r="E203" t="n">
        <v>6.9</v>
      </c>
      <c r="F203" t="n">
        <v>0.004347</v>
      </c>
      <c r="G203" t="n">
        <v>15</v>
      </c>
      <c r="H203" t="n">
        <v>-8</v>
      </c>
      <c r="I203" t="n">
        <v>-12.65822784810127</v>
      </c>
      <c r="J203" t="n">
        <v>53.33333333333334</v>
      </c>
      <c r="K203" t="n">
        <v>-6.177782426291989</v>
      </c>
      <c r="L203" t="n">
        <v>0.1215506388643698</v>
      </c>
      <c r="M203" t="n">
        <v>48.94810031483964</v>
      </c>
      <c r="N203" t="n">
        <v>0</v>
      </c>
      <c r="O203" t="n">
        <v>0</v>
      </c>
      <c r="P203" t="n">
        <v>7.89</v>
      </c>
      <c r="Q203" t="n">
        <v>6.45</v>
      </c>
      <c r="R203" t="inlineStr">
        <is>
          <t>🟣 ĐÓNG TRẦN (Không đua)</t>
        </is>
      </c>
      <c r="S203" t="b">
        <v>0</v>
      </c>
      <c r="T203" t="n">
        <v>0</v>
      </c>
      <c r="U203" t="n">
        <v>0</v>
      </c>
      <c r="V203" t="inlineStr">
        <is>
          <t>Long Beach LMC Joint Stock Company</t>
        </is>
      </c>
    </row>
    <row r="204">
      <c r="A204" t="inlineStr">
        <is>
          <t>CTW</t>
        </is>
      </c>
      <c r="B204" t="inlineStr">
        <is>
          <t>UPCOM</t>
        </is>
      </c>
      <c r="C204" t="inlineStr">
        <is>
          <t>Đầu tư công &amp; Xây dựng</t>
        </is>
      </c>
      <c r="D204" t="inlineStr">
        <is>
          <t>Micro / Kém TK</t>
        </is>
      </c>
      <c r="E204" t="n">
        <v>20</v>
      </c>
      <c r="F204" t="n">
        <v>0.004</v>
      </c>
      <c r="G204" t="n">
        <v>0</v>
      </c>
      <c r="H204" t="n">
        <v>-20</v>
      </c>
      <c r="I204" t="n">
        <v>-26.19926199261993</v>
      </c>
      <c r="J204" t="n">
        <v>-20</v>
      </c>
      <c r="K204" t="n">
        <v>-18.17778242629199</v>
      </c>
      <c r="L204" t="n">
        <v>1.01201771030993</v>
      </c>
      <c r="M204" t="n">
        <v>30.07532194109712</v>
      </c>
      <c r="N204" t="n">
        <v>0</v>
      </c>
      <c r="O204" t="n">
        <v>0</v>
      </c>
      <c r="P204" t="n">
        <v>22.86</v>
      </c>
      <c r="Q204" t="n">
        <v>18.7</v>
      </c>
      <c r="R204" t="inlineStr">
        <is>
          <t>🟢 VÙNG MUA CHUẨN</t>
        </is>
      </c>
      <c r="S204" t="b">
        <v>0</v>
      </c>
      <c r="T204" t="n">
        <v>0</v>
      </c>
      <c r="U204" t="n">
        <v>0</v>
      </c>
      <c r="V204" t="inlineStr">
        <is>
          <t>Can Tho Water Supply - Sewerage Joint Stock Co</t>
        </is>
      </c>
    </row>
    <row r="205">
      <c r="A205" t="inlineStr">
        <is>
          <t>HDP</t>
        </is>
      </c>
      <c r="B205" t="inlineStr">
        <is>
          <t>UPCOM</t>
        </is>
      </c>
      <c r="C205" t="inlineStr">
        <is>
          <t>Y tế &amp; Dược phẩm</t>
        </is>
      </c>
      <c r="D205" t="inlineStr">
        <is>
          <t>Micro / Kém TK</t>
        </is>
      </c>
      <c r="E205" t="n">
        <v>26.8</v>
      </c>
      <c r="F205" t="n">
        <v>0.0134</v>
      </c>
      <c r="G205" t="n">
        <v>0</v>
      </c>
      <c r="H205" t="n">
        <v>0.7518796992481203</v>
      </c>
      <c r="I205" t="n">
        <v>3.474903474903475</v>
      </c>
      <c r="J205" t="n">
        <v>5.928853754940712</v>
      </c>
      <c r="K205" t="n">
        <v>2.574097272956131</v>
      </c>
      <c r="L205" t="n">
        <v>1.364256480218281</v>
      </c>
      <c r="M205" t="n">
        <v>53.97850110191189</v>
      </c>
      <c r="N205" t="n">
        <v>0</v>
      </c>
      <c r="O205" t="n">
        <v>0</v>
      </c>
      <c r="P205" t="n">
        <v>28.71</v>
      </c>
      <c r="Q205" t="n">
        <v>25.93</v>
      </c>
      <c r="R205" t="inlineStr">
        <is>
          <t>🟢 VÙNG MUA CHUẨN</t>
        </is>
      </c>
      <c r="S205" t="b">
        <v>0</v>
      </c>
      <c r="T205" t="n">
        <v>0</v>
      </c>
      <c r="U205" t="n">
        <v>0</v>
      </c>
      <c r="V205" t="inlineStr">
        <is>
          <t>HaTinh Pharmaceutical Joint Stock Co</t>
        </is>
      </c>
    </row>
    <row r="206">
      <c r="A206" t="inlineStr">
        <is>
          <t>DLT</t>
        </is>
      </c>
      <c r="B206" t="inlineStr">
        <is>
          <t>UPCOM</t>
        </is>
      </c>
      <c r="C206" t="inlineStr">
        <is>
          <t>Dịch vụ Tiêu dùng</t>
        </is>
      </c>
      <c r="D206" t="inlineStr">
        <is>
          <t>Micro / Kém TK</t>
        </is>
      </c>
      <c r="E206" t="n">
        <v>5.5</v>
      </c>
      <c r="F206" t="n">
        <v>0.0134255</v>
      </c>
      <c r="G206" t="n">
        <v>0</v>
      </c>
      <c r="H206" t="n">
        <v>0</v>
      </c>
      <c r="I206" t="n">
        <v>-36.04651162790697</v>
      </c>
      <c r="J206" t="n">
        <v>-36.04651162790697</v>
      </c>
      <c r="K206" t="n">
        <v>1.822217573708011</v>
      </c>
      <c r="L206" t="n">
        <v>8.205042016806722</v>
      </c>
      <c r="M206" t="n">
        <v>35.3599654545514</v>
      </c>
      <c r="N206" t="n">
        <v>0</v>
      </c>
      <c r="O206" t="n">
        <v>0</v>
      </c>
      <c r="P206" t="n">
        <v>6.29</v>
      </c>
      <c r="Q206" t="n">
        <v>5.14</v>
      </c>
      <c r="R206" t="inlineStr">
        <is>
          <t>🟢 VÙNG MUA CHUẨN</t>
        </is>
      </c>
      <c r="S206" t="b">
        <v>0</v>
      </c>
      <c r="T206" t="n">
        <v>0</v>
      </c>
      <c r="U206" t="n">
        <v>0</v>
      </c>
      <c r="V206" t="inlineStr">
        <is>
          <t>Vinacomin - Tourism &amp; Trading Joint Stock Co</t>
        </is>
      </c>
    </row>
    <row r="207">
      <c r="A207" t="inlineStr">
        <is>
          <t>BIC</t>
        </is>
      </c>
      <c r="B207" t="inlineStr">
        <is>
          <t>HOSE</t>
        </is>
      </c>
      <c r="C207" t="inlineStr">
        <is>
          <t>Ngân hàng</t>
        </is>
      </c>
      <c r="D207" t="inlineStr">
        <is>
          <t>Mid-Cap (Dòng tiền)</t>
        </is>
      </c>
      <c r="E207" t="n">
        <v>19.2</v>
      </c>
      <c r="F207" t="n">
        <v>0.0134784</v>
      </c>
      <c r="G207" t="n">
        <v>-0.2597402597402597</v>
      </c>
      <c r="H207" t="n">
        <v>-2.784810126582279</v>
      </c>
      <c r="I207" t="n">
        <v>-8.788598574821853</v>
      </c>
      <c r="J207" t="n">
        <v>-9.004739336492891</v>
      </c>
      <c r="K207" t="n">
        <v>-0.9625925528742678</v>
      </c>
      <c r="L207" t="n">
        <v>0.1285920362695492</v>
      </c>
      <c r="M207" t="n">
        <v>25.37006946534137</v>
      </c>
      <c r="N207" t="n">
        <v>9.032166650248822</v>
      </c>
      <c r="O207" t="n">
        <v>13.3319530749483</v>
      </c>
      <c r="P207" t="n">
        <v>21.11</v>
      </c>
      <c r="Q207" t="n">
        <v>18.33</v>
      </c>
      <c r="R207" t="inlineStr">
        <is>
          <t>🟢 VÙNG MUA CHUẨN</t>
        </is>
      </c>
      <c r="S207" t="b">
        <v>0</v>
      </c>
      <c r="T207" t="n">
        <v>0</v>
      </c>
      <c r="U207" t="n">
        <v>0</v>
      </c>
      <c r="V207" t="inlineStr">
        <is>
          <t>TỔNG CÔNG TY BẢO HIỂM NGÂN HÀNG ĐẦU TƯ VÀ PHÁT TRIỂN VIỆT NAM</t>
        </is>
      </c>
    </row>
    <row r="208">
      <c r="A208" t="inlineStr">
        <is>
          <t>SKV</t>
        </is>
      </c>
      <c r="B208" t="inlineStr">
        <is>
          <t>UPCOM</t>
        </is>
      </c>
      <c r="C208" t="inlineStr">
        <is>
          <t>Thực phẩm &amp; Tiêu dùng</t>
        </is>
      </c>
      <c r="D208" t="inlineStr">
        <is>
          <t>Micro / Kém TK</t>
        </is>
      </c>
      <c r="E208" t="n">
        <v>22.7</v>
      </c>
      <c r="F208" t="n">
        <v>0.01362</v>
      </c>
      <c r="G208" t="n">
        <v>0.8888888888888888</v>
      </c>
      <c r="H208" t="n">
        <v>20.1058201058201</v>
      </c>
      <c r="I208" t="n">
        <v>-0.4385964912280702</v>
      </c>
      <c r="J208" t="n">
        <v>-3.813559322033898</v>
      </c>
      <c r="K208" t="n">
        <v>21.92803767952811</v>
      </c>
      <c r="L208" t="n">
        <v>0.076000114000171</v>
      </c>
      <c r="M208" t="n">
        <v>49.72290823628583</v>
      </c>
      <c r="N208" t="n">
        <v>0</v>
      </c>
      <c r="O208" t="n">
        <v>0</v>
      </c>
      <c r="P208" t="n">
        <v>25.64</v>
      </c>
      <c r="Q208" t="n">
        <v>21.36</v>
      </c>
      <c r="R208" t="inlineStr">
        <is>
          <t>🟢 VÙNG MUA CHUẨN</t>
        </is>
      </c>
      <c r="S208" t="b">
        <v>0</v>
      </c>
      <c r="T208" t="n">
        <v>0</v>
      </c>
      <c r="U208" t="n">
        <v>0</v>
      </c>
      <c r="V208" t="inlineStr">
        <is>
          <t>Khanh Hoa Salanganes Nest Soft Drink JSC</t>
        </is>
      </c>
    </row>
    <row r="209">
      <c r="A209" t="inlineStr">
        <is>
          <t>FTM</t>
        </is>
      </c>
      <c r="B209" t="inlineStr">
        <is>
          <t>UPCOM</t>
        </is>
      </c>
      <c r="C209" t="inlineStr">
        <is>
          <t>Hóa chất &amp; Chế biến</t>
        </is>
      </c>
      <c r="D209" t="inlineStr">
        <is>
          <t>Micro / Kém TK</t>
        </is>
      </c>
      <c r="E209" t="n">
        <v>400</v>
      </c>
      <c r="F209" t="n">
        <v>0.0137388</v>
      </c>
      <c r="G209" t="n">
        <v>0</v>
      </c>
      <c r="H209" t="n">
        <v>0</v>
      </c>
      <c r="I209" t="n">
        <v>33.33333333333334</v>
      </c>
      <c r="J209" t="n">
        <v>0</v>
      </c>
      <c r="K209" t="n">
        <v>1.822217573708011</v>
      </c>
      <c r="L209" t="n">
        <v>0.892133925284076</v>
      </c>
      <c r="M209" t="n">
        <v>40.98669897599794</v>
      </c>
      <c r="N209" t="n">
        <v>0</v>
      </c>
      <c r="O209" t="n">
        <v>0</v>
      </c>
      <c r="P209" t="n">
        <v>457.2</v>
      </c>
      <c r="Q209" t="n">
        <v>374</v>
      </c>
      <c r="R209" t="inlineStr">
        <is>
          <t>🟢 VÙNG MUA CHUẨN</t>
        </is>
      </c>
      <c r="S209" t="b">
        <v>1</v>
      </c>
      <c r="T209" t="n">
        <v>0</v>
      </c>
      <c r="U209" t="n">
        <v>0</v>
      </c>
      <c r="V209" t="inlineStr">
        <is>
          <t>Duc Quan Investment and Development JSC</t>
        </is>
      </c>
    </row>
    <row r="210">
      <c r="A210" t="inlineStr">
        <is>
          <t>TNI</t>
        </is>
      </c>
      <c r="B210" t="inlineStr">
        <is>
          <t>HOSE</t>
        </is>
      </c>
      <c r="C210" t="inlineStr">
        <is>
          <t>Sản xuất Công nghiệp</t>
        </is>
      </c>
      <c r="D210" t="inlineStr">
        <is>
          <t>Micro / Kém TK</t>
        </is>
      </c>
      <c r="E210" t="n">
        <v>4.1</v>
      </c>
      <c r="F210" t="n">
        <v>0.01394</v>
      </c>
      <c r="G210" t="n">
        <v>0</v>
      </c>
      <c r="H210" t="n">
        <v>-1.678657074340528</v>
      </c>
      <c r="I210" t="n">
        <v>-22.64150943396226</v>
      </c>
      <c r="J210" t="n">
        <v>-36.82588597842835</v>
      </c>
      <c r="K210" t="n">
        <v>0.1435604993674833</v>
      </c>
      <c r="L210" t="n">
        <v>0.5302475008187645</v>
      </c>
      <c r="M210" t="n">
        <v>28.14243661447831</v>
      </c>
      <c r="N210" t="n">
        <v>3.310292085640647</v>
      </c>
      <c r="O210" t="n">
        <v>12.3490151231593</v>
      </c>
      <c r="P210" t="n">
        <v>4.69</v>
      </c>
      <c r="Q210" t="n">
        <v>3.83</v>
      </c>
      <c r="R210" t="inlineStr">
        <is>
          <t>🟢 VÙNG MUA CHUẨN</t>
        </is>
      </c>
      <c r="S210" t="b">
        <v>0</v>
      </c>
      <c r="T210" t="n">
        <v>0</v>
      </c>
      <c r="U210" t="n">
        <v>0</v>
      </c>
      <c r="V210" t="inlineStr">
        <is>
          <t>CÔNG TY CỔ PHẦN TẬP ĐOÀN THÀNH NAM</t>
        </is>
      </c>
    </row>
    <row r="211">
      <c r="A211" t="inlineStr">
        <is>
          <t>FIC</t>
        </is>
      </c>
      <c r="B211" t="inlineStr">
        <is>
          <t>UPCOM</t>
        </is>
      </c>
      <c r="C211" t="inlineStr">
        <is>
          <t>Sản xuất Công nghiệp</t>
        </is>
      </c>
      <c r="D211" t="inlineStr">
        <is>
          <t>Mid-Cap (Dòng tiền)</t>
        </is>
      </c>
      <c r="E211" t="n">
        <v>14</v>
      </c>
      <c r="F211" t="n">
        <v>0.014</v>
      </c>
      <c r="G211" t="n">
        <v>0</v>
      </c>
      <c r="H211" t="n">
        <v>-4.761904761904762</v>
      </c>
      <c r="I211" t="n">
        <v>-13.04347826086956</v>
      </c>
      <c r="J211" t="n">
        <v>-6.666666666666667</v>
      </c>
      <c r="K211" t="n">
        <v>-2.939687188196751</v>
      </c>
      <c r="L211" t="n">
        <v>1.035652331512311</v>
      </c>
      <c r="M211" t="n">
        <v>35.19955066318153</v>
      </c>
      <c r="N211" t="n">
        <v>0</v>
      </c>
      <c r="O211" t="n">
        <v>0</v>
      </c>
      <c r="P211" t="n">
        <v>16</v>
      </c>
      <c r="Q211" t="n">
        <v>13.09</v>
      </c>
      <c r="R211" t="inlineStr">
        <is>
          <t>🟢 VÙNG MUA CHUẨN</t>
        </is>
      </c>
      <c r="S211" t="b">
        <v>0</v>
      </c>
      <c r="T211" t="n">
        <v>0</v>
      </c>
      <c r="U211" t="n">
        <v>0</v>
      </c>
      <c r="V211" t="inlineStr">
        <is>
          <t>Fico Corporation - JSC</t>
        </is>
      </c>
    </row>
    <row r="212">
      <c r="A212" t="inlineStr">
        <is>
          <t>CCR</t>
        </is>
      </c>
      <c r="B212" t="inlineStr">
        <is>
          <t>HNX</t>
        </is>
      </c>
      <c r="C212" t="inlineStr">
        <is>
          <t>Cảng biển &amp; Vận tải</t>
        </is>
      </c>
      <c r="D212" t="inlineStr">
        <is>
          <t>Micro / Kém TK</t>
        </is>
      </c>
      <c r="E212" t="n">
        <v>14</v>
      </c>
      <c r="F212" t="n">
        <v>0.014</v>
      </c>
      <c r="G212" t="n">
        <v>0</v>
      </c>
      <c r="H212" t="n">
        <v>-4.761904761904762</v>
      </c>
      <c r="I212" t="n">
        <v>1.449275362318841</v>
      </c>
      <c r="J212" t="n">
        <v>-0.7092198581560284</v>
      </c>
      <c r="K212" t="n">
        <v>-2.939687188196751</v>
      </c>
      <c r="L212" t="n">
        <v>2.916514764855997</v>
      </c>
      <c r="M212" t="n">
        <v>44.82749883400691</v>
      </c>
      <c r="N212" t="n">
        <v>0</v>
      </c>
      <c r="O212" t="n">
        <v>0</v>
      </c>
      <c r="P212" t="n">
        <v>15</v>
      </c>
      <c r="Q212" t="n">
        <v>13.55</v>
      </c>
      <c r="R212" t="inlineStr">
        <is>
          <t>🟢 VÙNG MUA CHUẨN</t>
        </is>
      </c>
      <c r="S212" t="b">
        <v>0</v>
      </c>
      <c r="T212" t="n">
        <v>0</v>
      </c>
      <c r="U212" t="n">
        <v>0</v>
      </c>
      <c r="V212" t="inlineStr">
        <is>
          <t>Cam Ranh Port JSC</t>
        </is>
      </c>
    </row>
    <row r="213">
      <c r="A213" t="inlineStr">
        <is>
          <t>APP</t>
        </is>
      </c>
      <c r="B213" t="inlineStr">
        <is>
          <t>UPCOM</t>
        </is>
      </c>
      <c r="C213" t="inlineStr">
        <is>
          <t>Dầu khí &amp; Năng lượng</t>
        </is>
      </c>
      <c r="D213" t="inlineStr">
        <is>
          <t>Micro / Kém TK</t>
        </is>
      </c>
      <c r="E213" t="n">
        <v>4</v>
      </c>
      <c r="F213" t="n">
        <v>0.008912</v>
      </c>
      <c r="G213" t="n">
        <v>2.564102564102564</v>
      </c>
      <c r="H213" t="n">
        <v>5.263157894736842</v>
      </c>
      <c r="I213" t="n">
        <v>0</v>
      </c>
      <c r="J213" t="n">
        <v>0</v>
      </c>
      <c r="K213" t="n">
        <v>7.085375468444854</v>
      </c>
      <c r="L213" t="n">
        <v>4.374202414842446</v>
      </c>
      <c r="M213" t="n">
        <v>53.01316788707102</v>
      </c>
      <c r="N213" t="n">
        <v>0</v>
      </c>
      <c r="O213" t="n">
        <v>0</v>
      </c>
      <c r="P213" t="n">
        <v>4.57</v>
      </c>
      <c r="Q213" t="n">
        <v>3.74</v>
      </c>
      <c r="R213" t="inlineStr">
        <is>
          <t>🟢 VÙNG MUA CHUẨN</t>
        </is>
      </c>
      <c r="S213" t="b">
        <v>0</v>
      </c>
      <c r="T213" t="n">
        <v>0</v>
      </c>
      <c r="U213" t="n">
        <v>0</v>
      </c>
      <c r="V213" t="inlineStr">
        <is>
          <t>Additives &amp; Petroleum Products JSC</t>
        </is>
      </c>
    </row>
    <row r="214">
      <c r="A214" t="inlineStr">
        <is>
          <t>PSL</t>
        </is>
      </c>
      <c r="B214" t="inlineStr">
        <is>
          <t>UPCOM</t>
        </is>
      </c>
      <c r="C214" t="inlineStr">
        <is>
          <t>Hóa chất &amp; Chế biến</t>
        </is>
      </c>
      <c r="D214" t="inlineStr">
        <is>
          <t>Micro / Kém TK</t>
        </is>
      </c>
      <c r="E214" t="n">
        <v>4.4</v>
      </c>
      <c r="F214" t="n">
        <v>0.01408</v>
      </c>
      <c r="G214" t="n">
        <v>-13.72549019607843</v>
      </c>
      <c r="H214" t="n">
        <v>-20</v>
      </c>
      <c r="I214" t="n">
        <v>-26.66666666666667</v>
      </c>
      <c r="J214" t="n">
        <v>-38.0281690140845</v>
      </c>
      <c r="K214" t="n">
        <v>-18.17778242629199</v>
      </c>
      <c r="L214" t="n">
        <v>0.9452493833724726</v>
      </c>
      <c r="M214" t="n">
        <v>24.43852330963388</v>
      </c>
      <c r="N214" t="n">
        <v>0</v>
      </c>
      <c r="O214" t="n">
        <v>0</v>
      </c>
      <c r="P214" t="n">
        <v>5.03</v>
      </c>
      <c r="Q214" t="n">
        <v>4.11</v>
      </c>
      <c r="R214" t="inlineStr">
        <is>
          <t>🟢 VÙNG MUA CHUẨN</t>
        </is>
      </c>
      <c r="S214" t="b">
        <v>0</v>
      </c>
      <c r="T214" t="n">
        <v>0</v>
      </c>
      <c r="U214" t="n">
        <v>0</v>
      </c>
      <c r="V214" t="inlineStr">
        <is>
          <t>Phu Son Livestock Joint Stock Co</t>
        </is>
      </c>
    </row>
    <row r="215">
      <c r="A215" t="inlineStr">
        <is>
          <t>JVC</t>
        </is>
      </c>
      <c r="B215" t="inlineStr">
        <is>
          <t>HOSE</t>
        </is>
      </c>
      <c r="C215" t="inlineStr">
        <is>
          <t>Bán lẻ &amp; Phân phối</t>
        </is>
      </c>
      <c r="D215" t="inlineStr">
        <is>
          <t>Micro / Kém TK</t>
        </is>
      </c>
      <c r="E215" t="n">
        <v>2.94</v>
      </c>
      <c r="F215" t="n">
        <v>0.014112</v>
      </c>
      <c r="G215" t="n">
        <v>0</v>
      </c>
      <c r="H215" t="n">
        <v>6.521739130434782</v>
      </c>
      <c r="I215" t="n">
        <v>4.25531914893617</v>
      </c>
      <c r="J215" t="n">
        <v>-2</v>
      </c>
      <c r="K215" t="n">
        <v>8.343956704142792</v>
      </c>
      <c r="L215" t="n">
        <v>0.1063729591073536</v>
      </c>
      <c r="M215" t="n">
        <v>62.40207828134258</v>
      </c>
      <c r="N215" t="n">
        <v>6.558390758290508</v>
      </c>
      <c r="O215" t="n">
        <v>8.51431381271728</v>
      </c>
      <c r="P215" t="n">
        <v>3.32</v>
      </c>
      <c r="Q215" t="n">
        <v>2.77</v>
      </c>
      <c r="R215" t="inlineStr">
        <is>
          <t>🟢 VÙNG MUA CHUẨN</t>
        </is>
      </c>
      <c r="S215" t="b">
        <v>0</v>
      </c>
      <c r="T215" t="n">
        <v>0</v>
      </c>
      <c r="U215" t="n">
        <v>0</v>
      </c>
      <c r="V215" t="inlineStr">
        <is>
          <t>CÔNG TY CỔ PHẦN THIẾT BỊ Y TẾ VIỆT NHẬT</t>
        </is>
      </c>
    </row>
    <row r="216">
      <c r="A216" t="inlineStr">
        <is>
          <t>LBE</t>
        </is>
      </c>
      <c r="B216" t="inlineStr">
        <is>
          <t>HNX</t>
        </is>
      </c>
      <c r="C216" t="inlineStr">
        <is>
          <t>Dịch vụ Tiêu dùng</t>
        </is>
      </c>
      <c r="D216" t="inlineStr">
        <is>
          <t>Micro / Kém TK</t>
        </is>
      </c>
      <c r="E216" t="n">
        <v>15</v>
      </c>
      <c r="F216" t="n">
        <v>0.01425</v>
      </c>
      <c r="G216" t="n">
        <v>0</v>
      </c>
      <c r="H216" t="n">
        <v>-0.6622516556291391</v>
      </c>
      <c r="I216" t="n">
        <v>-0.6622516556291391</v>
      </c>
      <c r="J216" t="n">
        <v>3.448275862068965</v>
      </c>
      <c r="K216" t="n">
        <v>1.159965918078872</v>
      </c>
      <c r="L216" t="n">
        <v>0.472472273337644</v>
      </c>
      <c r="M216" t="n">
        <v>47.43116574073761</v>
      </c>
      <c r="N216" t="n">
        <v>2.240557584563013</v>
      </c>
      <c r="O216" t="n">
        <v>38.2005025799408</v>
      </c>
      <c r="P216" t="n">
        <v>16.84</v>
      </c>
      <c r="Q216" t="n">
        <v>14.16</v>
      </c>
      <c r="R216" t="inlineStr">
        <is>
          <t>🟢 VÙNG MUA CHUẨN</t>
        </is>
      </c>
      <c r="S216" t="b">
        <v>0</v>
      </c>
      <c r="T216" t="n">
        <v>0</v>
      </c>
      <c r="U216" t="n">
        <v>0</v>
      </c>
      <c r="V216" t="inlineStr">
        <is>
          <t>LVA Trading and Services JSC</t>
        </is>
      </c>
    </row>
    <row r="217">
      <c r="A217" t="inlineStr">
        <is>
          <t>ST8</t>
        </is>
      </c>
      <c r="B217" t="inlineStr">
        <is>
          <t>HOSE</t>
        </is>
      </c>
      <c r="C217" t="inlineStr">
        <is>
          <t>Bán lẻ &amp; Phân phối</t>
        </is>
      </c>
      <c r="D217" t="inlineStr">
        <is>
          <t>Micro / Kém TK</t>
        </is>
      </c>
      <c r="E217" t="n">
        <v>2.1</v>
      </c>
      <c r="F217" t="n">
        <v>0.01428</v>
      </c>
      <c r="G217" t="n">
        <v>-0.9433962264150944</v>
      </c>
      <c r="H217" t="n">
        <v>-4.97737556561086</v>
      </c>
      <c r="I217" t="n">
        <v>5</v>
      </c>
      <c r="J217" t="n">
        <v>-17.64705882352941</v>
      </c>
      <c r="K217" t="n">
        <v>-3.155157991902849</v>
      </c>
      <c r="L217" t="n">
        <v>0.1674926352503029</v>
      </c>
      <c r="M217" t="n">
        <v>44.78215439379819</v>
      </c>
      <c r="N217" t="n">
        <v>0</v>
      </c>
      <c r="O217" t="n">
        <v>-7.09040513889545</v>
      </c>
      <c r="P217" t="n">
        <v>2.4</v>
      </c>
      <c r="Q217" t="n">
        <v>1.96</v>
      </c>
      <c r="R217" t="inlineStr">
        <is>
          <t>🟢 VÙNG MUA CHUẨN</t>
        </is>
      </c>
      <c r="S217" t="b">
        <v>0</v>
      </c>
      <c r="T217" t="n">
        <v>0</v>
      </c>
      <c r="U217" t="n">
        <v>0</v>
      </c>
      <c r="V217" t="inlineStr">
        <is>
          <t>CÔNG TY CỔ PHẦN SIÊU THANH</t>
        </is>
      </c>
    </row>
    <row r="218">
      <c r="A218" t="inlineStr">
        <is>
          <t>HMH</t>
        </is>
      </c>
      <c r="B218" t="inlineStr">
        <is>
          <t>HNX</t>
        </is>
      </c>
      <c r="C218" t="inlineStr">
        <is>
          <t>Cảng biển &amp; Vận tải</t>
        </is>
      </c>
      <c r="D218" t="inlineStr">
        <is>
          <t>Micro / Kém TK</t>
        </is>
      </c>
      <c r="E218" t="n">
        <v>18</v>
      </c>
      <c r="F218" t="n">
        <v>0.0144</v>
      </c>
      <c r="G218" t="n">
        <v>4.651162790697675</v>
      </c>
      <c r="H218" t="n">
        <v>1.694915254237288</v>
      </c>
      <c r="I218" t="n">
        <v>16.12903225806452</v>
      </c>
      <c r="J218" t="n">
        <v>10.42944785276074</v>
      </c>
      <c r="K218" t="n">
        <v>3.517132827945299</v>
      </c>
      <c r="L218" t="n">
        <v>0.02642250074106858</v>
      </c>
      <c r="M218" t="n">
        <v>51.94079187701351</v>
      </c>
      <c r="N218" t="n">
        <v>7.515832727960844</v>
      </c>
      <c r="O218" t="n">
        <v>14.1922249093386</v>
      </c>
      <c r="P218" t="n">
        <v>20.57</v>
      </c>
      <c r="Q218" t="n">
        <v>16.83</v>
      </c>
      <c r="R218" t="inlineStr">
        <is>
          <t>🟢 VÙNG MUA CHUẨN</t>
        </is>
      </c>
      <c r="S218" t="b">
        <v>0</v>
      </c>
      <c r="T218" t="n">
        <v>0</v>
      </c>
      <c r="U218" t="n">
        <v>0</v>
      </c>
      <c r="V218" t="inlineStr">
        <is>
          <t>Hai Minh Corporation</t>
        </is>
      </c>
    </row>
    <row r="219">
      <c r="A219" t="inlineStr">
        <is>
          <t>COM</t>
        </is>
      </c>
      <c r="B219" t="inlineStr">
        <is>
          <t>HOSE</t>
        </is>
      </c>
      <c r="C219" t="inlineStr">
        <is>
          <t>Bán lẻ &amp; Phân phối</t>
        </is>
      </c>
      <c r="D219" t="inlineStr">
        <is>
          <t>Micro / Kém TK</t>
        </is>
      </c>
      <c r="E219" t="n">
        <v>29</v>
      </c>
      <c r="F219" t="n">
        <v>0.014558</v>
      </c>
      <c r="G219" t="n">
        <v>1.933216168717047</v>
      </c>
      <c r="H219" t="n">
        <v>1.398601398601399</v>
      </c>
      <c r="I219" t="n">
        <v>1.221640488656196</v>
      </c>
      <c r="J219" t="n">
        <v>-11.45038167938931</v>
      </c>
      <c r="K219" t="n">
        <v>3.220818972309409</v>
      </c>
      <c r="L219" t="n">
        <v>7.225620726880173</v>
      </c>
      <c r="M219" t="n">
        <v>49.56242688798908</v>
      </c>
      <c r="N219" t="n">
        <v>9.191567706498155</v>
      </c>
      <c r="O219" t="n">
        <v>10.6835781528938</v>
      </c>
      <c r="P219" t="n">
        <v>33.15</v>
      </c>
      <c r="Q219" t="n">
        <v>27.12</v>
      </c>
      <c r="R219" t="inlineStr">
        <is>
          <t>🟢 VÙNG MUA CHUẨN</t>
        </is>
      </c>
      <c r="S219" t="b">
        <v>0</v>
      </c>
      <c r="T219" t="n">
        <v>0</v>
      </c>
      <c r="U219" t="n">
        <v>0</v>
      </c>
      <c r="V219" t="inlineStr">
        <is>
          <t>CÔNG TY CỔ PHẦN VẬT TƯ - XĂNG DẦU</t>
        </is>
      </c>
    </row>
    <row r="220">
      <c r="A220" t="inlineStr">
        <is>
          <t>TDF</t>
        </is>
      </c>
      <c r="B220" t="inlineStr">
        <is>
          <t>UPCOM</t>
        </is>
      </c>
      <c r="C220" t="inlineStr">
        <is>
          <t>Đầu tư công &amp; Xây dựng</t>
        </is>
      </c>
      <c r="D220" t="inlineStr">
        <is>
          <t>Micro / Kém TK</t>
        </is>
      </c>
      <c r="E220" t="n">
        <v>7.3</v>
      </c>
      <c r="F220" t="n">
        <v>0.0146</v>
      </c>
      <c r="G220" t="n">
        <v>0</v>
      </c>
      <c r="H220" t="n">
        <v>0</v>
      </c>
      <c r="I220" t="n">
        <v>7.352941176470588</v>
      </c>
      <c r="J220" t="n">
        <v>-8.75</v>
      </c>
      <c r="K220" t="n">
        <v>1.822217573708011</v>
      </c>
      <c r="L220" t="n">
        <v>7.528703180877095</v>
      </c>
      <c r="M220" t="n">
        <v>46.78911184981011</v>
      </c>
      <c r="N220" t="n">
        <v>0</v>
      </c>
      <c r="O220" t="n">
        <v>0</v>
      </c>
      <c r="P220" t="n">
        <v>8.34</v>
      </c>
      <c r="Q220" t="n">
        <v>6.83</v>
      </c>
      <c r="R220" t="inlineStr">
        <is>
          <t>🟢 VÙNG MUA CHUẨN</t>
        </is>
      </c>
      <c r="S220" t="b">
        <v>0</v>
      </c>
      <c r="T220" t="n">
        <v>0</v>
      </c>
      <c r="U220" t="n">
        <v>0</v>
      </c>
      <c r="V220" t="inlineStr">
        <is>
          <t>Trung Do JSC</t>
        </is>
      </c>
    </row>
    <row r="221">
      <c r="A221" t="inlineStr">
        <is>
          <t>PLP</t>
        </is>
      </c>
      <c r="B221" t="inlineStr">
        <is>
          <t>HOSE</t>
        </is>
      </c>
      <c r="C221" t="inlineStr">
        <is>
          <t>Hóa chất &amp; Phân bón</t>
        </is>
      </c>
      <c r="D221" t="inlineStr">
        <is>
          <t>Micro / Kém TK</t>
        </is>
      </c>
      <c r="E221" t="n">
        <v>3.4</v>
      </c>
      <c r="F221" t="n">
        <v>0.01462</v>
      </c>
      <c r="G221" t="n">
        <v>-2.857142857142857</v>
      </c>
      <c r="H221" t="n">
        <v>0.591715976331361</v>
      </c>
      <c r="I221" t="n">
        <v>-5.817174515235457</v>
      </c>
      <c r="J221" t="n">
        <v>-15</v>
      </c>
      <c r="K221" t="n">
        <v>2.413933550039372</v>
      </c>
      <c r="L221" t="n">
        <v>0.1957258927148985</v>
      </c>
      <c r="M221" t="n">
        <v>37.5137647817816</v>
      </c>
      <c r="N221" t="n">
        <v>0</v>
      </c>
      <c r="O221" t="n">
        <v>6.9599678208391</v>
      </c>
      <c r="P221" t="n">
        <v>3.89</v>
      </c>
      <c r="Q221" t="n">
        <v>3.18</v>
      </c>
      <c r="R221" t="inlineStr">
        <is>
          <t>🟢 VÙNG MUA CHUẨN</t>
        </is>
      </c>
      <c r="S221" t="b">
        <v>0</v>
      </c>
      <c r="T221" t="n">
        <v>0</v>
      </c>
      <c r="U221" t="n">
        <v>0</v>
      </c>
      <c r="V221" t="inlineStr">
        <is>
          <t>CÔNG TY CỔ PHẦN SẢN XUẤT VÀ CÔNG NGHỆ NHỰA PHA LÊ</t>
        </is>
      </c>
    </row>
    <row r="222">
      <c r="A222" t="inlineStr">
        <is>
          <t>TVC</t>
        </is>
      </c>
      <c r="B222" t="inlineStr">
        <is>
          <t>HNX</t>
        </is>
      </c>
      <c r="C222" t="inlineStr">
        <is>
          <t>Dịch vụ &amp; Thương mại</t>
        </is>
      </c>
      <c r="D222" t="inlineStr">
        <is>
          <t>Micro / Kém TK</t>
        </is>
      </c>
      <c r="E222" t="n">
        <v>6.7</v>
      </c>
      <c r="F222" t="n">
        <v>0.01407</v>
      </c>
      <c r="G222" t="n">
        <v>0</v>
      </c>
      <c r="H222" t="n">
        <v>0</v>
      </c>
      <c r="I222" t="n">
        <v>-9.45945945945946</v>
      </c>
      <c r="J222" t="n">
        <v>-22.09302325581395</v>
      </c>
      <c r="K222" t="n">
        <v>1.822217573708011</v>
      </c>
      <c r="L222" t="n">
        <v>1.231184135312932</v>
      </c>
      <c r="M222" t="n">
        <v>16.51683649445121</v>
      </c>
      <c r="N222" t="n">
        <v>0</v>
      </c>
      <c r="O222" t="n">
        <v>-0.459885606058184</v>
      </c>
      <c r="P222" t="n">
        <v>7.37</v>
      </c>
      <c r="Q222" t="n">
        <v>6.39</v>
      </c>
      <c r="R222" t="inlineStr">
        <is>
          <t>🟢 VÙNG MUA CHUẨN</t>
        </is>
      </c>
      <c r="S222" t="b">
        <v>0</v>
      </c>
      <c r="T222" t="n">
        <v>0</v>
      </c>
      <c r="U222" t="n">
        <v>0</v>
      </c>
      <c r="V222" t="inlineStr">
        <is>
          <t>Tri Viet Investment Management Corp.</t>
        </is>
      </c>
    </row>
    <row r="223">
      <c r="A223" t="inlineStr">
        <is>
          <t>PMG</t>
        </is>
      </c>
      <c r="B223" t="inlineStr">
        <is>
          <t>HOSE</t>
        </is>
      </c>
      <c r="C223" t="inlineStr">
        <is>
          <t>Dầu khí &amp; Năng lượng</t>
        </is>
      </c>
      <c r="D223" t="inlineStr">
        <is>
          <t>Micro / Kém TK</t>
        </is>
      </c>
      <c r="E223" t="n">
        <v>5.44</v>
      </c>
      <c r="F223" t="n">
        <v>0.011968</v>
      </c>
      <c r="G223" t="n">
        <v>-6.529209621993128</v>
      </c>
      <c r="H223" t="n">
        <v>-7.952622673434856</v>
      </c>
      <c r="I223" t="n">
        <v>-12.25806451612903</v>
      </c>
      <c r="J223" t="n">
        <v>-13.92405063291139</v>
      </c>
      <c r="K223" t="n">
        <v>-6.130405099726845</v>
      </c>
      <c r="L223" t="n">
        <v>2.893784939164748</v>
      </c>
      <c r="M223" t="n">
        <v>40.22901275661356</v>
      </c>
      <c r="N223" t="n">
        <v>5.798601769511549</v>
      </c>
      <c r="O223" t="n">
        <v>9.74169202183919</v>
      </c>
      <c r="P223" t="n">
        <v>6.22</v>
      </c>
      <c r="Q223" t="n">
        <v>5.09</v>
      </c>
      <c r="R223" t="inlineStr">
        <is>
          <t>🟢 VÙNG MUA CHUẨN</t>
        </is>
      </c>
      <c r="S223" t="b">
        <v>0</v>
      </c>
      <c r="T223" t="n">
        <v>0</v>
      </c>
      <c r="U223" t="n">
        <v>0</v>
      </c>
      <c r="V223" t="inlineStr">
        <is>
          <t>CÔNG TY CỔ PHẦN ĐẦU TƯ VÀ SẢN XUẤT PETRO MIỀN TRUNG</t>
        </is>
      </c>
    </row>
    <row r="224">
      <c r="A224" t="inlineStr">
        <is>
          <t>POS</t>
        </is>
      </c>
      <c r="B224" t="inlineStr">
        <is>
          <t>UPCOM</t>
        </is>
      </c>
      <c r="C224" t="inlineStr">
        <is>
          <t>Dầu khí &amp; Năng lượng</t>
        </is>
      </c>
      <c r="D224" t="inlineStr">
        <is>
          <t>Micro / Kém TK</t>
        </is>
      </c>
      <c r="E224" t="n">
        <v>13</v>
      </c>
      <c r="F224" t="n">
        <v>0.011999</v>
      </c>
      <c r="G224" t="n">
        <v>-2.255639097744361</v>
      </c>
      <c r="H224" t="n">
        <v>-3.703703703703704</v>
      </c>
      <c r="I224" t="n">
        <v>-13.90728476821192</v>
      </c>
      <c r="J224" t="n">
        <v>-3.703703703703704</v>
      </c>
      <c r="K224" t="n">
        <v>-1.881486129995693</v>
      </c>
      <c r="L224" t="n">
        <v>0.3853982901343466</v>
      </c>
      <c r="M224" t="n">
        <v>31.20706721543056</v>
      </c>
      <c r="N224" t="n">
        <v>0</v>
      </c>
      <c r="O224" t="n">
        <v>0</v>
      </c>
      <c r="P224" t="n">
        <v>14.84</v>
      </c>
      <c r="Q224" t="n">
        <v>12.16</v>
      </c>
      <c r="R224" t="inlineStr">
        <is>
          <t>🟢 VÙNG MUA CHUẨN</t>
        </is>
      </c>
      <c r="S224" t="b">
        <v>0</v>
      </c>
      <c r="T224" t="n">
        <v>0</v>
      </c>
      <c r="U224" t="n">
        <v>0</v>
      </c>
      <c r="V224" t="inlineStr">
        <is>
          <t>PTSC Offshore Services Joint Stock Co</t>
        </is>
      </c>
    </row>
    <row r="225">
      <c r="A225" t="inlineStr">
        <is>
          <t>HPH</t>
        </is>
      </c>
      <c r="B225" t="inlineStr">
        <is>
          <t>UPCOM</t>
        </is>
      </c>
      <c r="C225" t="inlineStr">
        <is>
          <t>Hóa chất &amp; Chế biến</t>
        </is>
      </c>
      <c r="D225" t="inlineStr">
        <is>
          <t>Micro / Kém TK</t>
        </is>
      </c>
      <c r="E225" t="n">
        <v>15</v>
      </c>
      <c r="F225" t="n">
        <v>0.012</v>
      </c>
      <c r="G225" t="n">
        <v>0</v>
      </c>
      <c r="H225" t="n">
        <v>0</v>
      </c>
      <c r="I225" t="n">
        <v>6.382978723404255</v>
      </c>
      <c r="J225" t="n">
        <v>2.73972602739726</v>
      </c>
      <c r="K225" t="n">
        <v>1.822217573708011</v>
      </c>
      <c r="L225" t="n">
        <v>4.37636761487965</v>
      </c>
      <c r="M225" t="n">
        <v>53.74466200055069</v>
      </c>
      <c r="N225" t="n">
        <v>0</v>
      </c>
      <c r="O225" t="n">
        <v>0</v>
      </c>
      <c r="P225" t="n">
        <v>16.88</v>
      </c>
      <c r="Q225" t="n">
        <v>14.14</v>
      </c>
      <c r="R225" t="inlineStr">
        <is>
          <t>🟢 VÙNG MUA CHUẨN</t>
        </is>
      </c>
      <c r="S225" t="b">
        <v>0</v>
      </c>
      <c r="T225" t="n">
        <v>0</v>
      </c>
      <c r="U225" t="n">
        <v>0</v>
      </c>
      <c r="V225" t="inlineStr">
        <is>
          <t>Hung Phat Ha Bac Chemical Joint Stock Co</t>
        </is>
      </c>
    </row>
    <row r="226">
      <c r="A226" t="inlineStr">
        <is>
          <t>CCM</t>
        </is>
      </c>
      <c r="B226" t="inlineStr">
        <is>
          <t>UPCOM</t>
        </is>
      </c>
      <c r="C226" t="inlineStr">
        <is>
          <t>Khai khoáng &amp; VLXD</t>
        </is>
      </c>
      <c r="D226" t="inlineStr">
        <is>
          <t>Micro / Kém TK</t>
        </is>
      </c>
      <c r="E226" t="n">
        <v>30</v>
      </c>
      <c r="F226" t="n">
        <v>0.012</v>
      </c>
      <c r="G226" t="n">
        <v>1.01010101010101</v>
      </c>
      <c r="H226" t="n">
        <v>1.01010101010101</v>
      </c>
      <c r="I226" t="n">
        <v>1.01010101010101</v>
      </c>
      <c r="J226" t="n">
        <v>0.3344481605351171</v>
      </c>
      <c r="K226" t="n">
        <v>2.832318583809021</v>
      </c>
      <c r="L226" t="n">
        <v>1.553398058252427</v>
      </c>
      <c r="M226" t="n">
        <v>31.94405994668183</v>
      </c>
      <c r="N226" t="n">
        <v>0</v>
      </c>
      <c r="O226" t="n">
        <v>0</v>
      </c>
      <c r="P226" t="n">
        <v>33.53</v>
      </c>
      <c r="Q226" t="n">
        <v>28.4</v>
      </c>
      <c r="R226" t="inlineStr">
        <is>
          <t>🟢 VÙNG MUA CHUẨN</t>
        </is>
      </c>
      <c r="S226" t="b">
        <v>0</v>
      </c>
      <c r="T226" t="n">
        <v>0</v>
      </c>
      <c r="U226" t="n">
        <v>0</v>
      </c>
      <c r="V226" t="inlineStr">
        <is>
          <t>Can Tho Mineral &amp; Cement JSC</t>
        </is>
      </c>
    </row>
    <row r="227">
      <c r="A227" t="inlineStr">
        <is>
          <t>BCA</t>
        </is>
      </c>
      <c r="B227" t="inlineStr">
        <is>
          <t>UPCOM</t>
        </is>
      </c>
      <c r="C227" t="inlineStr">
        <is>
          <t>Bán lẻ &amp; Phân phối</t>
        </is>
      </c>
      <c r="D227" t="inlineStr">
        <is>
          <t>Micro / Kém TK</t>
        </is>
      </c>
      <c r="E227" t="n">
        <v>17.2</v>
      </c>
      <c r="F227" t="n">
        <v>0.0120916</v>
      </c>
      <c r="G227" t="n">
        <v>2.380952380952381</v>
      </c>
      <c r="H227" t="n">
        <v>-1.149425287356322</v>
      </c>
      <c r="I227" t="n">
        <v>-11.34020618556701</v>
      </c>
      <c r="J227" t="n">
        <v>-17.30769230769231</v>
      </c>
      <c r="K227" t="n">
        <v>0.6727922863516891</v>
      </c>
      <c r="L227" t="n">
        <v>4.361042183622829</v>
      </c>
      <c r="M227" t="n">
        <v>43.35720772295339</v>
      </c>
      <c r="N227" t="n">
        <v>0</v>
      </c>
      <c r="O227" t="n">
        <v>0</v>
      </c>
      <c r="P227" t="n">
        <v>19.66</v>
      </c>
      <c r="Q227" t="n">
        <v>16.08</v>
      </c>
      <c r="R227" t="inlineStr">
        <is>
          <t>🟢 VÙNG MUA CHUẨN</t>
        </is>
      </c>
      <c r="S227" t="b">
        <v>0</v>
      </c>
      <c r="T227" t="n">
        <v>0</v>
      </c>
      <c r="U227" t="n">
        <v>0</v>
      </c>
      <c r="V227" t="inlineStr">
        <is>
          <t>BCH JSC</t>
        </is>
      </c>
    </row>
    <row r="228">
      <c r="A228" t="inlineStr">
        <is>
          <t>TRS</t>
        </is>
      </c>
      <c r="B228" t="inlineStr">
        <is>
          <t>UPCOM</t>
        </is>
      </c>
      <c r="C228" t="inlineStr">
        <is>
          <t>Cảng biển &amp; Vận tải</t>
        </is>
      </c>
      <c r="D228" t="inlineStr">
        <is>
          <t>Micro / Kém TK</t>
        </is>
      </c>
      <c r="E228" t="n">
        <v>30.5</v>
      </c>
      <c r="F228" t="n">
        <v>0.0122</v>
      </c>
      <c r="G228" t="n">
        <v>-0.974025974025974</v>
      </c>
      <c r="H228" t="n">
        <v>-0.974025974025974</v>
      </c>
      <c r="I228" t="n">
        <v>-0.918079393290964</v>
      </c>
      <c r="J228" t="n">
        <v>-8.180628547709427</v>
      </c>
      <c r="K228" t="n">
        <v>0.8481915996820368</v>
      </c>
      <c r="L228" t="n">
        <v>2.598140710814409</v>
      </c>
      <c r="M228" t="n">
        <v>49.83382464366169</v>
      </c>
      <c r="N228" t="n">
        <v>0</v>
      </c>
      <c r="O228" t="n">
        <v>0</v>
      </c>
      <c r="P228" t="n">
        <v>34.86</v>
      </c>
      <c r="Q228" t="n">
        <v>28.52</v>
      </c>
      <c r="R228" t="inlineStr">
        <is>
          <t>🟢 VÙNG MUA CHUẨN</t>
        </is>
      </c>
      <c r="S228" t="b">
        <v>0</v>
      </c>
      <c r="T228" t="n">
        <v>0</v>
      </c>
      <c r="U228" t="n">
        <v>0</v>
      </c>
      <c r="V228" t="inlineStr">
        <is>
          <t>Tracimexco - Supply Chains and Agency Services JSC</t>
        </is>
      </c>
    </row>
    <row r="229">
      <c r="A229" t="inlineStr">
        <is>
          <t>KDM</t>
        </is>
      </c>
      <c r="B229" t="inlineStr">
        <is>
          <t>HNX</t>
        </is>
      </c>
      <c r="C229" t="inlineStr">
        <is>
          <t>Đầu tư công &amp; Xây dựng</t>
        </is>
      </c>
      <c r="D229" t="inlineStr">
        <is>
          <t>Micro / Kém TK</t>
        </is>
      </c>
      <c r="E229" t="n">
        <v>20.4</v>
      </c>
      <c r="F229" t="n">
        <v>0.01224</v>
      </c>
      <c r="G229" t="n">
        <v>-9.333333333333334</v>
      </c>
      <c r="H229" t="n">
        <v>-2.857142857142857</v>
      </c>
      <c r="I229" t="n">
        <v>-7.272727272727272</v>
      </c>
      <c r="J229" t="n">
        <v>4.081632653061225</v>
      </c>
      <c r="K229" t="n">
        <v>-1.034925283434846</v>
      </c>
      <c r="L229" t="n">
        <v>0.3045607979492844</v>
      </c>
      <c r="M229" t="n">
        <v>43.52406786850534</v>
      </c>
      <c r="N229" t="n">
        <v>0</v>
      </c>
      <c r="O229" t="n">
        <v>-7.440008832786769</v>
      </c>
      <c r="P229" t="n">
        <v>23.32</v>
      </c>
      <c r="Q229" t="n">
        <v>19.07</v>
      </c>
      <c r="R229" t="inlineStr">
        <is>
          <t>🟢 VÙNG MUA CHUẨN</t>
        </is>
      </c>
      <c r="S229" t="b">
        <v>0</v>
      </c>
      <c r="T229" t="n">
        <v>0</v>
      </c>
      <c r="U229" t="n">
        <v>0</v>
      </c>
      <c r="V229" t="inlineStr">
        <is>
          <t>GCL Group JSC</t>
        </is>
      </c>
    </row>
    <row r="230">
      <c r="A230" t="inlineStr">
        <is>
          <t>BIO</t>
        </is>
      </c>
      <c r="B230" t="inlineStr">
        <is>
          <t>UPCOM</t>
        </is>
      </c>
      <c r="C230" t="inlineStr">
        <is>
          <t>Y tế &amp; Dược phẩm</t>
        </is>
      </c>
      <c r="D230" t="inlineStr">
        <is>
          <t>Micro / Kém TK</t>
        </is>
      </c>
      <c r="E230" t="n">
        <v>12.4</v>
      </c>
      <c r="F230" t="n">
        <v>0.0124</v>
      </c>
      <c r="G230" t="n">
        <v>-0.8</v>
      </c>
      <c r="H230" t="n">
        <v>-0.8</v>
      </c>
      <c r="I230" t="n">
        <v>-3.875968992248062</v>
      </c>
      <c r="J230" t="n">
        <v>-3.125</v>
      </c>
      <c r="K230" t="n">
        <v>1.022217573708011</v>
      </c>
      <c r="L230" t="n">
        <v>5.256241787122208</v>
      </c>
      <c r="M230" t="n">
        <v>47.38052883734004</v>
      </c>
      <c r="N230" t="n">
        <v>0</v>
      </c>
      <c r="O230" t="n">
        <v>0</v>
      </c>
      <c r="P230" t="n">
        <v>14.17</v>
      </c>
      <c r="Q230" t="n">
        <v>11.59</v>
      </c>
      <c r="R230" t="inlineStr">
        <is>
          <t>🟢 VÙNG MUA CHUẨN</t>
        </is>
      </c>
      <c r="S230" t="b">
        <v>0</v>
      </c>
      <c r="T230" t="n">
        <v>0</v>
      </c>
      <c r="U230" t="n">
        <v>0</v>
      </c>
      <c r="V230" t="inlineStr">
        <is>
          <t>Nha Trang Vaccines And Biological Products JointStock Co</t>
        </is>
      </c>
    </row>
    <row r="231">
      <c r="A231" t="inlineStr">
        <is>
          <t>PPH</t>
        </is>
      </c>
      <c r="B231" t="inlineStr">
        <is>
          <t>UPCOM</t>
        </is>
      </c>
      <c r="C231" t="inlineStr">
        <is>
          <t>Thủy sản &amp; Xuất khẩu</t>
        </is>
      </c>
      <c r="D231" t="inlineStr">
        <is>
          <t>Micro / Kém TK</t>
        </is>
      </c>
      <c r="E231" t="n">
        <v>26.6</v>
      </c>
      <c r="F231" t="n">
        <v>0.0133266</v>
      </c>
      <c r="G231" t="n">
        <v>-0.3745318352059925</v>
      </c>
      <c r="H231" t="n">
        <v>0.7575757575757576</v>
      </c>
      <c r="I231" t="n">
        <v>3.501945525291829</v>
      </c>
      <c r="J231" t="n">
        <v>9.101562772753907</v>
      </c>
      <c r="K231" t="n">
        <v>2.579793331283768</v>
      </c>
      <c r="L231" t="n">
        <v>0.1050666890361547</v>
      </c>
      <c r="M231" t="n">
        <v>68.44582640680341</v>
      </c>
      <c r="N231" t="n">
        <v>0</v>
      </c>
      <c r="O231" t="n">
        <v>0</v>
      </c>
      <c r="P231" t="n">
        <v>28.5</v>
      </c>
      <c r="Q231" t="n">
        <v>25.74</v>
      </c>
      <c r="R231" t="inlineStr">
        <is>
          <t>🟢 VÙNG MUA CHUẨN</t>
        </is>
      </c>
      <c r="S231" t="b">
        <v>0</v>
      </c>
      <c r="T231" t="n">
        <v>0</v>
      </c>
      <c r="U231" t="n">
        <v>0</v>
      </c>
      <c r="V231" t="inlineStr">
        <is>
          <t>Phong Phu Corporation</t>
        </is>
      </c>
    </row>
    <row r="232">
      <c r="A232" t="inlineStr">
        <is>
          <t>NSC</t>
        </is>
      </c>
      <c r="B232" t="inlineStr">
        <is>
          <t>HOSE</t>
        </is>
      </c>
      <c r="C232" t="inlineStr">
        <is>
          <t>Hóa chất &amp; Chế biến</t>
        </is>
      </c>
      <c r="D232" t="inlineStr">
        <is>
          <t>Micro / Kém TK</t>
        </is>
      </c>
      <c r="E232" t="n">
        <v>63.5</v>
      </c>
      <c r="F232" t="n">
        <v>0.0127</v>
      </c>
      <c r="G232" t="n">
        <v>-0.4702194357366771</v>
      </c>
      <c r="H232" t="n">
        <v>-0.4702194357366771</v>
      </c>
      <c r="I232" t="n">
        <v>-0.1572327044025157</v>
      </c>
      <c r="J232" t="n">
        <v>-11.68289290681502</v>
      </c>
      <c r="K232" t="n">
        <v>1.351998137971334</v>
      </c>
      <c r="L232" t="n">
        <v>0.4610419548178884</v>
      </c>
      <c r="M232" t="n">
        <v>46.92588717779992</v>
      </c>
      <c r="N232" t="n">
        <v>5.238902665552851</v>
      </c>
      <c r="O232" t="n">
        <v>14.0238771002308</v>
      </c>
      <c r="P232" t="n">
        <v>70.53</v>
      </c>
      <c r="Q232" t="n">
        <v>60.31</v>
      </c>
      <c r="R232" t="inlineStr">
        <is>
          <t>🟢 VÙNG MUA CHUẨN</t>
        </is>
      </c>
      <c r="S232" t="b">
        <v>0</v>
      </c>
      <c r="T232" t="n">
        <v>0</v>
      </c>
      <c r="U232" t="n">
        <v>0</v>
      </c>
      <c r="V232" t="inlineStr">
        <is>
          <t>CÔNG TY CỔ PHẦN GIỐNG CÂY TRỒNG TRUNG ƯƠNG</t>
        </is>
      </c>
    </row>
    <row r="233">
      <c r="A233" t="inlineStr">
        <is>
          <t>HAD</t>
        </is>
      </c>
      <c r="B233" t="inlineStr">
        <is>
          <t>HNX</t>
        </is>
      </c>
      <c r="C233" t="inlineStr">
        <is>
          <t>Thực phẩm &amp; Tiêu dùng</t>
        </is>
      </c>
      <c r="D233" t="inlineStr">
        <is>
          <t>Micro / Kém TK</t>
        </is>
      </c>
      <c r="E233" t="n">
        <v>12.7</v>
      </c>
      <c r="F233" t="n">
        <v>0.0127127</v>
      </c>
      <c r="G233" t="n">
        <v>-4.511278195488721</v>
      </c>
      <c r="H233" t="n">
        <v>-4.511278195488722</v>
      </c>
      <c r="I233" t="n">
        <v>-3.053435114503817</v>
      </c>
      <c r="J233" t="n">
        <v>-5.223880597014926</v>
      </c>
      <c r="K233" t="n">
        <v>-2.689060621780711</v>
      </c>
      <c r="L233" t="n">
        <v>2.919431279620853</v>
      </c>
      <c r="M233" t="n">
        <v>38.69878287566253</v>
      </c>
      <c r="N233" t="n">
        <v>5.852603067335442</v>
      </c>
      <c r="O233" t="n">
        <v>11.281969703772</v>
      </c>
      <c r="P233" t="n">
        <v>14.14</v>
      </c>
      <c r="Q233" t="n">
        <v>12.04</v>
      </c>
      <c r="R233" t="inlineStr">
        <is>
          <t>🟢 VÙNG MUA CHUẨN</t>
        </is>
      </c>
      <c r="S233" t="b">
        <v>0</v>
      </c>
      <c r="T233" t="n">
        <v>0</v>
      </c>
      <c r="U233" t="n">
        <v>0</v>
      </c>
      <c r="V233" t="inlineStr">
        <is>
          <t>Ha Noi - Hai Duong Beer Joint Stock Company</t>
        </is>
      </c>
    </row>
    <row r="234">
      <c r="A234" t="inlineStr">
        <is>
          <t>SGS</t>
        </is>
      </c>
      <c r="B234" t="inlineStr">
        <is>
          <t>UPCOM</t>
        </is>
      </c>
      <c r="C234" t="inlineStr">
        <is>
          <t>Cảng biển &amp; Vận tải</t>
        </is>
      </c>
      <c r="D234" t="inlineStr">
        <is>
          <t>Micro / Kém TK</t>
        </is>
      </c>
      <c r="E234" t="n">
        <v>13</v>
      </c>
      <c r="F234" t="n">
        <v>0.013</v>
      </c>
      <c r="G234" t="n">
        <v>0</v>
      </c>
      <c r="H234" t="n">
        <v>0</v>
      </c>
      <c r="I234" t="n">
        <v>-5.109489051094891</v>
      </c>
      <c r="J234" t="n">
        <v>-4.411764705882353</v>
      </c>
      <c r="K234" t="n">
        <v>1.822217573708011</v>
      </c>
      <c r="L234" t="n">
        <v>2.613695765812859</v>
      </c>
      <c r="M234" t="n">
        <v>42.67968665616339</v>
      </c>
      <c r="N234" t="n">
        <v>20.66014240559388</v>
      </c>
      <c r="O234" t="n">
        <v>3.69896337836081</v>
      </c>
      <c r="P234" t="n">
        <v>14.32</v>
      </c>
      <c r="Q234" t="n">
        <v>12.4</v>
      </c>
      <c r="R234" t="inlineStr">
        <is>
          <t>🟢 VÙNG MUA CHUẨN</t>
        </is>
      </c>
      <c r="S234" t="b">
        <v>0</v>
      </c>
      <c r="T234" t="n">
        <v>0</v>
      </c>
      <c r="U234" t="n">
        <v>0</v>
      </c>
      <c r="V234" t="inlineStr">
        <is>
          <t>Saigon Shipping Joint Stock Co</t>
        </is>
      </c>
    </row>
    <row r="235">
      <c r="A235" t="inlineStr">
        <is>
          <t>ABC</t>
        </is>
      </c>
      <c r="B235" t="inlineStr">
        <is>
          <t>UPCOM</t>
        </is>
      </c>
      <c r="C235" t="inlineStr">
        <is>
          <t>Viễn thông</t>
        </is>
      </c>
      <c r="D235" t="inlineStr">
        <is>
          <t>Micro / Kém TK</t>
        </is>
      </c>
      <c r="E235" t="n">
        <v>10</v>
      </c>
      <c r="F235" t="n">
        <v>0.013</v>
      </c>
      <c r="G235" t="n">
        <v>0</v>
      </c>
      <c r="H235" t="n">
        <v>0</v>
      </c>
      <c r="I235" t="n">
        <v>-0.9900990099009901</v>
      </c>
      <c r="J235" t="n">
        <v>-1.96078431372549</v>
      </c>
      <c r="K235" t="n">
        <v>1.822217573708011</v>
      </c>
      <c r="L235" t="n">
        <v>1.492066224785515</v>
      </c>
      <c r="M235" t="n">
        <v>48.02228898475793</v>
      </c>
      <c r="N235" t="n">
        <v>10.71535380544539</v>
      </c>
      <c r="O235" t="n">
        <v>0</v>
      </c>
      <c r="P235" t="n">
        <v>10.85</v>
      </c>
      <c r="Q235" t="n">
        <v>9.609999999999999</v>
      </c>
      <c r="R235" t="inlineStr">
        <is>
          <t>🟢 VÙNG MUA CHUẨN</t>
        </is>
      </c>
      <c r="S235" t="b">
        <v>0</v>
      </c>
      <c r="T235" t="n">
        <v>0</v>
      </c>
      <c r="U235" t="n">
        <v>0</v>
      </c>
      <c r="V235" t="inlineStr">
        <is>
          <t>VMG Media JSC</t>
        </is>
      </c>
    </row>
    <row r="236">
      <c r="A236" t="inlineStr">
        <is>
          <t>GSP</t>
        </is>
      </c>
      <c r="B236" t="inlineStr">
        <is>
          <t>HOSE</t>
        </is>
      </c>
      <c r="C236" t="inlineStr">
        <is>
          <t>Cảng biển &amp; Vận tải</t>
        </is>
      </c>
      <c r="D236" t="inlineStr">
        <is>
          <t>Micro / Kém TK</t>
        </is>
      </c>
      <c r="E236" t="n">
        <v>10.4</v>
      </c>
      <c r="F236" t="n">
        <v>0.0130936</v>
      </c>
      <c r="G236" t="n">
        <v>0.4830917874396135</v>
      </c>
      <c r="H236" t="n">
        <v>-4.147465437788019</v>
      </c>
      <c r="I236" t="n">
        <v>5.369807497467072</v>
      </c>
      <c r="J236" t="n">
        <v>6.915877158879577</v>
      </c>
      <c r="K236" t="n">
        <v>-2.325247864080008</v>
      </c>
      <c r="L236" t="n">
        <v>0.02199058457139538</v>
      </c>
      <c r="M236" t="n">
        <v>51.87492296481875</v>
      </c>
      <c r="N236" t="n">
        <v>9.419828249358432</v>
      </c>
      <c r="O236" t="n">
        <v>8.89233707037898</v>
      </c>
      <c r="P236" t="n">
        <v>11.52</v>
      </c>
      <c r="Q236" t="n">
        <v>9.890000000000001</v>
      </c>
      <c r="R236" t="inlineStr">
        <is>
          <t>🟢 VÙNG MUA CHUẨN</t>
        </is>
      </c>
      <c r="S236" t="b">
        <v>0</v>
      </c>
      <c r="T236" t="n">
        <v>0</v>
      </c>
      <c r="U236" t="n">
        <v>0</v>
      </c>
      <c r="V236" t="inlineStr">
        <is>
          <t>CÔNG TY CỔ PHẦN VẬN TẢI SẢN PHẨM KHÍ QUỐC TẾ</t>
        </is>
      </c>
    </row>
    <row r="237">
      <c r="A237" t="inlineStr">
        <is>
          <t>PPY</t>
        </is>
      </c>
      <c r="B237" t="inlineStr">
        <is>
          <t>HNX</t>
        </is>
      </c>
      <c r="C237" t="inlineStr">
        <is>
          <t>Dầu khí &amp; Năng lượng</t>
        </is>
      </c>
      <c r="D237" t="inlineStr">
        <is>
          <t>Micro / Kém TK</t>
        </is>
      </c>
      <c r="E237" t="n">
        <v>6.9</v>
      </c>
      <c r="F237" t="n">
        <v>0.0131376</v>
      </c>
      <c r="G237" t="n">
        <v>1.470588235294118</v>
      </c>
      <c r="H237" t="n">
        <v>0</v>
      </c>
      <c r="I237" t="n">
        <v>-1.428571428571429</v>
      </c>
      <c r="J237" t="n">
        <v>11.29032258064516</v>
      </c>
      <c r="K237" t="n">
        <v>1.822217573708011</v>
      </c>
      <c r="L237" t="n">
        <v>2.82544982378037</v>
      </c>
      <c r="M237" t="n">
        <v>50.08355343354983</v>
      </c>
      <c r="N237" t="n">
        <v>5.493910517733388</v>
      </c>
      <c r="O237" t="n">
        <v>11.0646630890169</v>
      </c>
      <c r="P237" t="n">
        <v>7.41</v>
      </c>
      <c r="Q237" t="n">
        <v>6.67</v>
      </c>
      <c r="R237" t="inlineStr">
        <is>
          <t>🟢 VÙNG MUA CHUẨN</t>
        </is>
      </c>
      <c r="S237" t="b">
        <v>0</v>
      </c>
      <c r="T237" t="n">
        <v>0</v>
      </c>
      <c r="U237" t="n">
        <v>0</v>
      </c>
      <c r="V237" t="inlineStr">
        <is>
          <t>Phu Yen Petrovietnam Oil JSC</t>
        </is>
      </c>
    </row>
    <row r="238">
      <c r="A238" t="inlineStr">
        <is>
          <t>PGT</t>
        </is>
      </c>
      <c r="B238" t="inlineStr">
        <is>
          <t>HNX</t>
        </is>
      </c>
      <c r="C238" t="inlineStr">
        <is>
          <t>Bất động sản Dân dụng</t>
        </is>
      </c>
      <c r="D238" t="inlineStr">
        <is>
          <t>Micro / Kém TK</t>
        </is>
      </c>
      <c r="E238" t="n">
        <v>6</v>
      </c>
      <c r="F238" t="n">
        <v>0.013218</v>
      </c>
      <c r="G238" t="n">
        <v>0</v>
      </c>
      <c r="H238" t="n">
        <v>3.448275862068965</v>
      </c>
      <c r="I238" t="n">
        <v>1.694915254237288</v>
      </c>
      <c r="J238" t="n">
        <v>-3.225806451612903</v>
      </c>
      <c r="K238" t="n">
        <v>5.270493435776976</v>
      </c>
      <c r="L238" t="n">
        <v>6.745254133496632</v>
      </c>
      <c r="M238" t="n">
        <v>50.9803563174157</v>
      </c>
      <c r="N238" t="n">
        <v>62.28459909479717</v>
      </c>
      <c r="O238" t="n">
        <v>2.06805062592546</v>
      </c>
      <c r="P238" t="n">
        <v>6.86</v>
      </c>
      <c r="Q238" t="n">
        <v>5.61</v>
      </c>
      <c r="R238" t="inlineStr">
        <is>
          <t>🟢 VÙNG MUA CHUẨN</t>
        </is>
      </c>
      <c r="S238" t="b">
        <v>1</v>
      </c>
      <c r="T238" t="n">
        <v>0</v>
      </c>
      <c r="U238" t="n">
        <v>0</v>
      </c>
      <c r="V238" t="inlineStr">
        <is>
          <t>PGT Holdings Joint Stock Company</t>
        </is>
      </c>
    </row>
    <row r="239">
      <c r="A239" t="inlineStr">
        <is>
          <t>A32</t>
        </is>
      </c>
      <c r="B239" t="inlineStr">
        <is>
          <t>UPCOM</t>
        </is>
      </c>
      <c r="C239" t="inlineStr">
        <is>
          <t>Thực phẩm &amp; Tiêu dùng</t>
        </is>
      </c>
      <c r="D239" t="inlineStr">
        <is>
          <t>Micro / Kém TK</t>
        </is>
      </c>
      <c r="E239" t="n">
        <v>25</v>
      </c>
      <c r="F239" t="n">
        <v>0.013275</v>
      </c>
      <c r="G239" t="n">
        <v>-13.79310344827586</v>
      </c>
      <c r="H239" t="n">
        <v>-13.79310344827586</v>
      </c>
      <c r="I239" t="n">
        <v>-9.090909090909092</v>
      </c>
      <c r="J239" t="n">
        <v>-27.74566473988439</v>
      </c>
      <c r="K239" t="n">
        <v>-11.97088587456785</v>
      </c>
      <c r="L239" t="n">
        <v>2.79510461902882</v>
      </c>
      <c r="M239" t="n">
        <v>32.96968595602331</v>
      </c>
      <c r="N239" t="n">
        <v>0</v>
      </c>
      <c r="O239" t="n">
        <v>0</v>
      </c>
      <c r="P239" t="n">
        <v>28.57</v>
      </c>
      <c r="Q239" t="n">
        <v>23.38</v>
      </c>
      <c r="R239" t="inlineStr">
        <is>
          <t>🟢 VÙNG MUA CHUẨN</t>
        </is>
      </c>
      <c r="S239" t="b">
        <v>0</v>
      </c>
      <c r="T239" t="n">
        <v>0</v>
      </c>
      <c r="U239" t="n">
        <v>0</v>
      </c>
      <c r="V239" t="inlineStr">
        <is>
          <t>32 JSC</t>
        </is>
      </c>
    </row>
    <row r="240">
      <c r="A240" t="inlineStr">
        <is>
          <t>VFG</t>
        </is>
      </c>
      <c r="B240" t="inlineStr">
        <is>
          <t>HOSE</t>
        </is>
      </c>
      <c r="C240" t="inlineStr">
        <is>
          <t>Hóa chất &amp; Chế biến</t>
        </is>
      </c>
      <c r="D240" t="inlineStr">
        <is>
          <t>Mid-Cap (Dòng tiền)</t>
        </is>
      </c>
      <c r="E240" t="n">
        <v>42</v>
      </c>
      <c r="F240" t="n">
        <v>0.0126</v>
      </c>
      <c r="G240" t="n">
        <v>0.2386634844868735</v>
      </c>
      <c r="H240" t="n">
        <v>0.5988023952095808</v>
      </c>
      <c r="I240" t="n">
        <v>-6.666666666666667</v>
      </c>
      <c r="J240" t="n">
        <v>-8.794788273615636</v>
      </c>
      <c r="K240" t="n">
        <v>2.421019968917592</v>
      </c>
      <c r="L240" t="n">
        <v>0.05612958450075074</v>
      </c>
      <c r="M240" t="n">
        <v>41.81976237168804</v>
      </c>
      <c r="N240" t="n">
        <v>5.553703439535481</v>
      </c>
      <c r="O240" t="n">
        <v>19.4711733510342</v>
      </c>
      <c r="P240" t="n">
        <v>44.99</v>
      </c>
      <c r="Q240" t="n">
        <v>40.64</v>
      </c>
      <c r="R240" t="inlineStr">
        <is>
          <t>🟢 VÙNG MUA CHUẨN</t>
        </is>
      </c>
      <c r="S240" t="b">
        <v>0</v>
      </c>
      <c r="T240" t="n">
        <v>0</v>
      </c>
      <c r="U240" t="n">
        <v>0</v>
      </c>
      <c r="V240" t="inlineStr">
        <is>
          <t>CÔNG TY CỔ PHẦN KHỬ TRÙNG VIỆT NAM</t>
        </is>
      </c>
    </row>
    <row r="241">
      <c r="A241" t="inlineStr">
        <is>
          <t>CKD</t>
        </is>
      </c>
      <c r="B241" t="inlineStr">
        <is>
          <t>UPCOM</t>
        </is>
      </c>
      <c r="C241" t="inlineStr">
        <is>
          <t>Sản xuất Công nghiệp</t>
        </is>
      </c>
      <c r="D241" t="inlineStr">
        <is>
          <t>Micro / Kém TK</t>
        </is>
      </c>
      <c r="E241" t="n">
        <v>20.2</v>
      </c>
      <c r="F241" t="n">
        <v>0.01616</v>
      </c>
      <c r="G241" t="n">
        <v>0</v>
      </c>
      <c r="H241" t="n">
        <v>-1.463414634146341</v>
      </c>
      <c r="I241" t="n">
        <v>3.58974358974359</v>
      </c>
      <c r="J241" t="n">
        <v>-10.22222222222222</v>
      </c>
      <c r="K241" t="n">
        <v>0.3588029395616694</v>
      </c>
      <c r="L241" t="n">
        <v>5.157131345688961</v>
      </c>
      <c r="M241" t="n">
        <v>46.36507755478097</v>
      </c>
      <c r="N241" t="n">
        <v>0</v>
      </c>
      <c r="O241" t="n">
        <v>0</v>
      </c>
      <c r="P241" t="n">
        <v>23.09</v>
      </c>
      <c r="Q241" t="n">
        <v>18.89</v>
      </c>
      <c r="R241" t="inlineStr">
        <is>
          <t>🟢 VÙNG MUA CHUẨN</t>
        </is>
      </c>
      <c r="S241" t="b">
        <v>0</v>
      </c>
      <c r="T241" t="n">
        <v>0</v>
      </c>
      <c r="U241" t="n">
        <v>0</v>
      </c>
      <c r="V241" t="inlineStr">
        <is>
          <t>Dong Anh Mechanical JSC</t>
        </is>
      </c>
    </row>
    <row r="242">
      <c r="A242" t="inlineStr">
        <is>
          <t>HRC</t>
        </is>
      </c>
      <c r="B242" t="inlineStr">
        <is>
          <t>HOSE</t>
        </is>
      </c>
      <c r="C242" t="inlineStr">
        <is>
          <t>BĐS Khu Công Nghiệp</t>
        </is>
      </c>
      <c r="D242" t="inlineStr">
        <is>
          <t>Micro / Kém TK</t>
        </is>
      </c>
      <c r="E242" t="n">
        <v>31.6</v>
      </c>
      <c r="F242" t="n">
        <v>0.0161792</v>
      </c>
      <c r="G242" t="n">
        <v>2.26537216828479</v>
      </c>
      <c r="H242" t="n">
        <v>6.040268456375839</v>
      </c>
      <c r="I242" t="n">
        <v>-1.40405616224649</v>
      </c>
      <c r="J242" t="n">
        <v>-8.405797101449275</v>
      </c>
      <c r="K242" t="n">
        <v>7.86248603008385</v>
      </c>
      <c r="L242" t="n">
        <v>3.181606338356377</v>
      </c>
      <c r="M242" t="n">
        <v>51.96424888682193</v>
      </c>
      <c r="N242" t="n">
        <v>12.89400888038138</v>
      </c>
      <c r="O242" t="n">
        <v>11.7705799770612</v>
      </c>
      <c r="P242" t="n">
        <v>36.12</v>
      </c>
      <c r="Q242" t="n">
        <v>29.55</v>
      </c>
      <c r="R242" t="inlineStr">
        <is>
          <t>🟢 VÙNG MUA CHUẨN</t>
        </is>
      </c>
      <c r="S242" t="b">
        <v>0</v>
      </c>
      <c r="T242" t="n">
        <v>0</v>
      </c>
      <c r="U242" t="n">
        <v>0</v>
      </c>
      <c r="V242" t="inlineStr">
        <is>
          <t>CÔNG TY CỔ PHẦN CAO SU HÒA BÌNH</t>
        </is>
      </c>
    </row>
    <row r="243">
      <c r="A243" t="inlineStr">
        <is>
          <t>UIC</t>
        </is>
      </c>
      <c r="B243" t="inlineStr">
        <is>
          <t>HOSE</t>
        </is>
      </c>
      <c r="C243" t="inlineStr">
        <is>
          <t>Bất động sản Dân dụng</t>
        </is>
      </c>
      <c r="D243" t="inlineStr">
        <is>
          <t>Micro / Kém TK</t>
        </is>
      </c>
      <c r="E243" t="n">
        <v>54</v>
      </c>
      <c r="F243" t="n">
        <v>0.0162</v>
      </c>
      <c r="G243" t="n">
        <v>0</v>
      </c>
      <c r="H243" t="n">
        <v>-0.3690036900369004</v>
      </c>
      <c r="I243" t="n">
        <v>-1.279707495429616</v>
      </c>
      <c r="J243" t="n">
        <v>-7.692307692307693</v>
      </c>
      <c r="K243" t="n">
        <v>1.45321388367111</v>
      </c>
      <c r="L243" t="n">
        <v>1.966890673660056</v>
      </c>
      <c r="M243" t="n">
        <v>45.17945829034579</v>
      </c>
      <c r="N243" t="n">
        <v>4.114322265141038</v>
      </c>
      <c r="O243" t="n">
        <v>19.3450286075183</v>
      </c>
      <c r="P243" t="n">
        <v>58.69</v>
      </c>
      <c r="Q243" t="n">
        <v>51.87</v>
      </c>
      <c r="R243" t="inlineStr">
        <is>
          <t>🟢 VÙNG MUA CHUẨN</t>
        </is>
      </c>
      <c r="S243" t="b">
        <v>0</v>
      </c>
      <c r="T243" t="n">
        <v>0</v>
      </c>
      <c r="U243" t="n">
        <v>0</v>
      </c>
      <c r="V243" t="inlineStr">
        <is>
          <t>CÔNG TY CỔ PHẦN ĐẦU TƯ PHÁT TRIỂN NHÀ VÀ ĐÔ THỊ IDICO</t>
        </is>
      </c>
    </row>
    <row r="244">
      <c r="A244" t="inlineStr">
        <is>
          <t>GMC</t>
        </is>
      </c>
      <c r="B244" t="inlineStr">
        <is>
          <t>UPCOM</t>
        </is>
      </c>
      <c r="C244" t="inlineStr">
        <is>
          <t>Thực phẩm &amp; Tiêu dùng</t>
        </is>
      </c>
      <c r="D244" t="inlineStr">
        <is>
          <t>Micro / Kém TK</t>
        </is>
      </c>
      <c r="E244" t="n">
        <v>4.3</v>
      </c>
      <c r="F244" t="n">
        <v>0.01634</v>
      </c>
      <c r="G244" t="n">
        <v>7.5</v>
      </c>
      <c r="H244" t="n">
        <v>7.5</v>
      </c>
      <c r="I244" t="n">
        <v>16.21621621621622</v>
      </c>
      <c r="J244" t="n">
        <v>-12.24489795918367</v>
      </c>
      <c r="K244" t="n">
        <v>9.322217573708011</v>
      </c>
      <c r="L244" t="n">
        <v>12.96485841009894</v>
      </c>
      <c r="M244" t="n">
        <v>56.81650371257239</v>
      </c>
      <c r="N244" t="n">
        <v>0</v>
      </c>
      <c r="O244" t="n">
        <v>-5.67331051241101</v>
      </c>
      <c r="P244" t="n">
        <v>4.91</v>
      </c>
      <c r="Q244" t="n">
        <v>4.02</v>
      </c>
      <c r="R244" t="inlineStr">
        <is>
          <t>⚠️ KÉO CAO (&gt;5%)</t>
        </is>
      </c>
      <c r="S244" t="b">
        <v>0</v>
      </c>
      <c r="T244" t="n">
        <v>0</v>
      </c>
      <c r="U244" t="n">
        <v>0</v>
      </c>
      <c r="V244" t="inlineStr">
        <is>
          <t>Garmex Saigon Corp.</t>
        </is>
      </c>
    </row>
    <row r="245">
      <c r="A245" t="inlineStr">
        <is>
          <t>CPA</t>
        </is>
      </c>
      <c r="B245" t="inlineStr">
        <is>
          <t>UPCOM</t>
        </is>
      </c>
      <c r="C245" t="inlineStr">
        <is>
          <t>Thực phẩm &amp; Tiêu dùng</t>
        </is>
      </c>
      <c r="D245" t="inlineStr">
        <is>
          <t>Micro / Kém TK</t>
        </is>
      </c>
      <c r="E245" t="n">
        <v>5</v>
      </c>
      <c r="F245" t="n">
        <v>0.0165</v>
      </c>
      <c r="G245" t="n">
        <v>-3.846153846153846</v>
      </c>
      <c r="H245" t="n">
        <v>-41.86046511627907</v>
      </c>
      <c r="I245" t="n">
        <v>-41.86046511627907</v>
      </c>
      <c r="J245" t="n">
        <v>-43.18181818181818</v>
      </c>
      <c r="K245" t="n">
        <v>-40.03824754257106</v>
      </c>
      <c r="L245" t="n">
        <v>12.29851858753377</v>
      </c>
      <c r="M245" t="n">
        <v>37.0102169924341</v>
      </c>
      <c r="N245" t="n">
        <v>0</v>
      </c>
      <c r="O245" t="n">
        <v>0</v>
      </c>
      <c r="P245" t="n">
        <v>5.71</v>
      </c>
      <c r="Q245" t="n">
        <v>4.68</v>
      </c>
      <c r="R245" t="inlineStr">
        <is>
          <t>🟢 VÙNG MUA CHUẨN</t>
        </is>
      </c>
      <c r="S245" t="b">
        <v>0</v>
      </c>
      <c r="T245" t="n">
        <v>0</v>
      </c>
      <c r="U245" t="n">
        <v>0</v>
      </c>
      <c r="V245" t="inlineStr">
        <is>
          <t>Phuoc An Coffee Joint Stock Co</t>
        </is>
      </c>
    </row>
    <row r="246">
      <c r="A246" t="inlineStr">
        <is>
          <t>PGI</t>
        </is>
      </c>
      <c r="B246" t="inlineStr">
        <is>
          <t>HOSE</t>
        </is>
      </c>
      <c r="C246" t="inlineStr">
        <is>
          <t>Dầu khí &amp; Năng lượng</t>
        </is>
      </c>
      <c r="D246" t="inlineStr">
        <is>
          <t>Mid-Cap (Dòng tiền)</t>
        </is>
      </c>
      <c r="E246" t="n">
        <v>20.8</v>
      </c>
      <c r="F246" t="n">
        <v>0.01664</v>
      </c>
      <c r="G246" t="n">
        <v>-5.454545454545454</v>
      </c>
      <c r="H246" t="n">
        <v>-1.886792452830189</v>
      </c>
      <c r="I246" t="n">
        <v>4.522613065326633</v>
      </c>
      <c r="J246" t="n">
        <v>18.18181818181818</v>
      </c>
      <c r="K246" t="n">
        <v>-0.06457487912217785</v>
      </c>
      <c r="L246" t="n">
        <v>1.897083234526915</v>
      </c>
      <c r="M246" t="n">
        <v>43.74800454732271</v>
      </c>
      <c r="N246" t="n">
        <v>8.514984981695239</v>
      </c>
      <c r="O246" t="n">
        <v>14.3217350013541</v>
      </c>
      <c r="P246" t="n">
        <v>23.33</v>
      </c>
      <c r="Q246" t="n">
        <v>19.65</v>
      </c>
      <c r="R246" t="inlineStr">
        <is>
          <t>🟢 VÙNG MUA CHUẨN</t>
        </is>
      </c>
      <c r="S246" t="b">
        <v>0</v>
      </c>
      <c r="T246" t="n">
        <v>0</v>
      </c>
      <c r="U246" t="n">
        <v>0</v>
      </c>
      <c r="V246" t="inlineStr">
        <is>
          <t>TỔNG CÔNG TY CỔ PHẦN BẢO HIỂM PETROLIMEX</t>
        </is>
      </c>
    </row>
    <row r="247">
      <c r="A247" t="inlineStr">
        <is>
          <t>BMI</t>
        </is>
      </c>
      <c r="B247" t="inlineStr">
        <is>
          <t>HOSE</t>
        </is>
      </c>
      <c r="C247" t="inlineStr">
        <is>
          <t>Bất động sản Dân dụng</t>
        </is>
      </c>
      <c r="D247" t="inlineStr">
        <is>
          <t>Mid-Cap (Dòng tiền)</t>
        </is>
      </c>
      <c r="E247" t="n">
        <v>13.7</v>
      </c>
      <c r="F247" t="n">
        <v>0.016714</v>
      </c>
      <c r="G247" t="n">
        <v>0</v>
      </c>
      <c r="H247" t="n">
        <v>-1.438848920863309</v>
      </c>
      <c r="I247" t="n">
        <v>-2.836879432624114</v>
      </c>
      <c r="J247" t="n">
        <v>1.858736059479554</v>
      </c>
      <c r="K247" t="n">
        <v>0.3833686528447016</v>
      </c>
      <c r="L247" t="n">
        <v>0.06966154197536233</v>
      </c>
      <c r="M247" t="n">
        <v>47.29262494150671</v>
      </c>
      <c r="N247" t="n">
        <v>6.909921456889857</v>
      </c>
      <c r="O247" t="n">
        <v>10.0911828018074</v>
      </c>
      <c r="P247" t="n">
        <v>14.8</v>
      </c>
      <c r="Q247" t="n">
        <v>13.2</v>
      </c>
      <c r="R247" t="inlineStr">
        <is>
          <t>🟢 VÙNG MUA CHUẨN</t>
        </is>
      </c>
      <c r="S247" t="b">
        <v>0</v>
      </c>
      <c r="T247" t="n">
        <v>0</v>
      </c>
      <c r="U247" t="n">
        <v>0</v>
      </c>
      <c r="V247" t="inlineStr">
        <is>
          <t>TỔNG CÔNG TY CỔ PHẦN BẢO MINH</t>
        </is>
      </c>
    </row>
    <row r="248">
      <c r="A248" t="inlineStr">
        <is>
          <t>CTB</t>
        </is>
      </c>
      <c r="B248" t="inlineStr">
        <is>
          <t>HNX</t>
        </is>
      </c>
      <c r="C248" t="inlineStr">
        <is>
          <t>Sản xuất Công nghiệp</t>
        </is>
      </c>
      <c r="D248" t="inlineStr">
        <is>
          <t>Micro / Kém TK</t>
        </is>
      </c>
      <c r="E248" t="n">
        <v>16</v>
      </c>
      <c r="F248" t="n">
        <v>0.0168</v>
      </c>
      <c r="G248" t="n">
        <v>-3.03030303030303</v>
      </c>
      <c r="H248" t="n">
        <v>-3.03030303030303</v>
      </c>
      <c r="I248" t="n">
        <v>-3.03030303030303</v>
      </c>
      <c r="J248" t="n">
        <v>-5.882352941176471</v>
      </c>
      <c r="K248" t="n">
        <v>-1.208085456595019</v>
      </c>
      <c r="L248" t="n">
        <v>7.041072925398153</v>
      </c>
      <c r="M248" t="n">
        <v>42.69558561101825</v>
      </c>
      <c r="N248" t="n">
        <v>5.832543661601649</v>
      </c>
      <c r="O248" t="n">
        <v>18.009132268386</v>
      </c>
      <c r="P248" t="n">
        <v>17.24</v>
      </c>
      <c r="Q248" t="n">
        <v>15.43</v>
      </c>
      <c r="R248" t="inlineStr">
        <is>
          <t>🟢 VÙNG MUA CHUẨN</t>
        </is>
      </c>
      <c r="S248" t="b">
        <v>0</v>
      </c>
      <c r="T248" t="n">
        <v>0</v>
      </c>
      <c r="U248" t="n">
        <v>0</v>
      </c>
      <c r="V248" t="inlineStr">
        <is>
          <t>Haiduong Pump Manufacturing JSC</t>
        </is>
      </c>
    </row>
    <row r="249">
      <c r="A249" t="inlineStr">
        <is>
          <t>PPP</t>
        </is>
      </c>
      <c r="B249" t="inlineStr">
        <is>
          <t>HNX</t>
        </is>
      </c>
      <c r="C249" t="inlineStr">
        <is>
          <t>Y tế &amp; Dược phẩm</t>
        </is>
      </c>
      <c r="D249" t="inlineStr">
        <is>
          <t>Micro / Kém TK</t>
        </is>
      </c>
      <c r="E249" t="n">
        <v>19.8</v>
      </c>
      <c r="F249" t="n">
        <v>0.0146718</v>
      </c>
      <c r="G249" t="n">
        <v>10</v>
      </c>
      <c r="H249" t="n">
        <v>8.791208791208792</v>
      </c>
      <c r="I249" t="n">
        <v>8.791208791208792</v>
      </c>
      <c r="J249" t="n">
        <v>10</v>
      </c>
      <c r="K249" t="n">
        <v>10.6134263649168</v>
      </c>
      <c r="L249" t="n">
        <v>1.1968020673504</v>
      </c>
      <c r="M249" t="n">
        <v>72.02777470351595</v>
      </c>
      <c r="N249" t="n">
        <v>5.875605769761776</v>
      </c>
      <c r="O249" t="n">
        <v>21.6775384847285</v>
      </c>
      <c r="P249" t="n">
        <v>21.21</v>
      </c>
      <c r="Q249" t="n">
        <v>19.16</v>
      </c>
      <c r="R249" t="inlineStr">
        <is>
          <t>🟣 ĐÓNG TRẦN (Không đua)</t>
        </is>
      </c>
      <c r="S249" t="b">
        <v>0</v>
      </c>
      <c r="T249" t="n">
        <v>0</v>
      </c>
      <c r="U249" t="n">
        <v>0</v>
      </c>
      <c r="V249" t="inlineStr">
        <is>
          <t>Phong Phu Pharmaceutical JSC</t>
        </is>
      </c>
    </row>
    <row r="250">
      <c r="A250" t="inlineStr">
        <is>
          <t>EID</t>
        </is>
      </c>
      <c r="B250" t="inlineStr">
        <is>
          <t>HNX</t>
        </is>
      </c>
      <c r="C250" t="inlineStr">
        <is>
          <t>Dịch vụ Tiêu dùng</t>
        </is>
      </c>
      <c r="D250" t="inlineStr">
        <is>
          <t>Micro / Kém TK</t>
        </is>
      </c>
      <c r="E250" t="n">
        <v>17.1</v>
      </c>
      <c r="F250" t="n">
        <v>0.0171</v>
      </c>
      <c r="G250" t="n">
        <v>-2.840909090909091</v>
      </c>
      <c r="H250" t="n">
        <v>3.636363636363636</v>
      </c>
      <c r="I250" t="n">
        <v>-8.064516129032258</v>
      </c>
      <c r="J250" t="n">
        <v>-13.19796954314721</v>
      </c>
      <c r="K250" t="n">
        <v>5.458581210071647</v>
      </c>
      <c r="L250" t="n">
        <v>0.6950598620306174</v>
      </c>
      <c r="M250" t="n">
        <v>43.44285891677312</v>
      </c>
      <c r="N250" t="n">
        <v>4.448975635067856</v>
      </c>
      <c r="O250" t="n">
        <v>12.0538508350376</v>
      </c>
      <c r="P250" t="n">
        <v>18.92</v>
      </c>
      <c r="Q250" t="n">
        <v>16.27</v>
      </c>
      <c r="R250" t="inlineStr">
        <is>
          <t>🟢 VÙNG MUA CHUẨN</t>
        </is>
      </c>
      <c r="S250" t="b">
        <v>0</v>
      </c>
      <c r="T250" t="n">
        <v>0</v>
      </c>
      <c r="U250" t="n">
        <v>0</v>
      </c>
      <c r="V250" t="inlineStr">
        <is>
          <t>Hanoi Education Investment &amp; Development JSC</t>
        </is>
      </c>
    </row>
    <row r="251">
      <c r="A251" t="inlineStr">
        <is>
          <t>NHH</t>
        </is>
      </c>
      <c r="B251" t="inlineStr">
        <is>
          <t>HOSE</t>
        </is>
      </c>
      <c r="C251" t="inlineStr">
        <is>
          <t>Sản xuất Công nghiệp</t>
        </is>
      </c>
      <c r="D251" t="inlineStr">
        <is>
          <t>Micro / Kém TK</t>
        </is>
      </c>
      <c r="E251" t="n">
        <v>9.52</v>
      </c>
      <c r="F251" t="n">
        <v>0.017136</v>
      </c>
      <c r="G251" t="n">
        <v>-2.55885363357216</v>
      </c>
      <c r="H251" t="n">
        <v>-1.142263759086189</v>
      </c>
      <c r="I251" t="n">
        <v>-2.857142857142857</v>
      </c>
      <c r="J251" t="n">
        <v>-4.128902316213495</v>
      </c>
      <c r="K251" t="n">
        <v>0.6799538146218218</v>
      </c>
      <c r="L251" t="n">
        <v>0.3579080275788019</v>
      </c>
      <c r="M251" t="n">
        <v>42.10918952424114</v>
      </c>
      <c r="N251" t="n">
        <v>12.39897989737239</v>
      </c>
      <c r="O251" t="n">
        <v>5.25571618029131</v>
      </c>
      <c r="P251" t="n">
        <v>10.63</v>
      </c>
      <c r="Q251" t="n">
        <v>9.01</v>
      </c>
      <c r="R251" t="inlineStr">
        <is>
          <t>🟢 VÙNG MUA CHUẨN</t>
        </is>
      </c>
      <c r="S251" t="b">
        <v>0</v>
      </c>
      <c r="T251" t="n">
        <v>0</v>
      </c>
      <c r="U251" t="n">
        <v>0</v>
      </c>
      <c r="V251" t="inlineStr">
        <is>
          <t>Hanoi Plastics Joint Stock Company</t>
        </is>
      </c>
    </row>
    <row r="252">
      <c r="A252" t="inlineStr">
        <is>
          <t>MCG</t>
        </is>
      </c>
      <c r="B252" t="inlineStr">
        <is>
          <t>UPCOM</t>
        </is>
      </c>
      <c r="C252" t="inlineStr">
        <is>
          <t>Đầu tư công &amp; Xây dựng</t>
        </is>
      </c>
      <c r="D252" t="inlineStr">
        <is>
          <t>Micro / Kém TK</t>
        </is>
      </c>
      <c r="E252" t="n">
        <v>2.3</v>
      </c>
      <c r="F252" t="n">
        <v>0.0174823</v>
      </c>
      <c r="G252" t="n">
        <v>0</v>
      </c>
      <c r="H252" t="n">
        <v>4.545454545454546</v>
      </c>
      <c r="I252" t="n">
        <v>-4.166666666666667</v>
      </c>
      <c r="J252" t="n">
        <v>-11.53846153846154</v>
      </c>
      <c r="K252" t="n">
        <v>6.367672119162557</v>
      </c>
      <c r="L252" t="n">
        <v>2.416506382234656</v>
      </c>
      <c r="M252" t="n">
        <v>40.22946468006676</v>
      </c>
      <c r="N252" t="n">
        <v>0</v>
      </c>
      <c r="O252" t="n">
        <v>-8.818002046694939</v>
      </c>
      <c r="P252" t="n">
        <v>2.63</v>
      </c>
      <c r="Q252" t="n">
        <v>2.15</v>
      </c>
      <c r="R252" t="inlineStr">
        <is>
          <t>🟢 VÙNG MUA CHUẨN</t>
        </is>
      </c>
      <c r="S252" t="b">
        <v>1</v>
      </c>
      <c r="T252" t="n">
        <v>0</v>
      </c>
      <c r="U252" t="n">
        <v>0</v>
      </c>
      <c r="V252" t="inlineStr">
        <is>
          <t>MCG Energy and Real Estate Joint Stock Co</t>
        </is>
      </c>
    </row>
    <row r="253">
      <c r="A253" t="inlineStr">
        <is>
          <t>VPS</t>
        </is>
      </c>
      <c r="B253" t="inlineStr">
        <is>
          <t>HOSE</t>
        </is>
      </c>
      <c r="C253" t="inlineStr">
        <is>
          <t>Hóa chất &amp; Chế biến</t>
        </is>
      </c>
      <c r="D253" t="inlineStr">
        <is>
          <t>Micro / Kém TK</t>
        </is>
      </c>
      <c r="E253" t="n">
        <v>8.25</v>
      </c>
      <c r="F253" t="n">
        <v>0.01751475</v>
      </c>
      <c r="G253" t="n">
        <v>0.1213592233009709</v>
      </c>
      <c r="H253" t="n">
        <v>-4.069767441860465</v>
      </c>
      <c r="I253" t="n">
        <v>-2.941176470588236</v>
      </c>
      <c r="J253" t="n">
        <v>-14.33021806853583</v>
      </c>
      <c r="K253" t="n">
        <v>-2.247549868152454</v>
      </c>
      <c r="L253" t="n">
        <v>2.094411285946826</v>
      </c>
      <c r="M253" t="n">
        <v>36.40839297841421</v>
      </c>
      <c r="N253" t="n">
        <v>1.593242027368615</v>
      </c>
      <c r="O253" t="n">
        <v>33.6638179036406</v>
      </c>
      <c r="P253" t="n">
        <v>8.98</v>
      </c>
      <c r="Q253" t="n">
        <v>7.92</v>
      </c>
      <c r="R253" t="inlineStr">
        <is>
          <t>🟢 VÙNG MUA CHUẨN</t>
        </is>
      </c>
      <c r="S253" t="b">
        <v>1</v>
      </c>
      <c r="T253" t="n">
        <v>0</v>
      </c>
      <c r="U253" t="n">
        <v>0</v>
      </c>
      <c r="V253" t="inlineStr">
        <is>
          <t>CÔNG TY CỔ PHẦN THUỐC SÁT TRÙNG VIỆT NAM</t>
        </is>
      </c>
    </row>
    <row r="254">
      <c r="A254" t="inlineStr">
        <is>
          <t>MIC</t>
        </is>
      </c>
      <c r="B254" t="inlineStr">
        <is>
          <t>HNX</t>
        </is>
      </c>
      <c r="C254" t="inlineStr">
        <is>
          <t>Khai khoáng &amp; VLXD</t>
        </is>
      </c>
      <c r="D254" t="inlineStr">
        <is>
          <t>Micro / Kém TK</t>
        </is>
      </c>
      <c r="E254" t="n">
        <v>7.4</v>
      </c>
      <c r="F254" t="n">
        <v>0.01776</v>
      </c>
      <c r="G254" t="n">
        <v>-7.5</v>
      </c>
      <c r="H254" t="n">
        <v>-8.641975308641975</v>
      </c>
      <c r="I254" t="n">
        <v>-17.77777777777778</v>
      </c>
      <c r="J254" t="n">
        <v>-29.52380952380953</v>
      </c>
      <c r="K254" t="n">
        <v>-6.819757734933964</v>
      </c>
      <c r="L254" t="n">
        <v>2.937756288634556</v>
      </c>
      <c r="M254" t="n">
        <v>33.92092629546612</v>
      </c>
      <c r="N254" t="n">
        <v>0</v>
      </c>
      <c r="O254" t="n">
        <v>-38.5812796224503</v>
      </c>
      <c r="P254" t="n">
        <v>8.460000000000001</v>
      </c>
      <c r="Q254" t="n">
        <v>6.92</v>
      </c>
      <c r="R254" t="inlineStr">
        <is>
          <t>🟢 VÙNG MUA CHUẨN</t>
        </is>
      </c>
      <c r="S254" t="b">
        <v>0</v>
      </c>
      <c r="T254" t="n">
        <v>0</v>
      </c>
      <c r="U254" t="n">
        <v>0</v>
      </c>
      <c r="V254" t="inlineStr">
        <is>
          <t>Quang Nam Mineral Industry Corp.</t>
        </is>
      </c>
    </row>
    <row r="255">
      <c r="A255" t="inlineStr">
        <is>
          <t>NAW</t>
        </is>
      </c>
      <c r="B255" t="inlineStr">
        <is>
          <t>UPCOM</t>
        </is>
      </c>
      <c r="C255" t="inlineStr">
        <is>
          <t>Điện &amp; Năng lượng</t>
        </is>
      </c>
      <c r="D255" t="inlineStr">
        <is>
          <t>Micro / Kém TK</t>
        </is>
      </c>
      <c r="E255" t="n">
        <v>7.4</v>
      </c>
      <c r="F255" t="n">
        <v>0.01776</v>
      </c>
      <c r="G255" t="n">
        <v>-1.333333333333333</v>
      </c>
      <c r="H255" t="n">
        <v>-1.333333333333333</v>
      </c>
      <c r="I255" t="n">
        <v>-15.90909090909091</v>
      </c>
      <c r="J255" t="n">
        <v>-1.333333333333333</v>
      </c>
      <c r="K255" t="n">
        <v>0.4888842403746776</v>
      </c>
      <c r="L255" t="n">
        <v>6.193548387096774</v>
      </c>
      <c r="M255" t="n">
        <v>43.99298694701198</v>
      </c>
      <c r="N255" t="n">
        <v>0</v>
      </c>
      <c r="O255" t="n">
        <v>0</v>
      </c>
      <c r="P255" t="n">
        <v>8.460000000000001</v>
      </c>
      <c r="Q255" t="n">
        <v>6.92</v>
      </c>
      <c r="R255" t="inlineStr">
        <is>
          <t>🟢 VÙNG MUA CHUẨN</t>
        </is>
      </c>
      <c r="S255" t="b">
        <v>0</v>
      </c>
      <c r="T255" t="n">
        <v>0</v>
      </c>
      <c r="U255" t="n">
        <v>0</v>
      </c>
      <c r="V255" t="inlineStr">
        <is>
          <t>Nghe An Water Supply Joint Stock Co</t>
        </is>
      </c>
    </row>
    <row r="256">
      <c r="A256" t="inlineStr">
        <is>
          <t>CCI</t>
        </is>
      </c>
      <c r="B256" t="inlineStr">
        <is>
          <t>HOSE</t>
        </is>
      </c>
      <c r="C256" t="inlineStr">
        <is>
          <t>Hàng tiêu dùng</t>
        </is>
      </c>
      <c r="D256" t="inlineStr">
        <is>
          <t>Micro / Kém TK</t>
        </is>
      </c>
      <c r="E256" t="n">
        <v>16.3</v>
      </c>
      <c r="F256" t="n">
        <v>0.01793</v>
      </c>
      <c r="G256" t="n">
        <v>-4.117647058823529</v>
      </c>
      <c r="H256" t="n">
        <v>0.9287925696594427</v>
      </c>
      <c r="I256" t="n">
        <v>-3.550295857988166</v>
      </c>
      <c r="J256" t="n">
        <v>-4.117647058823529</v>
      </c>
      <c r="K256" t="n">
        <v>2.751010143367453</v>
      </c>
      <c r="L256" t="n">
        <v>5.943536404160477</v>
      </c>
      <c r="M256" t="n">
        <v>44.96963811653435</v>
      </c>
      <c r="N256" t="n">
        <v>8.919840675228656</v>
      </c>
      <c r="O256" t="n">
        <v>11.8590971479443</v>
      </c>
      <c r="P256" t="n">
        <v>18.63</v>
      </c>
      <c r="Q256" t="n">
        <v>15.24</v>
      </c>
      <c r="R256" t="inlineStr">
        <is>
          <t>🟢 VÙNG MUA CHUẨN</t>
        </is>
      </c>
      <c r="S256" t="b">
        <v>0</v>
      </c>
      <c r="T256" t="n">
        <v>0</v>
      </c>
      <c r="U256" t="n">
        <v>0</v>
      </c>
      <c r="V256" t="inlineStr">
        <is>
          <t>CÔNG TY CỔ PHẦN ĐẦU TƯ PHÁT TRIỂN CÔNG NGHIỆP THƯƠNG MẠI CỦ CHI</t>
        </is>
      </c>
    </row>
    <row r="257">
      <c r="A257" t="inlineStr">
        <is>
          <t>SRF</t>
        </is>
      </c>
      <c r="B257" t="inlineStr">
        <is>
          <t>HOSE</t>
        </is>
      </c>
      <c r="C257" t="inlineStr">
        <is>
          <t>Sản xuất Công nghiệp</t>
        </is>
      </c>
      <c r="D257" t="inlineStr">
        <is>
          <t>Micro / Kém TK</t>
        </is>
      </c>
      <c r="E257" t="n">
        <v>7.2</v>
      </c>
      <c r="F257" t="n">
        <v>0.018</v>
      </c>
      <c r="G257" t="n">
        <v>0.6993006993006993</v>
      </c>
      <c r="H257" t="n">
        <v>-4.127829560585885</v>
      </c>
      <c r="I257" t="n">
        <v>-6.493506493506493</v>
      </c>
      <c r="J257" t="n">
        <v>-2.702702702702703</v>
      </c>
      <c r="K257" t="n">
        <v>-2.305611986877874</v>
      </c>
      <c r="L257" t="n">
        <v>0.05534558057237297</v>
      </c>
      <c r="M257" t="n">
        <v>41.80371817197273</v>
      </c>
      <c r="N257" t="n">
        <v>10.21577127796177</v>
      </c>
      <c r="O257" t="n">
        <v>6.48557856663561</v>
      </c>
      <c r="P257" t="n">
        <v>8.23</v>
      </c>
      <c r="Q257" t="n">
        <v>6.73</v>
      </c>
      <c r="R257" t="inlineStr">
        <is>
          <t>🟢 VÙNG MUA CHUẨN</t>
        </is>
      </c>
      <c r="S257" t="b">
        <v>0</v>
      </c>
      <c r="T257" t="n">
        <v>0</v>
      </c>
      <c r="U257" t="n">
        <v>0</v>
      </c>
      <c r="V257" t="inlineStr">
        <is>
          <t>CÔNG TY CỔ PHẦN KỸ NGHỆ LẠNH</t>
        </is>
      </c>
    </row>
    <row r="258">
      <c r="A258" t="inlineStr">
        <is>
          <t>XMC</t>
        </is>
      </c>
      <c r="B258" t="inlineStr">
        <is>
          <t>UPCOM</t>
        </is>
      </c>
      <c r="C258" t="inlineStr">
        <is>
          <t>Đầu tư công &amp; Xây dựng</t>
        </is>
      </c>
      <c r="D258" t="inlineStr">
        <is>
          <t>Micro / Kém TK</t>
        </is>
      </c>
      <c r="E258" t="n">
        <v>8.5</v>
      </c>
      <c r="F258" t="n">
        <v>0.017</v>
      </c>
      <c r="G258" t="n">
        <v>0</v>
      </c>
      <c r="H258" t="n">
        <v>2.409638554216868</v>
      </c>
      <c r="I258" t="n">
        <v>-14.14141414141414</v>
      </c>
      <c r="J258" t="n">
        <v>-14.14141414141414</v>
      </c>
      <c r="K258" t="n">
        <v>4.231856127924878</v>
      </c>
      <c r="L258" t="n">
        <v>0.02832476037252725</v>
      </c>
      <c r="M258" t="n">
        <v>40.91247505548994</v>
      </c>
      <c r="N258" t="n">
        <v>0</v>
      </c>
      <c r="O258" t="n">
        <v>0</v>
      </c>
      <c r="P258" t="n">
        <v>9.720000000000001</v>
      </c>
      <c r="Q258" t="n">
        <v>7.95</v>
      </c>
      <c r="R258" t="inlineStr">
        <is>
          <t>🟢 VÙNG MUA CHUẨN</t>
        </is>
      </c>
      <c r="S258" t="b">
        <v>0</v>
      </c>
      <c r="T258" t="n">
        <v>0</v>
      </c>
      <c r="U258" t="n">
        <v>0</v>
      </c>
      <c r="V258" t="inlineStr">
        <is>
          <t>Xuan Mai Group Joint Stock Company</t>
        </is>
      </c>
    </row>
    <row r="259">
      <c r="A259" t="inlineStr">
        <is>
          <t>NHT</t>
        </is>
      </c>
      <c r="B259" t="inlineStr">
        <is>
          <t>HOSE</t>
        </is>
      </c>
      <c r="C259" t="inlineStr">
        <is>
          <t>Hàng tiêu dùng</t>
        </is>
      </c>
      <c r="D259" t="inlineStr">
        <is>
          <t>Micro / Kém TK</t>
        </is>
      </c>
      <c r="E259" t="n">
        <v>11.35</v>
      </c>
      <c r="F259" t="n">
        <v>0.014755</v>
      </c>
      <c r="G259" t="n">
        <v>-0.8733624454148471</v>
      </c>
      <c r="H259" t="n">
        <v>2.714932126696833</v>
      </c>
      <c r="I259" t="n">
        <v>1.339285714285714</v>
      </c>
      <c r="J259" t="n">
        <v>-0.4385964912280702</v>
      </c>
      <c r="K259" t="n">
        <v>4.537149700404844</v>
      </c>
      <c r="L259" t="n">
        <v>2.450749363747734</v>
      </c>
      <c r="M259" t="n">
        <v>50.89779756394243</v>
      </c>
      <c r="N259" t="n">
        <v>4.607545885473703</v>
      </c>
      <c r="O259" t="n">
        <v>22.029845053615</v>
      </c>
      <c r="P259" t="n">
        <v>12.48</v>
      </c>
      <c r="Q259" t="n">
        <v>10.84</v>
      </c>
      <c r="R259" t="inlineStr">
        <is>
          <t>🟢 VÙNG MUA CHUẨN</t>
        </is>
      </c>
      <c r="S259" t="b">
        <v>0</v>
      </c>
      <c r="T259" t="n">
        <v>0</v>
      </c>
      <c r="U259" t="n">
        <v>0</v>
      </c>
      <c r="V259" t="inlineStr">
        <is>
          <t>Nam Hoa Trading &amp; Production Corp.</t>
        </is>
      </c>
    </row>
    <row r="260">
      <c r="A260" t="inlineStr">
        <is>
          <t>DVG</t>
        </is>
      </c>
      <c r="B260" t="inlineStr">
        <is>
          <t>UPCOM</t>
        </is>
      </c>
      <c r="C260" t="inlineStr">
        <is>
          <t>Hóa chất &amp; Chế biến</t>
        </is>
      </c>
      <c r="D260" t="inlineStr">
        <is>
          <t>Micro / Kém TK</t>
        </is>
      </c>
      <c r="E260" t="n">
        <v>0.7</v>
      </c>
      <c r="F260" t="n">
        <v>0.01491</v>
      </c>
      <c r="G260" t="n">
        <v>0</v>
      </c>
      <c r="H260" t="n">
        <v>0</v>
      </c>
      <c r="I260" t="n">
        <v>0</v>
      </c>
      <c r="J260" t="n">
        <v>-30</v>
      </c>
      <c r="K260" t="n">
        <v>1.822217573708011</v>
      </c>
      <c r="L260" t="n">
        <v>0.4146974217696677</v>
      </c>
      <c r="M260" t="n">
        <v>31.24745442375742</v>
      </c>
      <c r="N260" t="n">
        <v>0</v>
      </c>
      <c r="O260" t="n">
        <v>-0.4163236968645629</v>
      </c>
      <c r="P260" t="n">
        <v>0.8</v>
      </c>
      <c r="Q260" t="n">
        <v>0.65</v>
      </c>
      <c r="R260" t="inlineStr">
        <is>
          <t>🟢 VÙNG MUA CHUẨN</t>
        </is>
      </c>
      <c r="S260" t="b">
        <v>1</v>
      </c>
      <c r="T260" t="n">
        <v>0</v>
      </c>
      <c r="U260" t="n">
        <v>0</v>
      </c>
      <c r="V260" t="inlineStr">
        <is>
          <t>Dai Viet Paint Group Joint Stock Co</t>
        </is>
      </c>
    </row>
    <row r="261">
      <c r="A261" t="inlineStr">
        <is>
          <t>MZG</t>
        </is>
      </c>
      <c r="B261" t="inlineStr">
        <is>
          <t>HOSE</t>
        </is>
      </c>
      <c r="C261" t="inlineStr">
        <is>
          <t>Hóa chất &amp; Chế biến</t>
        </is>
      </c>
      <c r="D261" t="inlineStr">
        <is>
          <t>Micro / Kém TK</t>
        </is>
      </c>
      <c r="E261" t="n">
        <v>11.5</v>
      </c>
      <c r="F261" t="n">
        <v>0.01495</v>
      </c>
      <c r="G261" t="n">
        <v>-1.70940170940171</v>
      </c>
      <c r="H261" t="n">
        <v>1.772532687526614</v>
      </c>
      <c r="I261" t="n">
        <v>0.05485281094387645</v>
      </c>
      <c r="J261" t="n">
        <v>6.336323391003134</v>
      </c>
      <c r="K261" t="n">
        <v>3.594750261234624</v>
      </c>
      <c r="L261" t="n">
        <v>0.003692985961784115</v>
      </c>
      <c r="M261" t="n">
        <v>44.54302599272003</v>
      </c>
      <c r="N261" t="n">
        <v>0</v>
      </c>
      <c r="O261" t="n">
        <v>0</v>
      </c>
      <c r="P261" t="n">
        <v>13.14</v>
      </c>
      <c r="Q261" t="n">
        <v>10.75</v>
      </c>
      <c r="R261" t="inlineStr">
        <is>
          <t>🟢 VÙNG MUA CHUẨN</t>
        </is>
      </c>
      <c r="S261" t="b">
        <v>0</v>
      </c>
      <c r="T261" t="n">
        <v>0</v>
      </c>
      <c r="U261" t="n">
        <v>0</v>
      </c>
      <c r="V261" t="inlineStr">
        <is>
          <t>Miza Corporation</t>
        </is>
      </c>
    </row>
    <row r="262">
      <c r="A262" t="inlineStr">
        <is>
          <t>BTU</t>
        </is>
      </c>
      <c r="B262" t="inlineStr">
        <is>
          <t>UPCOM</t>
        </is>
      </c>
      <c r="C262" t="inlineStr">
        <is>
          <t>Đầu tư công &amp; Xây dựng</t>
        </is>
      </c>
      <c r="D262" t="inlineStr">
        <is>
          <t>Micro / Kém TK</t>
        </is>
      </c>
      <c r="E262" t="n">
        <v>13.6</v>
      </c>
      <c r="F262" t="n">
        <v>0.01496</v>
      </c>
      <c r="G262" t="n">
        <v>0</v>
      </c>
      <c r="H262" t="n">
        <v>0</v>
      </c>
      <c r="I262" t="n">
        <v>-9.333333333333334</v>
      </c>
      <c r="J262" t="n">
        <v>7.086614173228346</v>
      </c>
      <c r="K262" t="n">
        <v>1.822217573708011</v>
      </c>
      <c r="L262" t="n">
        <v>6.871778853662346</v>
      </c>
      <c r="M262" t="n">
        <v>37.61912132465053</v>
      </c>
      <c r="N262" t="n">
        <v>0</v>
      </c>
      <c r="O262" t="n">
        <v>0</v>
      </c>
      <c r="P262" t="n">
        <v>15.54</v>
      </c>
      <c r="Q262" t="n">
        <v>12.72</v>
      </c>
      <c r="R262" t="inlineStr">
        <is>
          <t>🟢 VÙNG MUA CHUẨN</t>
        </is>
      </c>
      <c r="S262" t="b">
        <v>0</v>
      </c>
      <c r="T262" t="n">
        <v>0</v>
      </c>
      <c r="U262" t="n">
        <v>0</v>
      </c>
      <c r="V262" t="inlineStr">
        <is>
          <t>Bentre urban project joint stock Co</t>
        </is>
      </c>
    </row>
    <row r="263">
      <c r="A263" t="inlineStr">
        <is>
          <t>CAG</t>
        </is>
      </c>
      <c r="B263" t="inlineStr">
        <is>
          <t>HNX</t>
        </is>
      </c>
      <c r="C263" t="inlineStr">
        <is>
          <t>Cảng biển &amp; Vận tải</t>
        </is>
      </c>
      <c r="D263" t="inlineStr">
        <is>
          <t>Micro / Kém TK</t>
        </is>
      </c>
      <c r="E263" t="n">
        <v>6</v>
      </c>
      <c r="F263" t="n">
        <v>0.015</v>
      </c>
      <c r="G263" t="n">
        <v>-3.225806451612903</v>
      </c>
      <c r="H263" t="n">
        <v>-1.639344262295082</v>
      </c>
      <c r="I263" t="n">
        <v>0</v>
      </c>
      <c r="J263" t="n">
        <v>3.448275862068965</v>
      </c>
      <c r="K263" t="n">
        <v>0.1828733114129288</v>
      </c>
      <c r="L263" t="n">
        <v>5.151452709664126</v>
      </c>
      <c r="M263" t="n">
        <v>47.75200684459061</v>
      </c>
      <c r="N263" t="n">
        <v>23.98547439670536</v>
      </c>
      <c r="O263" t="n">
        <v>2.38250498348941</v>
      </c>
      <c r="P263" t="n">
        <v>6.86</v>
      </c>
      <c r="Q263" t="n">
        <v>5.61</v>
      </c>
      <c r="R263" t="inlineStr">
        <is>
          <t>🟢 VÙNG MUA CHUẨN</t>
        </is>
      </c>
      <c r="S263" t="b">
        <v>0</v>
      </c>
      <c r="T263" t="n">
        <v>0</v>
      </c>
      <c r="U263" t="n">
        <v>0</v>
      </c>
      <c r="V263" t="inlineStr">
        <is>
          <t>An Giang Port JSC</t>
        </is>
      </c>
    </row>
    <row r="264">
      <c r="A264" t="inlineStr">
        <is>
          <t>MPT</t>
        </is>
      </c>
      <c r="B264" t="inlineStr">
        <is>
          <t>UPCOM</t>
        </is>
      </c>
      <c r="C264" t="inlineStr">
        <is>
          <t>Hóa chất &amp; Chế biến</t>
        </is>
      </c>
      <c r="D264" t="inlineStr">
        <is>
          <t>Micro / Kém TK</t>
        </is>
      </c>
      <c r="E264" t="n">
        <v>0.6</v>
      </c>
      <c r="F264" t="n">
        <v>0.015</v>
      </c>
      <c r="G264" t="n">
        <v>0</v>
      </c>
      <c r="H264" t="n">
        <v>0</v>
      </c>
      <c r="I264" t="n">
        <v>-14.28571428571429</v>
      </c>
      <c r="J264" t="n">
        <v>-14.28571428571429</v>
      </c>
      <c r="K264" t="n">
        <v>1.822217573708011</v>
      </c>
      <c r="L264" t="n">
        <v>2.379790816387239</v>
      </c>
      <c r="M264" t="n">
        <v>40.91827720667175</v>
      </c>
      <c r="N264" t="n">
        <v>0</v>
      </c>
      <c r="O264" t="n">
        <v>-0.432486251423214</v>
      </c>
      <c r="P264" t="n">
        <v>0.6899999999999999</v>
      </c>
      <c r="Q264" t="n">
        <v>0.5600000000000001</v>
      </c>
      <c r="R264" t="inlineStr">
        <is>
          <t>🟢 VÙNG MUA CHUẨN</t>
        </is>
      </c>
      <c r="S264" t="b">
        <v>0</v>
      </c>
      <c r="T264" t="n">
        <v>0</v>
      </c>
      <c r="U264" t="n">
        <v>0</v>
      </c>
      <c r="V264" t="inlineStr">
        <is>
          <t>MPT Group Joint Stock Company</t>
        </is>
      </c>
    </row>
    <row r="265">
      <c r="A265" t="inlineStr">
        <is>
          <t>L10</t>
        </is>
      </c>
      <c r="B265" t="inlineStr">
        <is>
          <t>HOSE</t>
        </is>
      </c>
      <c r="C265" t="inlineStr">
        <is>
          <t>Sản xuất Công nghiệp</t>
        </is>
      </c>
      <c r="D265" t="inlineStr">
        <is>
          <t>Micro / Kém TK</t>
        </is>
      </c>
      <c r="E265" t="n">
        <v>23.9</v>
      </c>
      <c r="F265" t="n">
        <v>0.015057</v>
      </c>
      <c r="G265" t="n">
        <v>6.935123042505594</v>
      </c>
      <c r="H265" t="n">
        <v>-0.4166666666666667</v>
      </c>
      <c r="I265" t="n">
        <v>0.4201680672268908</v>
      </c>
      <c r="J265" t="n">
        <v>5.752212389380531</v>
      </c>
      <c r="K265" t="n">
        <v>1.405550907041344</v>
      </c>
      <c r="L265" t="n">
        <v>2.739130434782609</v>
      </c>
      <c r="M265" t="n">
        <v>52.82075069442873</v>
      </c>
      <c r="N265" t="n">
        <v>3.527172622115623</v>
      </c>
      <c r="O265" t="n">
        <v>22.3794414584178</v>
      </c>
      <c r="P265" t="n">
        <v>27.31</v>
      </c>
      <c r="Q265" t="n">
        <v>22.35</v>
      </c>
      <c r="R265" t="inlineStr">
        <is>
          <t>🟣 ĐÓNG TRẦN (Không đua)</t>
        </is>
      </c>
      <c r="S265" t="b">
        <v>0</v>
      </c>
      <c r="T265" t="n">
        <v>0</v>
      </c>
      <c r="U265" t="n">
        <v>0</v>
      </c>
      <c r="V265" t="inlineStr">
        <is>
          <t>CÔNG TY CỔ PHẦN LILAMA 10</t>
        </is>
      </c>
    </row>
    <row r="266">
      <c r="A266" t="inlineStr">
        <is>
          <t>CTX</t>
        </is>
      </c>
      <c r="B266" t="inlineStr">
        <is>
          <t>UPCOM</t>
        </is>
      </c>
      <c r="C266" t="inlineStr">
        <is>
          <t>Bất động sản Dân dụng</t>
        </is>
      </c>
      <c r="D266" t="inlineStr">
        <is>
          <t>Micro / Kém TK</t>
        </is>
      </c>
      <c r="E266" t="n">
        <v>4.6</v>
      </c>
      <c r="F266" t="n">
        <v>0.01518</v>
      </c>
      <c r="G266" t="n">
        <v>6.976744186046512</v>
      </c>
      <c r="H266" t="n">
        <v>12.19512195121951</v>
      </c>
      <c r="I266" t="n">
        <v>-2.127659574468085</v>
      </c>
      <c r="J266" t="n">
        <v>-2.127659574468085</v>
      </c>
      <c r="K266" t="n">
        <v>14.01733952492752</v>
      </c>
      <c r="L266" t="n">
        <v>1.011006180924152</v>
      </c>
      <c r="M266" t="n">
        <v>53.73782624830023</v>
      </c>
      <c r="N266" t="n">
        <v>1.724236809682114</v>
      </c>
      <c r="O266" t="n">
        <v>19.0703976328604</v>
      </c>
      <c r="P266" t="n">
        <v>5.26</v>
      </c>
      <c r="Q266" t="n">
        <v>4.3</v>
      </c>
      <c r="R266" t="inlineStr">
        <is>
          <t>⚠️ KÉO CAO (&gt;5%)</t>
        </is>
      </c>
      <c r="S266" t="b">
        <v>0</v>
      </c>
      <c r="T266" t="n">
        <v>0</v>
      </c>
      <c r="U266" t="n">
        <v>0</v>
      </c>
      <c r="V266" t="inlineStr">
        <is>
          <t>Vietnam Investment Construction &amp; Trading JSC</t>
        </is>
      </c>
    </row>
    <row r="267">
      <c r="A267" t="inlineStr">
        <is>
          <t>STT</t>
        </is>
      </c>
      <c r="B267" t="inlineStr">
        <is>
          <t>UPCOM</t>
        </is>
      </c>
      <c r="C267" t="inlineStr">
        <is>
          <t>Dịch vụ Tiêu dùng</t>
        </is>
      </c>
      <c r="D267" t="inlineStr">
        <is>
          <t>Micro / Kém TK</t>
        </is>
      </c>
      <c r="E267" t="n">
        <v>1.3</v>
      </c>
      <c r="F267" t="n">
        <v>0.01612</v>
      </c>
      <c r="G267" t="n">
        <v>0</v>
      </c>
      <c r="H267" t="n">
        <v>0</v>
      </c>
      <c r="I267" t="n">
        <v>0</v>
      </c>
      <c r="J267" t="n">
        <v>0</v>
      </c>
      <c r="K267" t="n">
        <v>1.822217573708011</v>
      </c>
      <c r="L267" t="n">
        <v>14.06015250729937</v>
      </c>
      <c r="M267" t="n">
        <v>52.10708469550775</v>
      </c>
      <c r="N267" t="n">
        <v>0</v>
      </c>
      <c r="O267" t="n">
        <v>0</v>
      </c>
      <c r="P267" t="n">
        <v>1.49</v>
      </c>
      <c r="Q267" t="n">
        <v>1.22</v>
      </c>
      <c r="R267" t="inlineStr">
        <is>
          <t>🟢 VÙNG MUA CHUẨN</t>
        </is>
      </c>
      <c r="S267" t="b">
        <v>1</v>
      </c>
      <c r="T267" t="n">
        <v>0</v>
      </c>
      <c r="U267" t="n">
        <v>0</v>
      </c>
      <c r="V267" t="inlineStr">
        <is>
          <t>Saigontourist Transport Corporation</t>
        </is>
      </c>
    </row>
    <row r="268">
      <c r="A268" t="inlineStr">
        <is>
          <t>MHC</t>
        </is>
      </c>
      <c r="B268" t="inlineStr">
        <is>
          <t>HOSE</t>
        </is>
      </c>
      <c r="C268" t="inlineStr">
        <is>
          <t>Cảng biển &amp; Vận tải</t>
        </is>
      </c>
      <c r="D268" t="inlineStr">
        <is>
          <t>Micro / Kém TK</t>
        </is>
      </c>
      <c r="E268" t="n">
        <v>6.82</v>
      </c>
      <c r="F268" t="n">
        <v>0.01525634</v>
      </c>
      <c r="G268" t="n">
        <v>0.2941176470588235</v>
      </c>
      <c r="H268" t="n">
        <v>1.037037037037037</v>
      </c>
      <c r="I268" t="n">
        <v>-2.710413694721826</v>
      </c>
      <c r="J268" t="n">
        <v>-12.67073607378027</v>
      </c>
      <c r="K268" t="n">
        <v>2.859254610745048</v>
      </c>
      <c r="L268" t="n">
        <v>0.948443992198762</v>
      </c>
      <c r="M268" t="n">
        <v>29.19410175786555</v>
      </c>
      <c r="N268" t="n">
        <v>2.548363797241415</v>
      </c>
      <c r="O268" t="n">
        <v>20.6937725858931</v>
      </c>
      <c r="P268" t="n">
        <v>7.8</v>
      </c>
      <c r="Q268" t="n">
        <v>6.38</v>
      </c>
      <c r="R268" t="inlineStr">
        <is>
          <t>🟢 VÙNG MUA CHUẨN</t>
        </is>
      </c>
      <c r="S268" t="b">
        <v>0</v>
      </c>
      <c r="T268" t="n">
        <v>0</v>
      </c>
      <c r="U268" t="n">
        <v>0</v>
      </c>
      <c r="V268" t="inlineStr">
        <is>
          <t>CÔNG TY CỔ PHẦN MHC</t>
        </is>
      </c>
    </row>
    <row r="269">
      <c r="A269" t="inlineStr">
        <is>
          <t>VMD</t>
        </is>
      </c>
      <c r="B269" t="inlineStr">
        <is>
          <t>HOSE</t>
        </is>
      </c>
      <c r="C269" t="inlineStr">
        <is>
          <t>Y tế &amp; Dược phẩm</t>
        </is>
      </c>
      <c r="D269" t="inlineStr">
        <is>
          <t>Micro / Kém TK</t>
        </is>
      </c>
      <c r="E269" t="n">
        <v>15.3</v>
      </c>
      <c r="F269" t="n">
        <v>0.0153</v>
      </c>
      <c r="G269" t="n">
        <v>0</v>
      </c>
      <c r="H269" t="n">
        <v>-1.290322580645161</v>
      </c>
      <c r="I269" t="n">
        <v>12.5</v>
      </c>
      <c r="J269" t="n">
        <v>9.285714285714286</v>
      </c>
      <c r="K269" t="n">
        <v>0.5318949930628496</v>
      </c>
      <c r="L269" t="n">
        <v>1.351351351351351</v>
      </c>
      <c r="M269" t="n">
        <v>63.25317919122169</v>
      </c>
      <c r="N269" t="n">
        <v>0</v>
      </c>
      <c r="O269" t="n">
        <v>0</v>
      </c>
      <c r="P269" t="n">
        <v>16.82</v>
      </c>
      <c r="Q269" t="n">
        <v>14.61</v>
      </c>
      <c r="R269" t="inlineStr">
        <is>
          <t>🟢 VÙNG MUA CHUẨN</t>
        </is>
      </c>
      <c r="S269" t="b">
        <v>0</v>
      </c>
      <c r="T269" t="n">
        <v>0</v>
      </c>
      <c r="U269" t="n">
        <v>0</v>
      </c>
      <c r="V269" t="inlineStr">
        <is>
          <t>CÔNG TY CỔ PHẦN Y DƯỢC PHẨM VIMEDIMEX</t>
        </is>
      </c>
    </row>
    <row r="270">
      <c r="A270" t="inlineStr">
        <is>
          <t>SGN</t>
        </is>
      </c>
      <c r="B270" t="inlineStr">
        <is>
          <t>HOSE</t>
        </is>
      </c>
      <c r="C270" t="inlineStr">
        <is>
          <t>Cảng biển &amp; Vận tải</t>
        </is>
      </c>
      <c r="D270" t="inlineStr">
        <is>
          <t>Mid-Cap (Dòng tiền)</t>
        </is>
      </c>
      <c r="E270" t="n">
        <v>51.4</v>
      </c>
      <c r="F270" t="n">
        <v>0.0155228</v>
      </c>
      <c r="G270" t="n">
        <v>-0.5802707930367506</v>
      </c>
      <c r="H270" t="n">
        <v>0.7843137254901961</v>
      </c>
      <c r="I270" t="n">
        <v>-2.095238095238095</v>
      </c>
      <c r="J270" t="n">
        <v>-4.638218923933209</v>
      </c>
      <c r="K270" t="n">
        <v>2.606531299198207</v>
      </c>
      <c r="L270" t="n">
        <v>0.1788569736452473</v>
      </c>
      <c r="M270" t="n">
        <v>45.80418692414349</v>
      </c>
      <c r="N270" t="n">
        <v>8.121949202706645</v>
      </c>
      <c r="O270" t="n">
        <v>18.4098482552118</v>
      </c>
      <c r="P270" t="n">
        <v>55.06</v>
      </c>
      <c r="Q270" t="n">
        <v>49.73</v>
      </c>
      <c r="R270" t="inlineStr">
        <is>
          <t>🟢 VÙNG MUA CHUẨN</t>
        </is>
      </c>
      <c r="S270" t="b">
        <v>0</v>
      </c>
      <c r="T270" t="n">
        <v>0</v>
      </c>
      <c r="U270" t="n">
        <v>0</v>
      </c>
      <c r="V270" t="inlineStr">
        <is>
          <t>Sai Gon Ground Services JSC</t>
        </is>
      </c>
    </row>
    <row r="271">
      <c r="A271" t="inlineStr">
        <is>
          <t>VDP</t>
        </is>
      </c>
      <c r="B271" t="inlineStr">
        <is>
          <t>HOSE</t>
        </is>
      </c>
      <c r="C271" t="inlineStr">
        <is>
          <t>Y tế &amp; Dược phẩm</t>
        </is>
      </c>
      <c r="D271" t="inlineStr">
        <is>
          <t>Micro / Kém TK</t>
        </is>
      </c>
      <c r="E271" t="n">
        <v>31</v>
      </c>
      <c r="F271" t="n">
        <v>0.015531</v>
      </c>
      <c r="G271" t="n">
        <v>-4.024767801857585</v>
      </c>
      <c r="H271" t="n">
        <v>2.14168039538715</v>
      </c>
      <c r="I271" t="n">
        <v>24</v>
      </c>
      <c r="J271" t="n">
        <v>-18.69013607169007</v>
      </c>
      <c r="K271" t="n">
        <v>3.963897969095161</v>
      </c>
      <c r="L271" t="n">
        <v>1.13973724620372</v>
      </c>
      <c r="M271" t="n">
        <v>46.99356041900574</v>
      </c>
      <c r="N271" t="n">
        <v>14.59295997951337</v>
      </c>
      <c r="O271" t="n">
        <v>8.32865143184725</v>
      </c>
      <c r="P271" t="n">
        <v>35.43</v>
      </c>
      <c r="Q271" t="n">
        <v>28.99</v>
      </c>
      <c r="R271" t="inlineStr">
        <is>
          <t>🟢 VÙNG MUA CHUẨN</t>
        </is>
      </c>
      <c r="S271" t="b">
        <v>0</v>
      </c>
      <c r="T271" t="n">
        <v>0</v>
      </c>
      <c r="U271" t="n">
        <v>0</v>
      </c>
      <c r="V271" t="inlineStr">
        <is>
          <t>CÔNG TY CỔ PHẦN DƯỢC PHẨM TRUNG ƯƠNG VIDIPHA</t>
        </is>
      </c>
    </row>
    <row r="272">
      <c r="A272" t="inlineStr">
        <is>
          <t>BSL</t>
        </is>
      </c>
      <c r="B272" t="inlineStr">
        <is>
          <t>UPCOM</t>
        </is>
      </c>
      <c r="C272" t="inlineStr">
        <is>
          <t>Thực phẩm &amp; Tiêu dùng</t>
        </is>
      </c>
      <c r="D272" t="inlineStr">
        <is>
          <t>Micro / Kém TK</t>
        </is>
      </c>
      <c r="E272" t="n">
        <v>13.2</v>
      </c>
      <c r="F272" t="n">
        <v>0.01584</v>
      </c>
      <c r="G272" t="n">
        <v>1.538461538461539</v>
      </c>
      <c r="H272" t="n">
        <v>2.325581395348837</v>
      </c>
      <c r="I272" t="n">
        <v>6.451612903225806</v>
      </c>
      <c r="J272" t="n">
        <v>-4.347826086956522</v>
      </c>
      <c r="K272" t="n">
        <v>4.147798969056848</v>
      </c>
      <c r="L272" t="n">
        <v>0.4391582799634035</v>
      </c>
      <c r="M272" t="n">
        <v>59.12599874139728</v>
      </c>
      <c r="N272" t="n">
        <v>9.406057358422803</v>
      </c>
      <c r="O272" t="n">
        <v>12.1716204313291</v>
      </c>
      <c r="P272" t="n">
        <v>14.59</v>
      </c>
      <c r="Q272" t="n">
        <v>12.57</v>
      </c>
      <c r="R272" t="inlineStr">
        <is>
          <t>🟢 VÙNG MUA CHUẨN</t>
        </is>
      </c>
      <c r="S272" t="b">
        <v>0</v>
      </c>
      <c r="T272" t="n">
        <v>0</v>
      </c>
      <c r="U272" t="n">
        <v>0</v>
      </c>
      <c r="V272" t="inlineStr">
        <is>
          <t>Saigon Songlam Beer JSC</t>
        </is>
      </c>
    </row>
    <row r="273">
      <c r="A273" t="inlineStr">
        <is>
          <t>ILS</t>
        </is>
      </c>
      <c r="B273" t="inlineStr">
        <is>
          <t>UPCOM</t>
        </is>
      </c>
      <c r="C273" t="inlineStr">
        <is>
          <t>Dịch vụ &amp; Thương mại</t>
        </is>
      </c>
      <c r="D273" t="inlineStr">
        <is>
          <t>Micro / Kém TK</t>
        </is>
      </c>
      <c r="E273" t="n">
        <v>17.7</v>
      </c>
      <c r="F273" t="n">
        <v>0.01593</v>
      </c>
      <c r="G273" t="n">
        <v>-0.5617977528089888</v>
      </c>
      <c r="H273" t="n">
        <v>-3.278688524590164</v>
      </c>
      <c r="I273" t="n">
        <v>-4.838709677419355</v>
      </c>
      <c r="J273" t="n">
        <v>-15.71428571428571</v>
      </c>
      <c r="K273" t="n">
        <v>-1.456470950882153</v>
      </c>
      <c r="L273" t="n">
        <v>0.09814586110724889</v>
      </c>
      <c r="M273" t="n">
        <v>38.04570142025408</v>
      </c>
      <c r="N273" t="n">
        <v>0</v>
      </c>
      <c r="O273" t="n">
        <v>0</v>
      </c>
      <c r="P273" t="n">
        <v>20.23</v>
      </c>
      <c r="Q273" t="n">
        <v>16.55</v>
      </c>
      <c r="R273" t="inlineStr">
        <is>
          <t>🟢 VÙNG MUA CHUẨN</t>
        </is>
      </c>
      <c r="S273" t="b">
        <v>0</v>
      </c>
      <c r="T273" t="n">
        <v>0</v>
      </c>
      <c r="U273" t="n">
        <v>0</v>
      </c>
      <c r="V273" t="inlineStr">
        <is>
          <t>International Investment Trade and Service JointStock Co</t>
        </is>
      </c>
    </row>
    <row r="274">
      <c r="A274" t="inlineStr">
        <is>
          <t>PXT</t>
        </is>
      </c>
      <c r="B274" t="inlineStr">
        <is>
          <t>UPCOM</t>
        </is>
      </c>
      <c r="C274" t="inlineStr">
        <is>
          <t>Dầu khí &amp; Năng lượng</t>
        </is>
      </c>
      <c r="D274" t="inlineStr">
        <is>
          <t>Micro / Kém TK</t>
        </is>
      </c>
      <c r="E274" t="n">
        <v>1.3</v>
      </c>
      <c r="F274" t="n">
        <v>0.01599</v>
      </c>
      <c r="G274" t="n">
        <v>0</v>
      </c>
      <c r="H274" t="n">
        <v>0</v>
      </c>
      <c r="I274" t="n">
        <v>0</v>
      </c>
      <c r="J274" t="n">
        <v>-7.142857142857143</v>
      </c>
      <c r="K274" t="n">
        <v>1.822217573708011</v>
      </c>
      <c r="L274" t="n">
        <v>4.414614887660614</v>
      </c>
      <c r="M274" t="n">
        <v>42.68094648452706</v>
      </c>
      <c r="N274" t="n">
        <v>0</v>
      </c>
      <c r="O274" t="n">
        <v>0</v>
      </c>
      <c r="P274" t="n">
        <v>1.49</v>
      </c>
      <c r="Q274" t="n">
        <v>1.22</v>
      </c>
      <c r="R274" t="inlineStr">
        <is>
          <t>🟢 VÙNG MUA CHUẨN</t>
        </is>
      </c>
      <c r="S274" t="b">
        <v>1</v>
      </c>
      <c r="T274" t="n">
        <v>0</v>
      </c>
      <c r="U274" t="n">
        <v>0</v>
      </c>
      <c r="V274" t="inlineStr">
        <is>
          <t>Petroleum Pipeline &amp; Tank Construction JSC</t>
        </is>
      </c>
    </row>
    <row r="275">
      <c r="A275" t="inlineStr">
        <is>
          <t>BGW</t>
        </is>
      </c>
      <c r="B275" t="inlineStr">
        <is>
          <t>UPCOM</t>
        </is>
      </c>
      <c r="C275" t="inlineStr">
        <is>
          <t>Đầu tư công &amp; Xây dựng</t>
        </is>
      </c>
      <c r="D275" t="inlineStr">
        <is>
          <t>Micro / Kém TK</t>
        </is>
      </c>
      <c r="E275" t="n">
        <v>16</v>
      </c>
      <c r="F275" t="n">
        <v>0.016</v>
      </c>
      <c r="G275" t="n">
        <v>-0.6211180124223602</v>
      </c>
      <c r="H275" t="n">
        <v>-0.6211180124223602</v>
      </c>
      <c r="I275" t="n">
        <v>0</v>
      </c>
      <c r="J275" t="n">
        <v>0</v>
      </c>
      <c r="K275" t="n">
        <v>1.201099561285651</v>
      </c>
      <c r="L275" t="n">
        <v>1.13314447592068</v>
      </c>
      <c r="M275" t="n">
        <v>48.29989637717532</v>
      </c>
      <c r="N275" t="n">
        <v>0</v>
      </c>
      <c r="O275" t="n">
        <v>0</v>
      </c>
      <c r="P275" t="n">
        <v>18.07</v>
      </c>
      <c r="Q275" t="n">
        <v>15.06</v>
      </c>
      <c r="R275" t="inlineStr">
        <is>
          <t>🟢 VÙNG MUA CHUẨN</t>
        </is>
      </c>
      <c r="S275" t="b">
        <v>0</v>
      </c>
      <c r="T275" t="n">
        <v>0</v>
      </c>
      <c r="U275" t="n">
        <v>0</v>
      </c>
      <c r="V275" t="inlineStr">
        <is>
          <t>Bac Giang Clean Water JSC</t>
        </is>
      </c>
    </row>
    <row r="276">
      <c r="A276" t="inlineStr">
        <is>
          <t>SDN</t>
        </is>
      </c>
      <c r="B276" t="inlineStr">
        <is>
          <t>HNX</t>
        </is>
      </c>
      <c r="C276" t="inlineStr">
        <is>
          <t>Hóa chất &amp; Chế biến</t>
        </is>
      </c>
      <c r="D276" t="inlineStr">
        <is>
          <t>Micro / Kém TK</t>
        </is>
      </c>
      <c r="E276" t="n">
        <v>16</v>
      </c>
      <c r="F276" t="n">
        <v>0.016</v>
      </c>
      <c r="G276" t="n">
        <v>0</v>
      </c>
      <c r="H276" t="n">
        <v>-1.234567901234568</v>
      </c>
      <c r="I276" t="n">
        <v>-11.11111111111111</v>
      </c>
      <c r="J276" t="n">
        <v>-11.11111111111111</v>
      </c>
      <c r="K276" t="n">
        <v>0.587649672473443</v>
      </c>
      <c r="L276" t="n">
        <v>7.013852358407856</v>
      </c>
      <c r="M276" t="n">
        <v>33.84148028809307</v>
      </c>
      <c r="N276" t="n">
        <v>9.055705550111757</v>
      </c>
      <c r="O276" t="n">
        <v>7.53634194403182</v>
      </c>
      <c r="P276" t="n">
        <v>18.29</v>
      </c>
      <c r="Q276" t="n">
        <v>14.96</v>
      </c>
      <c r="R276" t="inlineStr">
        <is>
          <t>🟢 VÙNG MUA CHUẨN</t>
        </is>
      </c>
      <c r="S276" t="b">
        <v>0</v>
      </c>
      <c r="T276" t="n">
        <v>0</v>
      </c>
      <c r="U276" t="n">
        <v>0</v>
      </c>
      <c r="V276" t="inlineStr">
        <is>
          <t>Dong Nai Paint Corp.</t>
        </is>
      </c>
    </row>
    <row r="277">
      <c r="A277" t="inlineStr">
        <is>
          <t>V68</t>
        </is>
      </c>
      <c r="B277" t="inlineStr">
        <is>
          <t>UPCOM</t>
        </is>
      </c>
      <c r="C277" t="inlineStr">
        <is>
          <t>Hàng tiêu dùng</t>
        </is>
      </c>
      <c r="D277" t="inlineStr">
        <is>
          <t>Micro / Kém TK</t>
        </is>
      </c>
      <c r="E277" t="n">
        <v>30.5</v>
      </c>
      <c r="F277" t="n">
        <v>0.01525</v>
      </c>
      <c r="G277" t="n">
        <v>5.172413793103448</v>
      </c>
      <c r="H277" t="n">
        <v>16.41221374045801</v>
      </c>
      <c r="I277" t="n">
        <v>24.48979591836735</v>
      </c>
      <c r="J277" t="n">
        <v>70.39106145251397</v>
      </c>
      <c r="K277" t="n">
        <v>18.23443131416602</v>
      </c>
      <c r="L277" t="n">
        <v>0.09434051264634573</v>
      </c>
      <c r="M277" t="n">
        <v>66.97345488814591</v>
      </c>
      <c r="N277" t="n">
        <v>0</v>
      </c>
      <c r="O277" t="n">
        <v>0</v>
      </c>
      <c r="P277" t="n">
        <v>34.86</v>
      </c>
      <c r="Q277" t="n">
        <v>28.52</v>
      </c>
      <c r="R277" t="inlineStr">
        <is>
          <t>🟢 VÙNG MUA CHUẨN</t>
        </is>
      </c>
      <c r="S277" t="b">
        <v>0</v>
      </c>
      <c r="T277" t="n">
        <v>0</v>
      </c>
      <c r="U277" t="n">
        <v>0</v>
      </c>
      <c r="V277" t="inlineStr">
        <is>
          <t>Tuan Anh Trading &amp; Production Investment JSC</t>
        </is>
      </c>
    </row>
    <row r="278">
      <c r="A278" t="inlineStr">
        <is>
          <t>SD4</t>
        </is>
      </c>
      <c r="B278" t="inlineStr">
        <is>
          <t>UPCOM</t>
        </is>
      </c>
      <c r="C278" t="inlineStr">
        <is>
          <t>Đầu tư công &amp; Xây dựng</t>
        </is>
      </c>
      <c r="D278" t="inlineStr">
        <is>
          <t>Micro / Kém TK</t>
        </is>
      </c>
      <c r="E278" t="n">
        <v>2.5</v>
      </c>
      <c r="F278" t="n">
        <v>0.008500000000000001</v>
      </c>
      <c r="G278" t="n">
        <v>-3.846153846153846</v>
      </c>
      <c r="H278" t="n">
        <v>-7.407407407407407</v>
      </c>
      <c r="I278" t="n">
        <v>8.695652173913043</v>
      </c>
      <c r="J278" t="n">
        <v>31.57894736842105</v>
      </c>
      <c r="K278" t="n">
        <v>-5.585189833699396</v>
      </c>
      <c r="L278" t="n">
        <v>7.786556738806826</v>
      </c>
      <c r="M278" t="n">
        <v>57.74098825376</v>
      </c>
      <c r="N278" t="n">
        <v>0</v>
      </c>
      <c r="O278" t="n">
        <v>0</v>
      </c>
      <c r="P278" t="n">
        <v>2.86</v>
      </c>
      <c r="Q278" t="n">
        <v>2.34</v>
      </c>
      <c r="R278" t="inlineStr">
        <is>
          <t>🟢 VÙNG MUA CHUẨN</t>
        </is>
      </c>
      <c r="S278" t="b">
        <v>0</v>
      </c>
      <c r="T278" t="n">
        <v>0</v>
      </c>
      <c r="U278" t="n">
        <v>0</v>
      </c>
      <c r="V278" t="inlineStr">
        <is>
          <t>Song Da No 4 Joint Stock Company</t>
        </is>
      </c>
    </row>
    <row r="279">
      <c r="A279" t="inlineStr">
        <is>
          <t>DP1</t>
        </is>
      </c>
      <c r="B279" t="inlineStr">
        <is>
          <t>UPCOM</t>
        </is>
      </c>
      <c r="C279" t="inlineStr">
        <is>
          <t>Y tế &amp; Dược phẩm</t>
        </is>
      </c>
      <c r="D279" t="inlineStr">
        <is>
          <t>Micro / Kém TK</t>
        </is>
      </c>
      <c r="E279" t="n">
        <v>28.4</v>
      </c>
      <c r="F279" t="n">
        <v>0.00852</v>
      </c>
      <c r="G279" t="n">
        <v>0</v>
      </c>
      <c r="H279" t="n">
        <v>-2.73972602739726</v>
      </c>
      <c r="I279" t="n">
        <v>3.64963503649635</v>
      </c>
      <c r="J279" t="n">
        <v>-3.401360544217687</v>
      </c>
      <c r="K279" t="n">
        <v>-0.9175084536892493</v>
      </c>
      <c r="L279" t="n">
        <v>0.6036520951758136</v>
      </c>
      <c r="M279" t="n">
        <v>46.02152866811107</v>
      </c>
      <c r="N279" t="n">
        <v>0</v>
      </c>
      <c r="O279" t="n">
        <v>0</v>
      </c>
      <c r="P279" t="n">
        <v>30.72</v>
      </c>
      <c r="Q279" t="n">
        <v>27.35</v>
      </c>
      <c r="R279" t="inlineStr">
        <is>
          <t>🟢 VÙNG MUA CHUẨN</t>
        </is>
      </c>
      <c r="S279" t="b">
        <v>0</v>
      </c>
      <c r="T279" t="n">
        <v>0</v>
      </c>
      <c r="U279" t="n">
        <v>0</v>
      </c>
      <c r="V279" t="inlineStr">
        <is>
          <t>Central Pharmaceutical CPC1.JSC</t>
        </is>
      </c>
    </row>
    <row r="280">
      <c r="A280" t="inlineStr">
        <is>
          <t>CNG</t>
        </is>
      </c>
      <c r="B280" t="inlineStr">
        <is>
          <t>HOSE</t>
        </is>
      </c>
      <c r="C280" t="inlineStr">
        <is>
          <t>Hóa chất &amp; Chế biến</t>
        </is>
      </c>
      <c r="D280" t="inlineStr">
        <is>
          <t>Micro / Kém TK</t>
        </is>
      </c>
      <c r="E280" t="n">
        <v>19.55</v>
      </c>
      <c r="F280" t="n">
        <v>0.0085629</v>
      </c>
      <c r="G280" t="n">
        <v>0</v>
      </c>
      <c r="H280" t="n">
        <v>-5.555555555555555</v>
      </c>
      <c r="I280" t="n">
        <v>-8.644859813084112</v>
      </c>
      <c r="J280" t="n">
        <v>-2.25</v>
      </c>
      <c r="K280" t="n">
        <v>-3.733337981847544</v>
      </c>
      <c r="L280" t="n">
        <v>0.3272686516979977</v>
      </c>
      <c r="M280" t="n">
        <v>27.17424284538112</v>
      </c>
      <c r="N280" t="n">
        <v>8.698241237867844</v>
      </c>
      <c r="O280" t="n">
        <v>12.5932322977382</v>
      </c>
      <c r="P280" t="n">
        <v>21.87</v>
      </c>
      <c r="Q280" t="n">
        <v>18.5</v>
      </c>
      <c r="R280" t="inlineStr">
        <is>
          <t>🟢 VÙNG MUA CHUẨN</t>
        </is>
      </c>
      <c r="S280" t="b">
        <v>0</v>
      </c>
      <c r="T280" t="n">
        <v>0</v>
      </c>
      <c r="U280" t="n">
        <v>0</v>
      </c>
      <c r="V280" t="inlineStr">
        <is>
          <t>CÔNG TY CỔ PHẦN CNG VIỆT NAM</t>
        </is>
      </c>
    </row>
    <row r="281">
      <c r="A281" t="inlineStr">
        <is>
          <t>VTH</t>
        </is>
      </c>
      <c r="B281" t="inlineStr">
        <is>
          <t>HNX</t>
        </is>
      </c>
      <c r="C281" t="inlineStr">
        <is>
          <t>Sản xuất Công nghiệp</t>
        </is>
      </c>
      <c r="D281" t="inlineStr">
        <is>
          <t>Micro / Kém TK</t>
        </is>
      </c>
      <c r="E281" t="n">
        <v>8.6</v>
      </c>
      <c r="F281" t="n">
        <v>0.0086</v>
      </c>
      <c r="G281" t="n">
        <v>-2.307864824663005</v>
      </c>
      <c r="H281" t="n">
        <v>2.289412124764613</v>
      </c>
      <c r="I281" t="n">
        <v>-16.39807662879815</v>
      </c>
      <c r="J281" t="n">
        <v>-3.393332993277864</v>
      </c>
      <c r="K281" t="n">
        <v>4.111629698472623</v>
      </c>
      <c r="L281" t="n">
        <v>7.598384328788352</v>
      </c>
      <c r="M281" t="n">
        <v>44.89804477039576</v>
      </c>
      <c r="N281" t="n">
        <v>5.317455822453365</v>
      </c>
      <c r="O281" t="n">
        <v>12.6564495943606</v>
      </c>
      <c r="P281" t="n">
        <v>9.83</v>
      </c>
      <c r="Q281" t="n">
        <v>8.039999999999999</v>
      </c>
      <c r="R281" t="inlineStr">
        <is>
          <t>🟢 VÙNG MUA CHUẨN</t>
        </is>
      </c>
      <c r="S281" t="b">
        <v>0</v>
      </c>
      <c r="T281" t="n">
        <v>0</v>
      </c>
      <c r="U281" t="n">
        <v>0</v>
      </c>
      <c r="V281" t="inlineStr">
        <is>
          <t>Viet Thai Electric Cable Corporation</t>
        </is>
      </c>
    </row>
    <row r="282">
      <c r="A282" t="inlineStr">
        <is>
          <t>SNZ</t>
        </is>
      </c>
      <c r="B282" t="inlineStr">
        <is>
          <t>UPCOM</t>
        </is>
      </c>
      <c r="C282" t="inlineStr">
        <is>
          <t>Đầu tư công &amp; Xây dựng</t>
        </is>
      </c>
      <c r="D282" t="inlineStr">
        <is>
          <t>Micro / Kém TK</t>
        </is>
      </c>
      <c r="E282" t="n">
        <v>21.5</v>
      </c>
      <c r="F282" t="n">
        <v>0.0086</v>
      </c>
      <c r="G282" t="n">
        <v>-2.272727272727273</v>
      </c>
      <c r="H282" t="n">
        <v>-2.714932126696833</v>
      </c>
      <c r="I282" t="n">
        <v>-16.66666666666667</v>
      </c>
      <c r="J282" t="n">
        <v>-13.65461847389558</v>
      </c>
      <c r="K282" t="n">
        <v>-0.8927145529888219</v>
      </c>
      <c r="L282" t="n">
        <v>1.348958772447517</v>
      </c>
      <c r="M282" t="n">
        <v>35.80825953165895</v>
      </c>
      <c r="N282" t="n">
        <v>0</v>
      </c>
      <c r="O282" t="n">
        <v>0</v>
      </c>
      <c r="P282" t="n">
        <v>23.71</v>
      </c>
      <c r="Q282" t="n">
        <v>20.49</v>
      </c>
      <c r="R282" t="inlineStr">
        <is>
          <t>🟢 VÙNG MUA CHUẨN</t>
        </is>
      </c>
      <c r="S282" t="b">
        <v>0</v>
      </c>
      <c r="T282" t="n">
        <v>0</v>
      </c>
      <c r="U282" t="n">
        <v>0</v>
      </c>
      <c r="V282" t="inlineStr">
        <is>
          <t>Sonadezi Corporation</t>
        </is>
      </c>
    </row>
    <row r="283">
      <c r="A283" t="inlineStr">
        <is>
          <t>TDH</t>
        </is>
      </c>
      <c r="B283" t="inlineStr">
        <is>
          <t>HOSE</t>
        </is>
      </c>
      <c r="C283" t="inlineStr">
        <is>
          <t>Bất động sản Dân dụng</t>
        </is>
      </c>
      <c r="D283" t="inlineStr">
        <is>
          <t>Micro / Kém TK</t>
        </is>
      </c>
      <c r="E283" t="n">
        <v>2.79</v>
      </c>
      <c r="F283" t="n">
        <v>0.008632259999999999</v>
      </c>
      <c r="G283" t="n">
        <v>1.824817518248175</v>
      </c>
      <c r="H283" t="n">
        <v>-3.460207612456748</v>
      </c>
      <c r="I283" t="n">
        <v>-12.53918495297806</v>
      </c>
      <c r="J283" t="n">
        <v>-15.45454545454546</v>
      </c>
      <c r="K283" t="n">
        <v>-1.637990038748737</v>
      </c>
      <c r="L283" t="n">
        <v>0.3590264280119521</v>
      </c>
      <c r="M283" t="n">
        <v>33.30417688379774</v>
      </c>
      <c r="N283" t="n">
        <v>3.009709711880166</v>
      </c>
      <c r="O283" t="n">
        <v>74.2946434679675</v>
      </c>
      <c r="P283" t="n">
        <v>3.19</v>
      </c>
      <c r="Q283" t="n">
        <v>2.61</v>
      </c>
      <c r="R283" t="inlineStr">
        <is>
          <t>🟢 VÙNG MUA CHUẨN</t>
        </is>
      </c>
      <c r="S283" t="b">
        <v>0</v>
      </c>
      <c r="T283" t="n">
        <v>0</v>
      </c>
      <c r="U283" t="n">
        <v>0</v>
      </c>
      <c r="V283" t="inlineStr">
        <is>
          <t>CÔNG TY CỔ PHẦN PHÁT TRIỂN NHÀ THỦ ĐỨC</t>
        </is>
      </c>
    </row>
    <row r="284">
      <c r="A284" t="inlineStr">
        <is>
          <t>SKN</t>
        </is>
      </c>
      <c r="B284" t="inlineStr">
        <is>
          <t>UPCOM</t>
        </is>
      </c>
      <c r="C284" t="inlineStr">
        <is>
          <t>Thực phẩm &amp; Tiêu dùng</t>
        </is>
      </c>
      <c r="D284" t="inlineStr">
        <is>
          <t>Micro / Kém TK</t>
        </is>
      </c>
      <c r="E284" t="n">
        <v>7.4</v>
      </c>
      <c r="F284" t="n">
        <v>0.008880000000000001</v>
      </c>
      <c r="G284" t="n">
        <v>-11.9047619047619</v>
      </c>
      <c r="H284" t="n">
        <v>-8.641975308641975</v>
      </c>
      <c r="I284" t="n">
        <v>2.777777777777778</v>
      </c>
      <c r="J284" t="n">
        <v>5.714285714285714</v>
      </c>
      <c r="K284" t="n">
        <v>-6.819757734933964</v>
      </c>
      <c r="L284" t="n">
        <v>8.571428571428571</v>
      </c>
      <c r="M284" t="n">
        <v>46.8563467335207</v>
      </c>
      <c r="N284" t="n">
        <v>0</v>
      </c>
      <c r="O284" t="n">
        <v>0</v>
      </c>
      <c r="P284" t="n">
        <v>8.460000000000001</v>
      </c>
      <c r="Q284" t="n">
        <v>6.92</v>
      </c>
      <c r="R284" t="inlineStr">
        <is>
          <t>🟢 VÙNG MUA CHUẨN</t>
        </is>
      </c>
      <c r="S284" t="b">
        <v>0</v>
      </c>
      <c r="T284" t="n">
        <v>0</v>
      </c>
      <c r="U284" t="n">
        <v>0</v>
      </c>
      <c r="V284" t="inlineStr">
        <is>
          <t>Sanna Khanh Hoa Beverage Joint Stock Co</t>
        </is>
      </c>
    </row>
    <row r="285">
      <c r="A285" t="inlineStr">
        <is>
          <t>NBW</t>
        </is>
      </c>
      <c r="B285" t="inlineStr">
        <is>
          <t>HNX</t>
        </is>
      </c>
      <c r="C285" t="inlineStr">
        <is>
          <t>Điện &amp; Năng lượng</t>
        </is>
      </c>
      <c r="D285" t="inlineStr">
        <is>
          <t>Micro / Kém TK</t>
        </is>
      </c>
      <c r="E285" t="n">
        <v>30.6</v>
      </c>
      <c r="F285" t="n">
        <v>0.00306</v>
      </c>
      <c r="G285" t="n">
        <v>-10</v>
      </c>
      <c r="H285" t="n">
        <v>-12.57142857142857</v>
      </c>
      <c r="I285" t="n">
        <v>5.517241379310345</v>
      </c>
      <c r="J285" t="n">
        <v>-8.383233532934131</v>
      </c>
      <c r="K285" t="n">
        <v>-10.74921099772056</v>
      </c>
      <c r="L285" t="n">
        <v>0.4938271604938271</v>
      </c>
      <c r="M285" t="n">
        <v>44.07439694713559</v>
      </c>
      <c r="N285" t="n">
        <v>12.00040801387247</v>
      </c>
      <c r="O285" t="n">
        <v>16.3513029536312</v>
      </c>
      <c r="P285" t="n">
        <v>34.98</v>
      </c>
      <c r="Q285" t="n">
        <v>28.61</v>
      </c>
      <c r="R285" t="inlineStr">
        <is>
          <t>🟢 VÙNG MUA CHUẨN</t>
        </is>
      </c>
      <c r="S285" t="b">
        <v>0</v>
      </c>
      <c r="T285" t="n">
        <v>0</v>
      </c>
      <c r="U285" t="n">
        <v>0</v>
      </c>
      <c r="V285" t="inlineStr">
        <is>
          <t>Nha Be Water Supply JSC</t>
        </is>
      </c>
    </row>
    <row r="286">
      <c r="A286" t="inlineStr">
        <is>
          <t>NAG</t>
        </is>
      </c>
      <c r="B286" t="inlineStr">
        <is>
          <t>HNX</t>
        </is>
      </c>
      <c r="C286" t="inlineStr">
        <is>
          <t>Hàng tiêu dùng</t>
        </is>
      </c>
      <c r="D286" t="inlineStr">
        <is>
          <t>Micro / Kém TK</t>
        </is>
      </c>
      <c r="E286" t="n">
        <v>6.6</v>
      </c>
      <c r="F286" t="n">
        <v>0.01188</v>
      </c>
      <c r="G286" t="n">
        <v>0</v>
      </c>
      <c r="H286" t="n">
        <v>0</v>
      </c>
      <c r="I286" t="n">
        <v>0</v>
      </c>
      <c r="J286" t="n">
        <v>-0.3399996043497965</v>
      </c>
      <c r="K286" t="n">
        <v>1.822217573708011</v>
      </c>
      <c r="L286" t="n">
        <v>0.06855112438125469</v>
      </c>
      <c r="M286" t="n">
        <v>52.33714397714057</v>
      </c>
      <c r="N286" t="n">
        <v>9.667554763401977</v>
      </c>
      <c r="O286" t="n">
        <v>5.82291244294589</v>
      </c>
      <c r="P286" t="n">
        <v>7.48</v>
      </c>
      <c r="Q286" t="n">
        <v>6.2</v>
      </c>
      <c r="R286" t="inlineStr">
        <is>
          <t>🟢 VÙNG MUA CHUẨN</t>
        </is>
      </c>
      <c r="S286" t="b">
        <v>0</v>
      </c>
      <c r="T286" t="n">
        <v>0</v>
      </c>
      <c r="U286" t="n">
        <v>0</v>
      </c>
      <c r="V286" t="inlineStr">
        <is>
          <t>Nagakawa Group Joint Stock Company</t>
        </is>
      </c>
    </row>
    <row r="287">
      <c r="A287" t="inlineStr">
        <is>
          <t>SGR</t>
        </is>
      </c>
      <c r="B287" t="inlineStr">
        <is>
          <t>HOSE</t>
        </is>
      </c>
      <c r="C287" t="inlineStr">
        <is>
          <t>Bất động sản Dân dụng</t>
        </is>
      </c>
      <c r="D287" t="inlineStr">
        <is>
          <t>Micro / Kém TK</t>
        </is>
      </c>
      <c r="E287" t="n">
        <v>10.05</v>
      </c>
      <c r="F287" t="n">
        <v>0.009044999999999999</v>
      </c>
      <c r="G287" t="n">
        <v>-1.470588235294118</v>
      </c>
      <c r="H287" t="n">
        <v>1.106639839034205</v>
      </c>
      <c r="I287" t="n">
        <v>-0.495049504950495</v>
      </c>
      <c r="J287" t="n">
        <v>-5.039369698897644</v>
      </c>
      <c r="K287" t="n">
        <v>2.928857412742216</v>
      </c>
      <c r="L287" t="n">
        <v>0.02360165132887131</v>
      </c>
      <c r="M287" t="n">
        <v>44.81774147044583</v>
      </c>
      <c r="N287" t="n">
        <v>18.31797934278735</v>
      </c>
      <c r="O287" t="n">
        <v>3.2583170499258</v>
      </c>
      <c r="P287" t="n">
        <v>11.36</v>
      </c>
      <c r="Q287" t="n">
        <v>9.460000000000001</v>
      </c>
      <c r="R287" t="inlineStr">
        <is>
          <t>🟢 VÙNG MUA CHUẨN</t>
        </is>
      </c>
      <c r="S287" t="b">
        <v>0</v>
      </c>
      <c r="T287" t="n">
        <v>0</v>
      </c>
      <c r="U287" t="n">
        <v>0</v>
      </c>
      <c r="V287" t="inlineStr">
        <is>
          <t>CÔNG TY CỔ PHẦN ĐỊA ỐC SÀI GÒN</t>
        </is>
      </c>
    </row>
    <row r="288">
      <c r="A288" t="inlineStr">
        <is>
          <t>TTN</t>
        </is>
      </c>
      <c r="B288" t="inlineStr">
        <is>
          <t>UPCOM</t>
        </is>
      </c>
      <c r="C288" t="inlineStr">
        <is>
          <t>Viễn thông</t>
        </is>
      </c>
      <c r="D288" t="inlineStr">
        <is>
          <t>Micro / Kém TK</t>
        </is>
      </c>
      <c r="E288" t="n">
        <v>11.4</v>
      </c>
      <c r="F288" t="n">
        <v>0.00912</v>
      </c>
      <c r="G288" t="n">
        <v>-2.564102564102564</v>
      </c>
      <c r="H288" t="n">
        <v>-0.8695652173913043</v>
      </c>
      <c r="I288" t="n">
        <v>-5</v>
      </c>
      <c r="J288" t="n">
        <v>-8.064516129032258</v>
      </c>
      <c r="K288" t="n">
        <v>0.9526523563167065</v>
      </c>
      <c r="L288" t="n">
        <v>0.177067540199865</v>
      </c>
      <c r="M288" t="n">
        <v>38.87433385166666</v>
      </c>
      <c r="N288" t="n">
        <v>0</v>
      </c>
      <c r="O288" t="n">
        <v>0</v>
      </c>
      <c r="P288" t="n">
        <v>12.5</v>
      </c>
      <c r="Q288" t="n">
        <v>10.9</v>
      </c>
      <c r="R288" t="inlineStr">
        <is>
          <t>🟢 VÙNG MUA CHUẨN</t>
        </is>
      </c>
      <c r="S288" t="b">
        <v>0</v>
      </c>
      <c r="T288" t="n">
        <v>0</v>
      </c>
      <c r="U288" t="n">
        <v>0</v>
      </c>
      <c r="V288" t="inlineStr">
        <is>
          <t>Viet Nam Technology &amp; Telecommunication Joint Stock Co</t>
        </is>
      </c>
    </row>
    <row r="289">
      <c r="A289" t="inlineStr">
        <is>
          <t>VES</t>
        </is>
      </c>
      <c r="B289" t="inlineStr">
        <is>
          <t>UPCOM</t>
        </is>
      </c>
      <c r="C289" t="inlineStr">
        <is>
          <t>Bất động sản Dân dụng</t>
        </is>
      </c>
      <c r="D289" t="inlineStr">
        <is>
          <t>Micro / Kém TK</t>
        </is>
      </c>
      <c r="E289" t="n">
        <v>18.3</v>
      </c>
      <c r="F289" t="n">
        <v>0.00915</v>
      </c>
      <c r="G289" t="n">
        <v>0</v>
      </c>
      <c r="H289" t="n">
        <v>-3.684210526315789</v>
      </c>
      <c r="I289" t="n">
        <v>-20.08733624454149</v>
      </c>
      <c r="J289" t="n">
        <v>-23.10924369747899</v>
      </c>
      <c r="K289" t="n">
        <v>-1.861992952607779</v>
      </c>
      <c r="L289" t="n">
        <v>0.006341210384873423</v>
      </c>
      <c r="M289" t="n">
        <v>41.15819694303626</v>
      </c>
      <c r="N289" t="n">
        <v>0</v>
      </c>
      <c r="O289" t="n">
        <v>0</v>
      </c>
      <c r="P289" t="n">
        <v>20.92</v>
      </c>
      <c r="Q289" t="n">
        <v>17.11</v>
      </c>
      <c r="R289" t="inlineStr">
        <is>
          <t>🟢 VÙNG MUA CHUẨN</t>
        </is>
      </c>
      <c r="S289" t="b">
        <v>0</v>
      </c>
      <c r="T289" t="n">
        <v>0</v>
      </c>
      <c r="U289" t="n">
        <v>0</v>
      </c>
      <c r="V289" t="inlineStr">
        <is>
          <t>VinaLiving Group Joint Stock Company</t>
        </is>
      </c>
    </row>
    <row r="290">
      <c r="A290" t="inlineStr">
        <is>
          <t>TID</t>
        </is>
      </c>
      <c r="B290" t="inlineStr">
        <is>
          <t>UPCOM</t>
        </is>
      </c>
      <c r="C290" t="inlineStr">
        <is>
          <t>Bất động sản Dân dụng</t>
        </is>
      </c>
      <c r="D290" t="inlineStr">
        <is>
          <t>Mid-Cap (Dòng tiền)</t>
        </is>
      </c>
      <c r="E290" t="n">
        <v>18.4</v>
      </c>
      <c r="F290" t="n">
        <v>0.0092</v>
      </c>
      <c r="G290" t="n">
        <v>-0.5405405405405406</v>
      </c>
      <c r="H290" t="n">
        <v>0</v>
      </c>
      <c r="I290" t="n">
        <v>2.222222222222222</v>
      </c>
      <c r="J290" t="n">
        <v>-6.598984771573604</v>
      </c>
      <c r="K290" t="n">
        <v>1.822217573708011</v>
      </c>
      <c r="L290" t="n">
        <v>0.4308302098143122</v>
      </c>
      <c r="M290" t="n">
        <v>45.18853732493464</v>
      </c>
      <c r="N290" t="n">
        <v>7.861837436172775</v>
      </c>
      <c r="O290" t="n">
        <v>15.3703343832747</v>
      </c>
      <c r="P290" t="n">
        <v>21.03</v>
      </c>
      <c r="Q290" t="n">
        <v>17.2</v>
      </c>
      <c r="R290" t="inlineStr">
        <is>
          <t>🟢 VÙNG MUA CHUẨN</t>
        </is>
      </c>
      <c r="S290" t="b">
        <v>0</v>
      </c>
      <c r="T290" t="n">
        <v>0</v>
      </c>
      <c r="U290" t="n">
        <v>0</v>
      </c>
      <c r="V290" t="inlineStr">
        <is>
          <t>Tin Nghia Corporation</t>
        </is>
      </c>
    </row>
    <row r="291">
      <c r="A291" t="inlineStr">
        <is>
          <t>ALV</t>
        </is>
      </c>
      <c r="B291" t="inlineStr">
        <is>
          <t>UPCOM</t>
        </is>
      </c>
      <c r="C291" t="inlineStr">
        <is>
          <t>Đầu tư công &amp; Xây dựng</t>
        </is>
      </c>
      <c r="D291" t="inlineStr">
        <is>
          <t>Micro / Kém TK</t>
        </is>
      </c>
      <c r="E291" t="n">
        <v>8.6</v>
      </c>
      <c r="F291" t="n">
        <v>0.009202</v>
      </c>
      <c r="G291" t="n">
        <v>3.614457831325301</v>
      </c>
      <c r="H291" t="n">
        <v>21.12676056338028</v>
      </c>
      <c r="I291" t="n">
        <v>34.375</v>
      </c>
      <c r="J291" t="n">
        <v>28.35820895522388</v>
      </c>
      <c r="K291" t="n">
        <v>22.94897813708829</v>
      </c>
      <c r="L291" t="n">
        <v>0.06403811165373935</v>
      </c>
      <c r="M291" t="n">
        <v>65.82208715607979</v>
      </c>
      <c r="N291" t="n">
        <v>0</v>
      </c>
      <c r="O291" t="n">
        <v>0</v>
      </c>
      <c r="P291" t="n">
        <v>9.83</v>
      </c>
      <c r="Q291" t="n">
        <v>8.039999999999999</v>
      </c>
      <c r="R291" t="inlineStr">
        <is>
          <t>🟢 VÙNG MUA CHUẨN</t>
        </is>
      </c>
      <c r="S291" t="b">
        <v>0</v>
      </c>
      <c r="T291" t="n">
        <v>0</v>
      </c>
      <c r="U291" t="n">
        <v>0</v>
      </c>
      <c r="V291" t="inlineStr">
        <is>
          <t>MCST Group JSC</t>
        </is>
      </c>
    </row>
    <row r="292">
      <c r="A292" t="inlineStr">
        <is>
          <t>HLD</t>
        </is>
      </c>
      <c r="B292" t="inlineStr">
        <is>
          <t>HNX</t>
        </is>
      </c>
      <c r="C292" t="inlineStr">
        <is>
          <t>Bất động sản Dân dụng</t>
        </is>
      </c>
      <c r="D292" t="inlineStr">
        <is>
          <t>Micro / Kém TK</t>
        </is>
      </c>
      <c r="E292" t="n">
        <v>12</v>
      </c>
      <c r="F292" t="n">
        <v>0.00924</v>
      </c>
      <c r="G292" t="n">
        <v>0</v>
      </c>
      <c r="H292" t="n">
        <v>-7.692307692307693</v>
      </c>
      <c r="I292" t="n">
        <v>-7.692307692307693</v>
      </c>
      <c r="J292" t="n">
        <v>-17.24137931034483</v>
      </c>
      <c r="K292" t="n">
        <v>-5.870090118599681</v>
      </c>
      <c r="L292" t="n">
        <v>0.2510310202617895</v>
      </c>
      <c r="M292" t="n">
        <v>15.24085475488108</v>
      </c>
      <c r="N292" t="n">
        <v>18.87009636958216</v>
      </c>
      <c r="O292" t="n">
        <v>5.31804174955083</v>
      </c>
      <c r="P292" t="n">
        <v>13.72</v>
      </c>
      <c r="Q292" t="n">
        <v>11.22</v>
      </c>
      <c r="R292" t="inlineStr">
        <is>
          <t>🟢 VÙNG MUA CHUẨN</t>
        </is>
      </c>
      <c r="S292" t="b">
        <v>0</v>
      </c>
      <c r="T292" t="n">
        <v>0</v>
      </c>
      <c r="U292" t="n">
        <v>0</v>
      </c>
      <c r="V292" t="inlineStr">
        <is>
          <t>Hudland Real Estate Investment &amp; Development JSC</t>
        </is>
      </c>
    </row>
    <row r="293">
      <c r="A293" t="inlineStr">
        <is>
          <t>CK8</t>
        </is>
      </c>
      <c r="B293" t="inlineStr">
        <is>
          <t>UPCOM</t>
        </is>
      </c>
      <c r="C293" t="inlineStr">
        <is>
          <t>Sản xuất Công nghiệp</t>
        </is>
      </c>
      <c r="D293" t="inlineStr">
        <is>
          <t>Micro / Kém TK</t>
        </is>
      </c>
      <c r="E293" t="n">
        <v>9.300000000000001</v>
      </c>
      <c r="F293" t="n">
        <v>0.009299999999999999</v>
      </c>
      <c r="G293" t="n">
        <v>13.41463414634146</v>
      </c>
      <c r="H293" t="n">
        <v>13.41463414634146</v>
      </c>
      <c r="I293" t="n">
        <v>66.07142857142857</v>
      </c>
      <c r="J293" t="n">
        <v>66.07142857142857</v>
      </c>
      <c r="K293" t="n">
        <v>15.23685172004947</v>
      </c>
      <c r="L293" t="n">
        <v>4</v>
      </c>
      <c r="M293" t="n">
        <v>50</v>
      </c>
      <c r="N293" t="n">
        <v>0</v>
      </c>
      <c r="O293" t="n">
        <v>0</v>
      </c>
      <c r="P293" t="n">
        <v>10.22</v>
      </c>
      <c r="Q293" t="n">
        <v>8.880000000000001</v>
      </c>
      <c r="R293" t="inlineStr">
        <is>
          <t>🟣 ĐÓNG TRẦN (Không đua)</t>
        </is>
      </c>
      <c r="S293" t="b">
        <v>0</v>
      </c>
      <c r="T293" t="n">
        <v>0</v>
      </c>
      <c r="U293" t="n">
        <v>0</v>
      </c>
      <c r="V293" t="inlineStr">
        <is>
          <t>120 Mechanical Joint Stock Company</t>
        </is>
      </c>
    </row>
    <row r="294">
      <c r="A294" t="inlineStr">
        <is>
          <t>PSE</t>
        </is>
      </c>
      <c r="B294" t="inlineStr">
        <is>
          <t>HNX</t>
        </is>
      </c>
      <c r="C294" t="inlineStr">
        <is>
          <t>Dầu khí &amp; Năng lượng</t>
        </is>
      </c>
      <c r="D294" t="inlineStr">
        <is>
          <t>Micro / Kém TK</t>
        </is>
      </c>
      <c r="E294" t="n">
        <v>9.300000000000001</v>
      </c>
      <c r="F294" t="n">
        <v>0.009299999999999999</v>
      </c>
      <c r="G294" t="n">
        <v>1.08695652173913</v>
      </c>
      <c r="H294" t="n">
        <v>-2.105263157894737</v>
      </c>
      <c r="I294" t="n">
        <v>-13.88888888888889</v>
      </c>
      <c r="J294" t="n">
        <v>-13.08411214953271</v>
      </c>
      <c r="K294" t="n">
        <v>-0.2830455841867259</v>
      </c>
      <c r="L294" t="n">
        <v>3.305511941161888</v>
      </c>
      <c r="M294" t="n">
        <v>28.23175261301905</v>
      </c>
      <c r="N294" t="n">
        <v>7.146941658439358</v>
      </c>
      <c r="O294" t="n">
        <v>8.886324752278821</v>
      </c>
      <c r="P294" t="n">
        <v>9.960000000000001</v>
      </c>
      <c r="Q294" t="n">
        <v>9</v>
      </c>
      <c r="R294" t="inlineStr">
        <is>
          <t>🟢 VÙNG MUA CHUẨN</t>
        </is>
      </c>
      <c r="S294" t="b">
        <v>0</v>
      </c>
      <c r="T294" t="n">
        <v>0</v>
      </c>
      <c r="U294" t="n">
        <v>0</v>
      </c>
      <c r="V294" t="inlineStr">
        <is>
          <t>South-East PetroVietnam Fertilizer and Chemical Joint Stock Company</t>
        </is>
      </c>
    </row>
    <row r="295">
      <c r="A295" t="inlineStr">
        <is>
          <t>BBT</t>
        </is>
      </c>
      <c r="B295" t="inlineStr">
        <is>
          <t>UPCOM</t>
        </is>
      </c>
      <c r="C295" t="inlineStr">
        <is>
          <t>Hóa chất &amp; Chế biến</t>
        </is>
      </c>
      <c r="D295" t="inlineStr">
        <is>
          <t>Micro / Kém TK</t>
        </is>
      </c>
      <c r="E295" t="n">
        <v>14.9</v>
      </c>
      <c r="F295" t="n">
        <v>0.0089847</v>
      </c>
      <c r="G295" t="n">
        <v>6.428571428571428</v>
      </c>
      <c r="H295" t="n">
        <v>-6.875</v>
      </c>
      <c r="I295" t="n">
        <v>19.2</v>
      </c>
      <c r="J295" t="n">
        <v>29.56521739130435</v>
      </c>
      <c r="K295" t="n">
        <v>-5.052782426291989</v>
      </c>
      <c r="L295" t="n">
        <v>0.01674979062761716</v>
      </c>
      <c r="M295" t="n">
        <v>51.87358142978351</v>
      </c>
      <c r="N295" t="n">
        <v>0</v>
      </c>
      <c r="O295" t="n">
        <v>0</v>
      </c>
      <c r="P295" t="n">
        <v>17.03</v>
      </c>
      <c r="Q295" t="n">
        <v>13.93</v>
      </c>
      <c r="R295" t="inlineStr">
        <is>
          <t>⚠️ KÉO CAO (&gt;5%)</t>
        </is>
      </c>
      <c r="S295" t="b">
        <v>0</v>
      </c>
      <c r="T295" t="n">
        <v>0</v>
      </c>
      <c r="U295" t="n">
        <v>0</v>
      </c>
      <c r="V295" t="inlineStr">
        <is>
          <t>Bach Tuyet Cotton Corp.</t>
        </is>
      </c>
    </row>
    <row r="296">
      <c r="A296" t="inlineStr">
        <is>
          <t>QST</t>
        </is>
      </c>
      <c r="B296" t="inlineStr">
        <is>
          <t>HNX</t>
        </is>
      </c>
      <c r="C296" t="inlineStr">
        <is>
          <t>Bán lẻ &amp; Phân phối</t>
        </is>
      </c>
      <c r="D296" t="inlineStr">
        <is>
          <t>Micro / Kém TK</t>
        </is>
      </c>
      <c r="E296" t="n">
        <v>24.4</v>
      </c>
      <c r="F296" t="n">
        <v>0.00732</v>
      </c>
      <c r="G296" t="n">
        <v>6.550218340611353</v>
      </c>
      <c r="H296" t="n">
        <v>16.74641148325359</v>
      </c>
      <c r="I296" t="n">
        <v>-2.4</v>
      </c>
      <c r="J296" t="n">
        <v>-14.3859649122807</v>
      </c>
      <c r="K296" t="n">
        <v>18.5686290569616</v>
      </c>
      <c r="L296" t="n">
        <v>0.4562564161058514</v>
      </c>
      <c r="M296" t="n">
        <v>52.79378444421869</v>
      </c>
      <c r="N296" t="n">
        <v>4.767988320460872</v>
      </c>
      <c r="O296" t="n">
        <v>30.7649772247834</v>
      </c>
      <c r="P296" t="n">
        <v>27.89</v>
      </c>
      <c r="Q296" t="n">
        <v>22.81</v>
      </c>
      <c r="R296" t="inlineStr">
        <is>
          <t>⚠️ KÉO CAO (&gt;5%)</t>
        </is>
      </c>
      <c r="S296" t="b">
        <v>0</v>
      </c>
      <c r="T296" t="n">
        <v>0</v>
      </c>
      <c r="U296" t="n">
        <v>0</v>
      </c>
      <c r="V296" t="inlineStr">
        <is>
          <t>Quang Ninh Book &amp; Educational Equipment JSC</t>
        </is>
      </c>
    </row>
    <row r="297">
      <c r="A297" t="inlineStr">
        <is>
          <t>TED</t>
        </is>
      </c>
      <c r="B297" t="inlineStr">
        <is>
          <t>UPCOM</t>
        </is>
      </c>
      <c r="C297" t="inlineStr">
        <is>
          <t>Dịch vụ &amp; Thương mại</t>
        </is>
      </c>
      <c r="D297" t="inlineStr">
        <is>
          <t>Micro / Kém TK</t>
        </is>
      </c>
      <c r="E297" t="n">
        <v>75</v>
      </c>
      <c r="F297" t="n">
        <v>0.0075</v>
      </c>
      <c r="G297" t="n">
        <v>-0.2659574468085106</v>
      </c>
      <c r="H297" t="n">
        <v>-6.25</v>
      </c>
      <c r="I297" t="n">
        <v>12.27544910179641</v>
      </c>
      <c r="J297" t="n">
        <v>17.1875</v>
      </c>
      <c r="K297" t="n">
        <v>-4.427782426291989</v>
      </c>
      <c r="L297" t="n">
        <v>1.536688436419516</v>
      </c>
      <c r="M297" t="n">
        <v>57.82151609183472</v>
      </c>
      <c r="N297" t="n">
        <v>0</v>
      </c>
      <c r="O297" t="n">
        <v>0</v>
      </c>
      <c r="P297" t="n">
        <v>85.72</v>
      </c>
      <c r="Q297" t="n">
        <v>70.12</v>
      </c>
      <c r="R297" t="inlineStr">
        <is>
          <t>🟢 VÙNG MUA CHUẨN</t>
        </is>
      </c>
      <c r="S297" t="b">
        <v>0</v>
      </c>
      <c r="T297" t="n">
        <v>0</v>
      </c>
      <c r="U297" t="n">
        <v>0</v>
      </c>
      <c r="V297" t="inlineStr">
        <is>
          <t>Transport Engineering Design Incorporated</t>
        </is>
      </c>
    </row>
    <row r="298">
      <c r="A298" t="inlineStr">
        <is>
          <t>ICN</t>
        </is>
      </c>
      <c r="B298" t="inlineStr">
        <is>
          <t>UPCOM</t>
        </is>
      </c>
      <c r="C298" t="inlineStr">
        <is>
          <t>Đầu tư công &amp; Xây dựng</t>
        </is>
      </c>
      <c r="D298" t="inlineStr">
        <is>
          <t>Micro / Kém TK</t>
        </is>
      </c>
      <c r="E298" t="n">
        <v>25</v>
      </c>
      <c r="F298" t="n">
        <v>0.0075</v>
      </c>
      <c r="G298" t="n">
        <v>1.214574898785425</v>
      </c>
      <c r="H298" t="n">
        <v>3.305785123966942</v>
      </c>
      <c r="I298" t="n">
        <v>-0.7936507936507936</v>
      </c>
      <c r="J298" t="n">
        <v>-6.367041198501872</v>
      </c>
      <c r="K298" t="n">
        <v>5.128002697674953</v>
      </c>
      <c r="L298" t="n">
        <v>1.274561869357408</v>
      </c>
      <c r="M298" t="n">
        <v>51.85093876709877</v>
      </c>
      <c r="N298" t="n">
        <v>0</v>
      </c>
      <c r="O298" t="n">
        <v>0</v>
      </c>
      <c r="P298" t="n">
        <v>27.29</v>
      </c>
      <c r="Q298" t="n">
        <v>23.96</v>
      </c>
      <c r="R298" t="inlineStr">
        <is>
          <t>🟢 VÙNG MUA CHUẨN</t>
        </is>
      </c>
      <c r="S298" t="b">
        <v>0</v>
      </c>
      <c r="T298" t="n">
        <v>0</v>
      </c>
      <c r="U298" t="n">
        <v>0</v>
      </c>
      <c r="V298" t="inlineStr">
        <is>
          <t>IDICO Investment Construction Oil and Natural Gas JSC</t>
        </is>
      </c>
    </row>
    <row r="299">
      <c r="A299" t="inlineStr">
        <is>
          <t>VCA</t>
        </is>
      </c>
      <c r="B299" t="inlineStr">
        <is>
          <t>HOSE</t>
        </is>
      </c>
      <c r="C299" t="inlineStr">
        <is>
          <t>Khai khoáng &amp; VLXD</t>
        </is>
      </c>
      <c r="D299" t="inlineStr">
        <is>
          <t>Micro / Kém TK</t>
        </is>
      </c>
      <c r="E299" t="n">
        <v>6.36</v>
      </c>
      <c r="F299" t="n">
        <v>0.007632</v>
      </c>
      <c r="G299" t="n">
        <v>0.1574803149606299</v>
      </c>
      <c r="H299" t="n">
        <v>0</v>
      </c>
      <c r="I299" t="n">
        <v>-1.395348837209302</v>
      </c>
      <c r="J299" t="n">
        <v>-0.9345794392523364</v>
      </c>
      <c r="K299" t="n">
        <v>1.822217573708011</v>
      </c>
      <c r="L299" t="n">
        <v>10.56338028169014</v>
      </c>
      <c r="M299" t="n">
        <v>49.21596344110094</v>
      </c>
      <c r="N299" t="n">
        <v>22.61885836647031</v>
      </c>
      <c r="O299" t="n">
        <v>2.21693085016848</v>
      </c>
      <c r="P299" t="n">
        <v>7.26</v>
      </c>
      <c r="Q299" t="n">
        <v>5.95</v>
      </c>
      <c r="R299" t="inlineStr">
        <is>
          <t>🟢 VÙNG MUA CHUẨN</t>
        </is>
      </c>
      <c r="S299" t="b">
        <v>0</v>
      </c>
      <c r="T299" t="n">
        <v>0</v>
      </c>
      <c r="U299" t="n">
        <v>0</v>
      </c>
      <c r="V299" t="inlineStr">
        <is>
          <t>VICASA Steel JSC</t>
        </is>
      </c>
    </row>
    <row r="300">
      <c r="A300" t="inlineStr">
        <is>
          <t>GVT</t>
        </is>
      </c>
      <c r="B300" t="inlineStr">
        <is>
          <t>UPCOM</t>
        </is>
      </c>
      <c r="C300" t="inlineStr">
        <is>
          <t>Bán lẻ &amp; Phân phối</t>
        </is>
      </c>
      <c r="D300" t="inlineStr">
        <is>
          <t>Micro / Kém TK</t>
        </is>
      </c>
      <c r="E300" t="n">
        <v>76.5</v>
      </c>
      <c r="F300" t="n">
        <v>0.00765</v>
      </c>
      <c r="G300" t="n">
        <v>0</v>
      </c>
      <c r="H300" t="n">
        <v>-9.787735849056604</v>
      </c>
      <c r="I300" t="n">
        <v>4.081632653061225</v>
      </c>
      <c r="J300" t="n">
        <v>7.746478873239437</v>
      </c>
      <c r="K300" t="n">
        <v>-7.965518275348593</v>
      </c>
      <c r="L300" t="n">
        <v>0.5580357142857143</v>
      </c>
      <c r="M300" t="n">
        <v>47.67145927175169</v>
      </c>
      <c r="N300" t="n">
        <v>0</v>
      </c>
      <c r="O300" t="n">
        <v>0</v>
      </c>
      <c r="P300" t="n">
        <v>87.44</v>
      </c>
      <c r="Q300" t="n">
        <v>71.53</v>
      </c>
      <c r="R300" t="inlineStr">
        <is>
          <t>🟢 VÙNG MUA CHUẨN</t>
        </is>
      </c>
      <c r="S300" t="b">
        <v>0</v>
      </c>
      <c r="T300" t="n">
        <v>0</v>
      </c>
      <c r="U300" t="n">
        <v>0</v>
      </c>
      <c r="V300" t="inlineStr">
        <is>
          <t>Viettri Paper Joint Stock Co</t>
        </is>
      </c>
    </row>
    <row r="301">
      <c r="A301" t="inlineStr">
        <is>
          <t>LAW</t>
        </is>
      </c>
      <c r="B301" t="inlineStr">
        <is>
          <t>UPCOM</t>
        </is>
      </c>
      <c r="C301" t="inlineStr">
        <is>
          <t>Đầu tư công &amp; Xây dựng</t>
        </is>
      </c>
      <c r="D301" t="inlineStr">
        <is>
          <t>Micro / Kém TK</t>
        </is>
      </c>
      <c r="E301" t="n">
        <v>19.4</v>
      </c>
      <c r="F301" t="n">
        <v>0.00776</v>
      </c>
      <c r="G301" t="n">
        <v>0</v>
      </c>
      <c r="H301" t="n">
        <v>0</v>
      </c>
      <c r="I301" t="n">
        <v>-25.0965250965251</v>
      </c>
      <c r="J301" t="n">
        <v>-21.7741935483871</v>
      </c>
      <c r="K301" t="n">
        <v>1.822217573708011</v>
      </c>
      <c r="L301" t="n">
        <v>1.584472172707467</v>
      </c>
      <c r="M301" t="n">
        <v>43.87848060912847</v>
      </c>
      <c r="N301" t="n">
        <v>0</v>
      </c>
      <c r="O301" t="n">
        <v>0</v>
      </c>
      <c r="P301" t="n">
        <v>22.17</v>
      </c>
      <c r="Q301" t="n">
        <v>18.14</v>
      </c>
      <c r="R301" t="inlineStr">
        <is>
          <t>🟢 VÙNG MUA CHUẨN</t>
        </is>
      </c>
      <c r="S301" t="b">
        <v>0</v>
      </c>
      <c r="T301" t="n">
        <v>0</v>
      </c>
      <c r="U301" t="n">
        <v>0</v>
      </c>
      <c r="V301" t="inlineStr">
        <is>
          <t>Long An Water Supply Sewerage Joint Stock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2026-10-20T03:16:45Z</dcterms:created>
  <dcterms:modified xsi:type="dcterms:W3CDTF">2026-10-20T03:16:45Z</dcterms:modified>
</cp:coreProperties>
</file>