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ong\OneDrive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P10" i="1"/>
  <c r="P9" i="1"/>
  <c r="P8" i="1"/>
  <c r="P3" i="1"/>
  <c r="O10" i="1"/>
  <c r="O9" i="1"/>
  <c r="O8" i="1"/>
  <c r="O3" i="1"/>
  <c r="M3" i="1"/>
  <c r="K10" i="1"/>
  <c r="K9" i="1"/>
  <c r="K8" i="1"/>
  <c r="K7" i="1"/>
  <c r="K5" i="1"/>
  <c r="P7" i="1"/>
  <c r="P6" i="1"/>
  <c r="P5" i="1"/>
  <c r="P4" i="1"/>
  <c r="O7" i="1"/>
  <c r="O6" i="1"/>
  <c r="O5" i="1"/>
  <c r="O4" i="1"/>
  <c r="M4" i="1"/>
  <c r="M5" i="1"/>
  <c r="M6" i="1"/>
  <c r="M7" i="1"/>
  <c r="K6" i="1"/>
  <c r="K4" i="1"/>
  <c r="K3" i="1"/>
  <c r="K2" i="1"/>
  <c r="L8" i="1" l="1"/>
  <c r="L10" i="1"/>
  <c r="L9" i="1"/>
  <c r="L7" i="1"/>
  <c r="L3" i="1"/>
  <c r="L4" i="1"/>
  <c r="L5" i="1"/>
  <c r="L6" i="1"/>
</calcChain>
</file>

<file path=xl/sharedStrings.xml><?xml version="1.0" encoding="utf-8"?>
<sst xmlns="http://schemas.openxmlformats.org/spreadsheetml/2006/main" count="116" uniqueCount="93">
  <si>
    <t>STT</t>
  </si>
  <si>
    <t>Đơn</t>
  </si>
  <si>
    <t>SDT</t>
  </si>
  <si>
    <t>Địa chỉ</t>
  </si>
  <si>
    <t>Người giao</t>
  </si>
  <si>
    <t>Số tiền</t>
  </si>
  <si>
    <t>Công Ship</t>
  </si>
  <si>
    <t>Tổng</t>
  </si>
  <si>
    <t>Tiền đơn người ship cầm</t>
  </si>
  <si>
    <t>Số đơn</t>
  </si>
  <si>
    <t>2904986986    VP Bank    DANG TIEU BAO</t>
  </si>
  <si>
    <t>Tiền Mặt</t>
  </si>
  <si>
    <t>Chú Thích</t>
  </si>
  <si>
    <t>Chuyển Khoản(CK)</t>
  </si>
  <si>
    <t>quỳnh anh</t>
  </si>
  <si>
    <t>tâm lê</t>
  </si>
  <si>
    <t>ngọc my</t>
  </si>
  <si>
    <t>skyhome</t>
  </si>
  <si>
    <t>bảo ngọc</t>
  </si>
  <si>
    <t>lư chanh</t>
  </si>
  <si>
    <t>036 5588605</t>
  </si>
  <si>
    <t>cyber queen</t>
  </si>
  <si>
    <t>hoa mai</t>
  </si>
  <si>
    <t>ck</t>
  </si>
  <si>
    <t>dom d</t>
  </si>
  <si>
    <t>minh anh</t>
  </si>
  <si>
    <t>dom c</t>
  </si>
  <si>
    <t>thanh dũng</t>
  </si>
  <si>
    <t>dom h</t>
  </si>
  <si>
    <t>hải anh</t>
  </si>
  <si>
    <t>dom a</t>
  </si>
  <si>
    <t>dom f</t>
  </si>
  <si>
    <t>ok</t>
  </si>
  <si>
    <t>4 com 2 trà tac</t>
  </si>
  <si>
    <t>1 mỳ ý thịt 1 trà bạc hà</t>
  </si>
  <si>
    <t>1 mỳ xào gà nấm 2 dồi 1 trà chanh</t>
  </si>
  <si>
    <t>hnam 2</t>
  </si>
  <si>
    <t>1 cr đùi gà 1 sting</t>
  </si>
  <si>
    <t>1c6</t>
  </si>
  <si>
    <t>50k chả lá lốt</t>
  </si>
  <si>
    <t>1 mỳ ý thit ng 1 mỳ sy bò 1 xôi thịt</t>
  </si>
  <si>
    <t>1x28 1 trà chanh dây xl</t>
  </si>
  <si>
    <t>1 xôi thịt 1 bmi thị</t>
  </si>
  <si>
    <t>cường luyến</t>
  </si>
  <si>
    <t>1c8 1 trà đào</t>
  </si>
  <si>
    <t>2c16 2 trà vải</t>
  </si>
  <si>
    <t xml:space="preserve">1c13 </t>
  </si>
  <si>
    <t>1 cr dưa bò</t>
  </si>
  <si>
    <t>Hy</t>
  </si>
  <si>
    <t>Híu</t>
  </si>
  <si>
    <t>Hùn</t>
  </si>
  <si>
    <t>bà huê</t>
  </si>
  <si>
    <t>1 cr 21 1 coca</t>
  </si>
  <si>
    <t>094 5538743</t>
  </si>
  <si>
    <t>cổng 93</t>
  </si>
  <si>
    <t>3 trà chanh</t>
  </si>
  <si>
    <t>082 3911868</t>
  </si>
  <si>
    <t>hl apm</t>
  </si>
  <si>
    <t>1 c8</t>
  </si>
  <si>
    <t>3 cơm</t>
  </si>
  <si>
    <t>minh châu</t>
  </si>
  <si>
    <t>tc 1</t>
  </si>
  <si>
    <t>096 8810459</t>
  </si>
  <si>
    <t>hlapm</t>
  </si>
  <si>
    <t>tvu 2</t>
  </si>
  <si>
    <t>quốc anh</t>
  </si>
  <si>
    <t>tạp hóa  2 anh cò</t>
  </si>
  <si>
    <t>gia hưng</t>
  </si>
  <si>
    <t>diamond 2</t>
  </si>
  <si>
    <t>091 3459668</t>
  </si>
  <si>
    <t>hường hằng</t>
  </si>
  <si>
    <t>trọ hl</t>
  </si>
  <si>
    <t xml:space="preserve">trung kiên </t>
  </si>
  <si>
    <t>033 2489257</t>
  </si>
  <si>
    <t>tuấn nga</t>
  </si>
  <si>
    <t>090 4369127</t>
  </si>
  <si>
    <t>may pub</t>
  </si>
  <si>
    <t>bac shuee</t>
  </si>
  <si>
    <t>đưc tưới</t>
  </si>
  <si>
    <t>032 5556661</t>
  </si>
  <si>
    <t>minhcoong</t>
  </si>
  <si>
    <t>097 6704109</t>
  </si>
  <si>
    <t>hoàng nam</t>
  </si>
  <si>
    <t>tplus</t>
  </si>
  <si>
    <t>apator</t>
  </si>
  <si>
    <t>yến chi</t>
  </si>
  <si>
    <t>thc</t>
  </si>
  <si>
    <t>tx</t>
  </si>
  <si>
    <t>088 6092005</t>
  </si>
  <si>
    <t>tvu 3</t>
  </si>
  <si>
    <t>394 t4</t>
  </si>
  <si>
    <t>lẩu ng</t>
  </si>
  <si>
    <t>056 6662001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</si>
</sst>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0&quot;#"/>
  </numFmts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50505"/>
      <name val="Times New Roman"/>
      <family val="1"/>
    </font>
    <font>
      <sz val="9"/>
      <color rgb="FF050505"/>
      <name val="Segoe UI Historic"/>
      <family val="2"/>
    </font>
    <font>
      <sz val="11"/>
      <color rgb="FF050505"/>
      <name val="Segoe UI Historic"/>
      <family val="2"/>
    </font>
    <font>
      <sz val="11"/>
      <name val="Segoe UI Historic"/>
      <family val="2"/>
    </font>
    <font>
      <sz val="12"/>
      <name val="Times New Roman"/>
      <family val="1"/>
    </font>
    <font>
      <sz val="11"/>
      <color rgb="FF1C1E21"/>
      <name val="Inherit"/>
    </font>
    <font>
      <sz val="9"/>
      <color rgb="FF1C1E21"/>
      <name val="Inherit"/>
    </font>
    <font>
      <sz val="8"/>
      <color rgb="FF050505"/>
      <name val="Segoe UI Historic"/>
      <family val="2"/>
    </font>
    <font>
      <sz val="7"/>
      <color rgb="FF1C1E21"/>
      <name val="Inherit"/>
    </font>
    <font>
      <sz val="8"/>
      <color rgb="FFFFFFFF"/>
      <name val="Segoe UI Historic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quotePrefix="1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164" fontId="1" fillId="0" borderId="0" xfId="0" quotePrefix="1" applyNumberFormat="1" applyFont="1"/>
    <xf numFmtId="0" fontId="1" fillId="0" borderId="6" xfId="0" applyFont="1" applyBorder="1"/>
    <xf numFmtId="0" fontId="1" fillId="0" borderId="7" xfId="0" applyFont="1" applyBorder="1"/>
    <xf numFmtId="164" fontId="0" fillId="0" borderId="0" xfId="0" applyNumberFormat="1"/>
    <xf numFmtId="0" fontId="1" fillId="0" borderId="3" xfId="0" applyFont="1" applyBorder="1"/>
    <xf numFmtId="0" fontId="0" fillId="0" borderId="5" xfId="0" applyBorder="1"/>
    <xf numFmtId="0" fontId="0" fillId="0" borderId="8" xfId="0" applyBorder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101</xdr:row>
      <xdr:rowOff>0</xdr:rowOff>
    </xdr:from>
    <xdr:to>
      <xdr:col>2</xdr:col>
      <xdr:colOff>171450</xdr:colOff>
      <xdr:row>101</xdr:row>
      <xdr:rowOff>171450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328D175-556F-4902-E8D9-F280FA0E9292}"/>
            </a:ext>
          </a:extLst>
        </xdr:cNvPr>
        <xdr:cNvSpPr>
          <a:spLocks noChangeAspect="1" noChangeArrowheads="1"/>
        </xdr:cNvSpPr>
      </xdr:nvSpPr>
      <xdr:spPr bwMode="auto">
        <a:xfrm>
          <a:off x="1657350" y="38481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175260</xdr:colOff>
      <xdr:row>126</xdr:row>
      <xdr:rowOff>175260</xdr:rowOff>
    </xdr:to>
    <xdr:sp macro="" textlink="">
      <xdr:nvSpPr>
        <xdr:cNvPr id="2" name="AutoShape 1" descr="data:image/svg+xml,%3Csvg%20fill='none'%20xmlns='http://www.w3.org/2000/svg'%20viewBox='0%200%2016%2016'%3E%3Cpath%20d='M16.0001%207.9996c0%204.418-3.5815%207.9996-7.9995%207.9996S.001%2012.4176.001%207.9996%203.5825%200%208.0006%200C12.4186%200%2016%203.5815%2016%207.9996Z'%20fill='url(%23paint0_linear_15251_63610)'/%3E%3Cpath%20d='M16.0001%207.9996c0%204.418-3.5815%207.9996-7.9995%207.9996S.001%2012.4176.001%207.9996%203.5825%200%208.0006%200C12.4186%200%2016%203.5815%2016%207.9996Z'%20fill='url(%23paint1_radial_15251_63610)'/%3E%3Cpath%20d='M16.0001%207.9996c0%204.418-3.5815%207.9996-7.9995%207.9996S.001%2012.4176.001%207.9996%203.5825%200%208.0006%200C12.4186%200%2016%203.5815%2016%207.9996Z'%20fill='url(%23paint2_radial_15251_63610)'%20fill-opacity='.5'/%3E%3Cpath%20d='M7.3014%203.8662a.6974.6974%200%200%201%20.6974-.6977c.6742%200%201.2207.5465%201.2207%201.2206v1.7464a.101.101%200%200%200%20.101.101h1.7953c.992%200%201.7232.9273%201.4917%201.892l-.4572%201.9047a2.301%202.301%200%200%201-2.2374%201.764H6.9185a.5752.5752%200%200%201-.5752-.5752V7.7384c0-.4168.097-.8278.2834-1.2005l.2856-.5712a3.6878%203.6878%200%200%200%20.3893-1.6509l-.0002-.4496ZM4.367%207a.767.767%200%200%200-.7669.767v3.2598a.767.767%200%200%200%20.767.767h.767a.3835.3835%200%200%200%20.3835-.3835V7.3835A.3835.3835%200%200%200%205.134%207h-.767Z'%20fill='%23fff'/%3E%3Cdefs%3E%3CradialGradient%20id='paint1_radial_15251_63610'%20cx='0'%20cy='0'%20r='1'%20gradientUnits='userSpaceOnUse'%20gradientTransform='rotate(90%20.0005%208)%20scale(7.99958)'%3E%3Cstop%20offset='.5618'%20stop-color='%230866FF'%20stop-opacity='0'/%3E%3Cstop%20offset='1'%20stop-color='%230866FF'%20stop-opacity='.1'/%3E%3C/radialGradient%3E%3CradialGradient%20id='paint2_radial_15251_63610'%20cx='0'%20cy='0'%20r='1'%20gradientUnits='userSpaceOnUse'%20gradientTransform='rotate(45%20-4.5257%2010.9237)%20scale(10.1818)'%3E%3Cstop%20offset='.3143'%20stop-color='%2302ADFC'/%3E%3Cstop%20offset='1'%20stop-color='%2302ADFC'%20stop-opacity='0'/%3E%3C/radialGradient%3E%3ClinearGradient%20id='paint0_linear_15251_63610'%20x1='2.3989'%20y1='2.3999'%20x2='13.5983'%20y2='13.5993'%20gradientUnits='userSpaceOnUse'%3E%3Cstop%20stop-color='%2302ADFC'/%3E%3Cstop%20offset='.5'%20stop-color='%230866FF'/%3E%3Cstop%20offset='1'%20stop-color='%232B7EFF'/%3E%3C/linearGradient%3E%3C/defs%3E%3C/svg%3E"/>
        <xdr:cNvSpPr>
          <a:spLocks noChangeAspect="1" noChangeArrowheads="1"/>
        </xdr:cNvSpPr>
      </xdr:nvSpPr>
      <xdr:spPr bwMode="auto">
        <a:xfrm>
          <a:off x="1699260" y="4800600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abSelected="1" topLeftCell="A17" workbookViewId="0">
      <selection activeCell="E26" sqref="E26"/>
    </sheetView>
  </sheetViews>
  <sheetFormatPr defaultColWidth="15.88671875" defaultRowHeight="30" customHeight="1"/>
  <cols>
    <col min="1" max="1" width="5.109375" customWidth="1"/>
    <col min="2" max="2" width="19.6640625" customWidth="1"/>
    <col min="3" max="3" width="20.88671875" style="11" customWidth="1"/>
    <col min="4" max="4" width="20.88671875" customWidth="1"/>
    <col min="7" max="7" width="18" customWidth="1"/>
    <col min="11" max="11" width="21.6640625" customWidth="1"/>
    <col min="14" max="15" width="15.88671875" customWidth="1"/>
  </cols>
  <sheetData>
    <row r="1" spans="1:16" ht="3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  <c r="I1" s="1" t="s">
        <v>12</v>
      </c>
      <c r="J1" s="1"/>
      <c r="K1" s="1"/>
      <c r="L1" s="1"/>
    </row>
    <row r="2" spans="1:16" ht="30" customHeight="1">
      <c r="A2" s="1">
        <v>1</v>
      </c>
      <c r="B2" s="15" t="s">
        <v>33</v>
      </c>
      <c r="C2" s="4">
        <v>705622734</v>
      </c>
      <c r="D2" s="1" t="s">
        <v>26</v>
      </c>
      <c r="E2" s="1">
        <v>2</v>
      </c>
      <c r="F2" s="1">
        <v>175</v>
      </c>
      <c r="G2" s="1"/>
      <c r="H2" s="1">
        <v>5</v>
      </c>
      <c r="J2" s="5" t="s">
        <v>7</v>
      </c>
      <c r="K2" s="6">
        <f>SUM(F2:F298)</f>
        <v>4358</v>
      </c>
      <c r="L2" s="6" t="s">
        <v>8</v>
      </c>
      <c r="M2" s="6" t="s">
        <v>9</v>
      </c>
      <c r="N2" s="12" t="s">
        <v>11</v>
      </c>
    </row>
    <row r="3" spans="1:16" ht="30" customHeight="1">
      <c r="A3" s="1">
        <v>2</v>
      </c>
      <c r="B3" s="1" t="s">
        <v>34</v>
      </c>
      <c r="C3" s="4">
        <v>342051506</v>
      </c>
      <c r="D3" s="1" t="s">
        <v>28</v>
      </c>
      <c r="E3" s="1">
        <v>2</v>
      </c>
      <c r="F3" s="1">
        <v>62</v>
      </c>
      <c r="G3" s="1"/>
      <c r="H3" s="1">
        <v>7</v>
      </c>
      <c r="J3" s="7">
        <v>1</v>
      </c>
      <c r="K3" s="1">
        <f>SUMIF(E2:E298,"1",H2:H298)</f>
        <v>134</v>
      </c>
      <c r="L3" s="1">
        <f t="shared" ref="L3:L10" si="0">O3-P3-N3</f>
        <v>1401</v>
      </c>
      <c r="M3" s="1">
        <f>COUNTIF(E2:E198,"1")</f>
        <v>24</v>
      </c>
      <c r="N3" s="13"/>
      <c r="O3">
        <f>SUMIF(E2:E298,"1",F2:F298)</f>
        <v>1441</v>
      </c>
      <c r="P3">
        <f>SUMIFS(F2:F298,E2:E298,"1",G2:G298,"CK")</f>
        <v>40</v>
      </c>
    </row>
    <row r="4" spans="1:16" ht="30" customHeight="1">
      <c r="A4" s="1">
        <v>3</v>
      </c>
      <c r="B4" s="1" t="s">
        <v>35</v>
      </c>
      <c r="C4" s="8">
        <v>936271202</v>
      </c>
      <c r="D4" s="1" t="s">
        <v>30</v>
      </c>
      <c r="E4" s="1">
        <v>2</v>
      </c>
      <c r="F4" s="1">
        <v>75</v>
      </c>
      <c r="G4" s="1"/>
      <c r="H4" s="1">
        <v>5</v>
      </c>
      <c r="J4" s="7">
        <v>2</v>
      </c>
      <c r="K4" s="1">
        <f>SUMIF(E2:E298,"2",H2:H298)</f>
        <v>133</v>
      </c>
      <c r="L4" s="1">
        <f t="shared" si="0"/>
        <v>1770</v>
      </c>
      <c r="M4" s="1">
        <f>COUNTIF(E2:E198,"2")</f>
        <v>24</v>
      </c>
      <c r="N4" s="13"/>
      <c r="O4">
        <f>SUMIF(E2:E298,"2",F2:F298)</f>
        <v>1850</v>
      </c>
      <c r="P4">
        <f>SUMIFS(F2:F298,E2:E298,"2",G2:G298,"CK")</f>
        <v>80</v>
      </c>
    </row>
    <row r="5" spans="1:16" ht="30" customHeight="1">
      <c r="A5" s="1">
        <v>4</v>
      </c>
      <c r="B5" s="1" t="s">
        <v>37</v>
      </c>
      <c r="C5" s="8">
        <v>358806830</v>
      </c>
      <c r="D5" s="15" t="s">
        <v>36</v>
      </c>
      <c r="E5" s="1">
        <v>1</v>
      </c>
      <c r="F5" s="1">
        <v>60</v>
      </c>
      <c r="G5" s="1"/>
      <c r="H5" s="1">
        <v>5</v>
      </c>
      <c r="J5" s="7">
        <v>3</v>
      </c>
      <c r="K5" s="1">
        <f>SUMIF(E2:E298,"3",H2:H298)</f>
        <v>62</v>
      </c>
      <c r="L5" s="1">
        <f t="shared" si="0"/>
        <v>522</v>
      </c>
      <c r="M5" s="1">
        <f>COUNTIF(E2:E198,"3")</f>
        <v>11</v>
      </c>
      <c r="N5" s="13"/>
      <c r="O5">
        <f>SUMIF(E2:E298,"3",F2:F298)</f>
        <v>562</v>
      </c>
      <c r="P5">
        <f>SUMIFS(F2:F298,E2:E298,"3",G2:G298,"CK")</f>
        <v>40</v>
      </c>
    </row>
    <row r="6" spans="1:16" ht="30" customHeight="1">
      <c r="A6" s="1">
        <v>5</v>
      </c>
      <c r="B6" s="15" t="s">
        <v>38</v>
      </c>
      <c r="C6" s="8">
        <v>941246693</v>
      </c>
      <c r="D6" s="1" t="s">
        <v>26</v>
      </c>
      <c r="E6" s="1">
        <v>2</v>
      </c>
      <c r="F6" s="1">
        <v>40</v>
      </c>
      <c r="G6" s="1"/>
      <c r="H6" s="1">
        <v>5</v>
      </c>
      <c r="J6" s="7">
        <v>4</v>
      </c>
      <c r="K6" s="1">
        <f>SUMIF(E2:E298,"4",H2:H298)</f>
        <v>0</v>
      </c>
      <c r="L6" s="1">
        <f t="shared" si="0"/>
        <v>0</v>
      </c>
      <c r="M6" s="1">
        <f>COUNTIF(E2:E198,"4")</f>
        <v>0</v>
      </c>
      <c r="N6" s="13"/>
      <c r="O6">
        <f>SUMIF(E2:E298,"4",F2:F298)</f>
        <v>0</v>
      </c>
      <c r="P6">
        <f>SUMIFS(F2:F298,E2:E298,"4",G2:G298,"CK")</f>
        <v>0</v>
      </c>
    </row>
    <row r="7" spans="1:16" ht="30" customHeight="1">
      <c r="A7" s="1">
        <v>6</v>
      </c>
      <c r="B7" s="1" t="s">
        <v>39</v>
      </c>
      <c r="C7" s="8">
        <v>366476002</v>
      </c>
      <c r="D7" s="1" t="s">
        <v>25</v>
      </c>
      <c r="E7" s="1">
        <v>1</v>
      </c>
      <c r="F7" s="1">
        <v>55</v>
      </c>
      <c r="G7" s="1"/>
      <c r="H7" s="1">
        <v>5</v>
      </c>
      <c r="J7" s="7">
        <v>5</v>
      </c>
      <c r="K7" s="1">
        <f>SUMIF(E2:E298,"5",H2:H298)</f>
        <v>0</v>
      </c>
      <c r="L7" s="1">
        <f t="shared" si="0"/>
        <v>0</v>
      </c>
      <c r="M7" s="1">
        <f>COUNTIF(E2:E198,"5")</f>
        <v>0</v>
      </c>
      <c r="N7" s="13"/>
      <c r="O7">
        <f>SUMIF(E2:E298,"5",F2:F298)</f>
        <v>0</v>
      </c>
      <c r="P7">
        <f>SUMIFS(F2:F298,E2:E298,"5",G2:G298,"CK")</f>
        <v>0</v>
      </c>
    </row>
    <row r="8" spans="1:16" ht="30" customHeight="1">
      <c r="A8" s="1">
        <v>7</v>
      </c>
      <c r="B8" s="1" t="s">
        <v>40</v>
      </c>
      <c r="C8" s="18">
        <v>352898110</v>
      </c>
      <c r="D8" s="1" t="s">
        <v>24</v>
      </c>
      <c r="E8" s="1">
        <v>2</v>
      </c>
      <c r="F8" s="1">
        <v>110</v>
      </c>
      <c r="G8" s="1"/>
      <c r="H8" s="1">
        <v>5</v>
      </c>
      <c r="I8" s="1"/>
      <c r="J8" s="7">
        <v>6</v>
      </c>
      <c r="K8" s="1">
        <f>SUMIF(E2:E298,"6",H2:H298)</f>
        <v>0</v>
      </c>
      <c r="L8" s="1">
        <f t="shared" si="0"/>
        <v>0</v>
      </c>
      <c r="M8" s="1">
        <f>COUNTIF(E2:E198,"6")</f>
        <v>0</v>
      </c>
      <c r="N8" s="13"/>
      <c r="O8">
        <f>SUMIF(E2:E298,"6",F2:F298)</f>
        <v>0</v>
      </c>
      <c r="P8">
        <f>SUMIFS(F2:F298,E2:E298,"6",G2:G298,"CK")</f>
        <v>0</v>
      </c>
    </row>
    <row r="9" spans="1:16" ht="30" customHeight="1">
      <c r="A9" s="1">
        <v>8</v>
      </c>
      <c r="B9" s="16" t="s">
        <v>41</v>
      </c>
      <c r="C9" s="18">
        <v>968870148</v>
      </c>
      <c r="D9" s="1" t="s">
        <v>16</v>
      </c>
      <c r="E9" s="1">
        <v>1</v>
      </c>
      <c r="F9" s="1">
        <v>60</v>
      </c>
      <c r="H9" s="1">
        <v>5</v>
      </c>
      <c r="I9" s="1"/>
      <c r="J9" s="7">
        <v>7</v>
      </c>
      <c r="K9" s="1">
        <f>SUMIF(E2:E298,"7",H2:H298)</f>
        <v>0</v>
      </c>
      <c r="L9" s="1">
        <f t="shared" si="0"/>
        <v>0</v>
      </c>
      <c r="M9" s="1">
        <f>COUNTIF(E2:E198,"7")</f>
        <v>0</v>
      </c>
      <c r="N9" s="13"/>
      <c r="O9">
        <f>SUMIF(E2:E298,"7",F2:F298)</f>
        <v>0</v>
      </c>
      <c r="P9">
        <f>SUMIFS(F2:F298,E2:E298,"7",G2:G298,"CK")</f>
        <v>0</v>
      </c>
    </row>
    <row r="10" spans="1:16" ht="30" customHeight="1">
      <c r="A10" s="1">
        <v>9</v>
      </c>
      <c r="B10" s="1" t="s">
        <v>42</v>
      </c>
      <c r="C10" s="18">
        <v>945243189</v>
      </c>
      <c r="D10" s="1" t="s">
        <v>43</v>
      </c>
      <c r="E10" s="1">
        <v>1</v>
      </c>
      <c r="F10" s="1">
        <v>55</v>
      </c>
      <c r="H10" s="1">
        <v>5</v>
      </c>
      <c r="I10" s="1"/>
      <c r="J10" s="9">
        <v>8</v>
      </c>
      <c r="K10" s="10">
        <f>SUMIF(E2:E298,"8",H2:H298)</f>
        <v>0</v>
      </c>
      <c r="L10" s="10">
        <f t="shared" si="0"/>
        <v>0</v>
      </c>
      <c r="M10" s="10">
        <f>COUNTIF(E2:E198,"8")</f>
        <v>0</v>
      </c>
      <c r="N10" s="14"/>
      <c r="O10">
        <f>SUMIF(E2:E298,"8",F2:F298)</f>
        <v>0</v>
      </c>
      <c r="P10">
        <f>SUMIFS(F2:F298,E2:E298,"8",G2:G298,"CK")</f>
        <v>0</v>
      </c>
    </row>
    <row r="11" spans="1:16" ht="30" customHeight="1">
      <c r="A11" s="1">
        <v>10</v>
      </c>
      <c r="B11" s="1" t="s">
        <v>44</v>
      </c>
      <c r="C11" s="18">
        <v>975112905</v>
      </c>
      <c r="D11" s="1" t="s">
        <v>26</v>
      </c>
      <c r="E11" s="1">
        <v>2</v>
      </c>
      <c r="F11" s="1">
        <v>55</v>
      </c>
      <c r="G11" s="1"/>
      <c r="H11" s="1">
        <v>5</v>
      </c>
      <c r="I11" s="1"/>
      <c r="J11" s="1"/>
      <c r="K11" s="1"/>
      <c r="L11" s="1"/>
    </row>
    <row r="12" spans="1:16" ht="30" customHeight="1">
      <c r="A12" s="1">
        <v>11</v>
      </c>
      <c r="B12" s="1" t="s">
        <v>45</v>
      </c>
      <c r="C12" s="18">
        <v>797412547</v>
      </c>
      <c r="D12" s="1" t="s">
        <v>30</v>
      </c>
      <c r="E12" s="1">
        <v>2</v>
      </c>
      <c r="F12" s="1">
        <v>115</v>
      </c>
      <c r="G12" s="1"/>
      <c r="H12" s="1">
        <v>5</v>
      </c>
      <c r="I12" s="1"/>
      <c r="J12" s="1" t="s">
        <v>10</v>
      </c>
      <c r="K12" s="1"/>
      <c r="L12" s="1"/>
    </row>
    <row r="13" spans="1:16" ht="30" customHeight="1">
      <c r="A13" s="1">
        <v>12</v>
      </c>
      <c r="B13" s="1" t="s">
        <v>46</v>
      </c>
      <c r="C13" s="19">
        <v>373152089</v>
      </c>
      <c r="D13" s="20" t="s">
        <v>24</v>
      </c>
      <c r="E13" s="1">
        <v>2</v>
      </c>
      <c r="F13" s="1">
        <v>40</v>
      </c>
      <c r="G13" s="1"/>
      <c r="H13" s="1">
        <v>5</v>
      </c>
      <c r="I13" s="1"/>
      <c r="J13" s="1"/>
      <c r="K13" s="1"/>
      <c r="L13" s="1"/>
    </row>
    <row r="14" spans="1:16" ht="30" customHeight="1">
      <c r="A14" s="1">
        <v>13</v>
      </c>
      <c r="B14" s="3" t="s">
        <v>47</v>
      </c>
      <c r="C14" s="19">
        <v>847102004</v>
      </c>
      <c r="D14" s="20" t="s">
        <v>26</v>
      </c>
      <c r="E14" s="1">
        <v>1</v>
      </c>
      <c r="F14" s="1">
        <v>40</v>
      </c>
      <c r="G14" s="1"/>
      <c r="H14" s="1">
        <v>5</v>
      </c>
      <c r="I14" s="1"/>
      <c r="J14" s="1">
        <v>1</v>
      </c>
      <c r="K14" s="1" t="s">
        <v>48</v>
      </c>
      <c r="L14" s="1"/>
    </row>
    <row r="15" spans="1:16" ht="30" customHeight="1">
      <c r="A15" s="1">
        <v>14</v>
      </c>
      <c r="B15" s="1" t="s">
        <v>52</v>
      </c>
      <c r="C15" s="15">
        <v>943526955</v>
      </c>
      <c r="D15" s="20" t="s">
        <v>51</v>
      </c>
      <c r="E15" s="1">
        <v>3</v>
      </c>
      <c r="F15" s="1">
        <v>60</v>
      </c>
      <c r="G15" s="1"/>
      <c r="H15" s="1">
        <v>5</v>
      </c>
      <c r="I15" s="1"/>
      <c r="J15" s="1">
        <v>2</v>
      </c>
      <c r="K15" s="1" t="s">
        <v>49</v>
      </c>
      <c r="L15" s="1"/>
    </row>
    <row r="16" spans="1:16" ht="30" customHeight="1">
      <c r="A16" s="1">
        <v>15</v>
      </c>
      <c r="B16" s="1" t="s">
        <v>55</v>
      </c>
      <c r="C16" s="24" t="s">
        <v>53</v>
      </c>
      <c r="D16" s="20" t="s">
        <v>54</v>
      </c>
      <c r="E16" s="1">
        <v>3</v>
      </c>
      <c r="F16" s="1">
        <v>50</v>
      </c>
      <c r="G16" s="1"/>
      <c r="H16" s="1">
        <v>5</v>
      </c>
      <c r="I16" s="1"/>
      <c r="J16" s="1">
        <v>3</v>
      </c>
      <c r="K16" s="1" t="s">
        <v>50</v>
      </c>
      <c r="L16" s="1"/>
    </row>
    <row r="17" spans="1:12" ht="30" customHeight="1">
      <c r="A17" s="1">
        <v>16</v>
      </c>
      <c r="B17" s="1" t="s">
        <v>59</v>
      </c>
      <c r="C17" s="15">
        <v>914245986</v>
      </c>
      <c r="D17" s="1" t="s">
        <v>30</v>
      </c>
      <c r="E17" s="1">
        <v>2</v>
      </c>
      <c r="F17" s="1">
        <v>130</v>
      </c>
      <c r="G17" s="1"/>
      <c r="H17" s="1">
        <v>5</v>
      </c>
      <c r="I17" s="1"/>
      <c r="J17" s="1">
        <v>4</v>
      </c>
      <c r="K17" s="1"/>
      <c r="L17" s="1"/>
    </row>
    <row r="18" spans="1:12" ht="30" customHeight="1">
      <c r="A18" s="1">
        <v>17</v>
      </c>
      <c r="B18" s="15" t="s">
        <v>58</v>
      </c>
      <c r="C18" s="26" t="s">
        <v>56</v>
      </c>
      <c r="D18" s="1" t="s">
        <v>57</v>
      </c>
      <c r="E18" s="1">
        <v>3</v>
      </c>
      <c r="F18" s="1">
        <v>42</v>
      </c>
      <c r="G18" s="1"/>
      <c r="H18" s="1">
        <v>7</v>
      </c>
      <c r="I18" s="1"/>
      <c r="J18" s="1">
        <v>5</v>
      </c>
      <c r="K18" s="1"/>
      <c r="L18" s="1"/>
    </row>
    <row r="19" spans="1:12" ht="30" customHeight="1">
      <c r="A19" s="1">
        <v>18</v>
      </c>
      <c r="B19" s="1"/>
      <c r="C19" s="24">
        <v>963842658</v>
      </c>
      <c r="D19" s="1" t="s">
        <v>29</v>
      </c>
      <c r="E19" s="1">
        <v>2</v>
      </c>
      <c r="F19" s="1">
        <v>80</v>
      </c>
      <c r="G19" s="1"/>
      <c r="H19" s="1">
        <v>5</v>
      </c>
      <c r="I19" s="1"/>
      <c r="J19" s="1">
        <v>6</v>
      </c>
      <c r="K19" s="1"/>
      <c r="L19" s="1"/>
    </row>
    <row r="20" spans="1:12" ht="30" customHeight="1">
      <c r="A20" s="1">
        <v>19</v>
      </c>
      <c r="B20" s="18"/>
      <c r="C20" s="15">
        <v>988901835</v>
      </c>
      <c r="D20" s="18" t="s">
        <v>24</v>
      </c>
      <c r="E20" s="1">
        <v>2</v>
      </c>
      <c r="F20" s="1">
        <v>75</v>
      </c>
      <c r="G20" s="1"/>
      <c r="H20" s="1">
        <v>5</v>
      </c>
      <c r="I20" s="1"/>
      <c r="J20" s="1">
        <v>7</v>
      </c>
      <c r="L20" s="1"/>
    </row>
    <row r="21" spans="1:12" ht="30" customHeight="1">
      <c r="A21" s="1">
        <v>20</v>
      </c>
      <c r="B21" s="18"/>
      <c r="C21" s="18"/>
      <c r="D21" s="1" t="s">
        <v>21</v>
      </c>
      <c r="E21" s="1">
        <v>3</v>
      </c>
      <c r="F21" s="1">
        <v>40</v>
      </c>
      <c r="G21" s="1"/>
      <c r="H21" s="1">
        <v>5</v>
      </c>
      <c r="I21" s="1"/>
      <c r="J21" s="1">
        <v>8</v>
      </c>
      <c r="K21" s="1"/>
      <c r="L21" s="1"/>
    </row>
    <row r="22" spans="1:12" ht="30" customHeight="1">
      <c r="A22" s="1">
        <v>21</v>
      </c>
      <c r="B22" s="18" t="s">
        <v>59</v>
      </c>
      <c r="C22" s="15">
        <v>966772210</v>
      </c>
      <c r="D22" s="21" t="s">
        <v>60</v>
      </c>
      <c r="E22" s="1">
        <v>2</v>
      </c>
      <c r="F22" s="1">
        <v>112</v>
      </c>
      <c r="G22" s="1"/>
      <c r="H22" s="1">
        <v>7</v>
      </c>
      <c r="I22" s="1"/>
      <c r="J22" s="1"/>
      <c r="K22" s="1"/>
      <c r="L22" s="1"/>
    </row>
    <row r="23" spans="1:12" ht="30" customHeight="1">
      <c r="A23" s="1">
        <v>22</v>
      </c>
      <c r="B23" s="1"/>
      <c r="C23" s="24">
        <v>355266035</v>
      </c>
      <c r="D23" s="1" t="s">
        <v>24</v>
      </c>
      <c r="E23" s="1">
        <v>2</v>
      </c>
      <c r="F23" s="1">
        <v>110</v>
      </c>
      <c r="G23" s="1"/>
      <c r="H23" s="1">
        <v>5</v>
      </c>
      <c r="I23" s="1"/>
      <c r="J23" s="1"/>
      <c r="K23" s="1"/>
      <c r="L23" s="1"/>
    </row>
    <row r="24" spans="1:12" ht="30" customHeight="1">
      <c r="A24" s="1">
        <v>23</v>
      </c>
      <c r="B24" s="1"/>
      <c r="C24" s="24">
        <v>977170962</v>
      </c>
      <c r="D24" s="1" t="s">
        <v>30</v>
      </c>
      <c r="E24" s="1">
        <v>1</v>
      </c>
      <c r="F24" s="1">
        <v>85</v>
      </c>
      <c r="G24" s="1"/>
      <c r="H24" s="1">
        <v>5</v>
      </c>
      <c r="I24" s="1"/>
      <c r="J24" s="1"/>
      <c r="K24" s="1"/>
      <c r="L24" s="1"/>
    </row>
    <row r="25" spans="1:12" ht="30" customHeight="1">
      <c r="A25" s="1">
        <v>24</v>
      </c>
      <c r="B25" s="1"/>
      <c r="C25" s="15">
        <v>838026823</v>
      </c>
      <c r="D25" s="18" t="s">
        <v>30</v>
      </c>
      <c r="E25" s="1">
        <v>1</v>
      </c>
      <c r="F25" s="1">
        <v>35</v>
      </c>
      <c r="G25" s="1"/>
      <c r="H25" s="1">
        <v>5</v>
      </c>
      <c r="I25" s="1"/>
      <c r="J25" s="1"/>
      <c r="K25" s="1"/>
      <c r="L25" s="1"/>
    </row>
    <row r="26" spans="1:12" ht="30" customHeight="1">
      <c r="B26" s="1"/>
      <c r="C26" s="24">
        <v>854328846</v>
      </c>
      <c r="D26" s="1" t="s">
        <v>61</v>
      </c>
      <c r="E26" s="1">
        <v>1</v>
      </c>
      <c r="F26" s="1">
        <v>80</v>
      </c>
      <c r="H26" s="1">
        <v>5</v>
      </c>
    </row>
    <row r="27" spans="1:12" ht="30" customHeight="1">
      <c r="B27" s="15"/>
      <c r="C27" s="24" t="s">
        <v>62</v>
      </c>
      <c r="D27" s="15" t="s">
        <v>63</v>
      </c>
      <c r="E27" s="1">
        <v>1</v>
      </c>
      <c r="F27" s="1">
        <v>107</v>
      </c>
      <c r="H27" s="1">
        <v>7</v>
      </c>
    </row>
    <row r="28" spans="1:12" ht="30" customHeight="1">
      <c r="B28" s="1"/>
      <c r="C28" s="24">
        <v>789068333</v>
      </c>
      <c r="D28" s="1" t="s">
        <v>64</v>
      </c>
      <c r="E28" s="1">
        <v>1</v>
      </c>
      <c r="F28" s="1">
        <v>40</v>
      </c>
      <c r="G28" t="s">
        <v>23</v>
      </c>
      <c r="H28" s="1">
        <v>5</v>
      </c>
      <c r="I28" t="s">
        <v>32</v>
      </c>
    </row>
    <row r="29" spans="1:12" ht="30" customHeight="1">
      <c r="B29" s="18"/>
      <c r="C29" s="24">
        <v>819533689</v>
      </c>
      <c r="D29" s="18" t="s">
        <v>24</v>
      </c>
      <c r="E29" s="1">
        <v>2</v>
      </c>
      <c r="F29" s="1">
        <v>45</v>
      </c>
      <c r="H29" s="1">
        <v>5</v>
      </c>
    </row>
    <row r="30" spans="1:12" ht="30" customHeight="1">
      <c r="B30" s="18"/>
      <c r="C30" s="24">
        <v>817256288</v>
      </c>
      <c r="D30" s="1" t="s">
        <v>68</v>
      </c>
      <c r="E30" s="1">
        <v>1</v>
      </c>
      <c r="F30" s="1">
        <v>75</v>
      </c>
      <c r="H30" s="1">
        <v>5</v>
      </c>
    </row>
    <row r="31" spans="1:12" ht="30" customHeight="1">
      <c r="B31" s="15"/>
      <c r="C31" s="21"/>
      <c r="D31" s="18" t="s">
        <v>65</v>
      </c>
      <c r="E31">
        <v>2</v>
      </c>
      <c r="F31" s="1">
        <v>72</v>
      </c>
      <c r="H31" s="1">
        <v>5</v>
      </c>
    </row>
    <row r="32" spans="1:12" ht="30" customHeight="1">
      <c r="B32" s="16"/>
      <c r="C32" s="18">
        <v>966710762</v>
      </c>
      <c r="D32" s="18" t="s">
        <v>31</v>
      </c>
      <c r="E32">
        <v>2</v>
      </c>
      <c r="F32" s="1">
        <v>42</v>
      </c>
      <c r="H32" s="1">
        <v>7</v>
      </c>
    </row>
    <row r="33" spans="2:9" ht="30" customHeight="1">
      <c r="B33" s="15"/>
      <c r="C33" s="24">
        <v>376681494</v>
      </c>
      <c r="D33" s="24" t="s">
        <v>66</v>
      </c>
      <c r="E33">
        <v>2</v>
      </c>
      <c r="F33" s="1">
        <v>75</v>
      </c>
      <c r="H33" s="1">
        <v>5</v>
      </c>
    </row>
    <row r="34" spans="2:9" ht="30" customHeight="1">
      <c r="B34" s="18"/>
      <c r="C34" s="24">
        <v>338883219</v>
      </c>
      <c r="D34" s="1" t="s">
        <v>24</v>
      </c>
      <c r="E34">
        <v>2</v>
      </c>
      <c r="F34" s="1">
        <v>80</v>
      </c>
      <c r="G34" t="s">
        <v>23</v>
      </c>
      <c r="H34" s="1">
        <v>5</v>
      </c>
      <c r="I34" t="s">
        <v>32</v>
      </c>
    </row>
    <row r="35" spans="2:9" ht="30" customHeight="1">
      <c r="B35" s="15"/>
      <c r="C35" s="24">
        <v>847579866</v>
      </c>
      <c r="D35" s="18" t="s">
        <v>67</v>
      </c>
      <c r="E35">
        <v>1</v>
      </c>
      <c r="F35" s="1">
        <v>67</v>
      </c>
      <c r="H35" s="1">
        <v>7</v>
      </c>
    </row>
    <row r="36" spans="2:9" ht="30" customHeight="1">
      <c r="B36" s="1"/>
      <c r="C36" s="24" t="s">
        <v>69</v>
      </c>
      <c r="D36" s="1" t="s">
        <v>70</v>
      </c>
      <c r="E36">
        <v>1</v>
      </c>
      <c r="F36" s="1">
        <v>45</v>
      </c>
      <c r="H36" s="1">
        <v>5</v>
      </c>
    </row>
    <row r="37" spans="2:9" ht="30" customHeight="1">
      <c r="B37" s="15"/>
      <c r="C37" s="24">
        <v>392869501</v>
      </c>
      <c r="D37" s="1" t="s">
        <v>71</v>
      </c>
      <c r="E37">
        <v>1</v>
      </c>
      <c r="F37" s="1">
        <v>40</v>
      </c>
      <c r="H37" s="1">
        <v>5</v>
      </c>
    </row>
    <row r="38" spans="2:9" ht="30" customHeight="1">
      <c r="B38" s="1"/>
      <c r="C38" s="18">
        <v>828139044</v>
      </c>
      <c r="D38" s="1" t="s">
        <v>72</v>
      </c>
      <c r="E38">
        <v>2</v>
      </c>
      <c r="F38" s="1">
        <v>105</v>
      </c>
      <c r="H38" s="1">
        <v>5</v>
      </c>
    </row>
    <row r="39" spans="2:9" ht="30" customHeight="1">
      <c r="B39" s="18"/>
      <c r="C39" s="24" t="s">
        <v>73</v>
      </c>
      <c r="D39" s="1" t="s">
        <v>74</v>
      </c>
      <c r="E39">
        <v>1</v>
      </c>
      <c r="F39" s="1">
        <v>92</v>
      </c>
      <c r="H39" s="1">
        <v>5</v>
      </c>
    </row>
    <row r="40" spans="2:9" ht="30" customHeight="1">
      <c r="B40" s="1"/>
      <c r="C40" s="24">
        <v>947288833</v>
      </c>
      <c r="D40" s="1" t="s">
        <v>14</v>
      </c>
      <c r="E40">
        <v>1</v>
      </c>
      <c r="F40" s="1">
        <v>55</v>
      </c>
      <c r="H40" s="1">
        <v>5</v>
      </c>
    </row>
    <row r="41" spans="2:9" ht="30" customHeight="1">
      <c r="B41" s="17"/>
      <c r="C41" s="24">
        <v>812921899</v>
      </c>
      <c r="D41" s="1" t="s">
        <v>18</v>
      </c>
      <c r="E41">
        <v>1</v>
      </c>
      <c r="F41" s="1">
        <v>75</v>
      </c>
      <c r="H41" s="1">
        <v>5</v>
      </c>
    </row>
    <row r="42" spans="2:9" ht="30" customHeight="1">
      <c r="B42" s="18"/>
      <c r="C42" s="24" t="s">
        <v>75</v>
      </c>
      <c r="D42" s="18" t="s">
        <v>76</v>
      </c>
      <c r="E42">
        <v>2</v>
      </c>
      <c r="F42" s="1">
        <v>60</v>
      </c>
      <c r="H42" s="1">
        <v>10</v>
      </c>
    </row>
    <row r="43" spans="2:9" ht="30" customHeight="1">
      <c r="C43" s="24" t="s">
        <v>20</v>
      </c>
      <c r="D43" s="1" t="s">
        <v>21</v>
      </c>
      <c r="E43">
        <v>1</v>
      </c>
      <c r="F43" s="1">
        <v>50</v>
      </c>
      <c r="H43" s="1">
        <v>5</v>
      </c>
    </row>
    <row r="44" spans="2:9" ht="30" customHeight="1">
      <c r="B44" s="18"/>
      <c r="C44" s="24">
        <v>842379356</v>
      </c>
      <c r="D44" s="1" t="s">
        <v>77</v>
      </c>
      <c r="E44">
        <v>1</v>
      </c>
      <c r="F44" s="1">
        <v>40</v>
      </c>
      <c r="H44" s="1">
        <v>5</v>
      </c>
    </row>
    <row r="45" spans="2:9" ht="30" customHeight="1">
      <c r="B45" s="18"/>
      <c r="C45" s="24">
        <v>981221203</v>
      </c>
      <c r="D45" s="1" t="s">
        <v>78</v>
      </c>
      <c r="E45">
        <v>2</v>
      </c>
      <c r="F45" s="1">
        <v>40</v>
      </c>
      <c r="H45" s="1">
        <v>5</v>
      </c>
    </row>
    <row r="46" spans="2:9" ht="30" customHeight="1">
      <c r="B46" s="18"/>
      <c r="C46" s="24">
        <v>345523922</v>
      </c>
      <c r="D46" s="1" t="s">
        <v>28</v>
      </c>
      <c r="E46">
        <v>2</v>
      </c>
      <c r="F46" s="1">
        <v>57</v>
      </c>
      <c r="H46" s="1">
        <v>7</v>
      </c>
    </row>
    <row r="47" spans="2:9" ht="30" customHeight="1">
      <c r="B47" s="18"/>
      <c r="C47" s="24" t="s">
        <v>79</v>
      </c>
      <c r="D47" s="1" t="s">
        <v>80</v>
      </c>
      <c r="E47">
        <v>2</v>
      </c>
      <c r="F47" s="1">
        <v>55</v>
      </c>
      <c r="H47" s="1">
        <v>5</v>
      </c>
    </row>
    <row r="48" spans="2:9" ht="30" customHeight="1">
      <c r="B48" s="18"/>
      <c r="C48" s="24" t="s">
        <v>81</v>
      </c>
      <c r="D48" s="1" t="s">
        <v>82</v>
      </c>
      <c r="E48">
        <v>1</v>
      </c>
      <c r="F48" s="1">
        <v>45</v>
      </c>
      <c r="H48" s="1">
        <v>5</v>
      </c>
    </row>
    <row r="49" spans="2:9" ht="30" customHeight="1">
      <c r="B49" s="18"/>
      <c r="C49" s="15">
        <v>944048899</v>
      </c>
      <c r="D49" s="1" t="s">
        <v>26</v>
      </c>
      <c r="E49">
        <v>2</v>
      </c>
      <c r="F49" s="1">
        <v>40</v>
      </c>
      <c r="H49" s="1">
        <v>5</v>
      </c>
    </row>
    <row r="50" spans="2:9" ht="30" customHeight="1">
      <c r="B50" s="18"/>
      <c r="C50" s="21">
        <v>975529501</v>
      </c>
      <c r="D50" s="1" t="s">
        <v>83</v>
      </c>
      <c r="E50">
        <v>3</v>
      </c>
      <c r="F50" s="1">
        <v>45</v>
      </c>
      <c r="H50" s="1">
        <v>5</v>
      </c>
    </row>
    <row r="51" spans="2:9" ht="30" customHeight="1">
      <c r="B51" s="18"/>
      <c r="D51" s="1" t="s">
        <v>84</v>
      </c>
      <c r="F51" s="1">
        <v>75</v>
      </c>
      <c r="H51" s="1">
        <v>5</v>
      </c>
    </row>
    <row r="52" spans="2:9" ht="30" customHeight="1">
      <c r="B52" s="18"/>
      <c r="C52" s="18">
        <v>987275356</v>
      </c>
      <c r="D52" s="18" t="s">
        <v>85</v>
      </c>
      <c r="E52">
        <v>3</v>
      </c>
      <c r="F52" s="1">
        <v>80</v>
      </c>
      <c r="H52" s="1">
        <v>5</v>
      </c>
    </row>
    <row r="53" spans="2:9" ht="30" customHeight="1">
      <c r="B53" s="18"/>
      <c r="C53" s="18">
        <v>898262645</v>
      </c>
      <c r="D53" s="21" t="s">
        <v>19</v>
      </c>
      <c r="E53">
        <v>3</v>
      </c>
      <c r="F53" s="1">
        <v>40</v>
      </c>
      <c r="H53" s="1">
        <v>5</v>
      </c>
    </row>
    <row r="54" spans="2:9" ht="30" customHeight="1">
      <c r="B54" s="18"/>
      <c r="C54" s="24">
        <v>947142668</v>
      </c>
      <c r="D54" s="1" t="s">
        <v>22</v>
      </c>
      <c r="E54">
        <v>3</v>
      </c>
      <c r="F54" s="1">
        <v>40</v>
      </c>
      <c r="G54" t="s">
        <v>23</v>
      </c>
      <c r="H54" s="1">
        <v>5</v>
      </c>
      <c r="I54" t="s">
        <v>32</v>
      </c>
    </row>
    <row r="55" spans="2:9" ht="30" customHeight="1">
      <c r="B55" s="18"/>
      <c r="C55" s="21">
        <v>962564042</v>
      </c>
      <c r="D55" s="21" t="s">
        <v>86</v>
      </c>
      <c r="E55">
        <v>3</v>
      </c>
      <c r="F55" s="1">
        <v>80</v>
      </c>
      <c r="H55" s="1">
        <v>10</v>
      </c>
    </row>
    <row r="56" spans="2:9" ht="30" customHeight="1">
      <c r="B56" s="18"/>
      <c r="C56" s="24">
        <v>869126457</v>
      </c>
      <c r="D56" s="1" t="s">
        <v>27</v>
      </c>
      <c r="E56">
        <v>3</v>
      </c>
      <c r="F56" s="1">
        <v>40</v>
      </c>
      <c r="H56" s="1">
        <v>5</v>
      </c>
    </row>
    <row r="57" spans="2:9" ht="30" customHeight="1">
      <c r="B57" s="18"/>
      <c r="C57" s="24">
        <v>356858203</v>
      </c>
      <c r="D57" s="1" t="s">
        <v>30</v>
      </c>
      <c r="E57">
        <v>3</v>
      </c>
      <c r="F57" s="1">
        <v>45</v>
      </c>
      <c r="H57" s="1">
        <v>5</v>
      </c>
    </row>
    <row r="58" spans="2:9" ht="30" customHeight="1">
      <c r="B58" s="18"/>
      <c r="C58" s="18">
        <v>981768103</v>
      </c>
      <c r="D58" s="1" t="s">
        <v>87</v>
      </c>
      <c r="E58">
        <v>1</v>
      </c>
      <c r="F58" s="1">
        <v>105</v>
      </c>
      <c r="H58" s="1">
        <v>10</v>
      </c>
    </row>
    <row r="59" spans="2:9" ht="30" customHeight="1">
      <c r="B59" s="18"/>
      <c r="C59" s="24" t="s">
        <v>88</v>
      </c>
      <c r="D59" s="1" t="s">
        <v>26</v>
      </c>
      <c r="E59">
        <v>1</v>
      </c>
      <c r="F59" s="1">
        <v>35</v>
      </c>
      <c r="H59" s="1">
        <v>5</v>
      </c>
    </row>
    <row r="60" spans="2:9" ht="30" customHeight="1">
      <c r="B60" s="18"/>
      <c r="C60" s="24">
        <v>387303965</v>
      </c>
      <c r="D60" s="1" t="s">
        <v>15</v>
      </c>
      <c r="E60">
        <v>1</v>
      </c>
      <c r="F60" s="1">
        <v>40</v>
      </c>
      <c r="H60" s="1">
        <v>5</v>
      </c>
    </row>
    <row r="61" spans="2:9" ht="30" customHeight="1">
      <c r="B61" s="18"/>
      <c r="C61" s="24">
        <v>886386653</v>
      </c>
      <c r="D61" s="1" t="s">
        <v>17</v>
      </c>
      <c r="E61">
        <v>1</v>
      </c>
      <c r="F61" s="1">
        <v>60</v>
      </c>
      <c r="H61" s="1">
        <v>10</v>
      </c>
    </row>
    <row r="62" spans="2:9" ht="30" customHeight="1">
      <c r="B62" s="17"/>
      <c r="C62" s="21">
        <v>985417401</v>
      </c>
      <c r="D62" s="21" t="s">
        <v>89</v>
      </c>
      <c r="F62" s="1">
        <v>245</v>
      </c>
      <c r="H62" s="1">
        <v>5</v>
      </c>
    </row>
    <row r="63" spans="2:9" ht="30" customHeight="1">
      <c r="B63" s="18"/>
      <c r="C63" s="18">
        <v>372091621</v>
      </c>
      <c r="D63" s="1" t="s">
        <v>90</v>
      </c>
      <c r="F63" s="1">
        <v>80</v>
      </c>
      <c r="H63" s="1">
        <v>5</v>
      </c>
    </row>
    <row r="64" spans="2:9" ht="30" customHeight="1">
      <c r="B64" s="18"/>
      <c r="C64" s="15">
        <v>925430999</v>
      </c>
      <c r="D64" s="1" t="s">
        <v>91</v>
      </c>
      <c r="F64" s="1">
        <v>65</v>
      </c>
      <c r="H64" s="1">
        <v>5</v>
      </c>
    </row>
    <row r="65" spans="2:8" ht="30" customHeight="1">
      <c r="B65" s="18"/>
      <c r="C65" s="26" t="s">
        <v>92</v>
      </c>
      <c r="D65" s="1" t="s">
        <v>15</v>
      </c>
      <c r="F65" s="1">
        <v>40</v>
      </c>
      <c r="H65" s="1">
        <v>5</v>
      </c>
    </row>
    <row r="66" spans="2:8" ht="30" customHeight="1">
      <c r="B66" s="18"/>
      <c r="C66" s="18"/>
      <c r="D66" s="1"/>
      <c r="F66" s="1"/>
      <c r="H66" s="1"/>
    </row>
    <row r="67" spans="2:8" ht="30" customHeight="1">
      <c r="B67" s="18"/>
      <c r="C67" s="18"/>
      <c r="D67" s="18"/>
      <c r="F67" s="1"/>
      <c r="H67" s="1"/>
    </row>
    <row r="68" spans="2:8" ht="30" customHeight="1">
      <c r="B68" s="18"/>
      <c r="C68" s="18"/>
      <c r="D68" s="18"/>
      <c r="F68" s="1"/>
      <c r="H68" s="1"/>
    </row>
    <row r="69" spans="2:8" ht="30" customHeight="1">
      <c r="B69" s="17"/>
      <c r="C69" s="18"/>
      <c r="D69" s="18"/>
      <c r="F69" s="1"/>
      <c r="H69" s="1"/>
    </row>
    <row r="70" spans="2:8" ht="30" customHeight="1">
      <c r="B70" s="18"/>
      <c r="C70" s="18"/>
      <c r="D70" s="18"/>
      <c r="F70" s="1"/>
      <c r="H70" s="1"/>
    </row>
    <row r="71" spans="2:8" ht="30" customHeight="1">
      <c r="B71" s="18"/>
      <c r="C71" s="18"/>
      <c r="D71" s="18"/>
      <c r="F71" s="1"/>
      <c r="H71" s="1"/>
    </row>
    <row r="72" spans="2:8" ht="30" customHeight="1">
      <c r="B72" s="18"/>
      <c r="D72" s="18"/>
      <c r="F72" s="1"/>
      <c r="H72" s="1"/>
    </row>
    <row r="73" spans="2:8" ht="30" customHeight="1">
      <c r="B73" s="18"/>
      <c r="C73" s="21"/>
      <c r="D73" s="18"/>
      <c r="F73" s="1"/>
      <c r="H73" s="1"/>
    </row>
    <row r="74" spans="2:8" ht="30" customHeight="1">
      <c r="B74" s="18"/>
      <c r="C74" s="21"/>
      <c r="D74" s="18"/>
      <c r="F74" s="1"/>
      <c r="H74" s="1"/>
    </row>
    <row r="75" spans="2:8" ht="30" customHeight="1">
      <c r="B75" s="18"/>
      <c r="C75" s="21"/>
      <c r="D75" s="18"/>
      <c r="F75" s="1"/>
      <c r="H75" s="1"/>
    </row>
    <row r="76" spans="2:8" ht="30" customHeight="1">
      <c r="B76" s="18"/>
      <c r="C76" s="21"/>
      <c r="D76" s="18"/>
      <c r="F76" s="1"/>
      <c r="H76" s="1"/>
    </row>
    <row r="77" spans="2:8" ht="30" customHeight="1">
      <c r="B77" s="18"/>
      <c r="C77" s="18"/>
      <c r="D77" s="18"/>
      <c r="F77" s="1"/>
      <c r="H77" s="1"/>
    </row>
    <row r="78" spans="2:8" ht="30" customHeight="1">
      <c r="B78" s="18"/>
      <c r="D78" s="18"/>
      <c r="F78" s="1"/>
      <c r="H78" s="1"/>
    </row>
    <row r="79" spans="2:8" ht="30" customHeight="1">
      <c r="B79" s="18"/>
      <c r="C79" s="21"/>
      <c r="D79" s="18"/>
      <c r="F79" s="1"/>
      <c r="H79" s="1"/>
    </row>
    <row r="80" spans="2:8" ht="30" customHeight="1">
      <c r="B80" s="18"/>
      <c r="D80" s="18"/>
      <c r="F80" s="1"/>
      <c r="H80" s="1"/>
    </row>
    <row r="81" spans="2:8" ht="30" customHeight="1">
      <c r="B81" s="18"/>
      <c r="C81" s="18"/>
      <c r="D81" s="18"/>
      <c r="F81" s="1"/>
      <c r="H81" s="1"/>
    </row>
    <row r="82" spans="2:8" ht="30" customHeight="1">
      <c r="B82" s="18"/>
      <c r="C82" s="21"/>
      <c r="D82" s="18"/>
      <c r="F82" s="1"/>
      <c r="H82" s="1"/>
    </row>
    <row r="83" spans="2:8" ht="30" customHeight="1">
      <c r="B83" s="18"/>
      <c r="C83" s="18"/>
      <c r="D83" s="18"/>
      <c r="F83" s="1"/>
      <c r="H83" s="1"/>
    </row>
    <row r="84" spans="2:8" ht="30" customHeight="1">
      <c r="B84" s="18"/>
      <c r="C84" s="18"/>
      <c r="D84" s="18"/>
      <c r="F84" s="1"/>
      <c r="G84" s="18"/>
      <c r="H84" s="1"/>
    </row>
    <row r="85" spans="2:8" ht="30" customHeight="1">
      <c r="B85" s="18"/>
      <c r="C85" s="18"/>
      <c r="D85" s="18"/>
      <c r="F85" s="1"/>
      <c r="H85" s="1"/>
    </row>
    <row r="86" spans="2:8" ht="30" customHeight="1">
      <c r="B86" s="18"/>
      <c r="C86" s="21"/>
      <c r="D86" s="18"/>
      <c r="F86" s="1"/>
      <c r="H86" s="1"/>
    </row>
    <row r="87" spans="2:8" ht="30" customHeight="1">
      <c r="B87" s="17"/>
      <c r="C87" s="18"/>
      <c r="D87" s="18"/>
      <c r="F87" s="1"/>
      <c r="H87" s="1"/>
    </row>
    <row r="88" spans="2:8" ht="30" customHeight="1">
      <c r="B88" s="18"/>
      <c r="D88" s="18"/>
      <c r="F88" s="1"/>
      <c r="H88" s="1"/>
    </row>
    <row r="89" spans="2:8" ht="30" customHeight="1">
      <c r="B89" s="18"/>
      <c r="D89" s="18"/>
      <c r="F89" s="1"/>
      <c r="H89" s="1"/>
    </row>
    <row r="90" spans="2:8" ht="30" customHeight="1">
      <c r="B90" s="18"/>
      <c r="C90" s="18"/>
      <c r="D90" s="18"/>
      <c r="F90" s="1"/>
      <c r="H90" s="1"/>
    </row>
    <row r="91" spans="2:8" ht="30" customHeight="1">
      <c r="B91" s="18"/>
      <c r="C91" s="18"/>
      <c r="D91" s="18"/>
      <c r="F91" s="1"/>
      <c r="H91" s="1"/>
    </row>
    <row r="92" spans="2:8" ht="30" customHeight="1">
      <c r="B92" s="18"/>
      <c r="C92" s="18"/>
      <c r="D92" s="18"/>
      <c r="F92" s="1"/>
      <c r="H92" s="1"/>
    </row>
    <row r="93" spans="2:8" ht="30" customHeight="1">
      <c r="B93" s="18"/>
      <c r="C93" s="21"/>
      <c r="D93" s="18"/>
      <c r="F93" s="1"/>
      <c r="H93" s="1"/>
    </row>
    <row r="94" spans="2:8" ht="30" customHeight="1">
      <c r="B94" s="18"/>
      <c r="D94" s="18"/>
      <c r="F94" s="1"/>
      <c r="H94" s="1"/>
    </row>
    <row r="95" spans="2:8" ht="30" customHeight="1">
      <c r="B95" s="18"/>
      <c r="C95" s="18"/>
      <c r="D95" s="18"/>
      <c r="F95" s="1"/>
      <c r="H95" s="1"/>
    </row>
    <row r="96" spans="2:8" ht="30" customHeight="1">
      <c r="B96" s="18"/>
      <c r="C96" s="21"/>
      <c r="D96" s="18"/>
      <c r="F96" s="1"/>
      <c r="H96" s="1"/>
    </row>
    <row r="97" spans="2:8" ht="30" customHeight="1">
      <c r="B97" s="18"/>
      <c r="D97" s="18"/>
      <c r="F97" s="1"/>
      <c r="H97" s="1"/>
    </row>
    <row r="98" spans="2:8" ht="30" customHeight="1">
      <c r="B98" s="18"/>
      <c r="C98" s="18"/>
      <c r="D98" s="18"/>
      <c r="F98" s="1"/>
      <c r="H98" s="1"/>
    </row>
    <row r="99" spans="2:8" ht="30" customHeight="1">
      <c r="B99" s="18"/>
      <c r="C99" s="18"/>
      <c r="D99" s="18"/>
      <c r="F99" s="1"/>
      <c r="H99" s="1"/>
    </row>
    <row r="100" spans="2:8" ht="30" customHeight="1">
      <c r="B100" s="18"/>
      <c r="C100" s="18"/>
      <c r="D100" s="18"/>
      <c r="F100" s="1"/>
      <c r="H100" s="1"/>
    </row>
    <row r="101" spans="2:8" ht="30" customHeight="1">
      <c r="B101" s="23"/>
      <c r="C101" s="22"/>
      <c r="D101" s="18"/>
      <c r="F101" s="1"/>
      <c r="H101" s="1"/>
    </row>
    <row r="102" spans="2:8" ht="30" customHeight="1">
      <c r="B102" s="18"/>
      <c r="C102" s="18"/>
      <c r="D102" s="18"/>
      <c r="F102" s="1"/>
      <c r="H102" s="1"/>
    </row>
    <row r="103" spans="2:8" ht="30" customHeight="1">
      <c r="B103" s="18"/>
      <c r="C103" s="18"/>
      <c r="D103" s="18"/>
      <c r="F103" s="1"/>
      <c r="H103" s="1"/>
    </row>
    <row r="104" spans="2:8" ht="30" customHeight="1">
      <c r="B104" s="18"/>
      <c r="C104" s="18"/>
      <c r="D104" s="18"/>
      <c r="F104" s="1"/>
      <c r="H104" s="1"/>
    </row>
    <row r="105" spans="2:8" ht="30" customHeight="1">
      <c r="B105" s="18"/>
      <c r="C105" s="18"/>
      <c r="F105" s="1"/>
      <c r="H105" s="1"/>
    </row>
    <row r="106" spans="2:8" ht="30" customHeight="1">
      <c r="B106" s="18"/>
      <c r="C106" s="18"/>
      <c r="D106" s="18"/>
      <c r="F106" s="1"/>
      <c r="H106" s="1"/>
    </row>
    <row r="107" spans="2:8" ht="30" customHeight="1">
      <c r="B107" s="18"/>
      <c r="C107" s="18"/>
      <c r="D107" s="18"/>
      <c r="F107" s="1"/>
      <c r="H107" s="1"/>
    </row>
    <row r="108" spans="2:8" ht="30" customHeight="1">
      <c r="B108" s="18"/>
      <c r="D108" s="18"/>
      <c r="F108" s="1"/>
      <c r="H108" s="1"/>
    </row>
    <row r="109" spans="2:8" ht="30" customHeight="1">
      <c r="B109" s="24"/>
      <c r="C109" s="24"/>
      <c r="D109" s="18"/>
      <c r="F109" s="1"/>
      <c r="H109" s="1"/>
    </row>
    <row r="110" spans="2:8" ht="30" customHeight="1">
      <c r="B110" s="18"/>
      <c r="C110" s="18"/>
      <c r="D110" s="18"/>
      <c r="F110" s="1"/>
      <c r="H110" s="1"/>
    </row>
    <row r="111" spans="2:8" ht="30" customHeight="1">
      <c r="B111" s="18"/>
      <c r="C111" s="18"/>
      <c r="D111" s="18"/>
      <c r="F111" s="1"/>
      <c r="H111" s="1"/>
    </row>
    <row r="112" spans="2:8" ht="30" customHeight="1">
      <c r="B112" s="18"/>
      <c r="D112" s="18"/>
      <c r="F112" s="1"/>
      <c r="H112" s="1"/>
    </row>
    <row r="113" spans="2:8" ht="30" customHeight="1">
      <c r="B113" s="18"/>
      <c r="C113" s="18"/>
      <c r="D113" s="18"/>
      <c r="F113" s="1"/>
      <c r="H113" s="1"/>
    </row>
    <row r="114" spans="2:8" ht="30" customHeight="1">
      <c r="B114" s="18"/>
      <c r="C114" s="18"/>
      <c r="D114" s="18"/>
      <c r="F114" s="1"/>
      <c r="H114" s="1"/>
    </row>
    <row r="115" spans="2:8" ht="30" customHeight="1">
      <c r="B115" s="18"/>
      <c r="C115" s="18"/>
      <c r="D115" s="18"/>
      <c r="F115" s="1"/>
      <c r="H115" s="1"/>
    </row>
    <row r="116" spans="2:8" ht="30" customHeight="1">
      <c r="B116" s="18"/>
      <c r="C116" s="18"/>
      <c r="D116" s="18"/>
      <c r="F116" s="1"/>
      <c r="H116" s="1"/>
    </row>
    <row r="117" spans="2:8" ht="30" customHeight="1">
      <c r="C117" s="24"/>
      <c r="D117" s="18"/>
      <c r="F117" s="1"/>
      <c r="H117" s="1"/>
    </row>
    <row r="118" spans="2:8" ht="30" customHeight="1">
      <c r="D118" s="18"/>
      <c r="F118" s="1"/>
      <c r="H118" s="1"/>
    </row>
    <row r="119" spans="2:8" ht="30" customHeight="1">
      <c r="C119" s="24"/>
      <c r="D119" s="18"/>
      <c r="F119" s="1"/>
      <c r="H119" s="1"/>
    </row>
    <row r="120" spans="2:8" ht="30" customHeight="1">
      <c r="D120" s="18"/>
      <c r="F120" s="1"/>
      <c r="H120" s="1"/>
    </row>
    <row r="121" spans="2:8" ht="30" customHeight="1">
      <c r="C121" s="24"/>
      <c r="D121" s="18"/>
      <c r="F121" s="1"/>
      <c r="H121" s="1"/>
    </row>
    <row r="122" spans="2:8" ht="30" customHeight="1">
      <c r="C122" s="24"/>
      <c r="D122" s="18"/>
      <c r="F122" s="1"/>
      <c r="H122" s="1"/>
    </row>
    <row r="123" spans="2:8" ht="30" customHeight="1">
      <c r="C123" s="24"/>
      <c r="D123" s="18"/>
      <c r="F123" s="1"/>
      <c r="H123" s="1"/>
    </row>
    <row r="124" spans="2:8" ht="30" customHeight="1">
      <c r="C124" s="24"/>
      <c r="D124" s="18"/>
      <c r="F124" s="1"/>
      <c r="H124" s="1"/>
    </row>
    <row r="125" spans="2:8" ht="30" customHeight="1">
      <c r="D125" s="18"/>
      <c r="F125" s="1"/>
      <c r="H125" s="1"/>
    </row>
    <row r="126" spans="2:8" ht="30" customHeight="1">
      <c r="C126" s="25"/>
      <c r="D126" s="18"/>
      <c r="F126" s="1"/>
      <c r="H126" s="1"/>
    </row>
    <row r="127" spans="2:8" ht="30" customHeight="1">
      <c r="C127" s="25"/>
      <c r="D127" s="18"/>
      <c r="F127" s="1"/>
      <c r="H127" s="1"/>
    </row>
    <row r="128" spans="2:8" ht="30" customHeight="1">
      <c r="C128" s="24"/>
      <c r="D128" s="18"/>
      <c r="F128" s="1"/>
      <c r="H128" s="1"/>
    </row>
    <row r="129" spans="3:8" ht="30" customHeight="1">
      <c r="C129" s="24"/>
      <c r="D129" s="18"/>
      <c r="F129" s="1"/>
      <c r="H129" s="1"/>
    </row>
    <row r="130" spans="3:8" ht="30" customHeight="1">
      <c r="C130" s="27"/>
      <c r="D130" s="18"/>
      <c r="F130" s="1"/>
      <c r="H130" s="1"/>
    </row>
    <row r="131" spans="3:8" ht="30" customHeight="1">
      <c r="D131" s="18"/>
      <c r="F131" s="1"/>
      <c r="H131" s="1"/>
    </row>
    <row r="132" spans="3:8" ht="30" customHeight="1">
      <c r="C132" s="26"/>
      <c r="D132" s="18"/>
      <c r="F132" s="1"/>
      <c r="H132" s="1"/>
    </row>
    <row r="133" spans="3:8" ht="30" customHeight="1">
      <c r="C133" s="24"/>
      <c r="D133" s="18"/>
      <c r="F133" s="1"/>
      <c r="H133" s="1"/>
    </row>
    <row r="134" spans="3:8" ht="30" customHeight="1">
      <c r="D134" s="18"/>
      <c r="F134" s="1"/>
    </row>
    <row r="135" spans="3:8" ht="30" customHeight="1">
      <c r="C135" s="24"/>
      <c r="D135" s="18"/>
      <c r="F135" s="1"/>
      <c r="H135" s="1"/>
    </row>
    <row r="136" spans="3:8" ht="30" customHeight="1">
      <c r="C136" s="15"/>
      <c r="D136" s="18"/>
      <c r="F136" s="1"/>
      <c r="H136" s="1"/>
    </row>
    <row r="137" spans="3:8" ht="30" customHeight="1">
      <c r="C137" s="15"/>
      <c r="D137" s="18"/>
      <c r="F137" s="1"/>
      <c r="H137" s="1"/>
    </row>
    <row r="138" spans="3:8" ht="30" customHeight="1">
      <c r="C138" s="15"/>
      <c r="D138" s="18"/>
      <c r="F138" s="1"/>
      <c r="H138" s="1"/>
    </row>
    <row r="139" spans="3:8" ht="30" customHeight="1">
      <c r="C139" s="24"/>
      <c r="D139" s="18"/>
      <c r="F139" s="1"/>
      <c r="H139" s="1"/>
    </row>
    <row r="140" spans="3:8" ht="30" customHeight="1">
      <c r="C140" s="24"/>
      <c r="D140" s="18"/>
      <c r="F140" s="1"/>
      <c r="H140" s="1"/>
    </row>
    <row r="141" spans="3:8" ht="30" customHeight="1">
      <c r="C141" s="24"/>
      <c r="D141" s="18"/>
      <c r="F141" s="1"/>
      <c r="H141" s="1"/>
    </row>
    <row r="142" spans="3:8" ht="30" customHeight="1">
      <c r="D142" s="18"/>
      <c r="F142" s="1"/>
      <c r="H142" s="1"/>
    </row>
    <row r="143" spans="3:8" ht="30" customHeight="1">
      <c r="C143" s="24"/>
      <c r="D143" s="18"/>
      <c r="F143" s="1"/>
      <c r="H143" s="1"/>
    </row>
    <row r="144" spans="3:8" ht="30" customHeight="1">
      <c r="C144" s="24"/>
      <c r="D144" s="18"/>
      <c r="F144" s="1"/>
      <c r="H144" s="1"/>
    </row>
    <row r="145" spans="3:8" ht="30" customHeight="1">
      <c r="C145" s="15"/>
      <c r="D145" s="18"/>
      <c r="F145" s="1"/>
      <c r="H145" s="1"/>
    </row>
    <row r="146" spans="3:8" ht="30" customHeight="1">
      <c r="C146" s="24"/>
      <c r="D146" s="18"/>
      <c r="F146" s="1"/>
      <c r="H146" s="1"/>
    </row>
    <row r="147" spans="3:8" ht="30" customHeight="1">
      <c r="C147" s="24"/>
      <c r="D147" s="18"/>
      <c r="F147" s="1"/>
      <c r="H147" s="1"/>
    </row>
    <row r="148" spans="3:8" ht="30" customHeight="1">
      <c r="C148" s="24"/>
      <c r="D148" s="18"/>
      <c r="F148" s="1"/>
      <c r="H148" s="1"/>
    </row>
    <row r="149" spans="3:8" ht="30" customHeight="1">
      <c r="C149" s="26"/>
      <c r="D149" s="18"/>
      <c r="F149" s="1"/>
      <c r="H149" s="1"/>
    </row>
    <row r="150" spans="3:8" ht="30" customHeight="1">
      <c r="C150" s="24"/>
      <c r="D150" s="24"/>
      <c r="F150" s="1"/>
      <c r="H150" s="1"/>
    </row>
    <row r="151" spans="3:8" ht="30" customHeight="1">
      <c r="D151" s="18"/>
      <c r="F151" s="1"/>
      <c r="H151" s="1"/>
    </row>
    <row r="152" spans="3:8" ht="30" customHeight="1">
      <c r="C152" s="24"/>
      <c r="D152" s="18"/>
      <c r="F152" s="1"/>
      <c r="H152" s="1"/>
    </row>
    <row r="153" spans="3:8" ht="30" customHeight="1">
      <c r="C153" s="24"/>
      <c r="D153" s="18"/>
      <c r="F153" s="1"/>
      <c r="H153" s="1"/>
    </row>
    <row r="154" spans="3:8" ht="30" customHeight="1">
      <c r="C154" s="24"/>
      <c r="D154" s="18"/>
      <c r="F154" s="1"/>
      <c r="H154" s="1"/>
    </row>
    <row r="155" spans="3:8" ht="30" customHeight="1">
      <c r="D155" s="18"/>
      <c r="F155" s="1"/>
      <c r="H155" s="1"/>
    </row>
    <row r="156" spans="3:8" ht="30" customHeight="1">
      <c r="D156" s="18"/>
      <c r="F156" s="1"/>
      <c r="H156" s="1"/>
    </row>
    <row r="157" spans="3:8" ht="30" customHeight="1">
      <c r="C157" s="24"/>
      <c r="D157" s="18"/>
      <c r="F157" s="1"/>
      <c r="H157" s="1"/>
    </row>
    <row r="158" spans="3:8" ht="30" customHeight="1">
      <c r="C158" s="24"/>
      <c r="D158" s="18"/>
      <c r="F158" s="1"/>
      <c r="H158" s="1"/>
    </row>
    <row r="159" spans="3:8" ht="30" customHeight="1">
      <c r="C159" s="24"/>
      <c r="D159" s="18"/>
      <c r="F159" s="1"/>
      <c r="H159" s="1"/>
    </row>
    <row r="160" spans="3:8" ht="30" customHeight="1">
      <c r="C160" s="24"/>
      <c r="D160" s="18"/>
      <c r="F160" s="1"/>
      <c r="H160" s="1"/>
    </row>
    <row r="161" spans="3:8" ht="30" customHeight="1">
      <c r="C161" s="24"/>
      <c r="D161" s="18"/>
      <c r="F161" s="1"/>
      <c r="H161" s="1"/>
    </row>
    <row r="162" spans="3:8" ht="30" customHeight="1">
      <c r="D162" s="24"/>
      <c r="F162" s="1"/>
      <c r="H16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Chử Thành</dc:creator>
  <cp:lastModifiedBy>Le Duong</cp:lastModifiedBy>
  <dcterms:created xsi:type="dcterms:W3CDTF">2022-10-28T12:30:16Z</dcterms:created>
  <dcterms:modified xsi:type="dcterms:W3CDTF">2024-06-05T15:40:02Z</dcterms:modified>
</cp:coreProperties>
</file>