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ear3_2\Machine Learning 2\Machine-Learning-2\HW\6. Boosting\"/>
    </mc:Choice>
  </mc:AlternateContent>
  <bookViews>
    <workbookView xWindow="3330" yWindow="0" windowWidth="20745" windowHeight="7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G34" i="1"/>
  <c r="G33" i="1"/>
  <c r="G32" i="1"/>
  <c r="G31" i="1"/>
  <c r="G30" i="1"/>
  <c r="G29" i="1"/>
  <c r="G28" i="1"/>
  <c r="G27" i="1"/>
  <c r="C16" i="1"/>
  <c r="D16" i="1"/>
  <c r="E16" i="1"/>
  <c r="F16" i="1"/>
  <c r="D17" i="1"/>
  <c r="C17" i="1"/>
  <c r="F17" i="1"/>
  <c r="F18" i="1"/>
  <c r="D18" i="1"/>
  <c r="E18" i="1"/>
  <c r="C19" i="1"/>
  <c r="C20" i="1"/>
  <c r="D20" i="1"/>
  <c r="E20" i="1"/>
  <c r="F20" i="1"/>
  <c r="D21" i="1"/>
  <c r="C21" i="1"/>
  <c r="F21" i="1"/>
  <c r="F22" i="1"/>
  <c r="D22" i="1"/>
  <c r="E22" i="1"/>
  <c r="C23" i="1"/>
  <c r="O9" i="1"/>
  <c r="J32" i="1" l="1"/>
  <c r="K32" i="1" s="1"/>
  <c r="J33" i="1"/>
  <c r="K33" i="1" s="1"/>
  <c r="J34" i="1"/>
  <c r="K34" i="1" s="1"/>
  <c r="J27" i="1"/>
  <c r="K27" i="1" s="1"/>
  <c r="J28" i="1"/>
  <c r="K28" i="1" s="1"/>
  <c r="J29" i="1"/>
  <c r="K29" i="1" s="1"/>
  <c r="J30" i="1"/>
  <c r="K30" i="1" s="1"/>
  <c r="J31" i="1"/>
  <c r="K31" i="1" s="1"/>
  <c r="O23" i="1"/>
  <c r="I17" i="1" s="1"/>
  <c r="O24" i="1"/>
  <c r="F23" i="1"/>
  <c r="F19" i="1"/>
  <c r="E23" i="1"/>
  <c r="C22" i="1"/>
  <c r="E19" i="1"/>
  <c r="C18" i="1"/>
  <c r="D23" i="1"/>
  <c r="D19" i="1"/>
  <c r="E21" i="1"/>
  <c r="E17" i="1"/>
  <c r="O11" i="1"/>
  <c r="G5" i="1"/>
  <c r="G6" i="1"/>
  <c r="G7" i="1"/>
  <c r="G8" i="1"/>
  <c r="G9" i="1"/>
  <c r="G10" i="1"/>
  <c r="G11" i="1"/>
  <c r="G4" i="1"/>
  <c r="I18" i="1" l="1"/>
  <c r="I19" i="1"/>
  <c r="I20" i="1"/>
  <c r="I21" i="1"/>
  <c r="I22" i="1"/>
  <c r="I23" i="1"/>
  <c r="I16" i="1"/>
  <c r="G12" i="1"/>
  <c r="O10" i="1"/>
  <c r="I11" i="1"/>
  <c r="I24" i="1" l="1"/>
  <c r="J17" i="1" s="1"/>
  <c r="I5" i="1"/>
  <c r="I6" i="1"/>
  <c r="I7" i="1"/>
  <c r="I8" i="1"/>
  <c r="I9" i="1"/>
  <c r="I10" i="1"/>
  <c r="I4" i="1"/>
  <c r="J19" i="1" l="1"/>
  <c r="J20" i="1"/>
  <c r="J21" i="1"/>
  <c r="J23" i="1"/>
  <c r="J22" i="1"/>
  <c r="J16" i="1"/>
  <c r="J18" i="1"/>
  <c r="I12" i="1"/>
  <c r="J11" i="1" s="1"/>
  <c r="J24" i="1" l="1"/>
  <c r="J5" i="1"/>
  <c r="J6" i="1"/>
  <c r="J7" i="1"/>
  <c r="J8" i="1"/>
  <c r="J9" i="1"/>
  <c r="J10" i="1"/>
  <c r="J4" i="1"/>
  <c r="J12" i="1" l="1"/>
</calcChain>
</file>

<file path=xl/sharedStrings.xml><?xml version="1.0" encoding="utf-8"?>
<sst xmlns="http://schemas.openxmlformats.org/spreadsheetml/2006/main" count="80" uniqueCount="31">
  <si>
    <t>Điểm Toán</t>
  </si>
  <si>
    <t>Thích 
Xã Hội</t>
  </si>
  <si>
    <t>Thích 
Tự nhiên</t>
  </si>
  <si>
    <t>Thích IT</t>
  </si>
  <si>
    <t>Weight</t>
  </si>
  <si>
    <t>Total error</t>
  </si>
  <si>
    <t>Amount of say</t>
  </si>
  <si>
    <t>New true</t>
  </si>
  <si>
    <t>New wrong</t>
  </si>
  <si>
    <t>Điểm toán</t>
  </si>
  <si>
    <t>New weight</t>
  </si>
  <si>
    <t>Normalized weight</t>
  </si>
  <si>
    <t>Decision Tree</t>
  </si>
  <si>
    <t>&gt;= 8.55</t>
  </si>
  <si>
    <t>&lt;8.55</t>
  </si>
  <si>
    <t>Yes</t>
  </si>
  <si>
    <t>No</t>
  </si>
  <si>
    <t>Bucket</t>
  </si>
  <si>
    <t>Ran-dom</t>
  </si>
  <si>
    <t>Predict_1</t>
  </si>
  <si>
    <t>Predict_2</t>
  </si>
  <si>
    <t>(0-0.071]</t>
  </si>
  <si>
    <t>(0.071,0.143]</t>
  </si>
  <si>
    <t>(0.143,0.214]</t>
  </si>
  <si>
    <t>(0.214,0.286]</t>
  </si>
  <si>
    <t>(0.357,0.429]</t>
  </si>
  <si>
    <t>(0.429,0.5]</t>
  </si>
  <si>
    <t>(0.5,1]</t>
  </si>
  <si>
    <t>(0.286,0.357]</t>
  </si>
  <si>
    <t>Final</t>
  </si>
  <si>
    <t>Thích Xã hội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</si>
</sst>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dotted">
        <color theme="1"/>
      </top>
      <bottom style="thin">
        <color theme="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/>
      <right style="dotted">
        <color theme="1"/>
      </right>
      <top style="dotted">
        <color theme="1"/>
      </top>
      <bottom style="dotted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theme="1"/>
      </left>
      <right/>
      <top style="dotted">
        <color theme="1"/>
      </top>
      <bottom style="dotted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tted">
        <color indexed="64"/>
      </bottom>
      <diagonal/>
    </border>
    <border>
      <left/>
      <right style="thin">
        <color theme="0"/>
      </right>
      <top style="dotted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0" fontId="0" fillId="0" borderId="16" xfId="0" applyBorder="1"/>
    <xf numFmtId="0" fontId="0" fillId="0" borderId="7" xfId="0" applyBorder="1"/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164" fontId="0" fillId="0" borderId="17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2" fillId="0" borderId="8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Fill="1" applyBorder="1" applyAlignment="1">
      <alignment horizontal="center" vertical="center" wrapText="1"/>
    </xf>
    <xf numFmtId="164" fontId="0" fillId="0" borderId="34" xfId="0" applyNumberFormat="1" applyBorder="1"/>
    <xf numFmtId="0" fontId="0" fillId="0" borderId="26" xfId="0" applyBorder="1"/>
    <xf numFmtId="0" fontId="0" fillId="0" borderId="35" xfId="0" applyBorder="1"/>
    <xf numFmtId="0" fontId="0" fillId="0" borderId="36" xfId="0" applyBorder="1"/>
    <xf numFmtId="0" fontId="0" fillId="0" borderId="33" xfId="0" applyFill="1" applyBorder="1" applyAlignment="1">
      <alignment horizontal="center" vertical="center" wrapText="1"/>
    </xf>
    <xf numFmtId="164" fontId="2" fillId="0" borderId="6" xfId="0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42" xfId="0" applyBorder="1" applyAlignment="1">
      <alignment horizontal="center" vertical="center" wrapText="1"/>
    </xf>
    <xf numFmtId="0" fontId="0" fillId="0" borderId="33" xfId="0" applyBorder="1"/>
    <xf numFmtId="0" fontId="0" fillId="3" borderId="33" xfId="0" applyFill="1" applyBorder="1" applyAlignment="1">
      <alignment horizontal="center"/>
    </xf>
    <xf numFmtId="164" fontId="0" fillId="0" borderId="3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4"/>
  <sheetViews>
    <sheetView tabSelected="1" zoomScale="130" zoomScaleNormal="130" workbookViewId="0">
      <selection activeCell="K27" sqref="K27"/>
    </sheetView>
  </sheetViews>
  <sheetFormatPr defaultRowHeight="15" x14ac:dyDescent="0.25"/>
  <cols>
    <col min="1" max="1" width="9.140625" style="5"/>
    <col min="2" max="2" width="6.140625" style="5" customWidth="1"/>
    <col min="3" max="4" width="9.140625" style="5" customWidth="1"/>
    <col min="5" max="6" width="9.140625" style="5"/>
    <col min="7" max="7" width="9.42578125" style="5" customWidth="1"/>
    <col min="8" max="9" width="9.140625" style="5"/>
    <col min="10" max="10" width="11" style="5" customWidth="1"/>
    <col min="11" max="11" width="13.28515625" style="5" customWidth="1"/>
    <col min="12" max="12" width="9.140625" style="5"/>
    <col min="13" max="13" width="13" style="5" customWidth="1"/>
    <col min="14" max="14" width="16.28515625" style="5" customWidth="1"/>
    <col min="15" max="15" width="13" style="5" customWidth="1"/>
    <col min="16" max="16384" width="9.140625" style="5"/>
  </cols>
  <sheetData>
    <row r="2" spans="1:16" ht="15.75" thickBot="1" x14ac:dyDescent="0.3">
      <c r="C2" s="8"/>
      <c r="D2" s="8"/>
      <c r="E2" s="8"/>
      <c r="F2" s="8"/>
      <c r="G2" s="8"/>
      <c r="H2" s="8"/>
      <c r="I2" s="8"/>
      <c r="J2" s="8"/>
      <c r="K2" s="8"/>
    </row>
    <row r="3" spans="1:16" ht="30.75" thickBot="1" x14ac:dyDescent="0.3">
      <c r="A3" s="7"/>
      <c r="B3" s="7"/>
      <c r="C3" s="26" t="s">
        <v>2</v>
      </c>
      <c r="D3" s="27" t="s">
        <v>1</v>
      </c>
      <c r="E3" s="27" t="s">
        <v>0</v>
      </c>
      <c r="F3" s="28" t="s">
        <v>3</v>
      </c>
      <c r="G3" s="29" t="s">
        <v>4</v>
      </c>
      <c r="H3" s="20" t="s">
        <v>19</v>
      </c>
      <c r="I3" s="19" t="s">
        <v>10</v>
      </c>
      <c r="J3" s="42" t="s">
        <v>11</v>
      </c>
      <c r="K3" s="47" t="s">
        <v>17</v>
      </c>
      <c r="L3" s="18"/>
      <c r="M3" s="61" t="s">
        <v>12</v>
      </c>
      <c r="N3" s="62"/>
      <c r="O3" s="61"/>
    </row>
    <row r="4" spans="1:16" ht="15.75" thickBot="1" x14ac:dyDescent="0.3">
      <c r="A4" s="7"/>
      <c r="B4" s="48">
        <v>0</v>
      </c>
      <c r="C4" s="23" t="s">
        <v>15</v>
      </c>
      <c r="D4" s="24" t="s">
        <v>15</v>
      </c>
      <c r="E4" s="24">
        <v>9.3000000000000007</v>
      </c>
      <c r="F4" s="24">
        <v>1</v>
      </c>
      <c r="G4" s="25">
        <f>0.125</f>
        <v>0.125</v>
      </c>
      <c r="H4" s="21">
        <v>1</v>
      </c>
      <c r="I4" s="30">
        <f t="shared" ref="I4:I10" si="0">G4*$O$10</f>
        <v>4.7245559126153407E-2</v>
      </c>
      <c r="J4" s="43">
        <f>I4/$I$12</f>
        <v>7.1428571428571425E-2</v>
      </c>
      <c r="K4" s="60" t="s">
        <v>21</v>
      </c>
      <c r="L4" s="18"/>
      <c r="M4" s="1"/>
      <c r="N4" s="31" t="s">
        <v>9</v>
      </c>
      <c r="O4" s="2"/>
    </row>
    <row r="5" spans="1:16" x14ac:dyDescent="0.25">
      <c r="A5" s="7"/>
      <c r="B5" s="48">
        <v>7.1428571428571425E-2</v>
      </c>
      <c r="C5" s="12" t="s">
        <v>16</v>
      </c>
      <c r="D5" s="4" t="s">
        <v>15</v>
      </c>
      <c r="E5" s="4">
        <v>9.1999999999999993</v>
      </c>
      <c r="F5" s="4">
        <v>1</v>
      </c>
      <c r="G5" s="13">
        <f t="shared" ref="G5:G11" si="1">0.125</f>
        <v>0.125</v>
      </c>
      <c r="H5" s="21">
        <v>1</v>
      </c>
      <c r="I5" s="30">
        <f t="shared" si="0"/>
        <v>4.7245559126153407E-2</v>
      </c>
      <c r="J5" s="43">
        <f t="shared" ref="J5:J11" si="2">I5/$I$12</f>
        <v>7.1428571428571425E-2</v>
      </c>
      <c r="K5" s="60" t="s">
        <v>22</v>
      </c>
      <c r="L5" s="44"/>
      <c r="M5" s="32" t="s">
        <v>13</v>
      </c>
      <c r="N5" s="3"/>
      <c r="O5" s="32" t="s">
        <v>14</v>
      </c>
      <c r="P5" s="18"/>
    </row>
    <row r="6" spans="1:16" ht="15.75" thickBot="1" x14ac:dyDescent="0.3">
      <c r="A6" s="7"/>
      <c r="B6" s="48">
        <v>0.14285714285714285</v>
      </c>
      <c r="C6" s="12" t="s">
        <v>15</v>
      </c>
      <c r="D6" s="4" t="s">
        <v>16</v>
      </c>
      <c r="E6" s="4">
        <v>8.9</v>
      </c>
      <c r="F6" s="4">
        <v>1</v>
      </c>
      <c r="G6" s="13">
        <f t="shared" si="1"/>
        <v>0.125</v>
      </c>
      <c r="H6" s="21">
        <v>1</v>
      </c>
      <c r="I6" s="30">
        <f t="shared" si="0"/>
        <v>4.7245559126153407E-2</v>
      </c>
      <c r="J6" s="43">
        <f t="shared" si="2"/>
        <v>7.1428571428571425E-2</v>
      </c>
      <c r="K6" s="60" t="s">
        <v>23</v>
      </c>
      <c r="L6" s="44"/>
      <c r="M6" s="33">
        <v>1</v>
      </c>
      <c r="N6" s="34"/>
      <c r="O6" s="33">
        <v>-1</v>
      </c>
      <c r="P6" s="18"/>
    </row>
    <row r="7" spans="1:16" x14ac:dyDescent="0.25">
      <c r="A7" s="7"/>
      <c r="B7" s="48">
        <v>0.21428571428571427</v>
      </c>
      <c r="C7" s="12" t="s">
        <v>15</v>
      </c>
      <c r="D7" s="4" t="s">
        <v>16</v>
      </c>
      <c r="E7" s="4">
        <v>8.6999999999999993</v>
      </c>
      <c r="F7" s="4">
        <v>1</v>
      </c>
      <c r="G7" s="13">
        <f t="shared" si="1"/>
        <v>0.125</v>
      </c>
      <c r="H7" s="21">
        <v>1</v>
      </c>
      <c r="I7" s="30">
        <f t="shared" si="0"/>
        <v>4.7245559126153407E-2</v>
      </c>
      <c r="J7" s="43">
        <f t="shared" si="2"/>
        <v>7.1428571428571425E-2</v>
      </c>
      <c r="K7" s="60" t="s">
        <v>24</v>
      </c>
      <c r="L7" s="18"/>
      <c r="M7" s="35"/>
      <c r="N7" s="8"/>
      <c r="O7" s="35"/>
    </row>
    <row r="8" spans="1:16" x14ac:dyDescent="0.25">
      <c r="A8" s="7"/>
      <c r="B8" s="48">
        <v>0.2857142857142857</v>
      </c>
      <c r="C8" s="12" t="s">
        <v>15</v>
      </c>
      <c r="D8" s="4" t="s">
        <v>15</v>
      </c>
      <c r="E8" s="4">
        <v>8.1999999999999993</v>
      </c>
      <c r="F8" s="4">
        <v>-1</v>
      </c>
      <c r="G8" s="13">
        <f t="shared" si="1"/>
        <v>0.125</v>
      </c>
      <c r="H8" s="21">
        <v>-1</v>
      </c>
      <c r="I8" s="30">
        <f t="shared" si="0"/>
        <v>4.7245559126153407E-2</v>
      </c>
      <c r="J8" s="43">
        <f t="shared" si="2"/>
        <v>7.1428571428571425E-2</v>
      </c>
      <c r="K8" s="60" t="s">
        <v>28</v>
      </c>
      <c r="L8" s="44"/>
      <c r="M8" s="37" t="s">
        <v>5</v>
      </c>
      <c r="N8" s="38"/>
      <c r="O8" s="39">
        <v>0.125</v>
      </c>
      <c r="P8" s="18"/>
    </row>
    <row r="9" spans="1:16" x14ac:dyDescent="0.25">
      <c r="A9" s="7"/>
      <c r="B9" s="48">
        <v>0.3571428571428571</v>
      </c>
      <c r="C9" s="12" t="s">
        <v>16</v>
      </c>
      <c r="D9" s="4" t="s">
        <v>15</v>
      </c>
      <c r="E9" s="4">
        <v>8.4</v>
      </c>
      <c r="F9" s="4">
        <v>-1</v>
      </c>
      <c r="G9" s="13">
        <f t="shared" si="1"/>
        <v>0.125</v>
      </c>
      <c r="H9" s="21">
        <v>-1</v>
      </c>
      <c r="I9" s="30">
        <f t="shared" si="0"/>
        <v>4.7245559126153407E-2</v>
      </c>
      <c r="J9" s="43">
        <f t="shared" si="2"/>
        <v>7.1428571428571425E-2</v>
      </c>
      <c r="K9" s="60" t="s">
        <v>25</v>
      </c>
      <c r="L9" s="44"/>
      <c r="M9" s="40" t="s">
        <v>6</v>
      </c>
      <c r="N9" s="11"/>
      <c r="O9" s="41">
        <f>0.5*LN((1-O8)/O8)</f>
        <v>0.97295507452765662</v>
      </c>
      <c r="P9" s="18"/>
    </row>
    <row r="10" spans="1:16" x14ac:dyDescent="0.25">
      <c r="A10" s="7"/>
      <c r="B10" s="48">
        <v>0.42857142857142849</v>
      </c>
      <c r="C10" s="12" t="s">
        <v>16</v>
      </c>
      <c r="D10" s="4" t="s">
        <v>15</v>
      </c>
      <c r="E10" s="4">
        <v>8.3000000000000007</v>
      </c>
      <c r="F10" s="4">
        <v>-1</v>
      </c>
      <c r="G10" s="13">
        <f t="shared" si="1"/>
        <v>0.125</v>
      </c>
      <c r="H10" s="21">
        <v>-1</v>
      </c>
      <c r="I10" s="30">
        <f t="shared" si="0"/>
        <v>4.7245559126153407E-2</v>
      </c>
      <c r="J10" s="43">
        <f t="shared" si="2"/>
        <v>7.1428571428571425E-2</v>
      </c>
      <c r="K10" s="60" t="s">
        <v>26</v>
      </c>
      <c r="L10" s="18"/>
      <c r="M10" s="36" t="s">
        <v>7</v>
      </c>
      <c r="N10" s="36"/>
      <c r="O10" s="36">
        <f>EXP(-O9)</f>
        <v>0.37796447300922725</v>
      </c>
    </row>
    <row r="11" spans="1:16" ht="15.75" thickBot="1" x14ac:dyDescent="0.3">
      <c r="A11" s="7"/>
      <c r="B11" s="48">
        <v>0.49999999999999989</v>
      </c>
      <c r="C11" s="14" t="s">
        <v>15</v>
      </c>
      <c r="D11" s="15" t="s">
        <v>16</v>
      </c>
      <c r="E11" s="15">
        <v>9.1999999999999993</v>
      </c>
      <c r="F11" s="15">
        <v>-1</v>
      </c>
      <c r="G11" s="16">
        <f t="shared" si="1"/>
        <v>0.125</v>
      </c>
      <c r="H11" s="22">
        <v>1</v>
      </c>
      <c r="I11" s="30">
        <f>G11*$O$11</f>
        <v>0.33071891388307378</v>
      </c>
      <c r="J11" s="43">
        <f t="shared" si="2"/>
        <v>0.49999999999999989</v>
      </c>
      <c r="K11" s="60" t="s">
        <v>27</v>
      </c>
      <c r="L11" s="18"/>
      <c r="M11" s="6" t="s">
        <v>8</v>
      </c>
      <c r="N11" s="6"/>
      <c r="O11" s="6">
        <f>EXP(O9)</f>
        <v>2.6457513110645903</v>
      </c>
    </row>
    <row r="12" spans="1:16" x14ac:dyDescent="0.25">
      <c r="C12" s="9"/>
      <c r="D12" s="9"/>
      <c r="E12" s="9"/>
      <c r="F12" s="9"/>
      <c r="G12" s="10">
        <f>SUM(G4:G11)</f>
        <v>1</v>
      </c>
      <c r="H12" s="10"/>
      <c r="I12" s="10">
        <f t="shared" ref="I12:J12" si="3">SUM(I4:I11)</f>
        <v>0.66143782776614768</v>
      </c>
      <c r="J12" s="10">
        <f t="shared" si="3"/>
        <v>0.99999999999999978</v>
      </c>
      <c r="K12" s="10"/>
    </row>
    <row r="14" spans="1:16" ht="15.75" thickBot="1" x14ac:dyDescent="0.3">
      <c r="C14" s="49">
        <v>2</v>
      </c>
      <c r="D14" s="49">
        <v>3</v>
      </c>
      <c r="E14" s="49">
        <v>4</v>
      </c>
      <c r="F14" s="49">
        <v>5</v>
      </c>
      <c r="G14" s="49">
        <v>9</v>
      </c>
      <c r="H14" s="8"/>
      <c r="I14" s="8"/>
      <c r="J14" s="8"/>
    </row>
    <row r="15" spans="1:16" ht="45.75" thickBot="1" x14ac:dyDescent="0.3">
      <c r="B15" s="56" t="s">
        <v>18</v>
      </c>
      <c r="C15" s="50" t="s">
        <v>2</v>
      </c>
      <c r="D15" s="51" t="s">
        <v>1</v>
      </c>
      <c r="E15" s="51" t="s">
        <v>0</v>
      </c>
      <c r="F15" s="52" t="s">
        <v>3</v>
      </c>
      <c r="G15" s="57" t="s">
        <v>4</v>
      </c>
      <c r="H15" s="47" t="s">
        <v>20</v>
      </c>
      <c r="I15" s="47" t="s">
        <v>10</v>
      </c>
      <c r="J15" s="47" t="s">
        <v>11</v>
      </c>
      <c r="K15" s="18"/>
    </row>
    <row r="16" spans="1:16" ht="15.75" thickBot="1" x14ac:dyDescent="0.3">
      <c r="B16" s="7">
        <v>0.52569693276592544</v>
      </c>
      <c r="C16" s="53" t="str">
        <f t="shared" ref="C16:G23" si="4">VLOOKUP($B16,$B$4:$J$11,C$14,TRUE)</f>
        <v>Yes</v>
      </c>
      <c r="D16" s="4" t="str">
        <f t="shared" si="4"/>
        <v>No</v>
      </c>
      <c r="E16" s="4">
        <f t="shared" si="4"/>
        <v>9.1999999999999993</v>
      </c>
      <c r="F16" s="4">
        <f t="shared" si="4"/>
        <v>-1</v>
      </c>
      <c r="G16" s="64">
        <v>0.125</v>
      </c>
      <c r="H16" s="59">
        <v>1</v>
      </c>
      <c r="I16" s="58">
        <f>G16*$O$24</f>
        <v>1.2500625046878906E-3</v>
      </c>
      <c r="J16" s="58">
        <f>I16/$I$24</f>
        <v>9.9940035978412925E-5</v>
      </c>
      <c r="K16" s="18"/>
      <c r="M16" s="61" t="s">
        <v>12</v>
      </c>
      <c r="N16" s="62"/>
      <c r="O16" s="61"/>
    </row>
    <row r="17" spans="2:26" ht="15.75" thickBot="1" x14ac:dyDescent="0.3">
      <c r="B17" s="7">
        <v>0.75087981073379384</v>
      </c>
      <c r="C17" s="53" t="str">
        <f t="shared" si="4"/>
        <v>Yes</v>
      </c>
      <c r="D17" s="4" t="str">
        <f t="shared" si="4"/>
        <v>No</v>
      </c>
      <c r="E17" s="4">
        <f t="shared" si="4"/>
        <v>9.1999999999999993</v>
      </c>
      <c r="F17" s="4">
        <f t="shared" si="4"/>
        <v>-1</v>
      </c>
      <c r="G17" s="64">
        <v>0.125</v>
      </c>
      <c r="H17" s="59">
        <v>-1</v>
      </c>
      <c r="I17" s="58">
        <f>G17*$O$23</f>
        <v>12.499374984374219</v>
      </c>
      <c r="J17" s="58">
        <f t="shared" ref="J17:J23" si="5">I17/$I$24</f>
        <v>0.99930041974815087</v>
      </c>
      <c r="K17" s="18"/>
      <c r="M17" s="1"/>
      <c r="N17" s="31" t="s">
        <v>30</v>
      </c>
      <c r="O17" s="2"/>
      <c r="V17" s="8"/>
    </row>
    <row r="18" spans="2:26" x14ac:dyDescent="0.25">
      <c r="B18" s="7">
        <v>0.81711750535648364</v>
      </c>
      <c r="C18" s="53" t="str">
        <f t="shared" si="4"/>
        <v>Yes</v>
      </c>
      <c r="D18" s="4" t="str">
        <f t="shared" si="4"/>
        <v>No</v>
      </c>
      <c r="E18" s="4">
        <f t="shared" si="4"/>
        <v>9.1999999999999993</v>
      </c>
      <c r="F18" s="4">
        <f t="shared" si="4"/>
        <v>-1</v>
      </c>
      <c r="G18" s="64">
        <v>0.125</v>
      </c>
      <c r="H18" s="59">
        <v>-1</v>
      </c>
      <c r="I18" s="58">
        <f t="shared" ref="I17:I23" si="6">G18*$O$24</f>
        <v>1.2500625046878906E-3</v>
      </c>
      <c r="J18" s="58">
        <f t="shared" si="5"/>
        <v>9.9940035978412925E-5</v>
      </c>
      <c r="K18" s="18"/>
      <c r="L18" s="4"/>
      <c r="M18" s="32" t="s">
        <v>16</v>
      </c>
      <c r="N18" s="3"/>
      <c r="O18" s="32" t="s">
        <v>15</v>
      </c>
      <c r="U18" s="7"/>
      <c r="V18" s="46"/>
      <c r="W18" s="45"/>
    </row>
    <row r="19" spans="2:26" ht="15.75" thickBot="1" x14ac:dyDescent="0.3">
      <c r="B19" s="7">
        <v>4.2120255979757992E-2</v>
      </c>
      <c r="C19" s="53" t="str">
        <f t="shared" si="4"/>
        <v>Yes</v>
      </c>
      <c r="D19" s="4" t="str">
        <f t="shared" si="4"/>
        <v>Yes</v>
      </c>
      <c r="E19" s="4">
        <f t="shared" si="4"/>
        <v>9.3000000000000007</v>
      </c>
      <c r="F19" s="4">
        <f t="shared" si="4"/>
        <v>1</v>
      </c>
      <c r="G19" s="64">
        <v>0.125</v>
      </c>
      <c r="H19" s="59">
        <v>-1</v>
      </c>
      <c r="I19" s="58">
        <f t="shared" si="6"/>
        <v>1.2500625046878906E-3</v>
      </c>
      <c r="J19" s="58">
        <f t="shared" si="5"/>
        <v>9.9940035978412925E-5</v>
      </c>
      <c r="K19" s="18"/>
      <c r="L19" s="4"/>
      <c r="M19" s="33">
        <v>-1</v>
      </c>
      <c r="N19" s="34"/>
      <c r="O19" s="33">
        <v>1</v>
      </c>
      <c r="W19" s="9"/>
    </row>
    <row r="20" spans="2:26" x14ac:dyDescent="0.25">
      <c r="B20" s="7">
        <v>0.89120139363395467</v>
      </c>
      <c r="C20" s="53" t="str">
        <f t="shared" si="4"/>
        <v>Yes</v>
      </c>
      <c r="D20" s="4" t="str">
        <f t="shared" si="4"/>
        <v>No</v>
      </c>
      <c r="E20" s="4">
        <f t="shared" si="4"/>
        <v>9.1999999999999993</v>
      </c>
      <c r="F20" s="4">
        <f t="shared" si="4"/>
        <v>-1</v>
      </c>
      <c r="G20" s="64">
        <v>0.125</v>
      </c>
      <c r="H20" s="59">
        <v>-1</v>
      </c>
      <c r="I20" s="58">
        <f t="shared" si="6"/>
        <v>1.2500625046878906E-3</v>
      </c>
      <c r="J20" s="58">
        <f t="shared" si="5"/>
        <v>9.9940035978412925E-5</v>
      </c>
      <c r="K20" s="18"/>
      <c r="L20" s="4"/>
      <c r="M20" s="35"/>
      <c r="N20" s="8"/>
      <c r="O20" s="35"/>
    </row>
    <row r="21" spans="2:26" x14ac:dyDescent="0.25">
      <c r="B21" s="7">
        <v>6.4706419384089497E-2</v>
      </c>
      <c r="C21" s="53" t="str">
        <f t="shared" si="4"/>
        <v>Yes</v>
      </c>
      <c r="D21" s="4" t="str">
        <f t="shared" si="4"/>
        <v>Yes</v>
      </c>
      <c r="E21" s="4">
        <f t="shared" si="4"/>
        <v>9.3000000000000007</v>
      </c>
      <c r="F21" s="4">
        <f t="shared" si="4"/>
        <v>1</v>
      </c>
      <c r="G21" s="64">
        <v>0.125</v>
      </c>
      <c r="H21" s="59">
        <v>-1</v>
      </c>
      <c r="I21" s="58">
        <f t="shared" si="6"/>
        <v>1.2500625046878906E-3</v>
      </c>
      <c r="J21" s="58">
        <f t="shared" si="5"/>
        <v>9.9940035978412925E-5</v>
      </c>
      <c r="K21" s="18"/>
      <c r="L21" s="4"/>
      <c r="M21" s="37" t="s">
        <v>5</v>
      </c>
      <c r="N21" s="38"/>
      <c r="O21" s="39">
        <v>1E-4</v>
      </c>
    </row>
    <row r="22" spans="2:26" x14ac:dyDescent="0.25">
      <c r="B22" s="7">
        <v>0.59138180503695348</v>
      </c>
      <c r="C22" s="53" t="str">
        <f t="shared" si="4"/>
        <v>Yes</v>
      </c>
      <c r="D22" s="4" t="str">
        <f t="shared" si="4"/>
        <v>No</v>
      </c>
      <c r="E22" s="4">
        <f t="shared" si="4"/>
        <v>9.1999999999999993</v>
      </c>
      <c r="F22" s="4">
        <f t="shared" si="4"/>
        <v>-1</v>
      </c>
      <c r="G22" s="64">
        <v>0.125</v>
      </c>
      <c r="H22" s="59">
        <v>-1</v>
      </c>
      <c r="I22" s="58">
        <f t="shared" si="6"/>
        <v>1.2500625046878906E-3</v>
      </c>
      <c r="J22" s="58">
        <f t="shared" si="5"/>
        <v>9.9940035978412925E-5</v>
      </c>
      <c r="K22" s="18"/>
      <c r="L22" s="4"/>
      <c r="M22" s="40" t="s">
        <v>6</v>
      </c>
      <c r="N22" s="11"/>
      <c r="O22" s="41">
        <f>0.5*LN((1-O21)/O21)</f>
        <v>4.6051201834879247</v>
      </c>
    </row>
    <row r="23" spans="2:26" ht="15.75" thickBot="1" x14ac:dyDescent="0.3">
      <c r="B23" s="7">
        <v>0.75422647952575372</v>
      </c>
      <c r="C23" s="54" t="str">
        <f t="shared" si="4"/>
        <v>Yes</v>
      </c>
      <c r="D23" s="55" t="str">
        <f t="shared" si="4"/>
        <v>No</v>
      </c>
      <c r="E23" s="55">
        <f t="shared" si="4"/>
        <v>9.1999999999999993</v>
      </c>
      <c r="F23" s="55">
        <f t="shared" si="4"/>
        <v>-1</v>
      </c>
      <c r="G23" s="64">
        <v>0.125</v>
      </c>
      <c r="H23" s="59">
        <v>-1</v>
      </c>
      <c r="I23" s="58">
        <f t="shared" si="6"/>
        <v>1.2500625046878906E-3</v>
      </c>
      <c r="J23" s="58">
        <f t="shared" si="5"/>
        <v>9.9940035978412925E-5</v>
      </c>
      <c r="K23" s="18"/>
      <c r="L23" s="4"/>
      <c r="O23" s="6">
        <f>EXP(O22)</f>
        <v>99.994999874993752</v>
      </c>
    </row>
    <row r="24" spans="2:26" x14ac:dyDescent="0.25">
      <c r="C24" s="9"/>
      <c r="D24" s="9"/>
      <c r="E24" s="9"/>
      <c r="F24" s="9"/>
      <c r="G24" s="9"/>
      <c r="H24" s="9"/>
      <c r="I24" s="9">
        <f>SUM(I16:I23)</f>
        <v>12.508125421907037</v>
      </c>
      <c r="J24" s="9">
        <f>SUM(J16:J23)</f>
        <v>1</v>
      </c>
      <c r="L24" s="4"/>
      <c r="O24" s="6">
        <f>EXP(-O22)</f>
        <v>1.0000500037503125E-2</v>
      </c>
    </row>
    <row r="25" spans="2:26" ht="15.75" thickBot="1" x14ac:dyDescent="0.3"/>
    <row r="26" spans="2:26" ht="30.75" thickBot="1" x14ac:dyDescent="0.3">
      <c r="C26" s="26" t="s">
        <v>2</v>
      </c>
      <c r="D26" s="27" t="s">
        <v>1</v>
      </c>
      <c r="E26" s="27" t="s">
        <v>0</v>
      </c>
      <c r="F26" s="28" t="s">
        <v>3</v>
      </c>
      <c r="G26" s="29" t="s">
        <v>4</v>
      </c>
      <c r="H26" s="20" t="s">
        <v>19</v>
      </c>
      <c r="I26" s="4" t="s">
        <v>20</v>
      </c>
      <c r="J26" s="4" t="s">
        <v>29</v>
      </c>
    </row>
    <row r="27" spans="2:26" x14ac:dyDescent="0.25">
      <c r="C27" s="23" t="s">
        <v>15</v>
      </c>
      <c r="D27" s="24" t="s">
        <v>15</v>
      </c>
      <c r="E27" s="24">
        <v>9.3000000000000007</v>
      </c>
      <c r="F27" s="24">
        <v>1</v>
      </c>
      <c r="G27" s="25">
        <f>0.125</f>
        <v>0.125</v>
      </c>
      <c r="H27" s="63">
        <v>1</v>
      </c>
      <c r="I27" s="5">
        <v>1</v>
      </c>
      <c r="J27" s="5">
        <f>H27*$O$9+I27*$O$22</f>
        <v>5.5780752580155815</v>
      </c>
      <c r="K27" s="5">
        <f>IF(J27&gt;=0,1,-1)</f>
        <v>1</v>
      </c>
    </row>
    <row r="28" spans="2:26" x14ac:dyDescent="0.25">
      <c r="C28" s="12" t="s">
        <v>16</v>
      </c>
      <c r="D28" s="4" t="s">
        <v>15</v>
      </c>
      <c r="E28" s="4">
        <v>9.1999999999999993</v>
      </c>
      <c r="F28" s="4">
        <v>1</v>
      </c>
      <c r="G28" s="13">
        <f t="shared" ref="G28:G34" si="7">0.125</f>
        <v>0.125</v>
      </c>
      <c r="H28" s="63">
        <v>1</v>
      </c>
      <c r="I28" s="5">
        <v>1</v>
      </c>
      <c r="J28" s="5">
        <f t="shared" ref="J28:J34" si="8">H28*$O$9+I28*$O$22</f>
        <v>5.5780752580155815</v>
      </c>
      <c r="K28" s="5">
        <f t="shared" ref="K28:K34" si="9">IF(J28&gt;=0,1,-1)</f>
        <v>1</v>
      </c>
    </row>
    <row r="29" spans="2:26" x14ac:dyDescent="0.25">
      <c r="C29" s="12" t="s">
        <v>15</v>
      </c>
      <c r="D29" s="4" t="s">
        <v>16</v>
      </c>
      <c r="E29" s="4">
        <v>8.9</v>
      </c>
      <c r="F29" s="4">
        <v>1</v>
      </c>
      <c r="G29" s="13">
        <f t="shared" si="7"/>
        <v>0.125</v>
      </c>
      <c r="H29" s="63">
        <v>1</v>
      </c>
      <c r="I29" s="5">
        <v>-1</v>
      </c>
      <c r="J29" s="5">
        <f t="shared" si="8"/>
        <v>-3.632165108960268</v>
      </c>
      <c r="K29" s="5">
        <f t="shared" si="9"/>
        <v>-1</v>
      </c>
    </row>
    <row r="30" spans="2:26" x14ac:dyDescent="0.25">
      <c r="C30" s="12" t="s">
        <v>15</v>
      </c>
      <c r="D30" s="4" t="s">
        <v>16</v>
      </c>
      <c r="E30" s="4">
        <v>8.6999999999999993</v>
      </c>
      <c r="F30" s="4">
        <v>1</v>
      </c>
      <c r="G30" s="13">
        <f t="shared" si="7"/>
        <v>0.125</v>
      </c>
      <c r="H30" s="63">
        <v>1</v>
      </c>
      <c r="I30" s="5">
        <v>-1</v>
      </c>
      <c r="J30" s="5">
        <f t="shared" si="8"/>
        <v>-3.632165108960268</v>
      </c>
      <c r="K30" s="5">
        <f t="shared" si="9"/>
        <v>-1</v>
      </c>
      <c r="Z30" s="17"/>
    </row>
    <row r="31" spans="2:26" x14ac:dyDescent="0.25">
      <c r="C31" s="12" t="s">
        <v>15</v>
      </c>
      <c r="D31" s="4" t="s">
        <v>15</v>
      </c>
      <c r="E31" s="4">
        <v>8.1999999999999993</v>
      </c>
      <c r="F31" s="4">
        <v>-1</v>
      </c>
      <c r="G31" s="13">
        <f t="shared" si="7"/>
        <v>0.125</v>
      </c>
      <c r="H31" s="63">
        <v>-1</v>
      </c>
      <c r="I31" s="5">
        <v>1</v>
      </c>
      <c r="J31" s="5">
        <f t="shared" si="8"/>
        <v>3.632165108960268</v>
      </c>
      <c r="K31" s="5">
        <f t="shared" si="9"/>
        <v>1</v>
      </c>
    </row>
    <row r="32" spans="2:26" x14ac:dyDescent="0.25">
      <c r="C32" s="12" t="s">
        <v>16</v>
      </c>
      <c r="D32" s="4" t="s">
        <v>15</v>
      </c>
      <c r="E32" s="4">
        <v>8.4</v>
      </c>
      <c r="F32" s="4">
        <v>-1</v>
      </c>
      <c r="G32" s="13">
        <f t="shared" si="7"/>
        <v>0.125</v>
      </c>
      <c r="H32" s="63">
        <v>-1</v>
      </c>
      <c r="I32" s="5">
        <v>1</v>
      </c>
      <c r="J32" s="5">
        <f t="shared" si="8"/>
        <v>3.632165108960268</v>
      </c>
      <c r="K32" s="5">
        <f t="shared" si="9"/>
        <v>1</v>
      </c>
    </row>
    <row r="33" spans="3:11" x14ac:dyDescent="0.25">
      <c r="C33" s="12" t="s">
        <v>16</v>
      </c>
      <c r="D33" s="4" t="s">
        <v>15</v>
      </c>
      <c r="E33" s="4">
        <v>8.3000000000000007</v>
      </c>
      <c r="F33" s="4">
        <v>-1</v>
      </c>
      <c r="G33" s="13">
        <f t="shared" si="7"/>
        <v>0.125</v>
      </c>
      <c r="H33" s="63">
        <v>-1</v>
      </c>
      <c r="I33" s="5">
        <v>1</v>
      </c>
      <c r="J33" s="5">
        <f t="shared" si="8"/>
        <v>3.632165108960268</v>
      </c>
      <c r="K33" s="5">
        <f t="shared" si="9"/>
        <v>1</v>
      </c>
    </row>
    <row r="34" spans="3:11" ht="15.75" thickBot="1" x14ac:dyDescent="0.3">
      <c r="C34" s="14" t="s">
        <v>15</v>
      </c>
      <c r="D34" s="15" t="s">
        <v>16</v>
      </c>
      <c r="E34" s="15">
        <v>9.1999999999999993</v>
      </c>
      <c r="F34" s="15">
        <v>-1</v>
      </c>
      <c r="G34" s="16">
        <f t="shared" si="7"/>
        <v>0.125</v>
      </c>
      <c r="H34" s="63">
        <v>1</v>
      </c>
      <c r="I34" s="5">
        <v>-1</v>
      </c>
      <c r="J34" s="5">
        <f t="shared" si="8"/>
        <v>-3.632165108960268</v>
      </c>
      <c r="K34" s="5">
        <f t="shared" si="9"/>
        <v>-1</v>
      </c>
    </row>
  </sheetData>
  <sortState ref="G38:L45">
    <sortCondition ref="J38"/>
  </sortState>
  <mergeCells count="2">
    <mergeCell ref="M3:O3"/>
    <mergeCell ref="M16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2024-04-25T13:29:24Z</dcterms:created>
  <dcterms:modified xsi:type="dcterms:W3CDTF">2024-05-19T03:22:18Z</dcterms:modified>
</cp:coreProperties>
</file>