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6AA33089-A37E-4C40-8A7C-09A5BA1E96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J14" i="2" a="1"/>
  <c r="J14" i="2" s="1"/>
  <c r="J24" i="4" a="1"/>
  <c r="J24" i="4" s="1"/>
  <c r="G17" i="2" a="1"/>
  <c r="G17" i="2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<sst xmlns="http://schemas.openxmlformats.org/spreadsheetml/2006/main" count="170" uniqueCount="97">
  <si>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</si>
  <si>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</si>
  <si>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</si>
  <si>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</si>
  <si>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</si>
  <si>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</si>
  <si>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</si>
  <si>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</si>
  <si>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</si>
  <si>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</si>
  <si>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</si>
  <si>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</si>
  <si>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</si>
  <si>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</si>
  <si>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</si>
  <si>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</si>
  <si>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</si>
  <si>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</si>
  <si>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</si>
  <si>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</si>
  <si>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</si>
  <si>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</si>
  <si>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</si>
  <si>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</si>
  <si>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</si>
  <si>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</si>
  <si>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</si>
  <si>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</si>
  <si>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</si>
  <si>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</si>
  <si>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</si>
  <si>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</si>
  <si>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</si>
  <si>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</si>
  <si>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</si>
  <si>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Trigger Signal software/event signal/hardware (S/E/H)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</si>
  <si>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</si>
  <si>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</si>
  <si>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</si>
  <si>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</si>
  <si>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</si>
  <si>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</si>
  <si>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</si>
  <si>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</si>
  <si>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</si>
  <si>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</si>
  <si>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</si>
  <si>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</si>
  <si>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</si>
  <si>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</si>
  <si>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polling</t>
  </si>
  <si>
    <t>interrupt</t>
  </si>
  <si>
    <t>GPIO Description - PIC16f887</t>
  </si>
  <si>
    <t xml:space="preserve">Pin's feature,GPIO Digital Input,GPIO Digital Output,PWM,ADC,#NC, Pin's feature, Timer, UART-USART, SPI, I2C, DAC, Input capture,Output compare 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</si>
  <si>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</si>
  <si>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</si>
  <si>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</si>
  <si>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</si>
  <si>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</si>
  <si>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</si>
  <si>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</si>
  <si>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</si>
  <si>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</si>
  <si>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</si>
  <si>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</si>
  <si>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</si>
  <si>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</si>
  <si>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</si>
  <si>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</si>
  <si>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</si>
  <si>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</si>
  <si>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</si>
  <si>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</si>
  <si>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</si>
  <si>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</si>
  <si>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</si>
  <si>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</si>
  <si>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</si>
  <si>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</si>
  <si>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</si>
  <si>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</si>
  <si>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</si>
  <si>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</si>
  <si>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</si>
  <si>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</si>
  <si>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</si>
  <si>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</si>
  <si>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</si>
  <si>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Active Low/High (L/H)</t>
  </si>
  <si>
    <t>Open drain/pull-up/pull-down (O/U/D)</t>
  </si>
  <si>
    <t>Software/Hardware</t>
  </si>
  <si>
    <t>Interrupt</t>
  </si>
  <si>
    <t>Y</t>
  </si>
  <si>
    <t>N</t>
  </si>
  <si>
    <t>8 bit</t>
  </si>
  <si>
    <t>Odd</t>
  </si>
  <si>
    <t>Trigger Signal software/event signal/hardware (S/E/H)2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</si>
</sst>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</cellStyleXfs>
  <cellXfs count="1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3" fillId="0" borderId="0" xfId="0" applyFont="1" applyAlignment="1"/>
    <xf numFmtId="0" fontId="0" fillId="3" borderId="2" xfId="0" applyFont="1" applyFill="1" applyBorder="1"/>
    <xf numFmtId="0" fontId="0" fillId="0" borderId="2" xfId="0" applyFont="1" applyBorder="1"/>
    <xf numFmtId="0" fontId="5" fillId="2" borderId="1" xfId="0" applyFont="1" applyFill="1" applyBorder="1"/>
    <xf numFmtId="0" fontId="0" fillId="0" borderId="6" xfId="0" applyBorder="1"/>
    <xf numFmtId="0" fontId="8" fillId="4" borderId="5" xfId="3" applyFill="1"/>
    <xf numFmtId="0" fontId="7" fillId="4" borderId="4" xfId="2" applyFill="1"/>
    <xf numFmtId="0" fontId="7" fillId="4" borderId="4" xfId="2" applyFill="1" applyAlignment="1"/>
    <xf numFmtId="0" fontId="4" fillId="0" borderId="0" xfId="0" applyFont="1" applyAlignment="1">
      <alignment horizontal="center"/>
    </xf>
    <xf numFmtId="0" fontId="6" fillId="0" borderId="3" xfId="1" applyAlignment="1">
      <alignment horizontal="center"/>
    </xf>
    <xf numFmtId="0" fontId="0" fillId="0" borderId="0" xfId="0" applyAlignment="1">
      <alignment horizontal="center"/>
    </xf>
    <xf numFmtId="0" fontId="7" fillId="4" borderId="4" xfId="2" applyFill="1" applyAlignment="1">
      <alignment horizontal="center"/>
    </xf>
    <xf numFmtId="0" fontId="9" fillId="4" borderId="4" xfId="2" applyFont="1" applyFill="1"/>
    <xf numFmtId="0" fontId="6" fillId="0" borderId="3" xfId="1" applyAlignment="1"/>
    <xf numFmtId="0" fontId="7" fillId="0" borderId="4" xfId="2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2"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1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/>
    <tableColumn id="2" xr3:uid="{1CBDFF3B-F9A2-4AAE-8B7B-8F65F6143DFA}" name="Pin's Name"/>
    <tableColumn id="3" xr3:uid="{F70C26DC-50B0-4E85-BFA0-737199EC209E}" name="Pin's user name"/>
    <tableColumn id="4" xr3:uid="{D15DCE28-19C1-4E3A-878D-56B96C75F678}" name="Pin's feature 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>
  <autoFilter ref="A2:O24" xr:uid="{55511324-B4C4-46C0-B672-1D026B401421}"/>
  <tableColumns count="15">
    <tableColumn id="1" xr3:uid="{5C5A58B1-63D2-4536-8983-EE8382A90749}" name="Pin's num"/>
    <tableColumn id="2" xr3:uid="{52999488-3FCF-47BC-B3B5-CF7C5F92A960}" name="Pin's Name"/>
    <tableColumn id="3" xr3:uid="{CED587F5-DEA3-4D05-B22F-8B92414A6288}" name="Pin's user name"/>
    <tableColumn id="4" xr3:uid="{60A8C48F-FA10-4E3D-AE36-380E5F2B4979}" name="Periphelra"/>
    <tableColumn id="5" xr3:uid="{C0DD6ECA-5FE1-4633-A069-DFC25965236F}" name="Trigger Signal software/event signal/hardware (S/E/H)"/>
    <tableColumn id="6" xr3:uid="{0D38C018-7C72-42E3-915C-406AD8FA313D}" name="Resolution (bit)"/>
    <tableColumn id="7" xr3:uid="{8D3C633E-1C4A-483C-AF71-8E1D95839935}" name="Interrupt/Polling"/>
    <tableColumn id="8" xr3:uid="{7F41C398-F921-4CAA-B15A-F9343E903A12}" name="Single/continuous conversion"/>
    <tableColumn id="9" xr3:uid="{138112C5-236E-403B-8D83-355A987EB578}" name="Scan mode"/>
    <tableColumn id="10" xr3:uid="{CCB46E50-C141-447C-92D7-809B8F45A49C}" name="sampling time"/>
    <tableColumn id="11" xr3:uid="{26639D5C-F0D1-4675-8E95-23C96F845B6C}" name="Trigger Signal software/event signal/hardware (S/E/H)2"/>
    <tableColumn id="12" xr3:uid="{1FBD4041-F06F-4DA6-9091-77D4800BA5D8}" name="Discontinuous mode"/>
    <tableColumn id="13" xr3:uid="{43379FD5-F4B3-435B-8DD9-A3E94D5DF788}" name="Dual/Triple mode"/>
    <tableColumn id="14" xr3:uid="{93EEB647-4994-420B-A710-215FC619B643}" name="DMA - Direct memory access (Y/N)"/>
    <tableColumn id="15" xr3:uid="{0032CAF7-E742-4203-8FF6-5E6E03CC2518}" name="Fequence (Hz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F16"/>
  <sheetViews>
    <sheetView tabSelected="1" zoomScale="145" zoomScaleNormal="145" workbookViewId="0">
      <selection activeCell="E17" sqref="E17"/>
    </sheetView>
  </sheetViews>
  <sheetFormatPr defaultRowHeight="15" x14ac:dyDescent="0.25"/>
  <cols>
    <col min="1" max="1" width="12.5703125" customWidth="1"/>
    <col min="2" max="2" width="22.7109375" customWidth="1"/>
    <col min="3" max="3" width="19.28515625" customWidth="1"/>
    <col min="4" max="4" width="22.42578125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6" ht="18.75" x14ac:dyDescent="0.3">
      <c r="A1" s="12" t="s">
        <v>52</v>
      </c>
      <c r="B1" s="12"/>
      <c r="C1" s="12"/>
      <c r="D1" s="12"/>
    </row>
    <row r="2" spans="1:6" x14ac:dyDescent="0.25">
      <c r="A2" s="2" t="s">
        <v>43</v>
      </c>
      <c r="B2" s="2" t="s">
        <v>0</v>
      </c>
      <c r="C2" s="2" t="s">
        <v>1</v>
      </c>
      <c r="D2" s="2" t="s">
        <v>44</v>
      </c>
      <c r="F2" t="s">
        <v>53</v>
      </c>
    </row>
    <row r="3" spans="1:6" x14ac:dyDescent="0.25">
      <c r="A3">
        <v>2</v>
      </c>
      <c r="B3" t="s">
        <v>26</v>
      </c>
      <c r="C3" t="s">
        <v>2</v>
      </c>
      <c r="D3" t="s">
        <v>45</v>
      </c>
    </row>
    <row r="4" spans="1:6" x14ac:dyDescent="0.25">
      <c r="A4">
        <v>3</v>
      </c>
      <c r="B4" t="s">
        <v>27</v>
      </c>
      <c r="C4" t="s">
        <v>3</v>
      </c>
      <c r="D4" t="s">
        <v>45</v>
      </c>
    </row>
    <row r="5" spans="1:6" x14ac:dyDescent="0.25">
      <c r="A5">
        <v>4</v>
      </c>
      <c r="B5" t="s">
        <v>28</v>
      </c>
      <c r="C5" t="s">
        <v>4</v>
      </c>
      <c r="D5" t="s">
        <v>45</v>
      </c>
    </row>
    <row r="6" spans="1:6" x14ac:dyDescent="0.25">
      <c r="A6">
        <v>5</v>
      </c>
      <c r="B6" t="s">
        <v>29</v>
      </c>
      <c r="C6" t="s">
        <v>5</v>
      </c>
      <c r="D6" t="s">
        <v>45</v>
      </c>
    </row>
    <row r="7" spans="1:6" x14ac:dyDescent="0.25">
      <c r="A7">
        <v>8</v>
      </c>
      <c r="B7" t="s">
        <v>6</v>
      </c>
      <c r="C7" t="s">
        <v>7</v>
      </c>
      <c r="D7" t="s">
        <v>45</v>
      </c>
    </row>
    <row r="8" spans="1:6" x14ac:dyDescent="0.25">
      <c r="A8">
        <v>9</v>
      </c>
      <c r="B8" t="s">
        <v>8</v>
      </c>
      <c r="C8" t="s">
        <v>9</v>
      </c>
      <c r="D8" t="s">
        <v>9</v>
      </c>
    </row>
    <row r="9" spans="1:6" x14ac:dyDescent="0.25">
      <c r="A9">
        <v>22</v>
      </c>
      <c r="B9" t="s">
        <v>10</v>
      </c>
      <c r="C9" t="s">
        <v>11</v>
      </c>
      <c r="D9" t="s">
        <v>45</v>
      </c>
    </row>
    <row r="10" spans="1:6" x14ac:dyDescent="0.25">
      <c r="A10">
        <v>25</v>
      </c>
      <c r="B10" t="s">
        <v>12</v>
      </c>
      <c r="C10" t="s">
        <v>13</v>
      </c>
      <c r="D10" t="s">
        <v>32</v>
      </c>
    </row>
    <row r="11" spans="1:6" x14ac:dyDescent="0.25">
      <c r="A11">
        <v>35</v>
      </c>
      <c r="B11" t="s">
        <v>14</v>
      </c>
      <c r="C11" t="s">
        <v>15</v>
      </c>
      <c r="D11" t="s">
        <v>32</v>
      </c>
    </row>
    <row r="12" spans="1:6" x14ac:dyDescent="0.25">
      <c r="A12">
        <v>36</v>
      </c>
      <c r="B12" t="s">
        <v>16</v>
      </c>
      <c r="C12" t="s">
        <v>18</v>
      </c>
      <c r="D12" t="s">
        <v>32</v>
      </c>
    </row>
    <row r="13" spans="1:6" x14ac:dyDescent="0.25">
      <c r="A13">
        <v>37</v>
      </c>
      <c r="B13" t="s">
        <v>17</v>
      </c>
      <c r="C13" t="s">
        <v>19</v>
      </c>
      <c r="D13" t="s">
        <v>32</v>
      </c>
    </row>
    <row r="14" spans="1:6" x14ac:dyDescent="0.25">
      <c r="A14">
        <v>42</v>
      </c>
      <c r="B14" t="s">
        <v>20</v>
      </c>
      <c r="C14" t="s">
        <v>23</v>
      </c>
      <c r="D14" t="s">
        <v>32</v>
      </c>
    </row>
    <row r="15" spans="1:6" x14ac:dyDescent="0.25">
      <c r="A15">
        <v>43</v>
      </c>
      <c r="B15" t="s">
        <v>21</v>
      </c>
      <c r="C15" t="s">
        <v>24</v>
      </c>
      <c r="D15" t="s">
        <v>32</v>
      </c>
    </row>
    <row r="16" spans="1:6" x14ac:dyDescent="0.25">
      <c r="A16">
        <v>44</v>
      </c>
      <c r="B16" t="s">
        <v>22</v>
      </c>
      <c r="C16" t="s">
        <v>25</v>
      </c>
      <c r="D16" t="s">
        <v>32</v>
      </c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G9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20.5703125" bestFit="1" customWidth="1"/>
    <col min="3" max="3" width="19.140625" customWidth="1"/>
    <col min="4" max="4" width="17.5703125" customWidth="1"/>
    <col min="5" max="5" width="25.28515625" customWidth="1"/>
    <col min="6" max="6" width="42.42578125" customWidth="1"/>
    <col min="7" max="7" width="26.5703125" customWidth="1"/>
  </cols>
  <sheetData>
    <row r="1" spans="1:7" x14ac:dyDescent="0.25">
      <c r="A1" t="s">
        <v>32</v>
      </c>
    </row>
    <row r="2" spans="1:7" ht="18" thickBot="1" x14ac:dyDescent="0.35">
      <c r="A2" s="16" t="s">
        <v>43</v>
      </c>
      <c r="B2" s="16" t="s">
        <v>0</v>
      </c>
      <c r="C2" s="16" t="s">
        <v>1</v>
      </c>
      <c r="D2" s="16" t="s">
        <v>31</v>
      </c>
      <c r="E2" s="16" t="s">
        <v>88</v>
      </c>
      <c r="F2" s="16" t="s">
        <v>89</v>
      </c>
      <c r="G2" s="16" t="s">
        <v>88</v>
      </c>
    </row>
    <row r="3" spans="1:7" ht="15.75" thickTop="1" x14ac:dyDescent="0.25">
      <c r="A3" cm="1">
        <f t="array" ref="A3:C9">_xlfn._xlws.FILTER('GPIO DESCRIPTION'!A3:C17,'GPIO DESCRIPTION'!D3:D17="GPIO Digital Output","")</f>
        <v>25</v>
      </c>
      <c r="B3" t="str">
        <v>RE0</v>
      </c>
      <c r="C3" t="str">
        <v>Relay</v>
      </c>
    </row>
    <row r="4" spans="1:7" x14ac:dyDescent="0.25">
      <c r="A4">
        <v>35</v>
      </c>
      <c r="B4" t="str">
        <v>RC1</v>
      </c>
      <c r="C4" t="str">
        <v>DS1</v>
      </c>
    </row>
    <row r="5" spans="1:7" x14ac:dyDescent="0.25">
      <c r="A5">
        <v>36</v>
      </c>
      <c r="B5" t="str">
        <v>RC2</v>
      </c>
      <c r="C5" t="str">
        <v>SHCP</v>
      </c>
    </row>
    <row r="6" spans="1:7" x14ac:dyDescent="0.25">
      <c r="A6">
        <v>37</v>
      </c>
      <c r="B6" t="str">
        <v>RC3</v>
      </c>
      <c r="C6" t="str">
        <v>STCP</v>
      </c>
    </row>
    <row r="7" spans="1:7" x14ac:dyDescent="0.25">
      <c r="A7">
        <v>42</v>
      </c>
      <c r="B7" t="str">
        <v>RC4</v>
      </c>
      <c r="C7" t="str">
        <v>LED1</v>
      </c>
    </row>
    <row r="8" spans="1:7" x14ac:dyDescent="0.25">
      <c r="A8">
        <v>43</v>
      </c>
      <c r="B8" t="str">
        <v>RC5</v>
      </c>
      <c r="C8" t="str">
        <v>LED2</v>
      </c>
    </row>
    <row r="9" spans="1:7" x14ac:dyDescent="0.25">
      <c r="A9">
        <v>44</v>
      </c>
      <c r="B9" t="str">
        <v>RC6</v>
      </c>
      <c r="C9" t="str">
        <v>LED3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L36"/>
  <sheetViews>
    <sheetView zoomScale="145" zoomScaleNormal="145" workbookViewId="0">
      <selection activeCell="A3" sqref="A3"/>
    </sheetView>
  </sheetViews>
  <sheetFormatPr defaultRowHeight="15" x14ac:dyDescent="0.25"/>
  <cols>
    <col min="1" max="1" width="15.42578125" customWidth="1"/>
    <col min="2" max="2" width="13.28515625" bestFit="1" customWidth="1"/>
    <col min="3" max="3" width="17.42578125" style="3" bestFit="1" customWidth="1"/>
    <col min="4" max="4" width="18.42578125" bestFit="1" customWidth="1"/>
    <col min="5" max="5" width="16.140625" bestFit="1" customWidth="1"/>
    <col min="6" max="6" width="17.85546875" bestFit="1" customWidth="1"/>
    <col min="7" max="7" width="24.140625" bestFit="1" customWidth="1"/>
  </cols>
  <sheetData>
    <row r="1" spans="1:12" ht="24" thickBot="1" x14ac:dyDescent="0.4">
      <c r="A1" s="4" t="s">
        <v>30</v>
      </c>
      <c r="B1" s="1"/>
      <c r="C1" s="1"/>
      <c r="D1" s="1"/>
    </row>
    <row r="2" spans="1:12" ht="15.75" thickBot="1" x14ac:dyDescent="0.3">
      <c r="A2" s="7" t="s">
        <v>43</v>
      </c>
      <c r="B2" s="7" t="s">
        <v>0</v>
      </c>
      <c r="C2" s="7" t="s">
        <v>1</v>
      </c>
      <c r="D2" s="7" t="s">
        <v>47</v>
      </c>
      <c r="E2" s="7" t="s">
        <v>31</v>
      </c>
      <c r="F2" s="7" t="s">
        <v>48</v>
      </c>
      <c r="G2" s="7" t="s">
        <v>49</v>
      </c>
    </row>
    <row r="3" spans="1:12" x14ac:dyDescent="0.25">
      <c r="A3" s="5" cm="1">
        <f t="array" ref="A3:C8">_xlfn._xlws.FILTER('GPIO DESCRIPTION'!A3:C17,'GPIO DESCRIPTION'!D3:D17="GPIO Digital Input","")</f>
        <v>2</v>
      </c>
      <c r="B3" s="5" t="str">
        <v>RD4</v>
      </c>
      <c r="C3" s="5" t="str">
        <v>NUT1</v>
      </c>
      <c r="D3" s="5" t="s">
        <v>50</v>
      </c>
      <c r="E3" s="5" t="s">
        <v>46</v>
      </c>
      <c r="F3" s="5" t="s">
        <v>46</v>
      </c>
      <c r="G3" s="5" t="s">
        <v>46</v>
      </c>
    </row>
    <row r="4" spans="1:12" x14ac:dyDescent="0.25">
      <c r="A4" s="6">
        <v>3</v>
      </c>
      <c r="B4" s="6" t="str">
        <v>RD5</v>
      </c>
      <c r="C4" s="6" t="str">
        <v>NUT2</v>
      </c>
      <c r="D4" s="6" t="s">
        <v>50</v>
      </c>
      <c r="E4" s="6" t="s">
        <v>46</v>
      </c>
      <c r="F4" s="6" t="s">
        <v>78</v>
      </c>
      <c r="G4" s="5" t="s">
        <v>46</v>
      </c>
    </row>
    <row r="5" spans="1:12" x14ac:dyDescent="0.25">
      <c r="A5" s="5">
        <v>4</v>
      </c>
      <c r="B5" s="5" t="str">
        <v>RD6</v>
      </c>
      <c r="C5" s="5" t="str">
        <v>NUT3</v>
      </c>
      <c r="D5" s="5" t="s">
        <v>50</v>
      </c>
      <c r="E5" s="5" t="s">
        <v>46</v>
      </c>
      <c r="F5" s="5" t="s">
        <v>46</v>
      </c>
      <c r="G5" s="5" t="s">
        <v>46</v>
      </c>
    </row>
    <row r="6" spans="1:12" x14ac:dyDescent="0.25">
      <c r="A6" s="6">
        <v>5</v>
      </c>
      <c r="B6" s="6" t="str">
        <v>RD7</v>
      </c>
      <c r="C6" s="6" t="str">
        <v>NUT4</v>
      </c>
      <c r="D6" s="6" t="s">
        <v>51</v>
      </c>
      <c r="E6" s="6" t="s">
        <v>46</v>
      </c>
      <c r="F6" s="6" t="s">
        <v>46</v>
      </c>
      <c r="G6" s="5" t="s">
        <v>46</v>
      </c>
      <c r="H6" s="2"/>
      <c r="I6" s="2"/>
    </row>
    <row r="7" spans="1:12" x14ac:dyDescent="0.25">
      <c r="A7" s="5">
        <v>8</v>
      </c>
      <c r="B7" s="5" t="str">
        <v>RB0</v>
      </c>
      <c r="C7" s="5" t="str">
        <v>zero</v>
      </c>
      <c r="D7" s="5" t="s">
        <v>51</v>
      </c>
      <c r="E7" s="5" t="s">
        <v>46</v>
      </c>
      <c r="F7" s="5" t="s">
        <v>46</v>
      </c>
      <c r="G7" s="5" t="s">
        <v>46</v>
      </c>
    </row>
    <row r="8" spans="1:12" x14ac:dyDescent="0.25">
      <c r="A8" s="6">
        <v>22</v>
      </c>
      <c r="B8" s="6" t="str">
        <v>RA3</v>
      </c>
      <c r="C8" s="6" t="str">
        <v>Van</v>
      </c>
      <c r="D8" s="6" t="s">
        <v>50</v>
      </c>
      <c r="E8" s="6" t="s">
        <v>46</v>
      </c>
      <c r="F8" s="6" t="s">
        <v>46</v>
      </c>
      <c r="G8" s="5" t="s">
        <v>46</v>
      </c>
    </row>
    <row r="9" spans="1:12" x14ac:dyDescent="0.25">
      <c r="D9" t="str">
        <f>IF(A9="","")</f>
        <v/>
      </c>
    </row>
    <row r="10" spans="1:12" x14ac:dyDescent="0.25">
      <c r="D10" t="str">
        <f t="shared" ref="D10:D36" si="0">IF(A10="","")</f>
        <v/>
      </c>
    </row>
    <row r="11" spans="1:12" x14ac:dyDescent="0.25">
      <c r="D11" t="str">
        <f t="shared" si="0"/>
        <v/>
      </c>
    </row>
    <row r="12" spans="1:12" x14ac:dyDescent="0.25">
      <c r="D12" t="str">
        <f t="shared" si="0"/>
        <v/>
      </c>
    </row>
    <row r="13" spans="1:12" x14ac:dyDescent="0.25">
      <c r="D13" t="str">
        <f t="shared" si="0"/>
        <v/>
      </c>
    </row>
    <row r="14" spans="1:12" x14ac:dyDescent="0.25">
      <c r="D14" t="str">
        <f t="shared" si="0"/>
        <v/>
      </c>
      <c r="J14" cm="1">
        <f t="array" ref="J14:L20">_xlfn._xlws.FILTER('GPIO DESCRIPTION'!A3:C17,'GPIO DESCRIPTION'!D3:D17="GPIO Digital Output")</f>
        <v>25</v>
      </c>
      <c r="K14" t="str">
        <v>RE0</v>
      </c>
      <c r="L14" t="str">
        <v>Relay</v>
      </c>
    </row>
    <row r="15" spans="1:12" x14ac:dyDescent="0.25">
      <c r="D15" t="str">
        <f t="shared" si="0"/>
        <v/>
      </c>
      <c r="J15">
        <v>35</v>
      </c>
      <c r="K15" t="str">
        <v>RC1</v>
      </c>
      <c r="L15" t="str">
        <v>DS1</v>
      </c>
    </row>
    <row r="16" spans="1:12" x14ac:dyDescent="0.25">
      <c r="D16" t="str">
        <f t="shared" si="0"/>
        <v/>
      </c>
      <c r="J16">
        <v>36</v>
      </c>
      <c r="K16" t="str">
        <v>RC2</v>
      </c>
      <c r="L16" t="str">
        <v>SHCP</v>
      </c>
    </row>
    <row r="17" spans="4:12" x14ac:dyDescent="0.25">
      <c r="D17" t="str">
        <f t="shared" si="0"/>
        <v/>
      </c>
      <c r="G17" cm="1">
        <f t="array" ref="G17:I22">_xlfn._xlws.FILTER('GPIO DESCRIPTION'!A3:C17,'GPIO DESCRIPTION'!D3:D17="GPIO Digital Input")</f>
        <v>2</v>
      </c>
      <c r="H17" t="str">
        <v>RD4</v>
      </c>
      <c r="I17" t="str">
        <v>NUT1</v>
      </c>
      <c r="J17">
        <v>37</v>
      </c>
      <c r="K17" t="str">
        <v>RC3</v>
      </c>
      <c r="L17" t="str">
        <v>STCP</v>
      </c>
    </row>
    <row r="18" spans="4:12" x14ac:dyDescent="0.25">
      <c r="D18" t="str">
        <f t="shared" si="0"/>
        <v/>
      </c>
      <c r="G18">
        <v>3</v>
      </c>
      <c r="H18" t="str">
        <v>RD5</v>
      </c>
      <c r="I18" t="str">
        <v>NUT2</v>
      </c>
      <c r="J18">
        <v>42</v>
      </c>
      <c r="K18" t="str">
        <v>RC4</v>
      </c>
      <c r="L18" t="str">
        <v>LED1</v>
      </c>
    </row>
    <row r="19" spans="4:12" x14ac:dyDescent="0.25">
      <c r="D19" t="str">
        <f t="shared" si="0"/>
        <v/>
      </c>
      <c r="G19">
        <v>4</v>
      </c>
      <c r="H19" t="str">
        <v>RD6</v>
      </c>
      <c r="I19" t="str">
        <v>NUT3</v>
      </c>
      <c r="J19">
        <v>43</v>
      </c>
      <c r="K19" t="str">
        <v>RC5</v>
      </c>
      <c r="L19" t="str">
        <v>LED2</v>
      </c>
    </row>
    <row r="20" spans="4:12" x14ac:dyDescent="0.25">
      <c r="D20" t="str">
        <f t="shared" si="0"/>
        <v/>
      </c>
      <c r="G20">
        <v>5</v>
      </c>
      <c r="H20" t="str">
        <v>RD7</v>
      </c>
      <c r="I20" t="str">
        <v>NUT4</v>
      </c>
      <c r="J20">
        <v>44</v>
      </c>
      <c r="K20" t="str">
        <v>RC6</v>
      </c>
      <c r="L20" t="str">
        <v>LED3</v>
      </c>
    </row>
    <row r="21" spans="4:12" x14ac:dyDescent="0.25">
      <c r="D21" t="str">
        <f t="shared" si="0"/>
        <v/>
      </c>
      <c r="G21">
        <v>8</v>
      </c>
      <c r="H21" t="str">
        <v>RB0</v>
      </c>
      <c r="I21" t="str">
        <v>zero</v>
      </c>
    </row>
    <row r="22" spans="4:12" x14ac:dyDescent="0.25">
      <c r="D22" t="str">
        <f t="shared" si="0"/>
        <v/>
      </c>
      <c r="G22">
        <v>22</v>
      </c>
      <c r="H22" t="str">
        <v>RA3</v>
      </c>
      <c r="I22" t="str">
        <v>Van</v>
      </c>
    </row>
    <row r="23" spans="4:12" x14ac:dyDescent="0.25">
      <c r="D23" t="str">
        <f t="shared" si="0"/>
        <v/>
      </c>
    </row>
    <row r="24" spans="4:12" x14ac:dyDescent="0.25">
      <c r="D24" t="str">
        <f t="shared" si="0"/>
        <v/>
      </c>
    </row>
    <row r="25" spans="4:12" x14ac:dyDescent="0.25">
      <c r="D25" t="str">
        <f t="shared" si="0"/>
        <v/>
      </c>
    </row>
    <row r="26" spans="4:12" x14ac:dyDescent="0.25">
      <c r="D26" t="str">
        <f t="shared" si="0"/>
        <v/>
      </c>
    </row>
    <row r="27" spans="4:12" x14ac:dyDescent="0.25">
      <c r="D27" t="str">
        <f t="shared" si="0"/>
        <v/>
      </c>
    </row>
    <row r="28" spans="4:12" x14ac:dyDescent="0.25">
      <c r="D28" t="str">
        <f t="shared" si="0"/>
        <v/>
      </c>
    </row>
    <row r="29" spans="4:12" x14ac:dyDescent="0.25">
      <c r="D29" t="str">
        <f t="shared" si="0"/>
        <v/>
      </c>
    </row>
    <row r="30" spans="4:12" x14ac:dyDescent="0.25">
      <c r="D30" t="str">
        <f t="shared" si="0"/>
        <v/>
      </c>
    </row>
    <row r="31" spans="4:12" x14ac:dyDescent="0.25">
      <c r="D31" t="str">
        <f t="shared" si="0"/>
        <v/>
      </c>
    </row>
    <row r="32" spans="4:12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disablePrompts="1" count="4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errorStyle="warning" allowBlank="1" showInputMessage="1" showErrorMessage="1" sqref="D1 D3:D1048576" xr:uid="{E2E14C99-5784-4A18-BFD5-B9A0C97F7F33}">
      <formula1>"polling, interrupt"</formula1>
    </dataValidation>
    <dataValidation type="list" allowBlank="1" showInputMessage="1" showErrorMessage="1" sqref="G1:G104857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 H16" xr:uid="{7C12DC85-D587-4CC3-AACE-0FA541CAACB3}">
      <formula1>"Low, High, #NC,Changeable"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L30"/>
  <sheetViews>
    <sheetView workbookViewId="0">
      <selection activeCell="A2" sqref="A2:I3"/>
    </sheetView>
  </sheetViews>
  <sheetFormatPr defaultRowHeight="15" x14ac:dyDescent="0.25"/>
  <cols>
    <col min="1" max="1" width="18.7109375" bestFit="1" customWidth="1"/>
    <col min="2" max="2" width="13.85546875" bestFit="1" customWidth="1"/>
    <col min="3" max="3" width="15" bestFit="1" customWidth="1"/>
    <col min="4" max="4" width="14.28515625" bestFit="1" customWidth="1"/>
    <col min="5" max="5" width="13.85546875" bestFit="1" customWidth="1"/>
    <col min="6" max="6" width="15" bestFit="1" customWidth="1"/>
    <col min="7" max="7" width="16.140625" bestFit="1" customWidth="1"/>
    <col min="8" max="8" width="32.140625" bestFit="1" customWidth="1"/>
    <col min="9" max="9" width="50.140625" bestFit="1" customWidth="1"/>
  </cols>
  <sheetData>
    <row r="1" spans="1:9" ht="15.75" thickBot="1" x14ac:dyDescent="0.3">
      <c r="A1" s="14" t="s">
        <v>9</v>
      </c>
      <c r="B1" s="14"/>
      <c r="C1" s="14"/>
      <c r="D1" s="14"/>
    </row>
    <row r="2" spans="1:9" ht="15.75" thickBot="1" x14ac:dyDescent="0.3">
      <c r="A2" s="7" t="s">
        <v>43</v>
      </c>
      <c r="B2" s="7" t="s">
        <v>0</v>
      </c>
      <c r="C2" s="7" t="s">
        <v>1</v>
      </c>
      <c r="D2" s="7" t="s">
        <v>90</v>
      </c>
      <c r="E2" s="7" t="s">
        <v>31</v>
      </c>
      <c r="F2" s="7" t="s">
        <v>33</v>
      </c>
      <c r="G2" s="7" t="s">
        <v>47</v>
      </c>
      <c r="H2" s="7" t="s">
        <v>34</v>
      </c>
      <c r="I2" s="7" t="s">
        <v>35</v>
      </c>
    </row>
    <row r="3" spans="1:9" x14ac:dyDescent="0.25">
      <c r="A3" cm="1">
        <f t="array" ref="A3:C3">_xlfn._xlws.FILTER('GPIO DESCRIPTION'!A3:C17,'GPIO DESCRIPTION'!D3:D17="PWM","")</f>
        <v>9</v>
      </c>
      <c r="B3" t="str">
        <v>RB1</v>
      </c>
      <c r="C3" t="str">
        <v>PWM</v>
      </c>
    </row>
    <row r="24" spans="10:12" x14ac:dyDescent="0.25">
      <c r="J24" cm="1">
        <f t="array" ref="J24:L30">_xlfn._xlws.FILTER('GPIO DESCRIPTION'!A3:C17,'GPIO DESCRIPTION'!D3:D17="GPIO Digital Output")</f>
        <v>25</v>
      </c>
      <c r="K24" t="str">
        <v>RE0</v>
      </c>
      <c r="L24" t="str">
        <v>Relay</v>
      </c>
    </row>
    <row r="25" spans="10:12" x14ac:dyDescent="0.25">
      <c r="J25">
        <v>35</v>
      </c>
      <c r="K25" t="str">
        <v>RC1</v>
      </c>
      <c r="L25" t="str">
        <v>DS1</v>
      </c>
    </row>
    <row r="26" spans="10:12" x14ac:dyDescent="0.25">
      <c r="J26">
        <v>36</v>
      </c>
      <c r="K26" t="str">
        <v>RC2</v>
      </c>
      <c r="L26" t="str">
        <v>SHCP</v>
      </c>
    </row>
    <row r="27" spans="10:12" x14ac:dyDescent="0.25">
      <c r="J27">
        <v>37</v>
      </c>
      <c r="K27" t="str">
        <v>RC3</v>
      </c>
      <c r="L27" t="str">
        <v>STCP</v>
      </c>
    </row>
    <row r="28" spans="10:12" x14ac:dyDescent="0.25">
      <c r="J28">
        <v>42</v>
      </c>
      <c r="K28" t="str">
        <v>RC4</v>
      </c>
      <c r="L28" t="str">
        <v>LED1</v>
      </c>
    </row>
    <row r="29" spans="10:12" x14ac:dyDescent="0.25">
      <c r="J29">
        <v>43</v>
      </c>
      <c r="K29" t="str">
        <v>RC5</v>
      </c>
      <c r="L29" t="str">
        <v>LED2</v>
      </c>
    </row>
    <row r="30" spans="10:12" x14ac:dyDescent="0.25">
      <c r="J30">
        <v>44</v>
      </c>
      <c r="K30" t="str">
        <v>RC6</v>
      </c>
      <c r="L30" t="str">
        <v>LED3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P16"/>
  <sheetViews>
    <sheetView workbookViewId="0">
      <selection activeCell="E28" sqref="E28"/>
    </sheetView>
  </sheetViews>
  <sheetFormatPr defaultRowHeight="15" x14ac:dyDescent="0.25"/>
  <cols>
    <col min="1" max="1" width="13" customWidth="1"/>
    <col min="2" max="2" width="14.42578125" customWidth="1"/>
    <col min="3" max="3" width="19.140625" customWidth="1"/>
    <col min="4" max="4" width="13.5703125" customWidth="1"/>
    <col min="5" max="5" width="57.85546875" customWidth="1"/>
    <col min="6" max="6" width="18.7109375" customWidth="1"/>
    <col min="7" max="7" width="20.140625" customWidth="1"/>
    <col min="8" max="8" width="32.85546875" customWidth="1"/>
    <col min="9" max="9" width="14.140625" customWidth="1"/>
    <col min="10" max="10" width="17.42578125" customWidth="1"/>
    <col min="11" max="11" width="59.140625" customWidth="1"/>
    <col min="12" max="12" width="23.85546875" customWidth="1"/>
    <col min="13" max="13" width="20.85546875" customWidth="1"/>
    <col min="14" max="14" width="38.28515625" customWidth="1"/>
    <col min="15" max="15" width="17.5703125" customWidth="1"/>
  </cols>
  <sheetData>
    <row r="1" spans="1:16" ht="20.25" thickBot="1" x14ac:dyDescent="0.35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6" ht="18.75" thickTop="1" thickBot="1" x14ac:dyDescent="0.35">
      <c r="A2" s="18" t="s">
        <v>43</v>
      </c>
      <c r="B2" s="18" t="s">
        <v>0</v>
      </c>
      <c r="C2" s="18" t="s">
        <v>1</v>
      </c>
      <c r="D2" s="18" t="s">
        <v>87</v>
      </c>
      <c r="E2" s="18" t="s">
        <v>35</v>
      </c>
      <c r="F2" s="18" t="s">
        <v>33</v>
      </c>
      <c r="G2" s="18" t="s">
        <v>37</v>
      </c>
      <c r="H2" s="18" t="s">
        <v>38</v>
      </c>
      <c r="I2" s="18" t="s">
        <v>39</v>
      </c>
      <c r="J2" s="18" t="s">
        <v>40</v>
      </c>
      <c r="K2" s="18" t="s">
        <v>96</v>
      </c>
      <c r="L2" s="18" t="s">
        <v>41</v>
      </c>
      <c r="M2" s="18" t="s">
        <v>42</v>
      </c>
      <c r="N2" s="18" t="s">
        <v>34</v>
      </c>
      <c r="O2" s="18" t="s">
        <v>31</v>
      </c>
      <c r="P2" s="18"/>
    </row>
    <row r="3" spans="1:16" ht="15.75" thickTop="1" x14ac:dyDescent="0.25">
      <c r="A3" t="str" cm="1">
        <f t="array" ref="A3">_xlfn._xlws.FILTER('GPIO DESCRIPTION'!A3:C17,'GPIO DESCRIPTION'!D3:D17="ADC","")</f>
        <v/>
      </c>
    </row>
    <row r="16" spans="1:16" x14ac:dyDescent="0.25">
      <c r="L16" t="str" cm="1">
        <f t="array" ref="L16">_xlfn._xlws.FILTER('GPIO DESCRIPTION'!A3:C17,'GPIO DESCRIPTION'!D3:D17="ADC","")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dimension ref="A1:AF7"/>
  <sheetViews>
    <sheetView zoomScaleNormal="100" workbookViewId="0">
      <selection activeCell="G16" sqref="G16"/>
    </sheetView>
  </sheetViews>
  <sheetFormatPr defaultRowHeight="15" x14ac:dyDescent="0.25"/>
  <cols>
    <col min="1" max="1" width="14.140625" bestFit="1" customWidth="1"/>
    <col min="2" max="2" width="15.5703125" bestFit="1" customWidth="1"/>
    <col min="3" max="3" width="20.7109375" bestFit="1" customWidth="1"/>
    <col min="4" max="4" width="21.85546875" bestFit="1" customWidth="1"/>
    <col min="5" max="5" width="13.7109375" bestFit="1" customWidth="1"/>
    <col min="6" max="6" width="27.5703125" bestFit="1" customWidth="1"/>
    <col min="7" max="7" width="24" bestFit="1" customWidth="1"/>
    <col min="8" max="8" width="3.28515625" bestFit="1" customWidth="1"/>
    <col min="9" max="9" width="3.5703125" bestFit="1" customWidth="1"/>
    <col min="10" max="10" width="5.140625" bestFit="1" customWidth="1"/>
    <col min="11" max="11" width="4.28515625" bestFit="1" customWidth="1"/>
    <col min="12" max="12" width="4.5703125" bestFit="1" customWidth="1"/>
    <col min="13" max="13" width="29" bestFit="1" customWidth="1"/>
    <col min="14" max="14" width="23.28515625" bestFit="1" customWidth="1"/>
    <col min="15" max="15" width="11.85546875" bestFit="1" customWidth="1"/>
    <col min="16" max="16" width="37.28515625" bestFit="1" customWidth="1"/>
    <col min="17" max="17" width="9" bestFit="1" customWidth="1"/>
    <col min="18" max="18" width="18.140625" bestFit="1" customWidth="1"/>
    <col min="19" max="19" width="20" bestFit="1" customWidth="1"/>
    <col min="20" max="20" width="27.140625" bestFit="1" customWidth="1"/>
    <col min="21" max="21" width="22" bestFit="1" customWidth="1"/>
    <col min="22" max="22" width="18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0.85546875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5.42578125" bestFit="1" customWidth="1"/>
  </cols>
  <sheetData>
    <row r="1" spans="1:32" ht="20.25" thickBot="1" x14ac:dyDescent="0.35">
      <c r="A1" s="13" t="s">
        <v>54</v>
      </c>
      <c r="B1" s="13"/>
      <c r="C1" s="13"/>
      <c r="D1" s="13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8.75" thickTop="1" thickBot="1" x14ac:dyDescent="0.35">
      <c r="A2" s="10" t="s">
        <v>43</v>
      </c>
      <c r="B2" s="10" t="s">
        <v>0</v>
      </c>
      <c r="C2" s="10" t="s">
        <v>1</v>
      </c>
      <c r="D2" s="10" t="s">
        <v>47</v>
      </c>
      <c r="E2" s="10" t="s">
        <v>77</v>
      </c>
      <c r="F2" s="11" t="s">
        <v>55</v>
      </c>
      <c r="G2" s="10" t="s">
        <v>56</v>
      </c>
      <c r="H2" s="15" t="s">
        <v>81</v>
      </c>
      <c r="I2" s="15"/>
      <c r="J2" s="15"/>
      <c r="K2" s="15"/>
      <c r="L2" s="15"/>
      <c r="M2" s="10" t="s">
        <v>57</v>
      </c>
      <c r="N2" s="10" t="s">
        <v>58</v>
      </c>
      <c r="O2" s="10" t="s">
        <v>59</v>
      </c>
      <c r="P2" s="10" t="s">
        <v>60</v>
      </c>
      <c r="Q2" s="10" t="s">
        <v>79</v>
      </c>
      <c r="R2" s="10" t="s">
        <v>61</v>
      </c>
      <c r="S2" s="10" t="s">
        <v>62</v>
      </c>
      <c r="T2" s="10" t="s">
        <v>63</v>
      </c>
      <c r="U2" s="10" t="s">
        <v>64</v>
      </c>
      <c r="V2" s="10" t="s">
        <v>65</v>
      </c>
      <c r="W2" s="15" t="s">
        <v>66</v>
      </c>
      <c r="X2" s="15"/>
      <c r="Y2" s="15"/>
      <c r="Z2" s="15"/>
      <c r="AA2" s="15"/>
      <c r="AB2" s="15"/>
      <c r="AC2" s="15"/>
      <c r="AD2" s="15"/>
      <c r="AE2" s="15"/>
      <c r="AF2" s="10" t="s">
        <v>80</v>
      </c>
    </row>
    <row r="3" spans="1:32" ht="16.5" thickTop="1" thickBot="1" x14ac:dyDescent="0.3">
      <c r="H3" s="9" t="s">
        <v>82</v>
      </c>
      <c r="I3" s="9" t="s">
        <v>83</v>
      </c>
      <c r="J3" s="9" t="s">
        <v>84</v>
      </c>
      <c r="K3" s="9" t="s">
        <v>85</v>
      </c>
      <c r="L3" s="9" t="s">
        <v>86</v>
      </c>
      <c r="W3" s="9" t="s">
        <v>67</v>
      </c>
      <c r="X3" s="9" t="s">
        <v>68</v>
      </c>
      <c r="Y3" s="9" t="s">
        <v>69</v>
      </c>
      <c r="Z3" s="9" t="s">
        <v>70</v>
      </c>
      <c r="AA3" s="9" t="s">
        <v>71</v>
      </c>
      <c r="AB3" s="9" t="s">
        <v>72</v>
      </c>
      <c r="AC3" s="9" t="s">
        <v>73</v>
      </c>
      <c r="AD3" s="9" t="s">
        <v>74</v>
      </c>
      <c r="AE3" s="9" t="s">
        <v>75</v>
      </c>
    </row>
    <row r="4" spans="1:32" x14ac:dyDescent="0.25">
      <c r="A4" t="str" cm="1">
        <f t="array" ref="A4">_xlfn._xlws.FILTER('GPIO DESCRIPTION'!A3:C17,'GPIO DESCRIPTION'!D3:D17="UART-USART","")</f>
        <v/>
      </c>
      <c r="D4" t="s">
        <v>76</v>
      </c>
      <c r="O4">
        <v>0.5</v>
      </c>
      <c r="P4" t="s">
        <v>78</v>
      </c>
    </row>
    <row r="5" spans="1:32" x14ac:dyDescent="0.25">
      <c r="D5" t="s">
        <v>91</v>
      </c>
      <c r="F5" t="s">
        <v>93</v>
      </c>
      <c r="G5" t="s">
        <v>92</v>
      </c>
      <c r="H5">
        <v>1</v>
      </c>
      <c r="I5">
        <v>43</v>
      </c>
      <c r="J5">
        <v>65</v>
      </c>
      <c r="K5">
        <v>76</v>
      </c>
      <c r="L5" t="s">
        <v>46</v>
      </c>
      <c r="M5" t="s">
        <v>93</v>
      </c>
      <c r="N5" t="s">
        <v>94</v>
      </c>
      <c r="O5">
        <v>1</v>
      </c>
      <c r="P5" t="s">
        <v>93</v>
      </c>
      <c r="Q5" t="s">
        <v>92</v>
      </c>
      <c r="V5" t="s">
        <v>95</v>
      </c>
      <c r="W5" t="s">
        <v>92</v>
      </c>
      <c r="X5" t="s">
        <v>93</v>
      </c>
      <c r="Y5" t="s">
        <v>93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93</v>
      </c>
      <c r="AF5" t="s">
        <v>93</v>
      </c>
    </row>
    <row r="7" spans="1:32" x14ac:dyDescent="0.25">
      <c r="H7" s="8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2022-03-07T07:10:42Z</dcterms:modified>
</cp:coreProperties>
</file>