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Default Extension="png" ContentType="image/png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0" yWindow="-240" windowWidth="29080" windowHeight="22100"/>
  </bookViews>
  <sheets>
    <sheet name="Experiment Data - Drawings" sheetId="5" r:id="rId1"/>
    <sheet name="Experiment Data - Drop Times (S" sheetId="2" r:id="rId2"/>
    <sheet name="Experiment Data - Constants" sheetId="3" r:id="rId3"/>
    <sheet name="Experiment Data - Objects" sheetId="4" r:id="rId4"/>
    <sheet name="Hypothesis Test - Calculated St" sheetId="6" r:id="rId5"/>
    <sheet name="Hypothesis Test - Student Distr" sheetId="7" r:id="rId6"/>
    <sheet name="Hypothesis Test - Frequency Tab" sheetId="8" r:id="rId7"/>
    <sheet name="Hypothesis Test - Drawings" sheetId="9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" i="2"/>
  <c r="C13"/>
  <c r="B3" i="6"/>
  <c r="C3"/>
  <c r="B4"/>
  <c r="C4"/>
  <c r="B5"/>
  <c r="C5"/>
  <c r="B6"/>
  <c r="C6"/>
  <c r="B7"/>
  <c r="C7"/>
  <c r="B10"/>
  <c r="C10"/>
  <c r="B11"/>
  <c r="C11"/>
  <c r="B12"/>
  <c r="C12"/>
  <c r="B13"/>
  <c r="C13"/>
  <c r="B14"/>
  <c r="C14"/>
  <c r="B15"/>
  <c r="C15"/>
  <c r="D3" i="8"/>
  <c r="E3"/>
  <c r="F3"/>
  <c r="D4"/>
  <c r="E4"/>
  <c r="F4"/>
  <c r="D5"/>
  <c r="E5"/>
  <c r="F5"/>
  <c r="D6"/>
  <c r="E6"/>
  <c r="F6"/>
  <c r="D7"/>
  <c r="E7"/>
  <c r="F7"/>
  <c r="B2" i="7"/>
  <c r="B3"/>
  <c r="B7"/>
  <c r="C7"/>
</calcChain>
</file>

<file path=xl/sharedStrings.xml><?xml version="1.0" encoding="utf-8"?>
<sst xmlns="http://schemas.openxmlformats.org/spreadsheetml/2006/main" count="61" uniqueCount="52">
  <si>
    <t>Drop Times (Seconds)</t>
  </si>
  <si>
    <t>TEST</t>
  </si>
  <si>
    <t>OBJECT A</t>
  </si>
  <si>
    <t>OBJECT B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</si>
  <si>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</si>
  <si>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</si>
  <si>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</si>
  <si>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</si>
  <si>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</si>
  <si>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</si>
  <si>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</si>
  <si>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</si>
  <si>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</si>
  <si>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</si>
  <si>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Average</t>
  </si>
  <si>
    <t>CONSTANTS</t>
  </si>
  <si>
    <t>Gravity (g)</t>
  </si>
  <si>
    <t>feet per second^2 (constant)</t>
  </si>
  <si>
    <t>Distance (d)</t>
  </si>
  <si>
    <t>distance traveled in feet</t>
  </si>
  <si>
    <t>An orange weighing 160 g</t>
  </si>
  <si>
    <t>A glass marble weighing 18 g</t>
  </si>
  <si>
    <t>Calculated Statistics</t>
  </si>
  <si>
    <t>Count (n)</t>
  </si>
  <si>
    <t>Mean</t>
  </si>
  <si>
    <t>Median</t>
  </si>
  <si>
    <t>Standard deviation</t>
  </si>
  <si>
    <t>Variance</t>
  </si>
  <si>
    <t>Alpha</t>
  </si>
  <si>
    <t>T-value</t>
  </si>
  <si>
    <t>Confidence interval</t>
  </si>
  <si>
    <t>Upper limit</t>
  </si>
  <si>
    <t>Lower limit</t>
  </si>
  <si>
    <t>T-interval</t>
  </si>
  <si>
    <t>Student Distribution</t>
  </si>
  <si>
    <t>Degrees of freedom</t>
  </si>
  <si>
    <t>Pooled variance</t>
  </si>
  <si>
    <t>Null hypothesis</t>
  </si>
  <si>
    <t>μA - μB =</t>
  </si>
  <si>
    <t>Alternative hypothesis</t>
  </si>
  <si>
    <t>μA - μB ≠</t>
  </si>
  <si>
    <t>Calculated T-value</t>
  </si>
  <si>
    <t>Frequency Table</t>
  </si>
  <si>
    <t>RANGE</t>
  </si>
  <si>
    <t>RANGE MINIMUM</t>
  </si>
  <si>
    <t>RANGE MAXIMUM</t>
  </si>
  <si>
    <t>RANGE AVERAGE</t>
  </si>
  <si>
    <t>&lt;1.76</t>
  </si>
  <si>
    <t>1.76&lt;=x&lt;1.80</t>
  </si>
  <si>
    <t>1.80&lt;=x&lt;1.84</t>
  </si>
  <si>
    <t>1.84&lt;=x&lt;1.88</t>
  </si>
  <si>
    <t>&gt;=1.88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</si>
</sst>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0"/>
    <numFmt numFmtId="169" formatCode="0.000000"/>
    <numFmt numFmtId="170" formatCode="0.0"/>
  </numFmts>
  <fonts count="5">
    <font>
      <sz val="11"/>
      <color indexed="8"/>
      <name val="Helvetica Neue"/>
    </font>
    <font>
      <sz val="10"/>
      <color indexed="10"/>
      <name val="Gill Sans"/>
    </font>
    <font>
      <b/>
      <sz val="12"/>
      <color indexed="13"/>
      <name val="Gill Sans"/>
    </font>
    <font>
      <b/>
      <sz val="10"/>
      <color indexed="10"/>
      <name val="Gill Sans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0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14"/>
      </right>
      <top style="medium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thick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thick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8"/>
      </right>
      <top style="medium">
        <color indexed="14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4"/>
      </left>
      <right style="thin">
        <color indexed="18"/>
      </right>
      <top style="thin">
        <color indexed="14"/>
      </top>
      <bottom style="medium">
        <color indexed="14"/>
      </bottom>
      <diagonal/>
    </border>
    <border>
      <left style="thin">
        <color indexed="18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8"/>
      </right>
      <top style="medium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">
    <xf numFmtId="0" fontId="0" fillId="0" borderId="0" xfId="0" applyAlignment="1"/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left" vertical="top" wrapText="1"/>
    </xf>
    <xf numFmtId="2" fontId="1" fillId="4" borderId="3" xfId="0" applyNumberFormat="1" applyFont="1" applyFill="1" applyBorder="1" applyAlignment="1">
      <alignment vertical="top" wrapText="1"/>
    </xf>
    <xf numFmtId="2" fontId="1" fillId="4" borderId="4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horizontal="left" vertical="top" wrapText="1"/>
    </xf>
    <xf numFmtId="2" fontId="1" fillId="4" borderId="6" xfId="0" applyNumberFormat="1" applyFont="1" applyFill="1" applyBorder="1" applyAlignment="1">
      <alignment vertical="top" wrapText="1"/>
    </xf>
    <xf numFmtId="2" fontId="1" fillId="4" borderId="7" xfId="0" applyNumberFormat="1" applyFont="1" applyFill="1" applyBorder="1" applyAlignment="1">
      <alignment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2" fontId="1" fillId="4" borderId="9" xfId="0" applyNumberFormat="1" applyFont="1" applyFill="1" applyBorder="1" applyAlignment="1">
      <alignment vertical="top" wrapText="1"/>
    </xf>
    <xf numFmtId="2" fontId="1" fillId="4" borderId="10" xfId="0" applyNumberFormat="1" applyFont="1" applyFill="1" applyBorder="1" applyAlignment="1">
      <alignment vertical="top" wrapText="1"/>
    </xf>
    <xf numFmtId="0" fontId="3" fillId="5" borderId="11" xfId="0" applyNumberFormat="1" applyFont="1" applyFill="1" applyBorder="1" applyAlignment="1">
      <alignment vertical="top" wrapText="1"/>
    </xf>
    <xf numFmtId="2" fontId="3" fillId="5" borderId="1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4" borderId="7" xfId="0" applyNumberFormat="1" applyFont="1" applyFill="1" applyBorder="1" applyAlignment="1">
      <alignment vertical="top" wrapText="1"/>
    </xf>
    <xf numFmtId="0" fontId="1" fillId="4" borderId="3" xfId="0" applyNumberFormat="1" applyFont="1" applyFill="1" applyBorder="1" applyAlignment="1">
      <alignment vertical="top" wrapText="1"/>
    </xf>
    <xf numFmtId="0" fontId="1" fillId="4" borderId="4" xfId="0" applyNumberFormat="1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2" xfId="0" applyNumberFormat="1" applyFont="1" applyBorder="1" applyAlignment="1">
      <alignment vertical="top" wrapText="1"/>
    </xf>
    <xf numFmtId="0" fontId="1" fillId="4" borderId="13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4" borderId="3" xfId="0" applyNumberFormat="1" applyFont="1" applyFill="1" applyBorder="1" applyAlignment="1">
      <alignment vertical="top" wrapText="1"/>
    </xf>
    <xf numFmtId="1" fontId="1" fillId="4" borderId="4" xfId="0" applyNumberFormat="1" applyFont="1" applyFill="1" applyBorder="1" applyAlignment="1">
      <alignment vertical="top" wrapText="1"/>
    </xf>
    <xf numFmtId="168" fontId="1" fillId="4" borderId="6" xfId="0" applyNumberFormat="1" applyFont="1" applyFill="1" applyBorder="1" applyAlignment="1">
      <alignment vertical="top" wrapText="1"/>
    </xf>
    <xf numFmtId="168" fontId="1" fillId="4" borderId="7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4" borderId="6" xfId="0" applyNumberFormat="1" applyFont="1" applyFill="1" applyBorder="1" applyAlignment="1">
      <alignment vertical="top" wrapText="1"/>
    </xf>
    <xf numFmtId="169" fontId="1" fillId="4" borderId="6" xfId="0" applyNumberFormat="1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horizontal="right" vertical="top" wrapText="1"/>
    </xf>
    <xf numFmtId="170" fontId="1" fillId="4" borderId="7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1" fillId="4" borderId="16" xfId="0" applyNumberFormat="1" applyFont="1" applyFill="1" applyBorder="1" applyAlignment="1">
      <alignment vertical="top" wrapText="1"/>
    </xf>
    <xf numFmtId="1" fontId="1" fillId="4" borderId="1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left" vertical="top" wrapText="1"/>
    </xf>
    <xf numFmtId="0" fontId="1" fillId="4" borderId="18" xfId="0" applyNumberFormat="1" applyFont="1" applyFill="1" applyBorder="1" applyAlignment="1">
      <alignment vertical="top" wrapText="1"/>
    </xf>
    <xf numFmtId="1" fontId="1" fillId="4" borderId="19" xfId="0" applyNumberFormat="1" applyFont="1" applyFill="1" applyBorder="1" applyAlignment="1">
      <alignment vertical="top" wrapText="1"/>
    </xf>
    <xf numFmtId="1" fontId="1" fillId="4" borderId="7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9C7A3"/>
      <rgbColor rgb="00000000"/>
      <rgbColor rgb="00F5F5F5"/>
      <rgbColor rgb="000000FF"/>
      <rgbColor rgb="003A5241"/>
      <rgbColor rgb="00858787"/>
      <rgbColor rgb="00DDEAD8"/>
      <rgbColor rgb="00FFFFFF"/>
      <rgbColor rgb="00CADCC4"/>
      <rgbColor rgb="00858787"/>
      <rgbColor rgb="00FF0000"/>
      <rgbColor rgb="00F1F8F0"/>
      <rgbColor rgb="00CCCCCC"/>
      <rgbColor rgb="00293558"/>
      <rgbColor rgb="004B5C8A"/>
      <rgbColor rgb="00AAAAAA"/>
      <rgbColor rgb="0032788D"/>
      <rgbColor rgb="00749E6D"/>
      <rgbColor rgb="00DBAF43"/>
      <rgbColor rgb="00C64333"/>
      <rgbColor rgb="006A4E6E"/>
      <rgbColor rgb="0078808D"/>
      <rgbColor rgb="0098BBC5"/>
      <rgbColor rgb="00B8CEB5"/>
      <rgbColor rgb="00ECD6A0"/>
      <rgbColor rgb="00E1A099"/>
      <rgbColor rgb="00694D6D"/>
      <rgbColor rgb="00B4A5B6"/>
      <rgbColor rgb="00BBBFC5"/>
      <rgbColor rgb="0033788E"/>
      <rgbColor rgb="00749F6D"/>
      <rgbColor rgb="00C64434"/>
      <rgbColor rgb="0079808D"/>
      <rgbColor rgb="00478699"/>
      <rgbColor rgb="0081A87B"/>
      <rgbColor rgb="00DFB757"/>
      <rgbColor rgb="00CB5345"/>
      <rgbColor rgb="00775D7B"/>
      <rgbColor rgb="00848B97"/>
      <rgbColor rgb="00776784"/>
      <rgbColor rgb="00006E95"/>
      <rgbColor rgb="00779D56"/>
      <rgbColor rgb="00FFD164"/>
      <rgbColor rgb="00FE6856"/>
      <rgbColor rgb="00A884AE"/>
      <rgbColor rgb="00B1B9CA"/>
      <rgbColor rgb="005FB2CC"/>
      <rgbColor rgb="00A8DBA1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r>
              <a:rPr lang="en-US"/>
              <a:t>Drop Times (Seconds)</a:t>
            </a:r>
          </a:p>
        </c:rich>
      </c:tx>
      <c:layout>
        <c:manualLayout>
          <c:xMode val="edge"/>
          <c:yMode val="edge"/>
          <c:x val="0.32211519533616"/>
          <c:y val="0.040404040404040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384513809926"/>
          <c:y val="0.267677097731586"/>
          <c:w val="0.82932619300884"/>
          <c:h val="0.575758285686807"/>
        </c:manualLayout>
      </c:layout>
      <c:barChart>
        <c:barDir val="col"/>
        <c:grouping val="clustered"/>
        <c:ser>
          <c:idx val="0"/>
          <c:order val="0"/>
          <c:tx>
            <c:strRef>
              <c:f>'Experiment Data - Drop Times (S'!$B$2</c:f>
              <c:strCache>
                <c:ptCount val="1"/>
                <c:pt idx="0">
                  <c:v>OBJECT A</c:v>
                </c:pt>
              </c:strCache>
            </c:strRef>
          </c:tx>
          <c:spPr>
            <a:gradFill rotWithShape="0">
              <a:gsLst>
                <a:gs pos="0">
                  <a:srgbClr val="32788D"/>
                </a:gs>
                <a:gs pos="100000">
                  <a:srgbClr val="98BBC5"/>
                </a:gs>
              </a:gsLst>
              <a:lin ang="5400000" scaled="1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'Experiment Data - Drop Times (S'!$A$3:$A$12</c:f>
              <c:strCache>
                <c:ptCount val="1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</c:strCache>
            </c:strRef>
          </c:cat>
          <c:val>
            <c:numRef>
              <c:f>'Experiment Data - Drop Times (S'!$B$3:$B$12</c:f>
              <c:numCache>
                <c:formatCode>0.00</c:formatCode>
                <c:ptCount val="10"/>
                <c:pt idx="0">
                  <c:v>1.8</c:v>
                </c:pt>
                <c:pt idx="1">
                  <c:v>1.83</c:v>
                </c:pt>
                <c:pt idx="2">
                  <c:v>1.84</c:v>
                </c:pt>
                <c:pt idx="3">
                  <c:v>1.83</c:v>
                </c:pt>
                <c:pt idx="4">
                  <c:v>1.78</c:v>
                </c:pt>
                <c:pt idx="5">
                  <c:v>1.81</c:v>
                </c:pt>
                <c:pt idx="6">
                  <c:v>1.8</c:v>
                </c:pt>
                <c:pt idx="7">
                  <c:v>1.78</c:v>
                </c:pt>
                <c:pt idx="8">
                  <c:v>1.85</c:v>
                </c:pt>
                <c:pt idx="9">
                  <c:v>1.76</c:v>
                </c:pt>
              </c:numCache>
            </c:numRef>
          </c:val>
        </c:ser>
        <c:ser>
          <c:idx val="1"/>
          <c:order val="1"/>
          <c:tx>
            <c:strRef>
              <c:f>'Experiment Data - Drop Times (S'!$C$2</c:f>
              <c:strCache>
                <c:ptCount val="1"/>
                <c:pt idx="0">
                  <c:v>OBJECT B</c:v>
                </c:pt>
              </c:strCache>
            </c:strRef>
          </c:tx>
          <c:spPr>
            <a:gradFill rotWithShape="0">
              <a:gsLst>
                <a:gs pos="0">
                  <a:srgbClr val="749E6D"/>
                </a:gs>
                <a:gs pos="100000">
                  <a:srgbClr val="B8CEB5"/>
                </a:gs>
              </a:gsLst>
              <a:lin ang="5400000" scaled="1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'Experiment Data - Drop Times (S'!$A$3:$A$12</c:f>
              <c:strCache>
                <c:ptCount val="1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</c:strCache>
            </c:strRef>
          </c:cat>
          <c:val>
            <c:numRef>
              <c:f>'Experiment Data - Drop Times (S'!$C$3:$C$12</c:f>
              <c:numCache>
                <c:formatCode>0.00</c:formatCode>
                <c:ptCount val="10"/>
                <c:pt idx="0">
                  <c:v>1.9</c:v>
                </c:pt>
                <c:pt idx="1">
                  <c:v>1.81</c:v>
                </c:pt>
                <c:pt idx="2">
                  <c:v>1.87</c:v>
                </c:pt>
                <c:pt idx="3">
                  <c:v>1.85</c:v>
                </c:pt>
                <c:pt idx="4">
                  <c:v>1.89</c:v>
                </c:pt>
                <c:pt idx="5">
                  <c:v>1.79</c:v>
                </c:pt>
                <c:pt idx="6">
                  <c:v>1.85</c:v>
                </c:pt>
                <c:pt idx="7">
                  <c:v>1.9</c:v>
                </c:pt>
                <c:pt idx="8">
                  <c:v>1.83</c:v>
                </c:pt>
                <c:pt idx="9">
                  <c:v>1.85</c:v>
                </c:pt>
              </c:numCache>
            </c:numRef>
          </c:val>
        </c:ser>
        <c:gapWidth val="100"/>
        <c:overlap val="-10"/>
        <c:axId val="601268472"/>
        <c:axId val="601273128"/>
      </c:barChart>
      <c:catAx>
        <c:axId val="601268472"/>
        <c:scaling>
          <c:orientation val="minMax"/>
        </c:scaling>
        <c:axPos val="b"/>
        <c:numFmt formatCode="General" sourceLinked="1"/>
        <c:majorTickMark val="none"/>
        <c:tickLblPos val="low"/>
        <c:spPr>
          <a:ln w="12700">
            <a:solidFill>
              <a:srgbClr val="858787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endParaRPr lang="en-US"/>
          </a:p>
        </c:txPr>
        <c:crossAx val="601273128"/>
        <c:crosses val="autoZero"/>
        <c:auto val="1"/>
        <c:lblAlgn val="ctr"/>
        <c:lblOffset val="100"/>
        <c:tickLblSkip val="3"/>
        <c:tickMarkSkip val="1"/>
      </c:catAx>
      <c:valAx>
        <c:axId val="601273128"/>
        <c:scaling>
          <c:orientation val="minMax"/>
        </c:scaling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0.00" sourceLinked="1"/>
        <c:majorTickMark val="none"/>
        <c:tickLblPos val="nextTo"/>
        <c:spPr>
          <a:ln w="12700">
            <a:solidFill>
              <a:srgbClr val="858787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endParaRPr lang="en-US"/>
          </a:p>
        </c:txPr>
        <c:crossAx val="6012684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1F8F0"/>
            </a:gs>
          </a:gsLst>
          <a:lin ang="5400000" scaled="1"/>
        </a:gradFill>
        <a:ln w="12700">
          <a:solidFill>
            <a:srgbClr val="858787"/>
          </a:solidFill>
          <a:prstDash val="solid"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r>
              <a:t>Frequency of Drop Times</a:t>
            </a:r>
          </a:p>
        </c:rich>
      </c:tx>
      <c:layout>
        <c:manualLayout>
          <c:xMode val="edge"/>
          <c:yMode val="edge"/>
          <c:x val="0.341418204254319"/>
          <c:y val="0.031609195402298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14179729072044"/>
          <c:y val="0.08908033478087"/>
          <c:w val="0.832090120747207"/>
          <c:h val="0.775860980349513"/>
        </c:manualLayout>
      </c:layout>
      <c:scatterChart>
        <c:scatterStyle val="lineMarker"/>
        <c:ser>
          <c:idx val="0"/>
          <c:order val="0"/>
          <c:tx>
            <c:strRef>
              <c:f>'Hypothesis Test - Frequency Tab'!$E$2</c:f>
              <c:strCache>
                <c:ptCount val="1"/>
                <c:pt idx="0">
                  <c:v>OBJECT 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gradFill rotWithShape="0">
                <a:gsLst>
                  <a:gs pos="0">
                    <a:srgbClr val="FFFFFF"/>
                  </a:gs>
                  <a:gs pos="100000">
                    <a:srgbClr val="32788D"/>
                  </a:gs>
                </a:gsLst>
                <a:lin ang="5400000" scaled="1"/>
              </a:gradFill>
              <a:ln>
                <a:solidFill>
                  <a:srgbClr val="FFFFFF"/>
                </a:solidFill>
                <a:prstDash val="solid"/>
              </a:ln>
            </c:spPr>
          </c:marker>
          <c:trendline>
            <c:name>Trend 1</c:name>
            <c:spPr>
              <a:ln w="25400">
                <a:solidFill>
                  <a:srgbClr val="5FB2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'Hypothesis Test - Frequency Tab'!$D$3:$D$7</c:f>
              <c:numCache>
                <c:formatCode>General</c:formatCode>
                <c:ptCount val="5"/>
                <c:pt idx="0">
                  <c:v>1.74</c:v>
                </c:pt>
                <c:pt idx="1">
                  <c:v>1.78</c:v>
                </c:pt>
                <c:pt idx="2">
                  <c:v>1.82</c:v>
                </c:pt>
                <c:pt idx="3">
                  <c:v>1.86</c:v>
                </c:pt>
                <c:pt idx="4">
                  <c:v>1.9</c:v>
                </c:pt>
              </c:numCache>
            </c:numRef>
          </c:xVal>
          <c:yVal>
            <c:numRef>
              <c:f>'Hypothesis Test - Frequency Tab'!$E$3:$E$7</c:f>
              <c:numCache>
                <c:formatCode>0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2.0</c:v>
                </c:pt>
                <c:pt idx="4">
                  <c:v>0.0</c:v>
                </c:pt>
              </c:numCache>
            </c:numRef>
          </c:yVal>
        </c:ser>
        <c:ser>
          <c:idx val="1"/>
          <c:order val="1"/>
          <c:tx>
            <c:strRef>
              <c:f>'Hypothesis Test - Frequency Tab'!$F$2</c:f>
              <c:strCache>
                <c:ptCount val="1"/>
                <c:pt idx="0">
                  <c:v>OBJECT 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gradFill rotWithShape="0">
                <a:gsLst>
                  <a:gs pos="0">
                    <a:srgbClr val="FFFFFF"/>
                  </a:gs>
                  <a:gs pos="100000">
                    <a:srgbClr val="749E6D"/>
                  </a:gs>
                </a:gsLst>
                <a:lin ang="5400000" scaled="1"/>
              </a:gradFill>
              <a:ln>
                <a:solidFill>
                  <a:srgbClr val="FFFFFF"/>
                </a:solidFill>
                <a:prstDash val="solid"/>
              </a:ln>
            </c:spPr>
          </c:marker>
          <c:trendline>
            <c:name>Trend 2</c:name>
            <c:spPr>
              <a:ln w="25400">
                <a:solidFill>
                  <a:srgbClr val="A8DBA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Gill Sans"/>
                      <a:ea typeface="Gill Sans"/>
                      <a:cs typeface="Gill Sans"/>
                    </a:defRPr>
                  </a:pPr>
                  <a:endParaRPr lang="en-US"/>
                </a:p>
              </c:txPr>
            </c:trendlineLbl>
          </c:trendline>
          <c:xVal>
            <c:numRef>
              <c:f>'Hypothesis Test - Frequency Tab'!$D$3:$D$7</c:f>
              <c:numCache>
                <c:formatCode>General</c:formatCode>
                <c:ptCount val="5"/>
                <c:pt idx="0">
                  <c:v>1.74</c:v>
                </c:pt>
                <c:pt idx="1">
                  <c:v>1.78</c:v>
                </c:pt>
                <c:pt idx="2">
                  <c:v>1.82</c:v>
                </c:pt>
                <c:pt idx="3">
                  <c:v>1.86</c:v>
                </c:pt>
                <c:pt idx="4">
                  <c:v>1.9</c:v>
                </c:pt>
              </c:numCache>
            </c:numRef>
          </c:xVal>
          <c:yVal>
            <c:numRef>
              <c:f>'Hypothesis Test - Frequency Tab'!$F$3:$F$7</c:f>
              <c:numCache>
                <c:formatCode>0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</c:numCache>
            </c:numRef>
          </c:yVal>
        </c:ser>
        <c:axId val="601356056"/>
        <c:axId val="601360392"/>
      </c:scatterChart>
      <c:valAx>
        <c:axId val="601356056"/>
        <c:scaling>
          <c:orientation val="minMax"/>
        </c:scaling>
        <c:axPos val="b"/>
        <c:numFmt formatCode="General" sourceLinked="1"/>
        <c:maj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endParaRPr lang="en-US"/>
          </a:p>
        </c:txPr>
        <c:crossAx val="601360392"/>
        <c:crosses val="autoZero"/>
        <c:crossBetween val="midCat"/>
      </c:valAx>
      <c:valAx>
        <c:axId val="601360392"/>
        <c:scaling>
          <c:orientation val="minMax"/>
          <c:min val="0.0"/>
        </c:scaling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r>
                  <a:t>Value Title</a:t>
                </a:r>
              </a:p>
            </c:rich>
          </c:tx>
          <c:layout>
            <c:manualLayout>
              <c:xMode val="edge"/>
              <c:yMode val="edge"/>
              <c:x val="0.0242537313432836"/>
              <c:y val="0.405171734998642"/>
            </c:manualLayout>
          </c:layout>
          <c:spPr>
            <a:noFill/>
            <a:ln w="25400">
              <a:noFill/>
            </a:ln>
          </c:spPr>
        </c:title>
        <c:numFmt formatCode="0" sourceLinked="1"/>
        <c:maj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"/>
                <a:ea typeface="Gill Sans"/>
                <a:cs typeface="Gill Sans"/>
              </a:defRPr>
            </a:pPr>
            <a:endParaRPr lang="en-US"/>
          </a:p>
        </c:txPr>
        <c:crossAx val="601356056"/>
        <c:crosses val="autoZero"/>
        <c:crossBetween val="midCat"/>
        <c:majorUnit val="1.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69776266306264"/>
          <c:y val="0.93678025160648"/>
          <c:w val="0.796642378657892"/>
          <c:h val="0.994251515974296"/>
        </c:manualLayout>
      </c:layout>
      <c:spPr>
        <a:noFill/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Gill Sans"/>
              <a:ea typeface="Gill Sans"/>
              <a:cs typeface="Gill Sans"/>
            </a:defRPr>
          </a:pPr>
          <a:endParaRPr lang="en-US"/>
        </a:p>
      </c:txPr>
    </c:legend>
    <c:dispBlanksAs val="gap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0</xdr:rowOff>
    </xdr:from>
    <xdr:to>
      <xdr:col>6</xdr:col>
      <xdr:colOff>584200</xdr:colOff>
      <xdr:row>2</xdr:row>
      <xdr:rowOff>76200</xdr:rowOff>
    </xdr:to>
    <xdr:sp macro="" textlink="">
      <xdr:nvSpPr>
        <xdr:cNvPr id="1025" name="Rectangle 1"/>
        <xdr:cNvSpPr>
          <a:spLocks/>
        </xdr:cNvSpPr>
      </xdr:nvSpPr>
      <xdr:spPr bwMode="auto">
        <a:xfrm>
          <a:off x="3213100" y="0"/>
          <a:ext cx="2857500" cy="584200"/>
        </a:xfrm>
        <a:prstGeom prst="rect">
          <a:avLst/>
        </a:prstGeom>
        <a:noFill/>
        <a:ln w="12700" cap="flat">
          <a:noFill/>
          <a:miter lim="800000"/>
          <a:headEnd/>
          <a:tailEnd/>
        </a:ln>
      </xdr:spPr>
      <xdr:txBody>
        <a:bodyPr vertOverflow="clip" wrap="square" lIns="50800" tIns="50800" rIns="50800" bIns="50800" anchor="t" upright="1"/>
        <a:lstStyle/>
        <a:p>
          <a:pPr algn="ctr" rtl="0">
            <a:defRPr sz="1000"/>
          </a:pPr>
          <a:r>
            <a:rPr lang="en-US" sz="2800" b="0" i="0" strike="noStrike">
              <a:solidFill>
                <a:srgbClr val="3A5241"/>
              </a:solidFill>
              <a:latin typeface="Gill Sans Light"/>
              <a:ea typeface="Gill Sans Light"/>
              <a:cs typeface="Gill Sans Light"/>
            </a:rPr>
            <a:t>Gravity Experiment</a:t>
          </a: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127000</xdr:colOff>
      <xdr:row>2</xdr:row>
      <xdr:rowOff>0</xdr:rowOff>
    </xdr:to>
    <xdr:sp macro="" textlink="">
      <xdr:nvSpPr>
        <xdr:cNvPr id="1030" name="Line 2"/>
        <xdr:cNvSpPr>
          <a:spLocks noChangeShapeType="1"/>
        </xdr:cNvSpPr>
      </xdr:nvSpPr>
      <xdr:spPr bwMode="auto">
        <a:xfrm flipH="1">
          <a:off x="0" y="508000"/>
          <a:ext cx="9271000" cy="0"/>
        </a:xfrm>
        <a:prstGeom prst="line">
          <a:avLst/>
        </a:prstGeom>
        <a:noFill/>
        <a:ln w="12700">
          <a:solidFill>
            <a:srgbClr val="858787"/>
          </a:solidFill>
          <a:miter lim="800000"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254000</xdr:colOff>
      <xdr:row>2</xdr:row>
      <xdr:rowOff>254000</xdr:rowOff>
    </xdr:from>
    <xdr:to>
      <xdr:col>10</xdr:col>
      <xdr:colOff>50800</xdr:colOff>
      <xdr:row>12</xdr:row>
      <xdr:rowOff>228600</xdr:rowOff>
    </xdr:to>
    <xdr:graphicFrame macro="">
      <xdr:nvGraphicFramePr>
        <xdr:cNvPr id="10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</xdr:row>
      <xdr:rowOff>215900</xdr:rowOff>
    </xdr:from>
    <xdr:to>
      <xdr:col>3</xdr:col>
      <xdr:colOff>863600</xdr:colOff>
      <xdr:row>26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00" y="723900"/>
          <a:ext cx="3556000" cy="5880100"/>
        </a:xfrm>
        <a:prstGeom prst="rect">
          <a:avLst/>
        </a:prstGeom>
        <a:noFill/>
        <a:ln w="0">
          <a:solidFill>
            <a:srgbClr val="FFFFFF">
              <a:alpha val="0"/>
            </a:srgbClr>
          </a:solidFill>
          <a:prstDash val="sysDot"/>
          <a:miter lim="800000"/>
          <a:headEnd/>
          <a:tailEnd/>
        </a:ln>
        <a:effectLst>
          <a:outerShdw blurRad="50800" dist="25400" algn="ctr" rotWithShape="0">
            <a:srgbClr val="000000">
              <a:alpha val="39999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50800</xdr:rowOff>
    </xdr:from>
    <xdr:to>
      <xdr:col>5</xdr:col>
      <xdr:colOff>203200</xdr:colOff>
      <xdr:row>2</xdr:row>
      <xdr:rowOff>127000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070100" y="50800"/>
          <a:ext cx="2705100" cy="584200"/>
        </a:xfrm>
        <a:prstGeom prst="rect">
          <a:avLst/>
        </a:prstGeom>
        <a:noFill/>
        <a:ln w="12700" cap="flat">
          <a:noFill/>
          <a:miter lim="800000"/>
          <a:headEnd/>
          <a:tailEnd/>
        </a:ln>
      </xdr:spPr>
      <xdr:txBody>
        <a:bodyPr vertOverflow="clip" wrap="square" lIns="50800" tIns="50800" rIns="50800" bIns="50800" anchor="t" upright="1"/>
        <a:lstStyle/>
        <a:p>
          <a:pPr algn="ctr" rtl="0">
            <a:defRPr sz="1000"/>
          </a:pPr>
          <a:r>
            <a:rPr lang="en-US" sz="2800" b="0" i="0" strike="noStrike">
              <a:solidFill>
                <a:srgbClr val="3A5241"/>
              </a:solidFill>
              <a:latin typeface="Gill Sans Light"/>
              <a:ea typeface="Gill Sans Light"/>
              <a:cs typeface="Gill Sans Light"/>
            </a:rPr>
            <a:t>Hypothesis Testing</a:t>
          </a:r>
        </a:p>
      </xdr:txBody>
    </xdr:sp>
    <xdr:clientData/>
  </xdr:twoCellAnchor>
  <xdr:twoCellAnchor>
    <xdr:from>
      <xdr:col>0</xdr:col>
      <xdr:colOff>0</xdr:colOff>
      <xdr:row>2</xdr:row>
      <xdr:rowOff>38100</xdr:rowOff>
    </xdr:from>
    <xdr:to>
      <xdr:col>7</xdr:col>
      <xdr:colOff>431800</xdr:colOff>
      <xdr:row>2</xdr:row>
      <xdr:rowOff>38100</xdr:rowOff>
    </xdr:to>
    <xdr:sp macro="" textlink="">
      <xdr:nvSpPr>
        <xdr:cNvPr id="2053" name="Line 2"/>
        <xdr:cNvSpPr>
          <a:spLocks noChangeShapeType="1"/>
        </xdr:cNvSpPr>
      </xdr:nvSpPr>
      <xdr:spPr bwMode="auto">
        <a:xfrm flipH="1">
          <a:off x="0" y="546100"/>
          <a:ext cx="6832600" cy="0"/>
        </a:xfrm>
        <a:prstGeom prst="line">
          <a:avLst/>
        </a:prstGeom>
        <a:noFill/>
        <a:ln w="12700">
          <a:solidFill>
            <a:srgbClr val="858787"/>
          </a:solidFill>
          <a:miter lim="800000"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18</xdr:row>
      <xdr:rowOff>203200</xdr:rowOff>
    </xdr:from>
    <xdr:to>
      <xdr:col>7</xdr:col>
      <xdr:colOff>406400</xdr:colOff>
      <xdr:row>36</xdr:row>
      <xdr:rowOff>50800</xdr:rowOff>
    </xdr:to>
    <xdr:graphicFrame macro="">
      <xdr:nvGraphicFramePr>
        <xdr:cNvPr id="20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A9C7A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A9C7A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GridLines="0" tabSelected="1" workbookViewId="0">
      <selection activeCell="N11" sqref="N11"/>
    </sheetView>
  </sheetViews>
  <sheetFormatPr baseColWidth="10" defaultColWidth="10.28515625" defaultRowHeight="20" customHeight="1"/>
  <sheetData/>
  <sheetCalcPr fullCalcOnLoad="1"/>
  <pageMargins left="0.75" right="0.75" top="0.75" bottom="0.75" header="0.25" footer="0.2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"/>
  <sheetViews>
    <sheetView showGridLines="0" workbookViewId="0">
      <pane ySplit="2" topLeftCell="A3" activePane="bottomLeft" state="frozen"/>
      <selection pane="bottomLeft" sqref="A1:C1"/>
    </sheetView>
  </sheetViews>
  <sheetFormatPr baseColWidth="10" defaultColWidth="10.28515625" defaultRowHeight="20" customHeight="1"/>
  <cols>
    <col min="1" max="3" width="9" style="1" customWidth="1"/>
    <col min="4" max="16384" width="10.28515625" style="1"/>
  </cols>
  <sheetData>
    <row r="1" spans="1:3" ht="15">
      <c r="A1" s="42" t="s">
        <v>0</v>
      </c>
      <c r="B1" s="43"/>
      <c r="C1" s="43"/>
    </row>
    <row r="2" spans="1:3" ht="12">
      <c r="A2" s="2" t="s">
        <v>1</v>
      </c>
      <c r="B2" s="2" t="s">
        <v>2</v>
      </c>
      <c r="C2" s="2" t="s">
        <v>3</v>
      </c>
    </row>
    <row r="3" spans="1:3" ht="12">
      <c r="A3" s="3" t="s">
        <v>4</v>
      </c>
      <c r="B3" s="4">
        <v>1.8</v>
      </c>
      <c r="C3" s="5">
        <v>1.9</v>
      </c>
    </row>
    <row r="4" spans="1:3" ht="12">
      <c r="A4" s="6" t="s">
        <v>5</v>
      </c>
      <c r="B4" s="7">
        <v>1.83</v>
      </c>
      <c r="C4" s="8">
        <v>1.81</v>
      </c>
    </row>
    <row r="5" spans="1:3" ht="12">
      <c r="A5" s="6" t="s">
        <v>6</v>
      </c>
      <c r="B5" s="7">
        <v>1.84</v>
      </c>
      <c r="C5" s="8">
        <v>1.87</v>
      </c>
    </row>
    <row r="6" spans="1:3" ht="12">
      <c r="A6" s="6" t="s">
        <v>7</v>
      </c>
      <c r="B6" s="7">
        <v>1.83</v>
      </c>
      <c r="C6" s="8">
        <v>1.85</v>
      </c>
    </row>
    <row r="7" spans="1:3" ht="12">
      <c r="A7" s="6" t="s">
        <v>8</v>
      </c>
      <c r="B7" s="7">
        <v>1.78</v>
      </c>
      <c r="C7" s="8">
        <v>1.89</v>
      </c>
    </row>
    <row r="8" spans="1:3" ht="12">
      <c r="A8" s="6" t="s">
        <v>9</v>
      </c>
      <c r="B8" s="7">
        <v>1.81</v>
      </c>
      <c r="C8" s="8">
        <v>1.79</v>
      </c>
    </row>
    <row r="9" spans="1:3" ht="12">
      <c r="A9" s="6" t="s">
        <v>10</v>
      </c>
      <c r="B9" s="7">
        <v>1.8</v>
      </c>
      <c r="C9" s="8">
        <v>1.85</v>
      </c>
    </row>
    <row r="10" spans="1:3" ht="12">
      <c r="A10" s="6" t="s">
        <v>11</v>
      </c>
      <c r="B10" s="7">
        <v>1.78</v>
      </c>
      <c r="C10" s="8">
        <v>1.9</v>
      </c>
    </row>
    <row r="11" spans="1:3" ht="12">
      <c r="A11" s="6" t="s">
        <v>12</v>
      </c>
      <c r="B11" s="7">
        <v>1.85</v>
      </c>
      <c r="C11" s="8">
        <v>1.83</v>
      </c>
    </row>
    <row r="12" spans="1:3" ht="12">
      <c r="A12" s="9" t="s">
        <v>13</v>
      </c>
      <c r="B12" s="10">
        <v>1.76</v>
      </c>
      <c r="C12" s="11">
        <v>1.85</v>
      </c>
    </row>
    <row r="13" spans="1:3" ht="12">
      <c r="A13" s="12" t="s">
        <v>14</v>
      </c>
      <c r="B13" s="13">
        <f>AVERAGE(B3:B12)</f>
        <v>1.8080000000000003</v>
      </c>
      <c r="C13" s="13">
        <f>AVERAGE(C3:C12)</f>
        <v>1.8539999999999999</v>
      </c>
    </row>
  </sheetData>
  <sheetCalcPr fullCalcOnLoad="1"/>
  <mergeCells count="1">
    <mergeCell ref="A1:C1"/>
  </mergeCells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"/>
  <sheetViews>
    <sheetView showGridLines="0" workbookViewId="0">
      <selection activeCell="H48" sqref="H48"/>
    </sheetView>
  </sheetViews>
  <sheetFormatPr baseColWidth="10" defaultColWidth="10.28515625" defaultRowHeight="20" customHeight="1"/>
  <cols>
    <col min="1" max="1" width="9.85546875" style="14" customWidth="1"/>
    <col min="2" max="2" width="3.42578125" style="14" customWidth="1"/>
    <col min="3" max="3" width="13.42578125" style="14" customWidth="1"/>
    <col min="4" max="16384" width="10.28515625" style="14"/>
  </cols>
  <sheetData>
    <row r="1" spans="1:3" ht="12">
      <c r="A1" s="2"/>
      <c r="B1" s="44" t="s">
        <v>15</v>
      </c>
      <c r="C1" s="44"/>
    </row>
    <row r="2" spans="1:3" ht="24">
      <c r="A2" s="3" t="s">
        <v>16</v>
      </c>
      <c r="B2" s="16">
        <v>32</v>
      </c>
      <c r="C2" s="17" t="s">
        <v>17</v>
      </c>
    </row>
    <row r="3" spans="1:3" ht="24">
      <c r="A3" s="6" t="s">
        <v>18</v>
      </c>
      <c r="B3" s="18">
        <v>50</v>
      </c>
      <c r="C3" s="15" t="s">
        <v>19</v>
      </c>
    </row>
  </sheetData>
  <sheetCalcPr fullCalcOnLoad="1"/>
  <mergeCells count="1">
    <mergeCell ref="B1:C1"/>
  </mergeCells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"/>
  <sheetViews>
    <sheetView showGridLines="0" workbookViewId="0"/>
  </sheetViews>
  <sheetFormatPr baseColWidth="10" defaultColWidth="10.28515625" defaultRowHeight="20" customHeight="1"/>
  <cols>
    <col min="1" max="2" width="13.42578125" style="19" customWidth="1"/>
    <col min="3" max="16384" width="10.28515625" style="19"/>
  </cols>
  <sheetData>
    <row r="1" spans="1:2" ht="12">
      <c r="A1" s="2" t="s">
        <v>2</v>
      </c>
      <c r="B1" s="2" t="s">
        <v>3</v>
      </c>
    </row>
    <row r="2" spans="1:2" ht="70.5" customHeight="1">
      <c r="A2" s="20"/>
      <c r="B2" s="20"/>
    </row>
    <row r="3" spans="1:2" ht="24">
      <c r="A3" s="21" t="s">
        <v>20</v>
      </c>
      <c r="B3" s="21" t="s">
        <v>21</v>
      </c>
    </row>
  </sheetData>
  <sheetCalcPr fullCalcOnLoad="1"/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5"/>
  <sheetViews>
    <sheetView showGridLines="0" workbookViewId="0">
      <selection sqref="A1:C1"/>
    </sheetView>
  </sheetViews>
  <sheetFormatPr baseColWidth="10" defaultColWidth="10.28515625" defaultRowHeight="20" customHeight="1"/>
  <cols>
    <col min="1" max="1" width="14.28515625" style="22" customWidth="1"/>
    <col min="2" max="3" width="10" style="22" customWidth="1"/>
    <col min="4" max="16384" width="10.28515625" style="22"/>
  </cols>
  <sheetData>
    <row r="1" spans="1:3" ht="15">
      <c r="A1" s="42" t="s">
        <v>22</v>
      </c>
      <c r="B1" s="43"/>
      <c r="C1" s="43"/>
    </row>
    <row r="2" spans="1:3" ht="12">
      <c r="A2" s="2"/>
      <c r="B2" s="2" t="s">
        <v>2</v>
      </c>
      <c r="C2" s="2" t="s">
        <v>3</v>
      </c>
    </row>
    <row r="3" spans="1:3" ht="12">
      <c r="A3" s="3" t="s">
        <v>23</v>
      </c>
      <c r="B3" s="23">
        <f>COUNT('Experiment Data - Drop Times (S'!B3:B12)</f>
        <v>10</v>
      </c>
      <c r="C3" s="24">
        <f>COUNT('Experiment Data - Drop Times (S'!C3:C12)</f>
        <v>10</v>
      </c>
    </row>
    <row r="4" spans="1:3" ht="12">
      <c r="A4" s="6" t="s">
        <v>24</v>
      </c>
      <c r="B4" s="7">
        <f>AVERAGE('Experiment Data - Drop Times (S'!B3:B12)</f>
        <v>1.8080000000000003</v>
      </c>
      <c r="C4" s="8">
        <f>AVERAGE('Experiment Data - Drop Times (S'!C3:C12)</f>
        <v>1.8539999999999999</v>
      </c>
    </row>
    <row r="5" spans="1:3" ht="12">
      <c r="A5" s="6" t="s">
        <v>25</v>
      </c>
      <c r="B5" s="7">
        <f>MEDIAN('Experiment Data - Drop Times (S'!B3:B12)</f>
        <v>1.8050000000000002</v>
      </c>
      <c r="C5" s="8">
        <f>MEDIAN('Experiment Data - Drop Times (S'!C3:C12)</f>
        <v>1.85</v>
      </c>
    </row>
    <row r="6" spans="1:3" ht="24">
      <c r="A6" s="6" t="s">
        <v>26</v>
      </c>
      <c r="B6" s="7">
        <f>STDEV('Experiment Data - Drop Times (S'!B3:B12)</f>
        <v>2.9363620727375569E-2</v>
      </c>
      <c r="C6" s="8">
        <f>STDEV('Experiment Data - Drop Times (S'!C3:C12)</f>
        <v>3.7178249316270805E-2</v>
      </c>
    </row>
    <row r="7" spans="1:3" ht="12">
      <c r="A7" s="6" t="s">
        <v>27</v>
      </c>
      <c r="B7" s="25">
        <f>B6^2</f>
        <v>8.6222222222116015E-4</v>
      </c>
      <c r="C7" s="26">
        <f>C6^2</f>
        <v>1.3822222222227905E-3</v>
      </c>
    </row>
    <row r="8" spans="1:3" ht="12">
      <c r="A8" s="6" t="s">
        <v>28</v>
      </c>
      <c r="B8" s="7">
        <v>0.05</v>
      </c>
      <c r="C8" s="8">
        <v>0.05</v>
      </c>
    </row>
    <row r="9" spans="1:3" ht="12">
      <c r="A9" s="6" t="s">
        <v>29</v>
      </c>
      <c r="B9" s="7">
        <v>2.262</v>
      </c>
      <c r="C9" s="8">
        <v>2.262</v>
      </c>
    </row>
    <row r="10" spans="1:3" ht="24">
      <c r="A10" s="6" t="s">
        <v>30</v>
      </c>
      <c r="B10" s="25">
        <f>CONFIDENCE(B8,B6,B3)</f>
        <v>1.8199426257302635E-2</v>
      </c>
      <c r="C10" s="26">
        <f>CONFIDENCE(C8,C6,C3)</f>
        <v>2.3042894236005109E-2</v>
      </c>
    </row>
    <row r="11" spans="1:3" ht="12">
      <c r="A11" s="6" t="s">
        <v>31</v>
      </c>
      <c r="B11" s="25">
        <f>B4+B10</f>
        <v>1.8261994262573029</v>
      </c>
      <c r="C11" s="26">
        <f>C4+C10</f>
        <v>1.8770428942360049</v>
      </c>
    </row>
    <row r="12" spans="1:3" ht="12">
      <c r="A12" s="6" t="s">
        <v>32</v>
      </c>
      <c r="B12" s="25">
        <f>B4-B10</f>
        <v>1.7898005737426976</v>
      </c>
      <c r="C12" s="26">
        <f>C4-C10</f>
        <v>1.8309571057639948</v>
      </c>
    </row>
    <row r="13" spans="1:3" ht="12">
      <c r="A13" s="6" t="s">
        <v>33</v>
      </c>
      <c r="B13" s="25">
        <f>B9*(B6/SQRT(B3))</f>
        <v>2.1004009521980716E-2</v>
      </c>
      <c r="C13" s="26">
        <f>C9*(C6/SQRT(C3))</f>
        <v>2.659386966953645E-2</v>
      </c>
    </row>
    <row r="14" spans="1:3" ht="12">
      <c r="A14" s="6" t="s">
        <v>31</v>
      </c>
      <c r="B14" s="25">
        <f>B4+B13</f>
        <v>1.8290040095219811</v>
      </c>
      <c r="C14" s="26">
        <f>C4+C13</f>
        <v>1.8805938696695363</v>
      </c>
    </row>
    <row r="15" spans="1:3" ht="12">
      <c r="A15" s="6" t="s">
        <v>32</v>
      </c>
      <c r="B15" s="25">
        <f>B4-B13</f>
        <v>1.7869959904780195</v>
      </c>
      <c r="C15" s="26">
        <f>C4-C13</f>
        <v>1.8274061303304634</v>
      </c>
    </row>
  </sheetData>
  <sheetCalcPr fullCalcOnLoad="1"/>
  <mergeCells count="1">
    <mergeCell ref="A1:C1"/>
  </mergeCells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"/>
  <sheetViews>
    <sheetView showGridLines="0" workbookViewId="0"/>
  </sheetViews>
  <sheetFormatPr baseColWidth="10" defaultColWidth="10.28515625" defaultRowHeight="20" customHeight="1"/>
  <cols>
    <col min="1" max="1" width="16.42578125" style="27" customWidth="1"/>
    <col min="2" max="3" width="9.28515625" style="27" customWidth="1"/>
    <col min="4" max="16384" width="10.28515625" style="27"/>
  </cols>
  <sheetData>
    <row r="1" spans="1:3" ht="15">
      <c r="A1" s="42" t="s">
        <v>34</v>
      </c>
      <c r="B1" s="43"/>
      <c r="C1" s="43"/>
    </row>
    <row r="2" spans="1:3" ht="12">
      <c r="A2" s="6" t="s">
        <v>35</v>
      </c>
      <c r="B2" s="28">
        <f>'Hypothesis Test - Calculated St'!B3+'Hypothesis Test - Calculated St'!C3-2</f>
        <v>18</v>
      </c>
      <c r="C2" s="15"/>
    </row>
    <row r="3" spans="1:3" ht="12">
      <c r="A3" s="6" t="s">
        <v>36</v>
      </c>
      <c r="B3" s="29">
        <f>(('Hypothesis Test - Calculated St'!B3-1)*'Hypothesis Test - Calculated St'!B7+('Hypothesis Test - Calculated St'!C3-1)*'Hypothesis Test - Calculated St'!C7)/B2</f>
        <v>1.1222222222219752E-3</v>
      </c>
      <c r="C3" s="15"/>
    </row>
    <row r="4" spans="1:3" ht="12">
      <c r="A4" s="6" t="s">
        <v>37</v>
      </c>
      <c r="B4" s="30" t="s">
        <v>38</v>
      </c>
      <c r="C4" s="31">
        <v>0</v>
      </c>
    </row>
    <row r="5" spans="1:3" ht="24">
      <c r="A5" s="6" t="s">
        <v>39</v>
      </c>
      <c r="B5" s="30" t="s">
        <v>40</v>
      </c>
      <c r="C5" s="31">
        <v>0</v>
      </c>
    </row>
    <row r="6" spans="1:3" ht="12">
      <c r="A6" s="6" t="s">
        <v>29</v>
      </c>
      <c r="B6" s="7">
        <v>2.101</v>
      </c>
      <c r="C6" s="15"/>
    </row>
    <row r="7" spans="1:3" ht="24">
      <c r="A7" s="6" t="s">
        <v>41</v>
      </c>
      <c r="B7" s="7">
        <f>TINV(TTEST('Experiment Data - Drop Times (S'!B3:B12,'Experiment Data - Drop Times (S'!C3:C12,2,2),B2)</f>
        <v>3.0704597004808702</v>
      </c>
      <c r="C7" s="15" t="str">
        <f>IF(B7&gt;B6,"Reject"&amp;" "&amp;A4,"Fail to reject"&amp;" "&amp;A4)</f>
        <v>Reject Null hypothesis</v>
      </c>
    </row>
  </sheetData>
  <sheetCalcPr fullCalcOnLoad="1"/>
  <mergeCells count="1">
    <mergeCell ref="A1:C1"/>
  </mergeCells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"/>
  <sheetViews>
    <sheetView showGridLines="0" workbookViewId="0"/>
  </sheetViews>
  <sheetFormatPr baseColWidth="10" defaultColWidth="10.28515625" defaultRowHeight="20" customHeight="1"/>
  <cols>
    <col min="1" max="1" width="16.42578125" style="32" customWidth="1"/>
    <col min="2" max="3" width="14.140625" style="32" hidden="1" customWidth="1"/>
    <col min="4" max="4" width="10.140625" style="32" hidden="1" customWidth="1"/>
    <col min="5" max="6" width="9.28515625" style="32" customWidth="1"/>
    <col min="7" max="16384" width="10.28515625" style="32"/>
  </cols>
  <sheetData>
    <row r="1" spans="1:6" ht="15">
      <c r="A1" s="42" t="s">
        <v>42</v>
      </c>
      <c r="B1" s="43"/>
      <c r="C1" s="43"/>
      <c r="D1" s="43"/>
      <c r="E1" s="43"/>
      <c r="F1" s="43"/>
    </row>
    <row r="2" spans="1:6" ht="24">
      <c r="A2" s="2" t="s">
        <v>43</v>
      </c>
      <c r="B2" s="2" t="s">
        <v>44</v>
      </c>
      <c r="C2" s="2" t="s">
        <v>45</v>
      </c>
      <c r="D2" s="33" t="s">
        <v>46</v>
      </c>
      <c r="E2" s="34" t="s">
        <v>2</v>
      </c>
      <c r="F2" s="2" t="s">
        <v>3</v>
      </c>
    </row>
    <row r="3" spans="1:6" ht="12">
      <c r="A3" s="35" t="s">
        <v>47</v>
      </c>
      <c r="B3" s="35">
        <v>1.72</v>
      </c>
      <c r="C3" s="3">
        <v>1.76</v>
      </c>
      <c r="D3" s="36">
        <f>AVERAGE(B3,C3)</f>
        <v>1.74</v>
      </c>
      <c r="E3" s="37">
        <f>COUNTIF('Experiment Data - Drop Times (S'!B3:B12,"&lt;"&amp;$C3)</f>
        <v>0</v>
      </c>
      <c r="F3" s="24">
        <f>COUNTIF('Experiment Data - Drop Times (S'!C3:C12,"&lt;"&amp;$C3)</f>
        <v>0</v>
      </c>
    </row>
    <row r="4" spans="1:6" ht="12">
      <c r="A4" s="38" t="s">
        <v>48</v>
      </c>
      <c r="B4" s="38">
        <v>1.76</v>
      </c>
      <c r="C4" s="6">
        <v>1.8</v>
      </c>
      <c r="D4" s="39">
        <f>AVERAGE(B4,C4)</f>
        <v>1.78</v>
      </c>
      <c r="E4" s="40">
        <f>COUNTIF('Experiment Data - Drop Times (S'!B3:B12,"&lt;"&amp;$C4)-COUNTIF('Experiment Data - Drop Times (S'!B3:B12,"&lt;"&amp;$B4)</f>
        <v>3</v>
      </c>
      <c r="F4" s="41">
        <f>COUNTIF('Experiment Data - Drop Times (S'!C3:C12,"&lt;"&amp;$C4)-COUNTIF('Experiment Data - Drop Times (S'!C3:C12,"&lt;"&amp;$B4)</f>
        <v>1</v>
      </c>
    </row>
    <row r="5" spans="1:6" ht="12">
      <c r="A5" s="38" t="s">
        <v>49</v>
      </c>
      <c r="B5" s="38">
        <v>1.8</v>
      </c>
      <c r="C5" s="6">
        <v>1.84</v>
      </c>
      <c r="D5" s="39">
        <f>AVERAGE(B5,C5)</f>
        <v>1.82</v>
      </c>
      <c r="E5" s="40">
        <f>COUNTIF('Experiment Data - Drop Times (S'!B3:B12,"&lt;"&amp;$C5)-COUNTIF('Experiment Data - Drop Times (S'!B3:B12,"&lt;"&amp;$B5)</f>
        <v>5</v>
      </c>
      <c r="F5" s="41">
        <f>COUNTIF('Experiment Data - Drop Times (S'!C3:C12,"&lt;"&amp;$C5)-COUNTIF('Experiment Data - Drop Times (S'!C3:C12,"&lt;"&amp;$B5)</f>
        <v>2</v>
      </c>
    </row>
    <row r="6" spans="1:6" ht="12">
      <c r="A6" s="38" t="s">
        <v>50</v>
      </c>
      <c r="B6" s="38">
        <v>1.84</v>
      </c>
      <c r="C6" s="6">
        <v>1.88</v>
      </c>
      <c r="D6" s="39">
        <f>AVERAGE(B6,C6)</f>
        <v>1.8599999999999999</v>
      </c>
      <c r="E6" s="40">
        <f>COUNTIF('Experiment Data - Drop Times (S'!B3:B12,"&lt;"&amp;$C6)-COUNTIF('Experiment Data - Drop Times (S'!B3:B12,"&lt;"&amp;$B6)</f>
        <v>2</v>
      </c>
      <c r="F6" s="41">
        <f>COUNTIF('Experiment Data - Drop Times (S'!C3:C12,"&lt;"&amp;$C6)-COUNTIF('Experiment Data - Drop Times (S'!C3:C12,"&lt;"&amp;$B6)</f>
        <v>4</v>
      </c>
    </row>
    <row r="7" spans="1:6" ht="12">
      <c r="A7" s="38" t="s">
        <v>51</v>
      </c>
      <c r="B7" s="38">
        <v>1.88</v>
      </c>
      <c r="C7" s="6">
        <v>1.92</v>
      </c>
      <c r="D7" s="39">
        <f>AVERAGE(B7,C7)</f>
        <v>1.9</v>
      </c>
      <c r="E7" s="40">
        <f>COUNTIF('Experiment Data - Drop Times (S'!B3:B12,"&gt;="&amp;$B7)</f>
        <v>0</v>
      </c>
      <c r="F7" s="41">
        <f>COUNTIF('Experiment Data - Drop Times (S'!C3:C12,"&gt;="&amp;$B7)</f>
        <v>3</v>
      </c>
    </row>
  </sheetData>
  <sheetCalcPr fullCalcOnLoad="1"/>
  <mergeCells count="1">
    <mergeCell ref="A1:F1"/>
  </mergeCells>
  <phoneticPr fontId="4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GridLines="0" workbookViewId="0"/>
  </sheetViews>
  <sheetFormatPr baseColWidth="10" defaultColWidth="10.28515625" defaultRowHeight="20" customHeight="1"/>
  <sheetData/>
  <sheetCalcPr fullCalcOnLoad="1"/>
  <pageMargins left="0.75" right="0.75" top="0.75" bottom="0.75" header="0.25" footer="0.2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 Data - Drawings</vt:lpstr>
      <vt:lpstr>Experiment Data - Drop Times (S</vt:lpstr>
      <vt:lpstr>Experiment Data - Constants</vt:lpstr>
      <vt:lpstr>Experiment Data - Objects</vt:lpstr>
      <vt:lpstr>Hypothesis Test - Calculated St</vt:lpstr>
      <vt:lpstr>Hypothesis Test - Student Distr</vt:lpstr>
      <vt:lpstr>Hypothesis Test - Frequency Tab</vt:lpstr>
      <vt:lpstr>Hypothesis Test - Drawings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Ho</cp:lastModifiedBy>
  <dcterms:created xsi:type="dcterms:W3CDTF">2009-08-12T18:08:31Z</dcterms:created>
  <dcterms:modified xsi:type="dcterms:W3CDTF">2009-08-12T18:08:31Z</dcterms:modified>
</cp:coreProperties>
</file>