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ta" sheetId="1" r:id="rId1"/>
  </sheets>
  <calcPr calcId="144525"/>
</workbook>
</file>

<file path=xl/calcChain.xml><?xml version="1.0" encoding="utf-8"?>
<calcChain xmlns="http://schemas.openxmlformats.org/spreadsheetml/2006/main">
  <c r="T38" i="1" l="1"/>
  <c r="S38" i="1"/>
  <c r="T50" i="1"/>
  <c r="S50" i="1"/>
  <c r="T48" i="1"/>
  <c r="S48" i="1"/>
  <c r="T47" i="1"/>
  <c r="S47" i="1"/>
  <c r="T46" i="1"/>
  <c r="S46" i="1"/>
  <c r="T45" i="1"/>
  <c r="S45" i="1"/>
  <c r="T44" i="1"/>
  <c r="S44" i="1"/>
  <c r="T43" i="1"/>
  <c r="S43" i="1"/>
  <c r="T42" i="1"/>
  <c r="S42" i="1"/>
  <c r="T41" i="1"/>
  <c r="S41" i="1"/>
  <c r="T36" i="1" a="1"/>
  <c r="T36" i="1" s="1"/>
  <c r="S36" i="1" a="1"/>
  <c r="S36" i="1" s="1"/>
  <c r="T35" i="1" a="1"/>
  <c r="T35" i="1" s="1"/>
  <c r="S35" i="1" a="1"/>
  <c r="S35" i="1" s="1"/>
  <c r="T34" i="1" a="1"/>
  <c r="T34" i="1" s="1"/>
  <c r="S34" i="1" a="1"/>
  <c r="S34" i="1" s="1"/>
  <c r="T33" i="1" a="1"/>
  <c r="T33" i="1" s="1"/>
  <c r="S33" i="1" a="1"/>
  <c r="S33" i="1" s="1"/>
  <c r="T32" i="1" a="1"/>
  <c r="T32" i="1" s="1"/>
  <c r="S32" i="1" a="1"/>
  <c r="S32" i="1" s="1"/>
  <c r="T31" i="1" a="1"/>
  <c r="T31" i="1" s="1"/>
  <c r="S31" i="1" a="1"/>
  <c r="S31" i="1" s="1"/>
  <c r="T30" i="1" a="1"/>
  <c r="T30" i="1" s="1"/>
  <c r="S30" i="1" a="1"/>
  <c r="S30" i="1" s="1"/>
  <c r="T29" i="1" a="1"/>
  <c r="T29" i="1" s="1"/>
  <c r="S29" i="1" a="1"/>
  <c r="S29" i="1" s="1"/>
  <c r="P4" i="1"/>
  <c r="Q4" i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S20" i="1"/>
  <c r="T20" i="1" s="1"/>
  <c r="U20" i="1" s="1"/>
  <c r="V20" i="1" s="1"/>
  <c r="S16" i="1"/>
  <c r="T16" i="1" s="1"/>
  <c r="U16" i="1" s="1"/>
  <c r="V16" i="1" s="1"/>
  <c r="I8" i="1"/>
  <c r="I9" i="1" s="1"/>
  <c r="I10" i="1" s="1"/>
  <c r="I11" i="1" s="1"/>
  <c r="I7" i="1"/>
  <c r="L3" i="1"/>
  <c r="M3" i="1" s="1"/>
  <c r="N3" i="1" s="1"/>
  <c r="K3" i="1"/>
  <c r="D3" i="1"/>
  <c r="E3" i="1" s="1"/>
  <c r="F3" i="1" s="1"/>
  <c r="G3" i="1" s="1"/>
  <c r="N11" i="1"/>
  <c r="B7" i="1"/>
  <c r="B8" i="1" s="1"/>
  <c r="B9" i="1" s="1"/>
  <c r="B10" i="1" s="1"/>
  <c r="B11" i="1" s="1"/>
  <c r="N22" i="1" l="1"/>
  <c r="N18" i="1"/>
  <c r="L20" i="1"/>
  <c r="J22" i="1"/>
  <c r="M23" i="1"/>
  <c r="K18" i="1"/>
  <c r="N19" i="1"/>
  <c r="L21" i="1"/>
  <c r="J23" i="1"/>
  <c r="M24" i="1"/>
  <c r="L18" i="1"/>
  <c r="J20" i="1"/>
  <c r="M21" i="1"/>
  <c r="K23" i="1"/>
  <c r="N24" i="1"/>
  <c r="L17" i="1"/>
  <c r="M20" i="1"/>
  <c r="N23" i="1"/>
  <c r="N20" i="1"/>
  <c r="N17" i="1"/>
  <c r="M22" i="1"/>
  <c r="J18" i="1"/>
  <c r="M19" i="1"/>
  <c r="K21" i="1"/>
  <c r="M18" i="1"/>
  <c r="K20" i="1"/>
  <c r="N21" i="1"/>
  <c r="L23" i="1"/>
  <c r="J17" i="1"/>
  <c r="K17" i="1"/>
  <c r="J19" i="1"/>
  <c r="M17" i="1"/>
  <c r="J24" i="1"/>
  <c r="J21" i="1"/>
  <c r="L24" i="1"/>
  <c r="K22" i="1"/>
  <c r="K19" i="1"/>
  <c r="L22" i="1"/>
  <c r="L19" i="1"/>
  <c r="K24" i="1"/>
  <c r="V17" i="1" l="1" a="1"/>
  <c r="V17" i="1" s="1"/>
  <c r="V18" i="1" a="1"/>
  <c r="V18" i="1" s="1"/>
  <c r="T18" i="1" a="1"/>
  <c r="T18" i="1" s="1"/>
  <c r="U18" i="1" a="1"/>
  <c r="U18" i="1" s="1"/>
  <c r="U17" i="1" a="1"/>
  <c r="U17" i="1" s="1"/>
  <c r="T17" i="1" a="1"/>
  <c r="T17" i="1" s="1"/>
  <c r="S18" i="1" a="1"/>
  <c r="S18" i="1" s="1"/>
  <c r="S17" i="1" a="1"/>
  <c r="S17" i="1" s="1"/>
  <c r="R17" i="1" a="1"/>
  <c r="R17" i="1" s="1"/>
  <c r="R18" i="1" a="1"/>
  <c r="R18" i="1" s="1"/>
  <c r="K34" i="1"/>
  <c r="J34" i="1"/>
  <c r="J40" i="1"/>
  <c r="K35" i="1"/>
  <c r="K37" i="1"/>
  <c r="J39" i="1"/>
  <c r="K39" i="1"/>
  <c r="J35" i="1"/>
  <c r="J36" i="1"/>
  <c r="K36" i="1"/>
  <c r="K40" i="1"/>
  <c r="K33" i="1"/>
  <c r="J38" i="1"/>
  <c r="J33" i="1"/>
  <c r="K38" i="1"/>
  <c r="J37" i="1"/>
  <c r="K29" i="1"/>
  <c r="M29" i="1"/>
  <c r="M28" i="1"/>
  <c r="N28" i="1"/>
  <c r="L29" i="1"/>
  <c r="N29" i="1"/>
  <c r="K28" i="1"/>
  <c r="J29" i="1"/>
  <c r="L28" i="1"/>
  <c r="J28" i="1"/>
  <c r="T21" i="1" l="1"/>
  <c r="U22" i="1"/>
  <c r="S21" i="1"/>
  <c r="S22" i="1"/>
  <c r="T22" i="1"/>
  <c r="R22" i="1"/>
  <c r="V22" i="1"/>
  <c r="U21" i="1"/>
  <c r="V21" i="1"/>
  <c r="R21" i="1"/>
  <c r="P29" i="1"/>
  <c r="P28" i="1"/>
  <c r="K43" i="1"/>
  <c r="J43" i="1"/>
  <c r="X22" i="1" l="1"/>
  <c r="X21" i="1"/>
</calcChain>
</file>

<file path=xl/sharedStrings.xml><?xml version="1.0" encoding="utf-8"?>
<sst xmlns="http://schemas.openxmlformats.org/spreadsheetml/2006/main" count="67" uniqueCount="15">
  <si>
    <t>Angle</t>
  </si>
  <si>
    <t>Height</t>
  </si>
  <si>
    <t>H</t>
  </si>
  <si>
    <t>Sum</t>
  </si>
  <si>
    <t>T</t>
  </si>
  <si>
    <t>Deterministic</t>
  </si>
  <si>
    <t>Frequency of orientation</t>
  </si>
  <si>
    <t>Deterministic binary</t>
  </si>
  <si>
    <t>Normalised frequency</t>
  </si>
  <si>
    <t>Marginal 1</t>
  </si>
  <si>
    <t>Marginal 2</t>
  </si>
  <si>
    <t>Complete marginal</t>
  </si>
  <si>
    <t>Tails</t>
  </si>
  <si>
    <t>Heads</t>
  </si>
  <si>
    <t>Height above table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</si>
</sst>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Data!$I$28</c:f>
              <c:strCache>
                <c:ptCount val="1"/>
                <c:pt idx="0">
                  <c:v>Heads</c:v>
                </c:pt>
              </c:strCache>
            </c:strRef>
          </c:tx>
          <c:invertIfNegative val="0"/>
          <c:cat>
            <c:numRef>
              <c:f>Data!$J$27:$N$27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Data!$J$28:$N$28</c:f>
              <c:numCache>
                <c:formatCode>#,##0.00</c:formatCode>
                <c:ptCount val="5"/>
                <c:pt idx="0">
                  <c:v>7.1048815853069117E-2</c:v>
                </c:pt>
                <c:pt idx="1">
                  <c:v>2.7066215563073946E-2</c:v>
                </c:pt>
                <c:pt idx="2">
                  <c:v>0.1304978250362494</c:v>
                </c:pt>
                <c:pt idx="3">
                  <c:v>0.18076365393910102</c:v>
                </c:pt>
                <c:pt idx="4">
                  <c:v>8.8931851135814408E-2</c:v>
                </c:pt>
              </c:numCache>
            </c:numRef>
          </c:val>
        </c:ser>
        <c:ser>
          <c:idx val="1"/>
          <c:order val="1"/>
          <c:tx>
            <c:strRef>
              <c:f>Data!$I$29</c:f>
              <c:strCache>
                <c:ptCount val="1"/>
                <c:pt idx="0">
                  <c:v>Tails</c:v>
                </c:pt>
              </c:strCache>
            </c:strRef>
          </c:tx>
          <c:invertIfNegative val="0"/>
          <c:cat>
            <c:numRef>
              <c:f>Data!$J$27:$N$27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Data!$J$29:$N$29</c:f>
              <c:numCache>
                <c:formatCode>#,##0.00</c:formatCode>
                <c:ptCount val="5"/>
                <c:pt idx="0">
                  <c:v>0.15369743837602709</c:v>
                </c:pt>
                <c:pt idx="1">
                  <c:v>0.14258095698405027</c:v>
                </c:pt>
                <c:pt idx="2">
                  <c:v>7.153214113098115E-2</c:v>
                </c:pt>
                <c:pt idx="3">
                  <c:v>4.833252779120348E-4</c:v>
                </c:pt>
                <c:pt idx="4">
                  <c:v>0.1333977767037216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417472"/>
        <c:axId val="93458816"/>
      </c:barChart>
      <c:catAx>
        <c:axId val="9341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458816"/>
        <c:crosses val="autoZero"/>
        <c:auto val="1"/>
        <c:lblAlgn val="ctr"/>
        <c:lblOffset val="100"/>
        <c:noMultiLvlLbl val="0"/>
      </c:catAx>
      <c:valAx>
        <c:axId val="93458816"/>
        <c:scaling>
          <c:orientation val="minMax"/>
        </c:scaling>
        <c:delete val="0"/>
        <c:axPos val="l"/>
        <c:numFmt formatCode="#,##0.00" sourceLinked="1"/>
        <c:majorTickMark val="out"/>
        <c:minorTickMark val="none"/>
        <c:tickLblPos val="nextTo"/>
        <c:crossAx val="93417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Data!$J$32</c:f>
              <c:strCache>
                <c:ptCount val="1"/>
                <c:pt idx="0">
                  <c:v>Tails</c:v>
                </c:pt>
              </c:strCache>
            </c:strRef>
          </c:tx>
          <c:invertIfNegative val="0"/>
          <c:cat>
            <c:numRef>
              <c:f>Data!$I$33:$I$41</c:f>
              <c:numCache>
                <c:formatCode>General</c:formatCode>
                <c:ptCount val="9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cat>
          <c:val>
            <c:numRef>
              <c:f>Data!$J$33:$J$40</c:f>
              <c:numCache>
                <c:formatCode>#,##0.00</c:formatCode>
                <c:ptCount val="8"/>
                <c:pt idx="0">
                  <c:v>0.11744804253262445</c:v>
                </c:pt>
                <c:pt idx="1">
                  <c:v>0.10246495891735137</c:v>
                </c:pt>
                <c:pt idx="2">
                  <c:v>3.9632672788786856E-2</c:v>
                </c:pt>
                <c:pt idx="3">
                  <c:v>7.4915418076365398E-2</c:v>
                </c:pt>
                <c:pt idx="4">
                  <c:v>2.2716288061865635E-2</c:v>
                </c:pt>
                <c:pt idx="5">
                  <c:v>5.606573223779604E-2</c:v>
                </c:pt>
                <c:pt idx="6">
                  <c:v>3.5282745287578535E-2</c:v>
                </c:pt>
                <c:pt idx="7">
                  <c:v>4.9782503624939578E-2</c:v>
                </c:pt>
              </c:numCache>
            </c:numRef>
          </c:val>
        </c:ser>
        <c:ser>
          <c:idx val="1"/>
          <c:order val="1"/>
          <c:tx>
            <c:strRef>
              <c:f>Data!$K$32</c:f>
              <c:strCache>
                <c:ptCount val="1"/>
                <c:pt idx="0">
                  <c:v>Heads</c:v>
                </c:pt>
              </c:strCache>
            </c:strRef>
          </c:tx>
          <c:invertIfNegative val="0"/>
          <c:cat>
            <c:numRef>
              <c:f>Data!$I$33:$I$41</c:f>
              <c:numCache>
                <c:formatCode>General</c:formatCode>
                <c:ptCount val="9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cat>
          <c:val>
            <c:numRef>
              <c:f>Data!$K$33:$K$40</c:f>
              <c:numCache>
                <c:formatCode>#,##0.00</c:formatCode>
                <c:ptCount val="8"/>
                <c:pt idx="0">
                  <c:v>6.1382310294828421E-2</c:v>
                </c:pt>
                <c:pt idx="1">
                  <c:v>2.706621556307395E-2</c:v>
                </c:pt>
                <c:pt idx="2">
                  <c:v>0.10101498308361527</c:v>
                </c:pt>
                <c:pt idx="3">
                  <c:v>4.7365877235379411E-2</c:v>
                </c:pt>
                <c:pt idx="4">
                  <c:v>7.7332044465925565E-2</c:v>
                </c:pt>
                <c:pt idx="5">
                  <c:v>4.7849202513291444E-2</c:v>
                </c:pt>
                <c:pt idx="6">
                  <c:v>7.7815369743837598E-2</c:v>
                </c:pt>
                <c:pt idx="7">
                  <c:v>6.1865635572740454E-2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108032"/>
        <c:axId val="170109568"/>
      </c:barChart>
      <c:catAx>
        <c:axId val="17010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109568"/>
        <c:crosses val="autoZero"/>
        <c:auto val="1"/>
        <c:lblAlgn val="ctr"/>
        <c:lblOffset val="100"/>
        <c:noMultiLvlLbl val="0"/>
      </c:catAx>
      <c:valAx>
        <c:axId val="170109568"/>
        <c:scaling>
          <c:orientation val="minMax"/>
        </c:scaling>
        <c:delete val="0"/>
        <c:axPos val="l"/>
        <c:numFmt formatCode="#,##0.00" sourceLinked="1"/>
        <c:majorTickMark val="out"/>
        <c:minorTickMark val="none"/>
        <c:tickLblPos val="nextTo"/>
        <c:crossAx val="170108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25</xdr:row>
      <xdr:rowOff>4762</xdr:rowOff>
    </xdr:from>
    <xdr:to>
      <xdr:col>6</xdr:col>
      <xdr:colOff>600075</xdr:colOff>
      <xdr:row>39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123825</xdr:colOff>
      <xdr:row>40</xdr:row>
      <xdr:rowOff>42862</xdr:rowOff>
    </xdr:from>
    <xdr:to>
      <xdr:col>7</xdr:col>
      <xdr:colOff>85725</xdr:colOff>
      <xdr:row>54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0"/>
  <sheetViews>
    <sheetView tabSelected="1" topLeftCell="A27" workbookViewId="0">
      <selection activeCell="T51" sqref="T51"/>
    </sheetView>
  </sheetViews>
  <sheetFormatPr defaultRowHeight="15" x14ac:dyDescent="0.25"/>
  <cols>
    <col min="2" max="2" width="23.42578125" bestFit="1" customWidth="1"/>
    <col min="9" max="9" width="21" bestFit="1" customWidth="1"/>
  </cols>
  <sheetData>
    <row r="1" spans="2:22" x14ac:dyDescent="0.25">
      <c r="B1" t="s">
        <v>5</v>
      </c>
    </row>
    <row r="2" spans="2:22" x14ac:dyDescent="0.25">
      <c r="C2" s="4" t="s">
        <v>14</v>
      </c>
      <c r="D2" s="4"/>
      <c r="E2" s="4"/>
      <c r="F2" s="4"/>
      <c r="G2" s="4"/>
      <c r="I2" t="s">
        <v>7</v>
      </c>
    </row>
    <row r="3" spans="2:22" x14ac:dyDescent="0.25">
      <c r="B3" s="2" t="s">
        <v>0</v>
      </c>
      <c r="C3" s="2">
        <v>0.2</v>
      </c>
      <c r="D3" s="2">
        <f>C3+0.2</f>
        <v>0.4</v>
      </c>
      <c r="E3" s="2">
        <f t="shared" ref="E3:G3" si="0">D3+0.2</f>
        <v>0.60000000000000009</v>
      </c>
      <c r="F3" s="2">
        <f t="shared" si="0"/>
        <v>0.8</v>
      </c>
      <c r="G3" s="2">
        <f t="shared" si="0"/>
        <v>1</v>
      </c>
      <c r="I3" s="3" t="s">
        <v>0</v>
      </c>
      <c r="J3" s="2">
        <v>0.2</v>
      </c>
      <c r="K3" s="2">
        <f>J3+0.2</f>
        <v>0.4</v>
      </c>
      <c r="L3" s="2">
        <f t="shared" ref="L3:N3" si="1">K3+0.2</f>
        <v>0.60000000000000009</v>
      </c>
      <c r="M3" s="2">
        <f t="shared" si="1"/>
        <v>0.8</v>
      </c>
      <c r="N3" s="2">
        <f t="shared" si="1"/>
        <v>1</v>
      </c>
      <c r="P3">
        <v>0</v>
      </c>
      <c r="Q3">
        <v>1</v>
      </c>
    </row>
    <row r="4" spans="2:22" x14ac:dyDescent="0.25">
      <c r="B4" s="2">
        <v>0</v>
      </c>
      <c r="C4" s="1" t="s">
        <v>4</v>
      </c>
      <c r="D4" s="1" t="s">
        <v>2</v>
      </c>
      <c r="E4" s="1" t="s">
        <v>4</v>
      </c>
      <c r="F4" s="1" t="s">
        <v>4</v>
      </c>
      <c r="G4" s="1" t="s">
        <v>2</v>
      </c>
      <c r="I4" s="2">
        <v>0</v>
      </c>
      <c r="J4" s="1">
        <f>IF(C4="H",1,0)</f>
        <v>0</v>
      </c>
      <c r="K4" s="1">
        <f t="shared" ref="K4:K11" si="2">IF(D4="H",1,0)</f>
        <v>1</v>
      </c>
      <c r="L4" s="1">
        <f t="shared" ref="L4:L11" si="3">IF(E4="H",1,0)</f>
        <v>0</v>
      </c>
      <c r="M4" s="1">
        <f t="shared" ref="M4:M11" si="4">IF(F4="H",1,0)</f>
        <v>0</v>
      </c>
      <c r="N4" s="1">
        <f t="shared" ref="N4:N11" si="5">IF(G4="H",1,0)</f>
        <v>1</v>
      </c>
      <c r="P4" s="1">
        <f>5*8-Q4</f>
        <v>21</v>
      </c>
      <c r="Q4" s="1">
        <f>SUM(J4:N11)</f>
        <v>19</v>
      </c>
    </row>
    <row r="5" spans="2:22" x14ac:dyDescent="0.25">
      <c r="B5" s="2">
        <v>45</v>
      </c>
      <c r="C5" s="1" t="s">
        <v>2</v>
      </c>
      <c r="D5" s="1" t="s">
        <v>4</v>
      </c>
      <c r="E5" s="1" t="s">
        <v>4</v>
      </c>
      <c r="F5" s="1" t="s">
        <v>4</v>
      </c>
      <c r="G5" s="1" t="s">
        <v>4</v>
      </c>
      <c r="I5" s="2">
        <v>45</v>
      </c>
      <c r="J5" s="1">
        <f t="shared" ref="J5:J11" si="6">IF(C5="H",1,0)</f>
        <v>1</v>
      </c>
      <c r="K5" s="1">
        <f t="shared" si="2"/>
        <v>0</v>
      </c>
      <c r="L5" s="1">
        <f t="shared" si="3"/>
        <v>0</v>
      </c>
      <c r="M5" s="1">
        <f t="shared" si="4"/>
        <v>0</v>
      </c>
      <c r="N5" s="1">
        <f t="shared" si="5"/>
        <v>0</v>
      </c>
    </row>
    <row r="6" spans="2:22" x14ac:dyDescent="0.25">
      <c r="B6" s="2">
        <v>90</v>
      </c>
      <c r="C6" s="1" t="s">
        <v>2</v>
      </c>
      <c r="D6" s="1" t="s">
        <v>2</v>
      </c>
      <c r="E6" s="1" t="s">
        <v>4</v>
      </c>
      <c r="F6" s="1" t="s">
        <v>4</v>
      </c>
      <c r="G6" s="1" t="s">
        <v>2</v>
      </c>
      <c r="I6" s="2">
        <v>90</v>
      </c>
      <c r="J6" s="1">
        <f t="shared" si="6"/>
        <v>1</v>
      </c>
      <c r="K6" s="1">
        <f t="shared" si="2"/>
        <v>1</v>
      </c>
      <c r="L6" s="1">
        <f t="shared" si="3"/>
        <v>0</v>
      </c>
      <c r="M6" s="1">
        <f t="shared" si="4"/>
        <v>0</v>
      </c>
      <c r="N6" s="1">
        <f t="shared" si="5"/>
        <v>1</v>
      </c>
    </row>
    <row r="7" spans="2:22" x14ac:dyDescent="0.25">
      <c r="B7" s="2">
        <f>B6+45</f>
        <v>135</v>
      </c>
      <c r="C7" s="1" t="s">
        <v>2</v>
      </c>
      <c r="D7" s="1" t="s">
        <v>2</v>
      </c>
      <c r="E7" s="1" t="s">
        <v>4</v>
      </c>
      <c r="F7" s="1" t="s">
        <v>2</v>
      </c>
      <c r="G7" s="1" t="s">
        <v>4</v>
      </c>
      <c r="I7" s="2">
        <f>I6+45</f>
        <v>135</v>
      </c>
      <c r="J7" s="1">
        <f t="shared" si="6"/>
        <v>1</v>
      </c>
      <c r="K7" s="1">
        <f t="shared" si="2"/>
        <v>1</v>
      </c>
      <c r="L7" s="1">
        <f t="shared" si="3"/>
        <v>0</v>
      </c>
      <c r="M7" s="1">
        <f t="shared" si="4"/>
        <v>1</v>
      </c>
      <c r="N7" s="1">
        <f t="shared" si="5"/>
        <v>0</v>
      </c>
    </row>
    <row r="8" spans="2:22" x14ac:dyDescent="0.25">
      <c r="B8" s="2">
        <f>B7+45</f>
        <v>180</v>
      </c>
      <c r="C8" s="1" t="s">
        <v>2</v>
      </c>
      <c r="D8" s="1" t="s">
        <v>2</v>
      </c>
      <c r="E8" s="1" t="s">
        <v>4</v>
      </c>
      <c r="F8" s="1" t="s">
        <v>2</v>
      </c>
      <c r="G8" s="1" t="s">
        <v>2</v>
      </c>
      <c r="I8" s="2">
        <f>I7+45</f>
        <v>180</v>
      </c>
      <c r="J8" s="1">
        <f t="shared" si="6"/>
        <v>1</v>
      </c>
      <c r="K8" s="1">
        <f t="shared" si="2"/>
        <v>1</v>
      </c>
      <c r="L8" s="1">
        <f t="shared" si="3"/>
        <v>0</v>
      </c>
      <c r="M8" s="1">
        <f t="shared" si="4"/>
        <v>1</v>
      </c>
      <c r="N8" s="1">
        <f t="shared" si="5"/>
        <v>1</v>
      </c>
    </row>
    <row r="9" spans="2:22" x14ac:dyDescent="0.25">
      <c r="B9" s="2">
        <f>B8+45</f>
        <v>225</v>
      </c>
      <c r="C9" s="1" t="s">
        <v>2</v>
      </c>
      <c r="D9" s="1" t="s">
        <v>4</v>
      </c>
      <c r="E9" s="1" t="s">
        <v>2</v>
      </c>
      <c r="F9" s="1" t="s">
        <v>4</v>
      </c>
      <c r="G9" s="1" t="s">
        <v>4</v>
      </c>
      <c r="I9" s="2">
        <f>I8+45</f>
        <v>225</v>
      </c>
      <c r="J9" s="1">
        <f t="shared" si="6"/>
        <v>1</v>
      </c>
      <c r="K9" s="1">
        <f t="shared" si="2"/>
        <v>0</v>
      </c>
      <c r="L9" s="1">
        <f t="shared" si="3"/>
        <v>1</v>
      </c>
      <c r="M9" s="1">
        <f t="shared" si="4"/>
        <v>0</v>
      </c>
      <c r="N9" s="1">
        <f t="shared" si="5"/>
        <v>0</v>
      </c>
    </row>
    <row r="10" spans="2:22" x14ac:dyDescent="0.25">
      <c r="B10" s="2">
        <f>B9+45</f>
        <v>270</v>
      </c>
      <c r="C10" s="1" t="s">
        <v>2</v>
      </c>
      <c r="D10" s="1" t="s">
        <v>4</v>
      </c>
      <c r="E10" s="1" t="s">
        <v>4</v>
      </c>
      <c r="F10" s="1" t="s">
        <v>4</v>
      </c>
      <c r="G10" s="1" t="s">
        <v>2</v>
      </c>
      <c r="I10" s="2">
        <f>I9+45</f>
        <v>270</v>
      </c>
      <c r="J10" s="1">
        <f t="shared" si="6"/>
        <v>1</v>
      </c>
      <c r="K10" s="1">
        <f t="shared" si="2"/>
        <v>0</v>
      </c>
      <c r="L10" s="1">
        <f t="shared" si="3"/>
        <v>0</v>
      </c>
      <c r="M10" s="1">
        <f t="shared" si="4"/>
        <v>0</v>
      </c>
      <c r="N10" s="1">
        <f t="shared" si="5"/>
        <v>1</v>
      </c>
    </row>
    <row r="11" spans="2:22" x14ac:dyDescent="0.25">
      <c r="B11" s="2">
        <f>B10+45</f>
        <v>315</v>
      </c>
      <c r="C11" s="1" t="s">
        <v>4</v>
      </c>
      <c r="D11" s="1" t="s">
        <v>2</v>
      </c>
      <c r="E11" s="1" t="s">
        <v>2</v>
      </c>
      <c r="F11" s="1" t="s">
        <v>4</v>
      </c>
      <c r="G11" s="1" t="s">
        <v>4</v>
      </c>
      <c r="I11" s="2">
        <f>I10+45</f>
        <v>315</v>
      </c>
      <c r="J11" s="1">
        <f t="shared" si="6"/>
        <v>0</v>
      </c>
      <c r="K11" s="1">
        <f t="shared" si="2"/>
        <v>1</v>
      </c>
      <c r="L11" s="1">
        <f t="shared" si="3"/>
        <v>1</v>
      </c>
      <c r="M11" s="1">
        <f t="shared" si="4"/>
        <v>0</v>
      </c>
      <c r="N11" s="1">
        <f t="shared" si="5"/>
        <v>0</v>
      </c>
    </row>
    <row r="13" spans="2:22" x14ac:dyDescent="0.25">
      <c r="C13" s="1"/>
      <c r="D13" s="1"/>
      <c r="E13" s="1"/>
      <c r="F13" s="1"/>
      <c r="G13" s="1"/>
      <c r="Q13" t="s">
        <v>0</v>
      </c>
    </row>
    <row r="14" spans="2:22" x14ac:dyDescent="0.25">
      <c r="B14" s="2" t="s">
        <v>6</v>
      </c>
      <c r="I14" s="3" t="s">
        <v>8</v>
      </c>
      <c r="Q14">
        <v>45</v>
      </c>
    </row>
    <row r="15" spans="2:22" x14ac:dyDescent="0.25">
      <c r="C15" s="4" t="s">
        <v>14</v>
      </c>
      <c r="D15" s="4"/>
      <c r="E15" s="4"/>
      <c r="F15" s="4"/>
      <c r="G15" s="4"/>
    </row>
    <row r="16" spans="2:22" x14ac:dyDescent="0.25">
      <c r="B16" s="2" t="s">
        <v>0</v>
      </c>
      <c r="C16" s="2">
        <v>0.2</v>
      </c>
      <c r="D16" s="2">
        <v>0.4</v>
      </c>
      <c r="E16" s="2">
        <v>0.60000000000000009</v>
      </c>
      <c r="F16" s="2">
        <v>0.8</v>
      </c>
      <c r="G16" s="2">
        <v>1</v>
      </c>
      <c r="I16" s="2" t="s">
        <v>0</v>
      </c>
      <c r="J16" s="2">
        <v>0.2</v>
      </c>
      <c r="K16" s="2">
        <v>0.4</v>
      </c>
      <c r="L16" s="2">
        <v>0.60000000000000009</v>
      </c>
      <c r="M16" s="2">
        <v>0.8</v>
      </c>
      <c r="N16" s="2">
        <v>1</v>
      </c>
      <c r="R16" s="2">
        <v>0.2</v>
      </c>
      <c r="S16" s="2">
        <f>R16+0.2</f>
        <v>0.4</v>
      </c>
      <c r="T16" s="2">
        <f t="shared" ref="T16:V16" si="7">S16+0.2</f>
        <v>0.60000000000000009</v>
      </c>
      <c r="U16" s="2">
        <f t="shared" si="7"/>
        <v>0.8</v>
      </c>
      <c r="V16" s="2">
        <f t="shared" si="7"/>
        <v>1</v>
      </c>
    </row>
    <row r="17" spans="2:24" x14ac:dyDescent="0.25">
      <c r="B17" s="2">
        <v>0</v>
      </c>
      <c r="C17" s="1">
        <v>100</v>
      </c>
      <c r="D17" s="1">
        <v>53</v>
      </c>
      <c r="E17" s="1">
        <v>51</v>
      </c>
      <c r="F17" s="1">
        <v>92</v>
      </c>
      <c r="G17" s="1">
        <v>74</v>
      </c>
      <c r="I17" s="2">
        <v>0</v>
      </c>
      <c r="J17" s="6">
        <f>C17/SUM($C$17:$G$24)</f>
        <v>4.8332527791203478E-2</v>
      </c>
      <c r="K17" s="6">
        <f t="shared" ref="K17:K24" si="8">D17/SUM($C$17:$G$24)</f>
        <v>2.5616239729337846E-2</v>
      </c>
      <c r="L17" s="6">
        <f t="shared" ref="L17:L24" si="9">E17/SUM($C$17:$G$24)</f>
        <v>2.4649589173513776E-2</v>
      </c>
      <c r="M17" s="6">
        <f t="shared" ref="M17:M24" si="10">F17/SUM($C$17:$G$24)</f>
        <v>4.4465925567907204E-2</v>
      </c>
      <c r="N17" s="6">
        <f t="shared" ref="N17:N24" si="11">G17/SUM($C$17:$G$24)</f>
        <v>3.5766070565490575E-2</v>
      </c>
      <c r="Q17">
        <v>0</v>
      </c>
      <c r="R17">
        <f t="array" ref="R17">SUM(IF($I$17:$I$24=$Q$14,IF($J$16:$N$16=R$16,IF($J$4:$N$11=$Q17,$J$17:$N$24))))</f>
        <v>0</v>
      </c>
      <c r="S17">
        <f t="array" ref="S17">SUM(IF($I$17:$I$24=$Q$14,IF($J$16:$N$16=S$16,IF($J$4:$N$11=$Q17,$J$17:$N$24))))</f>
        <v>1.8366360560657321E-2</v>
      </c>
      <c r="T17">
        <f t="array" ref="T17">SUM(IF($I$17:$I$24=$Q$14,IF($J$16:$N$16=T$16,IF($J$4:$N$11=$Q17,$J$17:$N$24))))</f>
        <v>1.3533107781536975E-2</v>
      </c>
      <c r="U17">
        <f t="array" ref="U17">SUM(IF($I$17:$I$24=$Q$14,IF($J$16:$N$16=U$16,IF($J$4:$N$11=$Q17,$J$17:$N$24))))</f>
        <v>4.5915901401643304E-2</v>
      </c>
      <c r="V17">
        <f t="array" ref="V17">SUM(IF($I$17:$I$24=$Q$14,IF($J$16:$N$16=V$16,IF($J$4:$N$11=$Q17,$J$17:$N$24))))</f>
        <v>2.4649589173513776E-2</v>
      </c>
    </row>
    <row r="18" spans="2:24" x14ac:dyDescent="0.25">
      <c r="B18" s="2">
        <v>45</v>
      </c>
      <c r="C18" s="1">
        <v>56</v>
      </c>
      <c r="D18" s="1">
        <v>38</v>
      </c>
      <c r="E18" s="1">
        <v>28</v>
      </c>
      <c r="F18" s="1">
        <v>95</v>
      </c>
      <c r="G18" s="1">
        <v>51</v>
      </c>
      <c r="I18" s="2">
        <v>45</v>
      </c>
      <c r="J18" s="6">
        <f t="shared" ref="J18:J24" si="12">C18/SUM($C$17:$G$24)</f>
        <v>2.706621556307395E-2</v>
      </c>
      <c r="K18" s="6">
        <f t="shared" si="8"/>
        <v>1.8366360560657321E-2</v>
      </c>
      <c r="L18" s="6">
        <f t="shared" si="9"/>
        <v>1.3533107781536975E-2</v>
      </c>
      <c r="M18" s="6">
        <f t="shared" si="10"/>
        <v>4.5915901401643304E-2</v>
      </c>
      <c r="N18" s="6">
        <f t="shared" si="11"/>
        <v>2.4649589173513776E-2</v>
      </c>
      <c r="Q18">
        <v>1</v>
      </c>
      <c r="R18">
        <f t="array" ref="R18">SUM(IF($I$17:$I$24=$Q$14,IF($J$16:$N$16=R$16,IF($J$4:$N$11=$Q18,$J$17:$N$24))))</f>
        <v>2.706621556307395E-2</v>
      </c>
      <c r="S18">
        <f t="array" ref="S18">SUM(IF($I$17:$I$24=$Q$14,IF($J$16:$N$16=S$16,IF($J$4:$N$11=$Q18,$J$17:$N$24))))</f>
        <v>0</v>
      </c>
      <c r="T18">
        <f t="array" ref="T18">SUM(IF($I$17:$I$24=$Q$14,IF($J$16:$N$16=T$16,IF($J$4:$N$11=$Q18,$J$17:$N$24))))</f>
        <v>0</v>
      </c>
      <c r="U18">
        <f t="array" ref="U18">SUM(IF($I$17:$I$24=$Q$14,IF($J$16:$N$16=U$16,IF($J$4:$N$11=$Q18,$J$17:$N$24))))</f>
        <v>0</v>
      </c>
      <c r="V18">
        <f t="array" ref="V18">SUM(IF($I$17:$I$24=$Q$14,IF($J$16:$N$16=V$16,IF($J$4:$N$11=$Q18,$J$17:$N$24))))</f>
        <v>0</v>
      </c>
    </row>
    <row r="19" spans="2:24" x14ac:dyDescent="0.25">
      <c r="B19" s="2">
        <v>90</v>
      </c>
      <c r="C19" s="1">
        <v>97</v>
      </c>
      <c r="D19" s="1">
        <v>70</v>
      </c>
      <c r="E19" s="1">
        <v>10</v>
      </c>
      <c r="F19" s="1">
        <v>72</v>
      </c>
      <c r="G19" s="1">
        <v>42</v>
      </c>
      <c r="I19" s="2">
        <v>90</v>
      </c>
      <c r="J19" s="6">
        <f t="shared" si="12"/>
        <v>4.6882551957467378E-2</v>
      </c>
      <c r="K19" s="6">
        <f t="shared" si="8"/>
        <v>3.3832769453842435E-2</v>
      </c>
      <c r="L19" s="6">
        <f t="shared" si="9"/>
        <v>4.8332527791203478E-3</v>
      </c>
      <c r="M19" s="6">
        <f t="shared" si="10"/>
        <v>3.4799420009666508E-2</v>
      </c>
      <c r="N19" s="6">
        <f t="shared" si="11"/>
        <v>2.0299661672305461E-2</v>
      </c>
    </row>
    <row r="20" spans="2:24" x14ac:dyDescent="0.25">
      <c r="B20" s="2">
        <v>135</v>
      </c>
      <c r="C20" s="1">
        <v>35</v>
      </c>
      <c r="D20" s="1">
        <v>62</v>
      </c>
      <c r="E20" s="1">
        <v>79</v>
      </c>
      <c r="F20" s="1">
        <v>1</v>
      </c>
      <c r="G20" s="1">
        <v>76</v>
      </c>
      <c r="I20" s="2">
        <v>135</v>
      </c>
      <c r="J20" s="6">
        <f t="shared" si="12"/>
        <v>1.6916384726921217E-2</v>
      </c>
      <c r="K20" s="6">
        <f t="shared" si="8"/>
        <v>2.9966167230546157E-2</v>
      </c>
      <c r="L20" s="6">
        <f t="shared" si="9"/>
        <v>3.8182696955050749E-2</v>
      </c>
      <c r="M20" s="6">
        <f t="shared" si="10"/>
        <v>4.833252779120348E-4</v>
      </c>
      <c r="N20" s="6">
        <f t="shared" si="11"/>
        <v>3.6732721121314642E-2</v>
      </c>
      <c r="R20" s="2">
        <v>0.2</v>
      </c>
      <c r="S20" s="2">
        <f>R20+0.2</f>
        <v>0.4</v>
      </c>
      <c r="T20" s="2">
        <f t="shared" ref="T20:V20" si="13">S20+0.2</f>
        <v>0.60000000000000009</v>
      </c>
      <c r="U20" s="2">
        <f t="shared" si="13"/>
        <v>0.8</v>
      </c>
      <c r="V20" s="2">
        <f t="shared" si="13"/>
        <v>1</v>
      </c>
      <c r="X20" s="2" t="s">
        <v>3</v>
      </c>
    </row>
    <row r="21" spans="2:24" x14ac:dyDescent="0.25">
      <c r="B21" s="2">
        <v>180</v>
      </c>
      <c r="C21" s="1">
        <v>55</v>
      </c>
      <c r="D21" s="1">
        <v>38</v>
      </c>
      <c r="E21" s="1">
        <v>47</v>
      </c>
      <c r="F21" s="1">
        <v>0</v>
      </c>
      <c r="G21" s="1">
        <v>67</v>
      </c>
      <c r="I21" s="2">
        <v>180</v>
      </c>
      <c r="J21" s="6">
        <f t="shared" si="12"/>
        <v>2.6582890285161913E-2</v>
      </c>
      <c r="K21" s="6">
        <f t="shared" si="8"/>
        <v>1.8366360560657321E-2</v>
      </c>
      <c r="L21" s="6">
        <f t="shared" si="9"/>
        <v>2.2716288061865635E-2</v>
      </c>
      <c r="M21" s="6">
        <f t="shared" si="10"/>
        <v>0</v>
      </c>
      <c r="N21" s="6">
        <f t="shared" si="11"/>
        <v>3.2382793620106334E-2</v>
      </c>
      <c r="Q21">
        <v>0</v>
      </c>
      <c r="R21">
        <f>R17/SUM($R$17:$V$18)</f>
        <v>0</v>
      </c>
      <c r="S21">
        <f t="shared" ref="S21:V21" si="14">S17/SUM($R$17:$V$18)</f>
        <v>0.1417910447761194</v>
      </c>
      <c r="T21">
        <f t="shared" si="14"/>
        <v>0.10447761194029852</v>
      </c>
      <c r="U21">
        <f t="shared" si="14"/>
        <v>0.35447761194029853</v>
      </c>
      <c r="V21">
        <f t="shared" si="14"/>
        <v>0.19029850746268659</v>
      </c>
      <c r="X21">
        <f>SUM(R21:V21)</f>
        <v>0.79104477611940305</v>
      </c>
    </row>
    <row r="22" spans="2:24" x14ac:dyDescent="0.25">
      <c r="B22" s="2">
        <v>225</v>
      </c>
      <c r="C22" s="1">
        <v>7</v>
      </c>
      <c r="D22" s="1">
        <v>15</v>
      </c>
      <c r="E22" s="1">
        <v>92</v>
      </c>
      <c r="F22" s="1">
        <v>65</v>
      </c>
      <c r="G22" s="1">
        <v>36</v>
      </c>
      <c r="I22" s="2">
        <v>225</v>
      </c>
      <c r="J22" s="6">
        <f t="shared" si="12"/>
        <v>3.3832769453842437E-3</v>
      </c>
      <c r="K22" s="6">
        <f t="shared" si="8"/>
        <v>7.2498791686805217E-3</v>
      </c>
      <c r="L22" s="6">
        <f t="shared" si="9"/>
        <v>4.4465925567907204E-2</v>
      </c>
      <c r="M22" s="6">
        <f t="shared" si="10"/>
        <v>3.1416143064282261E-2</v>
      </c>
      <c r="N22" s="6">
        <f t="shared" si="11"/>
        <v>1.7399710004833254E-2</v>
      </c>
      <c r="Q22">
        <v>1</v>
      </c>
      <c r="R22">
        <f t="shared" ref="R22:V22" si="15">R18/SUM($R$17:$V$18)</f>
        <v>0.20895522388059704</v>
      </c>
      <c r="S22">
        <f t="shared" si="15"/>
        <v>0</v>
      </c>
      <c r="T22">
        <f t="shared" si="15"/>
        <v>0</v>
      </c>
      <c r="U22">
        <f t="shared" si="15"/>
        <v>0</v>
      </c>
      <c r="V22">
        <f t="shared" si="15"/>
        <v>0</v>
      </c>
      <c r="X22">
        <f>SUM(R22:V22)</f>
        <v>0.20895522388059704</v>
      </c>
    </row>
    <row r="23" spans="2:24" x14ac:dyDescent="0.25">
      <c r="B23" s="2">
        <v>270</v>
      </c>
      <c r="C23" s="1">
        <v>68</v>
      </c>
      <c r="D23" s="1">
        <v>3</v>
      </c>
      <c r="E23" s="1">
        <v>55</v>
      </c>
      <c r="F23" s="1">
        <v>15</v>
      </c>
      <c r="G23" s="1">
        <v>93</v>
      </c>
      <c r="I23" s="2">
        <v>270</v>
      </c>
      <c r="J23" s="6">
        <f t="shared" si="12"/>
        <v>3.2866118898018368E-2</v>
      </c>
      <c r="K23" s="6">
        <f t="shared" si="8"/>
        <v>1.4499758337361043E-3</v>
      </c>
      <c r="L23" s="6">
        <f t="shared" si="9"/>
        <v>2.6582890285161913E-2</v>
      </c>
      <c r="M23" s="6">
        <f t="shared" si="10"/>
        <v>7.2498791686805217E-3</v>
      </c>
      <c r="N23" s="6">
        <f t="shared" si="11"/>
        <v>4.4949250845819237E-2</v>
      </c>
    </row>
    <row r="24" spans="2:24" x14ac:dyDescent="0.25">
      <c r="B24" s="2">
        <v>315</v>
      </c>
      <c r="C24" s="1">
        <v>47</v>
      </c>
      <c r="D24" s="1">
        <v>72</v>
      </c>
      <c r="E24" s="1">
        <v>56</v>
      </c>
      <c r="F24" s="1">
        <v>35</v>
      </c>
      <c r="G24" s="1">
        <v>21</v>
      </c>
      <c r="I24" s="2">
        <v>315</v>
      </c>
      <c r="J24" s="6">
        <f t="shared" si="12"/>
        <v>2.2716288061865635E-2</v>
      </c>
      <c r="K24" s="6">
        <f t="shared" si="8"/>
        <v>3.4799420009666508E-2</v>
      </c>
      <c r="L24" s="6">
        <f t="shared" si="9"/>
        <v>2.706621556307395E-2</v>
      </c>
      <c r="M24" s="6">
        <f t="shared" si="10"/>
        <v>1.6916384726921217E-2</v>
      </c>
      <c r="N24" s="6">
        <f t="shared" si="11"/>
        <v>1.0149830836152731E-2</v>
      </c>
    </row>
    <row r="25" spans="2:24" x14ac:dyDescent="0.25">
      <c r="B25" s="2"/>
      <c r="C25" s="1"/>
      <c r="D25" s="1"/>
      <c r="E25" s="1"/>
      <c r="F25" s="1"/>
      <c r="G25" s="1"/>
      <c r="I25" s="2"/>
      <c r="J25" s="6"/>
      <c r="K25" s="6"/>
      <c r="L25" s="6"/>
      <c r="M25" s="6"/>
      <c r="N25" s="6"/>
    </row>
    <row r="26" spans="2:24" x14ac:dyDescent="0.25">
      <c r="B26" s="2"/>
      <c r="C26" s="1"/>
      <c r="D26" s="1"/>
      <c r="E26" s="1"/>
      <c r="F26" s="1"/>
      <c r="G26" s="1"/>
      <c r="I26" s="2" t="s">
        <v>9</v>
      </c>
      <c r="J26" s="7" t="s">
        <v>1</v>
      </c>
      <c r="K26" s="4"/>
      <c r="L26" s="4"/>
      <c r="M26" s="4"/>
      <c r="N26" s="4"/>
      <c r="R26" t="s">
        <v>1</v>
      </c>
      <c r="S26">
        <v>0.2</v>
      </c>
    </row>
    <row r="27" spans="2:24" x14ac:dyDescent="0.25">
      <c r="B27" s="2"/>
      <c r="C27" s="1"/>
      <c r="D27" s="1"/>
      <c r="E27" s="1"/>
      <c r="F27" s="1"/>
      <c r="G27" s="1"/>
      <c r="I27" s="2"/>
      <c r="J27" s="2">
        <v>0.2</v>
      </c>
      <c r="K27" s="2">
        <v>0.4</v>
      </c>
      <c r="L27" s="2">
        <v>0.60000000000000009</v>
      </c>
      <c r="M27" s="2">
        <v>0.8</v>
      </c>
      <c r="N27" s="2">
        <v>1</v>
      </c>
      <c r="P27" t="s">
        <v>11</v>
      </c>
    </row>
    <row r="28" spans="2:24" x14ac:dyDescent="0.25">
      <c r="H28" s="2">
        <v>0</v>
      </c>
      <c r="I28" t="s">
        <v>13</v>
      </c>
      <c r="J28" s="6">
        <f>SUMIFS(J$17:J$24,J$4:J$11,$H28)</f>
        <v>7.1048815853069117E-2</v>
      </c>
      <c r="K28" s="6">
        <f>SUMIFS(K$17:K$24,K$4:K$11,$H28)</f>
        <v>2.7066215563073946E-2</v>
      </c>
      <c r="L28" s="6">
        <f>SUMIFS(L$17:L$24,L$4:L$11,$H28)</f>
        <v>0.1304978250362494</v>
      </c>
      <c r="M28" s="6">
        <f>SUMIFS(M$17:M$24,M$4:M$11,$H28)</f>
        <v>0.18076365393910102</v>
      </c>
      <c r="N28" s="6">
        <f>SUMIFS(N$17:N$24,N$4:N$11,$H28)</f>
        <v>8.8931851135814408E-2</v>
      </c>
      <c r="P28" s="5">
        <f>SUM(J28:N28)</f>
        <v>0.4983083615273079</v>
      </c>
      <c r="R28" s="2" t="s">
        <v>0</v>
      </c>
      <c r="S28" s="2">
        <v>0</v>
      </c>
      <c r="T28" s="2">
        <v>1</v>
      </c>
    </row>
    <row r="29" spans="2:24" x14ac:dyDescent="0.25">
      <c r="H29" s="2">
        <v>1</v>
      </c>
      <c r="I29" t="s">
        <v>12</v>
      </c>
      <c r="J29" s="6">
        <f>SUMIFS(J$17:J$24,J$4:J$11,$H29)</f>
        <v>0.15369743837602709</v>
      </c>
      <c r="K29" s="6">
        <f>SUMIFS(K$17:K$24,K$4:K$11,$H29)</f>
        <v>0.14258095698405027</v>
      </c>
      <c r="L29" s="6">
        <f>SUMIFS(L$17:L$24,L$4:L$11,$H29)</f>
        <v>7.153214113098115E-2</v>
      </c>
      <c r="M29" s="6">
        <f>SUMIFS(M$17:M$24,M$4:M$11,$H29)</f>
        <v>4.833252779120348E-4</v>
      </c>
      <c r="N29" s="6">
        <f>SUMIFS(N$17:N$24,N$4:N$11,$H29)</f>
        <v>0.1333977767037216</v>
      </c>
      <c r="P29" s="5">
        <f>SUM(J29:N29)</f>
        <v>0.50169163847269216</v>
      </c>
      <c r="R29" s="2">
        <v>0</v>
      </c>
      <c r="S29">
        <f t="array" ref="S29">SUM(IF($I$17:$I$24=$R29,IF($J$16:$N$16=$S$26,IF($J$4:$N$11=S$28,$J$17:$N$24))))</f>
        <v>4.8332527791203478E-2</v>
      </c>
      <c r="T29">
        <f t="array" ref="T29">SUM(IF($I$17:$I$24=$R29,IF($J$16:$N$16=$S$26,IF($J$4:$N$11=T$28,$J$17:$N$24))))</f>
        <v>0</v>
      </c>
    </row>
    <row r="30" spans="2:24" x14ac:dyDescent="0.25">
      <c r="I30" s="2"/>
      <c r="J30" s="6"/>
      <c r="K30" s="6"/>
      <c r="L30" s="6"/>
      <c r="M30" s="6"/>
      <c r="N30" s="6"/>
      <c r="R30" s="2">
        <v>45</v>
      </c>
      <c r="S30">
        <f t="array" ref="S30">SUM(IF($I$17:$I$24=$R30,IF($J$16:$N$16=$S$26,IF($J$4:$N$11=S$28,$J$17:$N$24))))</f>
        <v>0</v>
      </c>
      <c r="T30">
        <f t="array" ref="T30">SUM(IF($I$17:$I$24=$R30,IF($J$16:$N$16=$S$26,IF($J$4:$N$11=T$28,$J$17:$N$24))))</f>
        <v>2.706621556307395E-2</v>
      </c>
    </row>
    <row r="31" spans="2:24" x14ac:dyDescent="0.25">
      <c r="I31" s="2" t="s">
        <v>10</v>
      </c>
      <c r="J31" s="6">
        <v>0</v>
      </c>
      <c r="K31" s="6">
        <v>1</v>
      </c>
      <c r="L31" s="6"/>
      <c r="M31" s="6"/>
      <c r="N31" s="6"/>
      <c r="R31" s="2">
        <v>90</v>
      </c>
      <c r="S31">
        <f t="array" ref="S31">SUM(IF($I$17:$I$24=$R31,IF($J$16:$N$16=$S$26,IF($J$4:$N$11=S$28,$J$17:$N$24))))</f>
        <v>0</v>
      </c>
      <c r="T31">
        <f t="array" ref="T31">SUM(IF($I$17:$I$24=$R31,IF($J$16:$N$16=$S$26,IF($J$4:$N$11=T$28,$J$17:$N$24))))</f>
        <v>4.6882551957467378E-2</v>
      </c>
    </row>
    <row r="32" spans="2:24" x14ac:dyDescent="0.25">
      <c r="I32" s="2" t="s">
        <v>0</v>
      </c>
      <c r="J32" t="s">
        <v>12</v>
      </c>
      <c r="K32" t="s">
        <v>13</v>
      </c>
      <c r="L32" s="6"/>
      <c r="M32" s="6"/>
      <c r="N32" s="6"/>
      <c r="R32" s="2">
        <v>135</v>
      </c>
      <c r="S32">
        <f t="array" ref="S32">SUM(IF($I$17:$I$24=$R32,IF($J$16:$N$16=$S$26,IF($J$4:$N$11=S$28,$J$17:$N$24))))</f>
        <v>0</v>
      </c>
      <c r="T32">
        <f t="array" ref="T32">SUM(IF($I$17:$I$24=$R32,IF($J$16:$N$16=$S$26,IF($J$4:$N$11=T$28,$J$17:$N$24))))</f>
        <v>1.6916384726921217E-2</v>
      </c>
    </row>
    <row r="33" spans="9:20" x14ac:dyDescent="0.25">
      <c r="I33" s="2">
        <v>0</v>
      </c>
      <c r="J33" s="6">
        <f>SUMIFS($J17:$N17,$J4:$N4,J$31)</f>
        <v>0.11744804253262445</v>
      </c>
      <c r="K33" s="6">
        <f>SUMIFS($J17:$N17,$J4:$N4,K$31)</f>
        <v>6.1382310294828421E-2</v>
      </c>
      <c r="L33" s="6"/>
      <c r="M33" s="6"/>
      <c r="N33" s="6"/>
      <c r="R33" s="2">
        <v>180</v>
      </c>
      <c r="S33">
        <f t="array" ref="S33">SUM(IF($I$17:$I$24=$R33,IF($J$16:$N$16=$S$26,IF($J$4:$N$11=S$28,$J$17:$N$24))))</f>
        <v>0</v>
      </c>
      <c r="T33">
        <f t="array" ref="T33">SUM(IF($I$17:$I$24=$R33,IF($J$16:$N$16=$S$26,IF($J$4:$N$11=T$28,$J$17:$N$24))))</f>
        <v>2.6582890285161913E-2</v>
      </c>
    </row>
    <row r="34" spans="9:20" x14ac:dyDescent="0.25">
      <c r="I34" s="2">
        <v>45</v>
      </c>
      <c r="J34" s="6">
        <f>SUMIFS($J18:$N18,$J5:$N5,J$31)</f>
        <v>0.10246495891735137</v>
      </c>
      <c r="K34" s="6">
        <f>SUMIFS($J18:$N18,$J5:$N5,K$31)</f>
        <v>2.706621556307395E-2</v>
      </c>
      <c r="L34" s="6"/>
      <c r="M34" s="6"/>
      <c r="N34" s="6"/>
      <c r="R34" s="2">
        <v>225</v>
      </c>
      <c r="S34">
        <f t="array" ref="S34">SUM(IF($I$17:$I$24=$R34,IF($J$16:$N$16=$S$26,IF($J$4:$N$11=S$28,$J$17:$N$24))))</f>
        <v>0</v>
      </c>
      <c r="T34">
        <f t="array" ref="T34">SUM(IF($I$17:$I$24=$R34,IF($J$16:$N$16=$S$26,IF($J$4:$N$11=T$28,$J$17:$N$24))))</f>
        <v>3.3832769453842437E-3</v>
      </c>
    </row>
    <row r="35" spans="9:20" x14ac:dyDescent="0.25">
      <c r="I35" s="2">
        <v>90</v>
      </c>
      <c r="J35" s="6">
        <f>SUMIFS($J19:$N19,$J6:$N6,J$31)</f>
        <v>3.9632672788786856E-2</v>
      </c>
      <c r="K35" s="6">
        <f>SUMIFS($J19:$N19,$J6:$N6,K$31)</f>
        <v>0.10101498308361527</v>
      </c>
      <c r="L35" s="6"/>
      <c r="M35" s="6"/>
      <c r="N35" s="6"/>
      <c r="R35" s="2">
        <v>270</v>
      </c>
      <c r="S35">
        <f t="array" ref="S35">SUM(IF($I$17:$I$24=$R35,IF($J$16:$N$16=$S$26,IF($J$4:$N$11=S$28,$J$17:$N$24))))</f>
        <v>0</v>
      </c>
      <c r="T35">
        <f t="array" ref="T35">SUM(IF($I$17:$I$24=$R35,IF($J$16:$N$16=$S$26,IF($J$4:$N$11=T$28,$J$17:$N$24))))</f>
        <v>3.2866118898018368E-2</v>
      </c>
    </row>
    <row r="36" spans="9:20" x14ac:dyDescent="0.25">
      <c r="I36" s="2">
        <v>135</v>
      </c>
      <c r="J36" s="6">
        <f>SUMIFS($J20:$N20,$J7:$N7,J$31)</f>
        <v>7.4915418076365398E-2</v>
      </c>
      <c r="K36" s="6">
        <f>SUMIFS($J20:$N20,$J7:$N7,K$31)</f>
        <v>4.7365877235379411E-2</v>
      </c>
      <c r="L36" s="6"/>
      <c r="M36" s="6"/>
      <c r="N36" s="6"/>
      <c r="R36" s="2">
        <v>315</v>
      </c>
      <c r="S36">
        <f t="array" ref="S36">SUM(IF($I$17:$I$24=$R36,IF($J$16:$N$16=$S$26,IF($J$4:$N$11=S$28,$J$17:$N$24))))</f>
        <v>2.2716288061865635E-2</v>
      </c>
      <c r="T36">
        <f t="array" ref="T36">SUM(IF($I$17:$I$24=$R36,IF($J$16:$N$16=$S$26,IF($J$4:$N$11=T$28,$J$17:$N$24))))</f>
        <v>0</v>
      </c>
    </row>
    <row r="37" spans="9:20" x14ac:dyDescent="0.25">
      <c r="I37" s="2">
        <v>180</v>
      </c>
      <c r="J37" s="6">
        <f>SUMIFS($J21:$N21,$J8:$N8,J$31)</f>
        <v>2.2716288061865635E-2</v>
      </c>
      <c r="K37" s="6">
        <f>SUMIFS($J21:$N21,$J8:$N8,K$31)</f>
        <v>7.7332044465925565E-2</v>
      </c>
      <c r="L37" s="6"/>
      <c r="M37" s="6"/>
      <c r="N37" s="6"/>
    </row>
    <row r="38" spans="9:20" x14ac:dyDescent="0.25">
      <c r="I38" s="2">
        <v>225</v>
      </c>
      <c r="J38" s="6">
        <f>SUMIFS($J22:$N22,$J9:$N9,J$31)</f>
        <v>5.606573223779604E-2</v>
      </c>
      <c r="K38" s="6">
        <f>SUMIFS($J22:$N22,$J9:$N9,K$31)</f>
        <v>4.7849202513291444E-2</v>
      </c>
      <c r="R38" t="s">
        <v>3</v>
      </c>
      <c r="S38">
        <f>SUM(S29:S36)</f>
        <v>7.1048815853069117E-2</v>
      </c>
      <c r="T38">
        <f>SUM(T29:T36)</f>
        <v>0.15369743837602709</v>
      </c>
    </row>
    <row r="39" spans="9:20" x14ac:dyDescent="0.25">
      <c r="I39" s="2">
        <v>270</v>
      </c>
      <c r="J39" s="6">
        <f>SUMIFS($J23:$N23,$J10:$N10,J$31)</f>
        <v>3.5282745287578535E-2</v>
      </c>
      <c r="K39" s="6">
        <f>SUMIFS($J23:$N23,$J10:$N10,K$31)</f>
        <v>7.7815369743837598E-2</v>
      </c>
    </row>
    <row r="40" spans="9:20" x14ac:dyDescent="0.25">
      <c r="I40" s="2">
        <v>315</v>
      </c>
      <c r="J40" s="6">
        <f>SUMIFS($J24:$N24,$J11:$N11,J$31)</f>
        <v>4.9782503624939578E-2</v>
      </c>
      <c r="K40" s="6">
        <f>SUMIFS($J24:$N24,$J11:$N11,K$31)</f>
        <v>6.1865635572740454E-2</v>
      </c>
      <c r="R40" s="2" t="s">
        <v>0</v>
      </c>
      <c r="S40" s="2">
        <v>0</v>
      </c>
      <c r="T40" s="2">
        <v>1</v>
      </c>
    </row>
    <row r="41" spans="9:20" x14ac:dyDescent="0.25">
      <c r="R41" s="2">
        <v>0</v>
      </c>
      <c r="S41">
        <f>S29/SUM($S$29:$T$36)</f>
        <v>0.21505376344086019</v>
      </c>
      <c r="T41">
        <f>T29/SUM($S$29:$T$36)</f>
        <v>0</v>
      </c>
    </row>
    <row r="42" spans="9:20" x14ac:dyDescent="0.25">
      <c r="I42" t="s">
        <v>11</v>
      </c>
      <c r="J42">
        <v>0</v>
      </c>
      <c r="K42">
        <v>1</v>
      </c>
      <c r="R42" s="2">
        <v>45</v>
      </c>
      <c r="S42">
        <f>S30/SUM($S$29:$T$36)</f>
        <v>0</v>
      </c>
      <c r="T42">
        <f>T30/SUM($S$29:$T$36)</f>
        <v>0.12043010752688171</v>
      </c>
    </row>
    <row r="43" spans="9:20" x14ac:dyDescent="0.25">
      <c r="J43" s="5">
        <f>SUM(J33:J40)</f>
        <v>0.4983083615273079</v>
      </c>
      <c r="K43" s="5">
        <f>SUM(K33:K40)</f>
        <v>0.50169163847269216</v>
      </c>
      <c r="R43" s="2">
        <v>90</v>
      </c>
      <c r="S43">
        <f>S31/SUM($S$29:$T$36)</f>
        <v>0</v>
      </c>
      <c r="T43">
        <f>T31/SUM($S$29:$T$36)</f>
        <v>0.2086021505376344</v>
      </c>
    </row>
    <row r="44" spans="9:20" x14ac:dyDescent="0.25">
      <c r="R44" s="2">
        <v>135</v>
      </c>
      <c r="S44">
        <f>S32/SUM($S$29:$T$36)</f>
        <v>0</v>
      </c>
      <c r="T44">
        <f>T32/SUM($S$29:$T$36)</f>
        <v>7.5268817204301064E-2</v>
      </c>
    </row>
    <row r="45" spans="9:20" x14ac:dyDescent="0.25">
      <c r="R45" s="2">
        <v>180</v>
      </c>
      <c r="S45">
        <f>S33/SUM($S$29:$T$36)</f>
        <v>0</v>
      </c>
      <c r="T45">
        <f>T33/SUM($S$29:$T$36)</f>
        <v>0.11827956989247311</v>
      </c>
    </row>
    <row r="46" spans="9:20" x14ac:dyDescent="0.25">
      <c r="R46" s="2">
        <v>225</v>
      </c>
      <c r="S46">
        <f>S34/SUM($S$29:$T$36)</f>
        <v>0</v>
      </c>
      <c r="T46">
        <f>T34/SUM($S$29:$T$36)</f>
        <v>1.5053763440860214E-2</v>
      </c>
    </row>
    <row r="47" spans="9:20" x14ac:dyDescent="0.25">
      <c r="R47" s="2">
        <v>270</v>
      </c>
      <c r="S47">
        <f>S35/SUM($S$29:$T$36)</f>
        <v>0</v>
      </c>
      <c r="T47">
        <f>T35/SUM($S$29:$T$36)</f>
        <v>0.14623655913978495</v>
      </c>
    </row>
    <row r="48" spans="9:20" x14ac:dyDescent="0.25">
      <c r="R48" s="2">
        <v>315</v>
      </c>
      <c r="S48">
        <f>S36/SUM($S$29:$T$36)</f>
        <v>0.1010752688172043</v>
      </c>
      <c r="T48">
        <f>T36/SUM($S$29:$T$36)</f>
        <v>0</v>
      </c>
    </row>
    <row r="50" spans="18:20" x14ac:dyDescent="0.25">
      <c r="R50" t="s">
        <v>3</v>
      </c>
      <c r="S50">
        <f>SUM(S41:S48)</f>
        <v>0.31612903225806449</v>
      </c>
      <c r="T50">
        <f>SUM(T41:T48)</f>
        <v>0.68387096774193534</v>
      </c>
    </row>
  </sheetData>
  <mergeCells count="3">
    <mergeCell ref="C2:G2"/>
    <mergeCell ref="J26:N26"/>
    <mergeCell ref="C15:G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2015-06-29T17:22:29Z</dcterms:created>
  <dcterms:modified xsi:type="dcterms:W3CDTF">2015-06-29T22:25:42Z</dcterms:modified>
</cp:coreProperties>
</file>