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640"/>
  </bookViews>
  <sheets>
    <sheet name="BAC" sheetId="1" r:id="rId1"/>
  </sheets>
  <definedNames>
    <definedName name="Mean.R">BAC!$D$160</definedName>
    <definedName name="SD.r">BAC!$D$162</definedName>
    <definedName name="T">BAC!$D$158</definedName>
    <definedName name="Var.r">BAC!$D$161</definedName>
  </definedNames>
  <calcPr calcId="145621"/>
</workbook>
</file>

<file path=xl/calcChain.xml><?xml version="1.0" encoding="utf-8"?>
<calcChain xmlns="http://schemas.openxmlformats.org/spreadsheetml/2006/main">
  <c r="D166" i="1" l="1"/>
  <c r="D165" i="1"/>
  <c r="D164" i="1"/>
  <c r="D163" i="1"/>
  <c r="D162" i="1"/>
  <c r="E162" i="1" s="1"/>
  <c r="D161" i="1"/>
  <c r="E161" i="1" s="1"/>
  <c r="D160" i="1"/>
  <c r="E160" i="1" l="1"/>
  <c r="F50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F18" i="1" s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F34" i="1" s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F66" i="1" s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F82" i="1" s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F98" i="1" s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D2" i="1"/>
  <c r="C2" i="1"/>
  <c r="F90" i="1" l="1"/>
  <c r="F74" i="1"/>
  <c r="F58" i="1"/>
  <c r="F42" i="1"/>
  <c r="F26" i="1"/>
  <c r="F10" i="1"/>
  <c r="F25" i="1"/>
  <c r="F9" i="1"/>
  <c r="F155" i="1"/>
  <c r="F151" i="1"/>
  <c r="F147" i="1"/>
  <c r="F143" i="1"/>
  <c r="F139" i="1"/>
  <c r="F135" i="1"/>
  <c r="F131" i="1"/>
  <c r="F127" i="1"/>
  <c r="F123" i="1"/>
  <c r="F117" i="1"/>
  <c r="E139" i="1"/>
  <c r="F130" i="1"/>
  <c r="E153" i="1"/>
  <c r="F153" i="1"/>
  <c r="F149" i="1"/>
  <c r="E145" i="1"/>
  <c r="F145" i="1"/>
  <c r="F141" i="1"/>
  <c r="E137" i="1"/>
  <c r="F137" i="1"/>
  <c r="F133" i="1"/>
  <c r="E129" i="1"/>
  <c r="F129" i="1"/>
  <c r="F125" i="1"/>
  <c r="E121" i="1"/>
  <c r="F121" i="1"/>
  <c r="F119" i="1"/>
  <c r="F114" i="1"/>
  <c r="E2" i="1"/>
  <c r="F154" i="1"/>
  <c r="E152" i="1"/>
  <c r="E144" i="1"/>
  <c r="F138" i="1"/>
  <c r="E128" i="1"/>
  <c r="F122" i="1"/>
  <c r="F106" i="1"/>
  <c r="E104" i="1"/>
  <c r="E80" i="1"/>
  <c r="E72" i="1"/>
  <c r="E48" i="1"/>
  <c r="E40" i="1"/>
  <c r="F146" i="1"/>
  <c r="F115" i="1"/>
  <c r="F111" i="1"/>
  <c r="F109" i="1"/>
  <c r="E109" i="1"/>
  <c r="F107" i="1"/>
  <c r="F103" i="1"/>
  <c r="F101" i="1"/>
  <c r="F99" i="1"/>
  <c r="E97" i="1"/>
  <c r="F95" i="1"/>
  <c r="F93" i="1"/>
  <c r="F91" i="1"/>
  <c r="E89" i="1"/>
  <c r="F87" i="1"/>
  <c r="F85" i="1"/>
  <c r="E85" i="1"/>
  <c r="F83" i="1"/>
  <c r="F79" i="1"/>
  <c r="F77" i="1"/>
  <c r="E77" i="1"/>
  <c r="F75" i="1"/>
  <c r="F71" i="1"/>
  <c r="F69" i="1"/>
  <c r="F67" i="1"/>
  <c r="E65" i="1"/>
  <c r="F63" i="1"/>
  <c r="F61" i="1"/>
  <c r="F59" i="1"/>
  <c r="E57" i="1"/>
  <c r="F55" i="1"/>
  <c r="F53" i="1"/>
  <c r="E53" i="1"/>
  <c r="F51" i="1"/>
  <c r="F47" i="1"/>
  <c r="F45" i="1"/>
  <c r="E45" i="1"/>
  <c r="F43" i="1"/>
  <c r="F39" i="1"/>
  <c r="F37" i="1"/>
  <c r="F35" i="1"/>
  <c r="E33" i="1"/>
  <c r="F31" i="1"/>
  <c r="F29" i="1"/>
  <c r="F27" i="1"/>
  <c r="E27" i="1"/>
  <c r="F23" i="1"/>
  <c r="F21" i="1"/>
  <c r="E21" i="1"/>
  <c r="F19" i="1"/>
  <c r="F15" i="1"/>
  <c r="E15" i="1"/>
  <c r="F13" i="1"/>
  <c r="F11" i="1"/>
  <c r="E11" i="1"/>
  <c r="F7" i="1"/>
  <c r="F5" i="1"/>
  <c r="E5" i="1"/>
  <c r="F3" i="1"/>
  <c r="E115" i="1"/>
  <c r="E107" i="1"/>
  <c r="E83" i="1"/>
  <c r="E75" i="1"/>
  <c r="E51" i="1"/>
  <c r="E43" i="1"/>
  <c r="E9" i="1"/>
  <c r="F113" i="1"/>
  <c r="F97" i="1"/>
  <c r="F81" i="1"/>
  <c r="F65" i="1"/>
  <c r="F49" i="1"/>
  <c r="F33" i="1"/>
  <c r="F17" i="1"/>
  <c r="F2" i="1"/>
  <c r="F156" i="1"/>
  <c r="F152" i="1"/>
  <c r="F150" i="1"/>
  <c r="E150" i="1"/>
  <c r="F148" i="1"/>
  <c r="F144" i="1"/>
  <c r="F142" i="1"/>
  <c r="F140" i="1"/>
  <c r="E138" i="1"/>
  <c r="F136" i="1"/>
  <c r="F134" i="1"/>
  <c r="F132" i="1"/>
  <c r="E130" i="1"/>
  <c r="F128" i="1"/>
  <c r="F126" i="1"/>
  <c r="E126" i="1"/>
  <c r="F124" i="1"/>
  <c r="F120" i="1"/>
  <c r="F118" i="1"/>
  <c r="E118" i="1"/>
  <c r="F116" i="1"/>
  <c r="F112" i="1"/>
  <c r="F110" i="1"/>
  <c r="F108" i="1"/>
  <c r="E106" i="1"/>
  <c r="F104" i="1"/>
  <c r="F102" i="1"/>
  <c r="F100" i="1"/>
  <c r="E98" i="1"/>
  <c r="F96" i="1"/>
  <c r="F94" i="1"/>
  <c r="E94" i="1"/>
  <c r="F92" i="1"/>
  <c r="F88" i="1"/>
  <c r="F86" i="1"/>
  <c r="E86" i="1"/>
  <c r="F84" i="1"/>
  <c r="F80" i="1"/>
  <c r="F78" i="1"/>
  <c r="F76" i="1"/>
  <c r="E74" i="1"/>
  <c r="F72" i="1"/>
  <c r="F70" i="1"/>
  <c r="F68" i="1"/>
  <c r="E66" i="1"/>
  <c r="F64" i="1"/>
  <c r="F62" i="1"/>
  <c r="E62" i="1"/>
  <c r="F60" i="1"/>
  <c r="F56" i="1"/>
  <c r="F54" i="1"/>
  <c r="E54" i="1"/>
  <c r="F52" i="1"/>
  <c r="F48" i="1"/>
  <c r="F46" i="1"/>
  <c r="F44" i="1"/>
  <c r="E42" i="1"/>
  <c r="F40" i="1"/>
  <c r="F38" i="1"/>
  <c r="F36" i="1"/>
  <c r="E34" i="1"/>
  <c r="F32" i="1"/>
  <c r="F30" i="1"/>
  <c r="E30" i="1"/>
  <c r="F28" i="1"/>
  <c r="F24" i="1"/>
  <c r="E24" i="1"/>
  <c r="F22" i="1"/>
  <c r="F20" i="1"/>
  <c r="E20" i="1"/>
  <c r="F16" i="1"/>
  <c r="F14" i="1"/>
  <c r="E14" i="1"/>
  <c r="F12" i="1"/>
  <c r="F8" i="1"/>
  <c r="E8" i="1"/>
  <c r="F6" i="1"/>
  <c r="F4" i="1"/>
  <c r="E4" i="1"/>
  <c r="E95" i="1"/>
  <c r="E87" i="1"/>
  <c r="E63" i="1"/>
  <c r="E55" i="1"/>
  <c r="E31" i="1"/>
  <c r="F105" i="1"/>
  <c r="F89" i="1"/>
  <c r="F73" i="1"/>
  <c r="F57" i="1"/>
  <c r="F41" i="1"/>
  <c r="D158" i="1"/>
  <c r="E166" i="1" s="1"/>
  <c r="E47" i="1" l="1"/>
  <c r="E79" i="1"/>
  <c r="E111" i="1"/>
  <c r="E6" i="1"/>
  <c r="E12" i="1"/>
  <c r="E16" i="1"/>
  <c r="E22" i="1"/>
  <c r="E28" i="1"/>
  <c r="E46" i="1"/>
  <c r="E58" i="1"/>
  <c r="E78" i="1"/>
  <c r="E90" i="1"/>
  <c r="E110" i="1"/>
  <c r="E122" i="1"/>
  <c r="E142" i="1"/>
  <c r="E154" i="1"/>
  <c r="E35" i="1"/>
  <c r="E67" i="1"/>
  <c r="E99" i="1"/>
  <c r="E37" i="1"/>
  <c r="E49" i="1"/>
  <c r="E69" i="1"/>
  <c r="E81" i="1"/>
  <c r="E101" i="1"/>
  <c r="E113" i="1"/>
  <c r="E32" i="1"/>
  <c r="E64" i="1"/>
  <c r="E96" i="1"/>
  <c r="E120" i="1"/>
  <c r="E123" i="1"/>
  <c r="E155" i="1"/>
  <c r="E39" i="1"/>
  <c r="E71" i="1"/>
  <c r="E103" i="1"/>
  <c r="E38" i="1"/>
  <c r="E50" i="1"/>
  <c r="E70" i="1"/>
  <c r="E82" i="1"/>
  <c r="E102" i="1"/>
  <c r="E114" i="1"/>
  <c r="E134" i="1"/>
  <c r="E146" i="1"/>
  <c r="E25" i="1"/>
  <c r="E59" i="1"/>
  <c r="E91" i="1"/>
  <c r="E3" i="1"/>
  <c r="J160" i="1" s="1"/>
  <c r="E7" i="1"/>
  <c r="E13" i="1"/>
  <c r="E19" i="1"/>
  <c r="E23" i="1"/>
  <c r="E29" i="1"/>
  <c r="E41" i="1"/>
  <c r="E61" i="1"/>
  <c r="E73" i="1"/>
  <c r="E93" i="1"/>
  <c r="E105" i="1"/>
  <c r="E18" i="1"/>
  <c r="E56" i="1"/>
  <c r="E88" i="1"/>
  <c r="E112" i="1"/>
  <c r="E136" i="1"/>
  <c r="E119" i="1"/>
  <c r="E125" i="1"/>
  <c r="E133" i="1"/>
  <c r="E141" i="1"/>
  <c r="E149" i="1"/>
  <c r="E131" i="1"/>
  <c r="E147" i="1"/>
  <c r="F166" i="1"/>
  <c r="E17" i="1"/>
  <c r="E26" i="1"/>
  <c r="E60" i="1"/>
  <c r="E92" i="1"/>
  <c r="E124" i="1"/>
  <c r="E156" i="1"/>
  <c r="E36" i="1"/>
  <c r="E68" i="1"/>
  <c r="E100" i="1"/>
  <c r="E132" i="1"/>
  <c r="E44" i="1"/>
  <c r="E108" i="1"/>
  <c r="E10" i="1"/>
  <c r="E52" i="1"/>
  <c r="E84" i="1"/>
  <c r="E116" i="1"/>
  <c r="E148" i="1"/>
  <c r="E76" i="1"/>
  <c r="E140" i="1"/>
  <c r="E117" i="1"/>
  <c r="E127" i="1"/>
  <c r="E135" i="1"/>
  <c r="E143" i="1"/>
  <c r="E151" i="1"/>
  <c r="G166" i="1"/>
  <c r="E165" i="1"/>
  <c r="F165" i="1" l="1"/>
  <c r="G165" i="1"/>
  <c r="G162" i="1"/>
  <c r="G160" i="1"/>
  <c r="F161" i="1"/>
  <c r="G161" i="1"/>
  <c r="F160" i="1" l="1"/>
  <c r="J161" i="1" s="1"/>
  <c r="F162" i="1"/>
  <c r="J162" i="1" l="1"/>
  <c r="J163" i="1" l="1"/>
  <c r="J165" i="1" s="1"/>
  <c r="J164" i="1" l="1"/>
</calcChain>
</file>

<file path=xl/sharedStrings.xml><?xml version="1.0" encoding="utf-8"?>
<sst xmlns="http://schemas.openxmlformats.org/spreadsheetml/2006/main" count="21" uniqueCount="20">
  <si>
    <t>Date</t>
  </si>
  <si>
    <t>BAC</t>
  </si>
  <si>
    <t>R</t>
  </si>
  <si>
    <t>r</t>
  </si>
  <si>
    <t>rho</t>
  </si>
  <si>
    <t>Rolling Mean</t>
  </si>
  <si>
    <t>Correlation</t>
  </si>
  <si>
    <t>Sum</t>
  </si>
  <si>
    <t>Cov</t>
  </si>
  <si>
    <t>Corr</t>
  </si>
  <si>
    <t>SE</t>
  </si>
  <si>
    <t>Mean</t>
  </si>
  <si>
    <t>Variance</t>
  </si>
  <si>
    <t>Standard Deviation</t>
  </si>
  <si>
    <t>Max</t>
  </si>
  <si>
    <t>Min</t>
  </si>
  <si>
    <t>Skew</t>
  </si>
  <si>
    <t>Kurt</t>
  </si>
  <si>
    <t>Whole Period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</si>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</sst>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  <xf numFmtId="10" fontId="16" fillId="0" borderId="0" xfId="0" applyNumberFormat="1" applyFont="1"/>
    <xf numFmtId="14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D159" sqref="D159"/>
    </sheetView>
  </sheetViews>
  <sheetFormatPr defaultRowHeight="15" x14ac:dyDescent="0.25"/>
  <cols>
    <col min="1" max="1" width="14" customWidth="1"/>
    <col min="5" max="5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41246</v>
      </c>
      <c r="B2">
        <v>11.58</v>
      </c>
      <c r="C2">
        <f>(B2/B3)-1</f>
        <v>0.1780264496439472</v>
      </c>
      <c r="D2">
        <f>LN(B2)-LN(B3)</f>
        <v>0.16384053798577414</v>
      </c>
      <c r="E2">
        <f t="shared" ref="E2:E33" si="0">(D2-Mean.R)*(D3-Mean.R)</f>
        <v>9.7009587124439259E-3</v>
      </c>
      <c r="F2">
        <f>AVERAGE(D2:D13)</f>
        <v>6.1741800987987115E-2</v>
      </c>
    </row>
    <row r="3" spans="1:6" x14ac:dyDescent="0.25">
      <c r="A3" s="1">
        <v>41214</v>
      </c>
      <c r="B3">
        <v>9.83</v>
      </c>
      <c r="C3">
        <f t="shared" ref="C3:C66" si="1">(B3/B4)-1</f>
        <v>5.8127018299246602E-2</v>
      </c>
      <c r="D3">
        <f t="shared" ref="D3:D66" si="2">LN(B3)-LN(B4)</f>
        <v>5.6500381333327798E-2</v>
      </c>
      <c r="E3">
        <f t="shared" si="0"/>
        <v>3.2865543596136328E-3</v>
      </c>
      <c r="F3">
        <f t="shared" ref="F3:F66" si="3">AVERAGE(D3:D14)</f>
        <v>4.9919998382403852E-2</v>
      </c>
    </row>
    <row r="4" spans="1:6" x14ac:dyDescent="0.25">
      <c r="A4" s="1">
        <v>41183</v>
      </c>
      <c r="B4">
        <v>9.2899999999999991</v>
      </c>
      <c r="C4">
        <f t="shared" si="1"/>
        <v>5.5681818181817944E-2</v>
      </c>
      <c r="D4">
        <f t="shared" si="2"/>
        <v>5.4186831341586306E-2</v>
      </c>
      <c r="E4">
        <f t="shared" si="0"/>
        <v>5.8192677165814178E-3</v>
      </c>
      <c r="F4">
        <f t="shared" si="3"/>
        <v>2.6369788825130303E-2</v>
      </c>
    </row>
    <row r="5" spans="1:6" x14ac:dyDescent="0.25">
      <c r="A5" s="1">
        <v>41156</v>
      </c>
      <c r="B5">
        <v>8.8000000000000007</v>
      </c>
      <c r="C5">
        <f t="shared" si="1"/>
        <v>0.10691823899371067</v>
      </c>
      <c r="D5">
        <f t="shared" si="2"/>
        <v>0.10157979281792029</v>
      </c>
      <c r="E5">
        <f t="shared" si="0"/>
        <v>8.899816760042761E-3</v>
      </c>
      <c r="F5">
        <f t="shared" si="3"/>
        <v>3.1086826783578159E-2</v>
      </c>
    </row>
    <row r="6" spans="1:6" x14ac:dyDescent="0.25">
      <c r="A6" s="1">
        <v>41122</v>
      </c>
      <c r="B6">
        <v>7.95</v>
      </c>
      <c r="C6">
        <f t="shared" si="1"/>
        <v>8.7551299589603282E-2</v>
      </c>
      <c r="D6">
        <f t="shared" si="2"/>
        <v>8.3928654904553479E-2</v>
      </c>
      <c r="E6">
        <f t="shared" si="0"/>
        <v>-9.0694358106559198E-3</v>
      </c>
      <c r="F6">
        <f t="shared" si="3"/>
        <v>-1.5576777510127131E-3</v>
      </c>
    </row>
    <row r="7" spans="1:6" x14ac:dyDescent="0.25">
      <c r="A7" s="1">
        <v>41092</v>
      </c>
      <c r="B7">
        <v>7.31</v>
      </c>
      <c r="C7">
        <f t="shared" si="1"/>
        <v>-0.10196560196560212</v>
      </c>
      <c r="D7">
        <f t="shared" si="2"/>
        <v>-0.10754690625276186</v>
      </c>
      <c r="E7">
        <f t="shared" si="0"/>
        <v>-1.1418057797426722E-2</v>
      </c>
      <c r="F7">
        <f t="shared" si="3"/>
        <v>-2.2796745768376165E-2</v>
      </c>
    </row>
    <row r="8" spans="1:6" x14ac:dyDescent="0.25">
      <c r="A8" s="1">
        <v>41061</v>
      </c>
      <c r="B8">
        <v>8.14</v>
      </c>
      <c r="C8">
        <f t="shared" si="1"/>
        <v>0.11202185792349728</v>
      </c>
      <c r="D8">
        <f t="shared" si="2"/>
        <v>0.10617985204122893</v>
      </c>
      <c r="E8">
        <f t="shared" si="0"/>
        <v>-1.0201757299367939E-2</v>
      </c>
      <c r="F8">
        <f t="shared" si="3"/>
        <v>-2.3947908331001615E-2</v>
      </c>
    </row>
    <row r="9" spans="1:6" x14ac:dyDescent="0.25">
      <c r="A9" s="1">
        <v>41030</v>
      </c>
      <c r="B9">
        <v>7.32</v>
      </c>
      <c r="C9">
        <f t="shared" si="1"/>
        <v>-9.1811414392059532E-2</v>
      </c>
      <c r="D9">
        <f t="shared" si="2"/>
        <v>-9.6303228545316921E-2</v>
      </c>
      <c r="E9">
        <f t="shared" si="0"/>
        <v>1.5412898353659232E-2</v>
      </c>
      <c r="F9">
        <f t="shared" si="3"/>
        <v>-3.850978528754543E-2</v>
      </c>
    </row>
    <row r="10" spans="1:6" x14ac:dyDescent="0.25">
      <c r="A10" s="1">
        <v>41001</v>
      </c>
      <c r="B10">
        <v>8.06</v>
      </c>
      <c r="C10">
        <f t="shared" si="1"/>
        <v>-0.1524710830704521</v>
      </c>
      <c r="D10">
        <f t="shared" si="2"/>
        <v>-0.1654303200387619</v>
      </c>
      <c r="E10">
        <f t="shared" si="0"/>
        <v>-3.0226948605059447E-2</v>
      </c>
      <c r="F10">
        <f t="shared" si="3"/>
        <v>-3.4132685759401281E-2</v>
      </c>
    </row>
    <row r="11" spans="1:6" x14ac:dyDescent="0.25">
      <c r="A11" s="1">
        <v>40969</v>
      </c>
      <c r="B11">
        <v>9.51</v>
      </c>
      <c r="C11">
        <f t="shared" si="1"/>
        <v>0.20075757575757569</v>
      </c>
      <c r="D11">
        <f t="shared" si="2"/>
        <v>0.18295267073096433</v>
      </c>
      <c r="E11">
        <f t="shared" si="0"/>
        <v>2.1105264570341915E-2</v>
      </c>
      <c r="F11">
        <f t="shared" si="3"/>
        <v>-2.7196387709755188E-2</v>
      </c>
    </row>
    <row r="12" spans="1:6" x14ac:dyDescent="0.25">
      <c r="A12" s="1">
        <v>40940</v>
      </c>
      <c r="B12">
        <v>7.92</v>
      </c>
      <c r="C12">
        <f t="shared" si="1"/>
        <v>0.11864406779661008</v>
      </c>
      <c r="D12">
        <f t="shared" si="2"/>
        <v>0.11211729812070614</v>
      </c>
      <c r="E12">
        <f t="shared" si="0"/>
        <v>2.863031644353628E-2</v>
      </c>
      <c r="F12">
        <f t="shared" si="3"/>
        <v>-4.818341885323011E-2</v>
      </c>
    </row>
    <row r="13" spans="1:6" x14ac:dyDescent="0.25">
      <c r="A13" s="1">
        <v>40911</v>
      </c>
      <c r="B13">
        <v>7.08</v>
      </c>
      <c r="C13">
        <f t="shared" si="1"/>
        <v>0.28260869565217406</v>
      </c>
      <c r="D13">
        <f t="shared" si="2"/>
        <v>0.24889604741662463</v>
      </c>
      <c r="E13">
        <f t="shared" si="0"/>
        <v>6.015262115814721E-3</v>
      </c>
      <c r="F13">
        <f t="shared" si="3"/>
        <v>-5.4215630511762425E-2</v>
      </c>
    </row>
    <row r="14" spans="1:6" x14ac:dyDescent="0.25">
      <c r="A14" s="1">
        <v>40878</v>
      </c>
      <c r="B14">
        <v>5.52</v>
      </c>
      <c r="C14">
        <f t="shared" si="1"/>
        <v>2.2222222222222143E-2</v>
      </c>
      <c r="D14">
        <f t="shared" si="2"/>
        <v>2.1978906718775004E-2</v>
      </c>
      <c r="E14">
        <f t="shared" si="0"/>
        <v>-5.3730318978257316E-3</v>
      </c>
      <c r="F14">
        <f t="shared" si="3"/>
        <v>-7.2526889065446451E-2</v>
      </c>
    </row>
    <row r="15" spans="1:6" x14ac:dyDescent="0.25">
      <c r="A15" s="1">
        <v>40848</v>
      </c>
      <c r="B15">
        <v>5.4</v>
      </c>
      <c r="C15">
        <f t="shared" si="1"/>
        <v>-0.20236336779911368</v>
      </c>
      <c r="D15">
        <f t="shared" si="2"/>
        <v>-0.22610213335395479</v>
      </c>
      <c r="E15">
        <f t="shared" si="0"/>
        <v>-2.5276382960640383E-2</v>
      </c>
      <c r="F15">
        <f t="shared" si="3"/>
        <v>-5.7839389840073994E-2</v>
      </c>
    </row>
    <row r="16" spans="1:6" x14ac:dyDescent="0.25">
      <c r="A16" s="1">
        <v>40819</v>
      </c>
      <c r="B16">
        <v>6.77</v>
      </c>
      <c r="C16">
        <f t="shared" si="1"/>
        <v>0.11716171617161719</v>
      </c>
      <c r="D16">
        <f t="shared" si="2"/>
        <v>0.11079128684296058</v>
      </c>
      <c r="E16">
        <f t="shared" si="0"/>
        <v>-3.2500683369065281E-2</v>
      </c>
      <c r="F16">
        <f t="shared" si="3"/>
        <v>-4.2691803232842607E-2</v>
      </c>
    </row>
    <row r="17" spans="1:6" x14ac:dyDescent="0.25">
      <c r="A17" s="1">
        <v>40787</v>
      </c>
      <c r="B17">
        <v>6.06</v>
      </c>
      <c r="C17">
        <f t="shared" si="1"/>
        <v>-0.25185185185185188</v>
      </c>
      <c r="D17">
        <f t="shared" si="2"/>
        <v>-0.29015426159717017</v>
      </c>
      <c r="E17">
        <f t="shared" si="0"/>
        <v>4.8682408570762864E-2</v>
      </c>
      <c r="F17">
        <f t="shared" si="3"/>
        <v>-6.3153366058545254E-2</v>
      </c>
    </row>
    <row r="18" spans="1:6" x14ac:dyDescent="0.25">
      <c r="A18" s="1">
        <v>40756</v>
      </c>
      <c r="B18">
        <v>8.1</v>
      </c>
      <c r="C18">
        <f t="shared" si="1"/>
        <v>-0.1571279916753382</v>
      </c>
      <c r="D18">
        <f t="shared" si="2"/>
        <v>-0.17094016130380796</v>
      </c>
      <c r="E18">
        <f t="shared" si="0"/>
        <v>2.0165839702661718E-2</v>
      </c>
      <c r="F18">
        <f t="shared" si="3"/>
        <v>-3.4743488491629192E-2</v>
      </c>
    </row>
    <row r="19" spans="1:6" x14ac:dyDescent="0.25">
      <c r="A19" s="1">
        <v>40725</v>
      </c>
      <c r="B19">
        <v>9.61</v>
      </c>
      <c r="C19">
        <f t="shared" si="1"/>
        <v>-0.11428571428571432</v>
      </c>
      <c r="D19">
        <f t="shared" si="2"/>
        <v>-0.12136085700426724</v>
      </c>
      <c r="E19">
        <f t="shared" si="0"/>
        <v>7.9456206427660613E-3</v>
      </c>
      <c r="F19">
        <f t="shared" si="3"/>
        <v>-3.0456750804262207E-2</v>
      </c>
    </row>
    <row r="20" spans="1:6" x14ac:dyDescent="0.25">
      <c r="A20" s="1">
        <v>40695</v>
      </c>
      <c r="B20">
        <v>10.85</v>
      </c>
      <c r="C20">
        <f t="shared" si="1"/>
        <v>-6.6265060240963791E-2</v>
      </c>
      <c r="D20">
        <f t="shared" si="2"/>
        <v>-6.8562671437296885E-2</v>
      </c>
      <c r="E20">
        <f t="shared" si="0"/>
        <v>2.7812323349187314E-3</v>
      </c>
      <c r="F20">
        <f t="shared" si="3"/>
        <v>-2.2246831143010071E-2</v>
      </c>
    </row>
    <row r="21" spans="1:6" x14ac:dyDescent="0.25">
      <c r="A21" s="1">
        <v>40665</v>
      </c>
      <c r="B21">
        <v>11.62</v>
      </c>
      <c r="C21">
        <f t="shared" si="1"/>
        <v>-4.2833607907743154E-2</v>
      </c>
      <c r="D21">
        <f t="shared" si="2"/>
        <v>-4.377803420758708E-2</v>
      </c>
      <c r="E21">
        <f t="shared" si="0"/>
        <v>3.3508006598621091E-3</v>
      </c>
      <c r="F21">
        <f t="shared" si="3"/>
        <v>-2.4116813610942273E-2</v>
      </c>
    </row>
    <row r="22" spans="1:6" x14ac:dyDescent="0.25">
      <c r="A22" s="1">
        <v>40634</v>
      </c>
      <c r="B22">
        <v>12.14</v>
      </c>
      <c r="C22">
        <f t="shared" si="1"/>
        <v>-7.8907435508345891E-2</v>
      </c>
      <c r="D22">
        <f t="shared" si="2"/>
        <v>-8.2194743443008811E-2</v>
      </c>
      <c r="E22">
        <f t="shared" si="0"/>
        <v>5.3648717549197302E-3</v>
      </c>
      <c r="F22">
        <f t="shared" si="3"/>
        <v>-3.085467555213987E-2</v>
      </c>
    </row>
    <row r="23" spans="1:6" x14ac:dyDescent="0.25">
      <c r="A23" s="1">
        <v>40603</v>
      </c>
      <c r="B23">
        <v>13.18</v>
      </c>
      <c r="C23">
        <f t="shared" si="1"/>
        <v>-6.6572237960339953E-2</v>
      </c>
      <c r="D23">
        <f t="shared" si="2"/>
        <v>-6.8891702990734771E-2</v>
      </c>
      <c r="E23">
        <f t="shared" si="0"/>
        <v>-2.7913544387410984E-3</v>
      </c>
      <c r="F23">
        <f t="shared" si="3"/>
        <v>-2.4099864414145428E-2</v>
      </c>
    </row>
    <row r="24" spans="1:6" x14ac:dyDescent="0.25">
      <c r="A24" s="1">
        <v>40575</v>
      </c>
      <c r="B24">
        <v>14.12</v>
      </c>
      <c r="C24">
        <f t="shared" si="1"/>
        <v>4.0530582166543816E-2</v>
      </c>
      <c r="D24">
        <f t="shared" si="2"/>
        <v>3.9730758218318396E-2</v>
      </c>
      <c r="E24">
        <f t="shared" si="0"/>
        <v>1.3001177262017378E-3</v>
      </c>
      <c r="F24">
        <f t="shared" si="3"/>
        <v>-1.2524889419741947E-2</v>
      </c>
    </row>
    <row r="25" spans="1:6" x14ac:dyDescent="0.25">
      <c r="A25" s="1">
        <v>40546</v>
      </c>
      <c r="B25">
        <v>13.57</v>
      </c>
      <c r="C25">
        <f t="shared" si="1"/>
        <v>2.959028831562982E-2</v>
      </c>
      <c r="D25">
        <f t="shared" si="2"/>
        <v>2.9160944772416375E-2</v>
      </c>
      <c r="E25">
        <f t="shared" si="0"/>
        <v>6.2385212314419059E-3</v>
      </c>
      <c r="F25">
        <f t="shared" si="3"/>
        <v>-8.1265415582961378E-3</v>
      </c>
    </row>
    <row r="26" spans="1:6" x14ac:dyDescent="0.25">
      <c r="A26" s="1">
        <v>40513</v>
      </c>
      <c r="B26">
        <v>13.18</v>
      </c>
      <c r="C26">
        <f t="shared" si="1"/>
        <v>0.21924144310823301</v>
      </c>
      <c r="D26">
        <f t="shared" si="2"/>
        <v>0.19822889742324445</v>
      </c>
      <c r="E26">
        <f t="shared" si="0"/>
        <v>-8.4764544602736989E-3</v>
      </c>
      <c r="F26">
        <f t="shared" si="3"/>
        <v>-9.8854757220727674E-3</v>
      </c>
    </row>
    <row r="27" spans="1:6" x14ac:dyDescent="0.25">
      <c r="A27" s="1">
        <v>40483</v>
      </c>
      <c r="B27">
        <v>10.81</v>
      </c>
      <c r="C27">
        <f t="shared" si="1"/>
        <v>-4.3362831858407058E-2</v>
      </c>
      <c r="D27">
        <f t="shared" si="2"/>
        <v>-4.4331094067178167E-2</v>
      </c>
      <c r="E27">
        <f t="shared" si="0"/>
        <v>5.6199511374824982E-3</v>
      </c>
      <c r="F27">
        <f t="shared" si="3"/>
        <v>-3.0620008573018647E-2</v>
      </c>
    </row>
    <row r="28" spans="1:6" x14ac:dyDescent="0.25">
      <c r="A28" s="1">
        <v>40452</v>
      </c>
      <c r="B28">
        <v>11.3</v>
      </c>
      <c r="C28">
        <f t="shared" si="1"/>
        <v>-0.12606341840680579</v>
      </c>
      <c r="D28">
        <f t="shared" si="2"/>
        <v>-0.13474746706547114</v>
      </c>
      <c r="E28">
        <f t="shared" si="0"/>
        <v>-7.0040464087355453E-3</v>
      </c>
      <c r="F28">
        <f t="shared" si="3"/>
        <v>-1.9912268040611265E-2</v>
      </c>
    </row>
    <row r="29" spans="1:6" x14ac:dyDescent="0.25">
      <c r="A29" s="1">
        <v>40422</v>
      </c>
      <c r="B29">
        <v>12.93</v>
      </c>
      <c r="C29">
        <f t="shared" si="1"/>
        <v>5.2074857607811387E-2</v>
      </c>
      <c r="D29">
        <f t="shared" si="2"/>
        <v>5.0764269205822554E-2</v>
      </c>
      <c r="E29">
        <f t="shared" si="0"/>
        <v>-6.1995412391316678E-3</v>
      </c>
      <c r="F29">
        <f t="shared" si="3"/>
        <v>-2.1121703662910885E-2</v>
      </c>
    </row>
    <row r="30" spans="1:6" x14ac:dyDescent="0.25">
      <c r="A30" s="1">
        <v>40392</v>
      </c>
      <c r="B30">
        <v>12.29</v>
      </c>
      <c r="C30">
        <f t="shared" si="1"/>
        <v>-0.11263537906137189</v>
      </c>
      <c r="D30">
        <f t="shared" si="2"/>
        <v>-0.11949930905540418</v>
      </c>
      <c r="E30">
        <f t="shared" si="0"/>
        <v>2.4493781194932884E-3</v>
      </c>
      <c r="F30">
        <f t="shared" si="3"/>
        <v>-2.854153713418121E-2</v>
      </c>
    </row>
    <row r="31" spans="1:6" x14ac:dyDescent="0.25">
      <c r="A31" s="1">
        <v>40360</v>
      </c>
      <c r="B31">
        <v>13.85</v>
      </c>
      <c r="C31">
        <f t="shared" si="1"/>
        <v>-2.2582921665490474E-2</v>
      </c>
      <c r="D31">
        <f t="shared" si="2"/>
        <v>-2.2841821069241597E-2</v>
      </c>
      <c r="E31">
        <f t="shared" si="0"/>
        <v>1.8553533396257567E-3</v>
      </c>
      <c r="F31">
        <f t="shared" si="3"/>
        <v>-4.1088134153461535E-3</v>
      </c>
    </row>
    <row r="32" spans="1:6" x14ac:dyDescent="0.25">
      <c r="A32" s="1">
        <v>40330</v>
      </c>
      <c r="B32">
        <v>14.17</v>
      </c>
      <c r="C32">
        <f t="shared" si="1"/>
        <v>-8.6984536082474251E-2</v>
      </c>
      <c r="D32">
        <f t="shared" si="2"/>
        <v>-9.100246105248333E-2</v>
      </c>
      <c r="E32">
        <f t="shared" si="0"/>
        <v>1.0915315475275281E-2</v>
      </c>
      <c r="F32">
        <f t="shared" si="3"/>
        <v>7.2456019183400793E-3</v>
      </c>
    </row>
    <row r="33" spans="1:6" x14ac:dyDescent="0.25">
      <c r="A33" s="1">
        <v>40301</v>
      </c>
      <c r="B33">
        <v>15.52</v>
      </c>
      <c r="C33">
        <f t="shared" si="1"/>
        <v>-0.11717861205915803</v>
      </c>
      <c r="D33">
        <f t="shared" si="2"/>
        <v>-0.12463237750195821</v>
      </c>
      <c r="E33">
        <f t="shared" si="0"/>
        <v>-1.0540932008307961E-4</v>
      </c>
      <c r="F33">
        <f t="shared" si="3"/>
        <v>2.8082319452994553E-2</v>
      </c>
    </row>
    <row r="34" spans="1:6" x14ac:dyDescent="0.25">
      <c r="A34" s="1">
        <v>40269</v>
      </c>
      <c r="B34">
        <v>17.579999999999998</v>
      </c>
      <c r="C34">
        <f t="shared" si="1"/>
        <v>-1.1363636363638241E-3</v>
      </c>
      <c r="D34">
        <f t="shared" si="2"/>
        <v>-1.137009787075538E-3</v>
      </c>
      <c r="E34">
        <f t="shared" ref="E34:E65" si="4">(D34-Mean.R)*(D35-Mean.R)</f>
        <v>6.1890142320633406E-5</v>
      </c>
      <c r="F34">
        <f t="shared" si="3"/>
        <v>5.7857123717500479E-2</v>
      </c>
    </row>
    <row r="35" spans="1:6" x14ac:dyDescent="0.25">
      <c r="A35" s="1">
        <v>40238</v>
      </c>
      <c r="B35">
        <v>17.600000000000001</v>
      </c>
      <c r="C35">
        <f t="shared" si="1"/>
        <v>7.2516758074344878E-2</v>
      </c>
      <c r="D35">
        <f t="shared" si="2"/>
        <v>7.000799694210702E-2</v>
      </c>
      <c r="E35">
        <f t="shared" si="4"/>
        <v>6.8049669528536735E-3</v>
      </c>
      <c r="F35">
        <f t="shared" si="3"/>
        <v>8.0482614637265484E-2</v>
      </c>
    </row>
    <row r="36" spans="1:6" x14ac:dyDescent="0.25">
      <c r="A36" s="1">
        <v>40210</v>
      </c>
      <c r="B36">
        <v>16.41</v>
      </c>
      <c r="C36">
        <f t="shared" si="1"/>
        <v>9.6925133689839571E-2</v>
      </c>
      <c r="D36">
        <f t="shared" si="2"/>
        <v>9.2510932555668113E-2</v>
      </c>
      <c r="E36">
        <f t="shared" si="4"/>
        <v>9.4982616715565452E-4</v>
      </c>
      <c r="F36">
        <f t="shared" si="3"/>
        <v>0.12038636650502575</v>
      </c>
    </row>
    <row r="37" spans="1:6" x14ac:dyDescent="0.25">
      <c r="A37" s="1">
        <v>40182</v>
      </c>
      <c r="B37">
        <v>14.96</v>
      </c>
      <c r="C37">
        <f t="shared" si="1"/>
        <v>8.0862533692722671E-3</v>
      </c>
      <c r="D37">
        <f t="shared" si="2"/>
        <v>8.0537348070968129E-3</v>
      </c>
      <c r="E37">
        <f t="shared" si="4"/>
        <v>-4.8833240393350726E-4</v>
      </c>
      <c r="F37">
        <f t="shared" si="3"/>
        <v>7.0108320144887507E-2</v>
      </c>
    </row>
    <row r="38" spans="1:6" x14ac:dyDescent="0.25">
      <c r="A38" s="1">
        <v>40148</v>
      </c>
      <c r="B38">
        <v>14.84</v>
      </c>
      <c r="C38">
        <f t="shared" si="1"/>
        <v>-4.9327354260089606E-2</v>
      </c>
      <c r="D38">
        <f t="shared" si="2"/>
        <v>-5.0585496788106088E-2</v>
      </c>
      <c r="E38">
        <f t="shared" si="4"/>
        <v>-4.1863434513879491E-3</v>
      </c>
      <c r="F38">
        <f t="shared" si="3"/>
        <v>6.0548037980062697E-3</v>
      </c>
    </row>
    <row r="39" spans="1:6" x14ac:dyDescent="0.25">
      <c r="A39" s="1">
        <v>40119</v>
      </c>
      <c r="B39">
        <v>15.61</v>
      </c>
      <c r="C39">
        <f t="shared" si="1"/>
        <v>8.7804878048780566E-2</v>
      </c>
      <c r="D39">
        <f t="shared" si="2"/>
        <v>8.4161792321710394E-2</v>
      </c>
      <c r="E39">
        <f t="shared" si="4"/>
        <v>-1.2688034021818288E-2</v>
      </c>
      <c r="F39">
        <f t="shared" si="3"/>
        <v>1.6030784039485399E-4</v>
      </c>
    </row>
    <row r="40" spans="1:6" x14ac:dyDescent="0.25">
      <c r="A40" s="1">
        <v>40087</v>
      </c>
      <c r="B40">
        <v>14.35</v>
      </c>
      <c r="C40">
        <f t="shared" si="1"/>
        <v>-0.13865546218487401</v>
      </c>
      <c r="D40">
        <f t="shared" si="2"/>
        <v>-0.14926069453306656</v>
      </c>
      <c r="E40">
        <f t="shared" si="4"/>
        <v>5.3423299052425596E-3</v>
      </c>
      <c r="F40">
        <f t="shared" si="3"/>
        <v>-3.9925699686554572E-2</v>
      </c>
    </row>
    <row r="41" spans="1:6" x14ac:dyDescent="0.25">
      <c r="A41" s="1">
        <v>40057</v>
      </c>
      <c r="B41">
        <v>16.66</v>
      </c>
      <c r="C41">
        <f t="shared" si="1"/>
        <v>-3.7550548815713403E-2</v>
      </c>
      <c r="D41">
        <f t="shared" si="2"/>
        <v>-3.8273732449421338E-2</v>
      </c>
      <c r="E41">
        <f t="shared" si="4"/>
        <v>-6.3735367497129219E-3</v>
      </c>
      <c r="F41">
        <f t="shared" si="3"/>
        <v>-5.8335518889916171E-2</v>
      </c>
    </row>
    <row r="42" spans="1:6" x14ac:dyDescent="0.25">
      <c r="A42" s="1">
        <v>40028</v>
      </c>
      <c r="B42">
        <v>17.309999999999999</v>
      </c>
      <c r="C42">
        <f t="shared" si="1"/>
        <v>0.18969072164948431</v>
      </c>
      <c r="D42">
        <f t="shared" si="2"/>
        <v>0.17369337557061648</v>
      </c>
      <c r="E42">
        <f t="shared" si="4"/>
        <v>2.0275969853921251E-2</v>
      </c>
      <c r="F42">
        <f t="shared" si="3"/>
        <v>-4.3744752200321702E-2</v>
      </c>
    </row>
    <row r="43" spans="1:6" x14ac:dyDescent="0.25">
      <c r="A43" s="1">
        <v>39995</v>
      </c>
      <c r="B43">
        <v>14.55</v>
      </c>
      <c r="C43">
        <f t="shared" si="1"/>
        <v>0.12009237875288692</v>
      </c>
      <c r="D43">
        <f t="shared" si="2"/>
        <v>0.1134111629349932</v>
      </c>
      <c r="E43">
        <f t="shared" si="4"/>
        <v>1.8584643847803835E-2</v>
      </c>
      <c r="F43">
        <f t="shared" si="3"/>
        <v>-6.2817685841809981E-2</v>
      </c>
    </row>
    <row r="44" spans="1:6" x14ac:dyDescent="0.25">
      <c r="A44" s="1">
        <v>39965</v>
      </c>
      <c r="B44">
        <v>12.99</v>
      </c>
      <c r="C44">
        <f t="shared" si="1"/>
        <v>0.17238267148014441</v>
      </c>
      <c r="D44">
        <f t="shared" si="2"/>
        <v>0.15903814936337035</v>
      </c>
      <c r="E44">
        <f t="shared" si="4"/>
        <v>3.7788692635892351E-2</v>
      </c>
      <c r="F44">
        <f t="shared" si="3"/>
        <v>-4.5518293154134061E-2</v>
      </c>
    </row>
    <row r="45" spans="1:6" x14ac:dyDescent="0.25">
      <c r="A45" s="1">
        <v>39934</v>
      </c>
      <c r="B45">
        <v>11.08</v>
      </c>
      <c r="C45">
        <f t="shared" si="1"/>
        <v>0.26195899772209574</v>
      </c>
      <c r="D45">
        <f t="shared" si="2"/>
        <v>0.23266527367211287</v>
      </c>
      <c r="E45">
        <f t="shared" si="4"/>
        <v>6.391376420078472E-2</v>
      </c>
      <c r="F45">
        <f t="shared" si="3"/>
        <v>-8.6672715479982634E-2</v>
      </c>
    </row>
    <row r="46" spans="1:6" x14ac:dyDescent="0.25">
      <c r="A46" s="1">
        <v>39904</v>
      </c>
      <c r="B46">
        <v>8.7799999999999994</v>
      </c>
      <c r="C46">
        <f t="shared" si="1"/>
        <v>0.31044776119402973</v>
      </c>
      <c r="D46">
        <f t="shared" si="2"/>
        <v>0.27036888125010461</v>
      </c>
      <c r="E46">
        <f t="shared" si="4"/>
        <v>0.15003237304015324</v>
      </c>
      <c r="F46">
        <f t="shared" si="3"/>
        <v>-0.11428143953472114</v>
      </c>
    </row>
    <row r="47" spans="1:6" x14ac:dyDescent="0.25">
      <c r="A47" s="1">
        <v>39874</v>
      </c>
      <c r="B47">
        <v>6.7</v>
      </c>
      <c r="C47">
        <f t="shared" si="1"/>
        <v>0.73126614987080107</v>
      </c>
      <c r="D47">
        <f t="shared" si="2"/>
        <v>0.54885301935523012</v>
      </c>
      <c r="E47">
        <f t="shared" si="4"/>
        <v>-0.2802882765407802</v>
      </c>
      <c r="F47">
        <f t="shared" si="3"/>
        <v>-0.13762706485908252</v>
      </c>
    </row>
    <row r="48" spans="1:6" x14ac:dyDescent="0.25">
      <c r="A48" s="1">
        <v>39846</v>
      </c>
      <c r="B48">
        <v>3.87</v>
      </c>
      <c r="C48">
        <f t="shared" si="1"/>
        <v>-0.4</v>
      </c>
      <c r="D48">
        <f t="shared" si="2"/>
        <v>-0.51082562376599072</v>
      </c>
      <c r="E48">
        <f t="shared" si="4"/>
        <v>0.38599363112406093</v>
      </c>
      <c r="F48">
        <f t="shared" si="3"/>
        <v>-0.18590165272550999</v>
      </c>
    </row>
    <row r="49" spans="1:6" x14ac:dyDescent="0.25">
      <c r="A49" s="1">
        <v>39815</v>
      </c>
      <c r="B49">
        <v>6.45</v>
      </c>
      <c r="C49">
        <f t="shared" si="1"/>
        <v>-0.53260869565217395</v>
      </c>
      <c r="D49">
        <f t="shared" si="2"/>
        <v>-0.76058846135547808</v>
      </c>
      <c r="E49">
        <f t="shared" si="4"/>
        <v>9.0517393441933394E-2</v>
      </c>
      <c r="F49">
        <f t="shared" si="3"/>
        <v>-0.1521082665289922</v>
      </c>
    </row>
    <row r="50" spans="1:6" x14ac:dyDescent="0.25">
      <c r="A50" s="1">
        <v>39783</v>
      </c>
      <c r="B50">
        <v>13.8</v>
      </c>
      <c r="C50">
        <f t="shared" si="1"/>
        <v>-0.11424903722721436</v>
      </c>
      <c r="D50">
        <f t="shared" si="2"/>
        <v>-0.12131944827944308</v>
      </c>
      <c r="E50">
        <f t="shared" si="4"/>
        <v>4.7117484732700651E-2</v>
      </c>
      <c r="F50">
        <f t="shared" si="3"/>
        <v>-8.3083509354777263E-2</v>
      </c>
    </row>
    <row r="51" spans="1:6" x14ac:dyDescent="0.25">
      <c r="A51" s="1">
        <v>39755</v>
      </c>
      <c r="B51">
        <v>15.58</v>
      </c>
      <c r="C51">
        <f t="shared" si="1"/>
        <v>-0.32757876564523092</v>
      </c>
      <c r="D51">
        <f t="shared" si="2"/>
        <v>-0.39687029800168272</v>
      </c>
      <c r="E51">
        <f t="shared" si="4"/>
        <v>0.14538540332964398</v>
      </c>
      <c r="F51">
        <f t="shared" si="3"/>
        <v>-8.1077961251642572E-2</v>
      </c>
    </row>
    <row r="52" spans="1:6" x14ac:dyDescent="0.25">
      <c r="A52" s="1">
        <v>39722</v>
      </c>
      <c r="B52">
        <v>23.17</v>
      </c>
      <c r="C52">
        <f t="shared" si="1"/>
        <v>-0.30938897168405355</v>
      </c>
      <c r="D52">
        <f t="shared" si="2"/>
        <v>-0.37017852497340575</v>
      </c>
      <c r="E52">
        <f t="shared" si="4"/>
        <v>-5.1108080791430796E-2</v>
      </c>
      <c r="F52">
        <f t="shared" si="3"/>
        <v>-5.1799358543060427E-2</v>
      </c>
    </row>
    <row r="53" spans="1:6" x14ac:dyDescent="0.25">
      <c r="A53" s="1">
        <v>39693</v>
      </c>
      <c r="B53">
        <v>33.549999999999997</v>
      </c>
      <c r="C53">
        <f t="shared" si="1"/>
        <v>0.14661654135338331</v>
      </c>
      <c r="D53">
        <f t="shared" si="2"/>
        <v>0.1368154678257123</v>
      </c>
      <c r="E53">
        <f t="shared" si="4"/>
        <v>-7.3827565525833062E-3</v>
      </c>
      <c r="F53">
        <f t="shared" si="3"/>
        <v>-2.4320522204379302E-2</v>
      </c>
    </row>
    <row r="54" spans="1:6" x14ac:dyDescent="0.25">
      <c r="A54" s="1">
        <v>39661</v>
      </c>
      <c r="B54">
        <v>29.26</v>
      </c>
      <c r="C54">
        <f t="shared" si="1"/>
        <v>-5.3686934023285948E-2</v>
      </c>
      <c r="D54">
        <f t="shared" si="2"/>
        <v>-5.5181828127242927E-2</v>
      </c>
      <c r="E54">
        <f t="shared" si="4"/>
        <v>-1.7178869897544004E-2</v>
      </c>
      <c r="F54">
        <f t="shared" si="3"/>
        <v>-3.5349952771238757E-2</v>
      </c>
    </row>
    <row r="55" spans="1:6" x14ac:dyDescent="0.25">
      <c r="A55" s="1">
        <v>39630</v>
      </c>
      <c r="B55">
        <v>30.92</v>
      </c>
      <c r="C55">
        <f t="shared" si="1"/>
        <v>0.37851092287115473</v>
      </c>
      <c r="D55">
        <f t="shared" si="2"/>
        <v>0.32100387518710427</v>
      </c>
      <c r="E55">
        <f t="shared" si="4"/>
        <v>-0.10750047446159444</v>
      </c>
      <c r="F55">
        <f t="shared" si="3"/>
        <v>-2.5204133003120521E-2</v>
      </c>
    </row>
    <row r="56" spans="1:6" x14ac:dyDescent="0.25">
      <c r="A56" s="1">
        <v>39601</v>
      </c>
      <c r="B56">
        <v>22.43</v>
      </c>
      <c r="C56">
        <f t="shared" si="1"/>
        <v>-0.28452950558213719</v>
      </c>
      <c r="D56">
        <f t="shared" si="2"/>
        <v>-0.33481491854681256</v>
      </c>
      <c r="E56">
        <f t="shared" si="4"/>
        <v>3.2164524553557818E-2</v>
      </c>
      <c r="F56">
        <f t="shared" si="3"/>
        <v>-5.4504274369074422E-2</v>
      </c>
    </row>
    <row r="57" spans="1:6" x14ac:dyDescent="0.25">
      <c r="A57" s="1">
        <v>39569</v>
      </c>
      <c r="B57">
        <v>31.35</v>
      </c>
      <c r="C57">
        <f t="shared" si="1"/>
        <v>-9.3930635838150311E-2</v>
      </c>
      <c r="D57">
        <f t="shared" si="2"/>
        <v>-9.8639414984749152E-2</v>
      </c>
      <c r="E57">
        <f t="shared" si="4"/>
        <v>7.5208274338991272E-4</v>
      </c>
      <c r="F57">
        <f t="shared" si="3"/>
        <v>-2.9637807415254496E-2</v>
      </c>
    </row>
    <row r="58" spans="1:6" x14ac:dyDescent="0.25">
      <c r="A58" s="1">
        <v>39539</v>
      </c>
      <c r="B58">
        <v>34.6</v>
      </c>
      <c r="C58">
        <f t="shared" si="1"/>
        <v>-9.7309673726386769E-3</v>
      </c>
      <c r="D58">
        <f t="shared" si="2"/>
        <v>-9.7786226422318379E-3</v>
      </c>
      <c r="E58">
        <f t="shared" si="4"/>
        <v>2.2136515972861744E-4</v>
      </c>
      <c r="F58">
        <f t="shared" si="3"/>
        <v>-2.0819678033550226E-2</v>
      </c>
    </row>
    <row r="59" spans="1:6" x14ac:dyDescent="0.25">
      <c r="A59" s="1">
        <v>39510</v>
      </c>
      <c r="B59">
        <v>34.94</v>
      </c>
      <c r="C59">
        <f t="shared" si="1"/>
        <v>-2.9983342587451611E-2</v>
      </c>
      <c r="D59">
        <f t="shared" si="2"/>
        <v>-3.0442035041899462E-2</v>
      </c>
      <c r="E59">
        <f t="shared" si="4"/>
        <v>2.9386598636296588E-3</v>
      </c>
      <c r="F59">
        <f t="shared" si="3"/>
        <v>-2.0192185141786112E-2</v>
      </c>
    </row>
    <row r="60" spans="1:6" x14ac:dyDescent="0.25">
      <c r="A60" s="1">
        <v>39479</v>
      </c>
      <c r="B60">
        <v>36.020000000000003</v>
      </c>
      <c r="C60">
        <f t="shared" si="1"/>
        <v>-9.995002498750627E-2</v>
      </c>
      <c r="D60">
        <f t="shared" si="2"/>
        <v>-0.10530498940777733</v>
      </c>
      <c r="E60">
        <f t="shared" si="4"/>
        <v>-7.2011325155578731E-3</v>
      </c>
      <c r="F60">
        <f t="shared" si="3"/>
        <v>-1.7355318561196358E-2</v>
      </c>
    </row>
    <row r="61" spans="1:6" x14ac:dyDescent="0.25">
      <c r="A61" s="1">
        <v>39449</v>
      </c>
      <c r="B61">
        <v>40.020000000000003</v>
      </c>
      <c r="C61">
        <f t="shared" si="1"/>
        <v>7.0053475935828891E-2</v>
      </c>
      <c r="D61">
        <f t="shared" si="2"/>
        <v>6.7708624735101086E-2</v>
      </c>
      <c r="E61">
        <f t="shared" si="4"/>
        <v>-6.6398582709498531E-3</v>
      </c>
      <c r="F61">
        <f t="shared" si="3"/>
        <v>-1.0474345849675696E-2</v>
      </c>
    </row>
    <row r="62" spans="1:6" x14ac:dyDescent="0.25">
      <c r="A62" s="1">
        <v>39419</v>
      </c>
      <c r="B62">
        <v>37.4</v>
      </c>
      <c r="C62">
        <f t="shared" si="1"/>
        <v>-9.2673459485686616E-2</v>
      </c>
      <c r="D62">
        <f t="shared" si="2"/>
        <v>-9.7252871041826783E-2</v>
      </c>
      <c r="E62">
        <f t="shared" si="4"/>
        <v>4.1465580190421618E-3</v>
      </c>
      <c r="F62">
        <f t="shared" si="3"/>
        <v>-1.7392359330595797E-2</v>
      </c>
    </row>
    <row r="63" spans="1:6" x14ac:dyDescent="0.25">
      <c r="A63" s="1">
        <v>39387</v>
      </c>
      <c r="B63">
        <v>41.22</v>
      </c>
      <c r="C63">
        <f t="shared" si="1"/>
        <v>-4.4506258692628697E-2</v>
      </c>
      <c r="D63">
        <f t="shared" si="2"/>
        <v>-4.5527065498697006E-2</v>
      </c>
      <c r="E63">
        <f t="shared" si="4"/>
        <v>1.6731369782949641E-3</v>
      </c>
      <c r="F63">
        <f t="shared" si="3"/>
        <v>-1.0008211423445212E-2</v>
      </c>
    </row>
    <row r="64" spans="1:6" x14ac:dyDescent="0.25">
      <c r="A64" s="1">
        <v>39356</v>
      </c>
      <c r="B64">
        <v>43.14</v>
      </c>
      <c r="C64">
        <f t="shared" si="1"/>
        <v>-3.9626001780943887E-2</v>
      </c>
      <c r="D64">
        <f t="shared" si="2"/>
        <v>-4.0432488909232234E-2</v>
      </c>
      <c r="E64">
        <f t="shared" si="4"/>
        <v>-2.4825171314596704E-4</v>
      </c>
      <c r="F64">
        <f t="shared" si="3"/>
        <v>-5.3673436005305941E-3</v>
      </c>
    </row>
    <row r="65" spans="1:6" x14ac:dyDescent="0.25">
      <c r="A65" s="1">
        <v>39329</v>
      </c>
      <c r="B65">
        <v>44.92</v>
      </c>
      <c r="C65">
        <f t="shared" si="1"/>
        <v>4.472271914132353E-3</v>
      </c>
      <c r="D65">
        <f t="shared" si="2"/>
        <v>4.4623010233988403E-3</v>
      </c>
      <c r="E65">
        <f t="shared" si="4"/>
        <v>4.4284759176167971E-4</v>
      </c>
      <c r="F65">
        <f t="shared" si="3"/>
        <v>-1.5439347667750198E-3</v>
      </c>
    </row>
    <row r="66" spans="1:6" x14ac:dyDescent="0.25">
      <c r="A66" s="1">
        <v>39295</v>
      </c>
      <c r="B66">
        <v>44.72</v>
      </c>
      <c r="C66">
        <f t="shared" si="1"/>
        <v>6.8833652007648016E-2</v>
      </c>
      <c r="D66">
        <f t="shared" si="2"/>
        <v>6.6568009090175906E-2</v>
      </c>
      <c r="E66">
        <f t="shared" ref="E66:E97" si="5">(D66-Mean.R)*(D67-Mean.R)</f>
        <v>-1.9610339122373734E-3</v>
      </c>
      <c r="F66">
        <f t="shared" si="3"/>
        <v>1.4283916092852438E-3</v>
      </c>
    </row>
    <row r="67" spans="1:6" x14ac:dyDescent="0.25">
      <c r="A67" s="1">
        <v>39265</v>
      </c>
      <c r="B67">
        <v>41.84</v>
      </c>
      <c r="C67">
        <f t="shared" ref="C67:C130" si="6">(B67/B68)-1</f>
        <v>-3.0134445989800529E-2</v>
      </c>
      <c r="D67">
        <f t="shared" ref="D67:D130" si="7">LN(B67)-LN(B68)</f>
        <v>-3.0597821204342512E-2</v>
      </c>
      <c r="E67">
        <f t="shared" si="5"/>
        <v>9.8447820968049324E-4</v>
      </c>
      <c r="F67">
        <f t="shared" ref="F67:F130" si="8">AVERAGE(D67:D78)</f>
        <v>-3.318936337477818E-3</v>
      </c>
    </row>
    <row r="68" spans="1:6" x14ac:dyDescent="0.25">
      <c r="A68" s="1">
        <v>39234</v>
      </c>
      <c r="B68">
        <v>43.14</v>
      </c>
      <c r="C68">
        <f t="shared" si="6"/>
        <v>-3.5762181493071088E-2</v>
      </c>
      <c r="D68">
        <f t="shared" si="7"/>
        <v>-3.6417315100973457E-2</v>
      </c>
      <c r="E68">
        <f t="shared" si="5"/>
        <v>-3.1579953748160698E-4</v>
      </c>
      <c r="F68">
        <f t="shared" si="8"/>
        <v>4.9748198075653116E-3</v>
      </c>
    </row>
    <row r="69" spans="1:6" x14ac:dyDescent="0.25">
      <c r="A69" s="1">
        <v>39203</v>
      </c>
      <c r="B69">
        <v>44.74</v>
      </c>
      <c r="C69">
        <f t="shared" si="6"/>
        <v>7.2039621791986086E-3</v>
      </c>
      <c r="D69">
        <f t="shared" si="7"/>
        <v>7.1781375957020721E-3</v>
      </c>
      <c r="E69">
        <f t="shared" si="5"/>
        <v>-2.3135513117763949E-6</v>
      </c>
      <c r="F69">
        <f t="shared" si="8"/>
        <v>7.4781577511023141E-3</v>
      </c>
    </row>
    <row r="70" spans="1:6" x14ac:dyDescent="0.25">
      <c r="A70" s="1">
        <v>39174</v>
      </c>
      <c r="B70">
        <v>44.42</v>
      </c>
      <c r="C70">
        <f t="shared" si="6"/>
        <v>-2.246181491464494E-3</v>
      </c>
      <c r="D70">
        <f t="shared" si="7"/>
        <v>-2.2487079410624666E-3</v>
      </c>
      <c r="E70">
        <f t="shared" si="5"/>
        <v>-1.4113547987761825E-6</v>
      </c>
      <c r="F70">
        <f t="shared" si="8"/>
        <v>5.1658639307847381E-3</v>
      </c>
    </row>
    <row r="71" spans="1:6" x14ac:dyDescent="0.25">
      <c r="A71" s="1">
        <v>39142</v>
      </c>
      <c r="B71">
        <v>44.52</v>
      </c>
      <c r="C71">
        <f t="shared" si="6"/>
        <v>3.6068530207395977E-3</v>
      </c>
      <c r="D71">
        <f t="shared" si="7"/>
        <v>3.6003639251775965E-3</v>
      </c>
      <c r="E71">
        <f t="shared" si="5"/>
        <v>-1.1606176185100786E-4</v>
      </c>
      <c r="F71">
        <f t="shared" si="8"/>
        <v>1.2998895493069281E-2</v>
      </c>
    </row>
    <row r="72" spans="1:6" x14ac:dyDescent="0.25">
      <c r="A72" s="1">
        <v>39114</v>
      </c>
      <c r="B72">
        <v>44.36</v>
      </c>
      <c r="C72">
        <f t="shared" si="6"/>
        <v>-2.2476862053768198E-2</v>
      </c>
      <c r="D72">
        <f t="shared" si="7"/>
        <v>-2.2733316869529396E-2</v>
      </c>
      <c r="E72">
        <f t="shared" si="5"/>
        <v>2.7602714397349966E-4</v>
      </c>
      <c r="F72">
        <f t="shared" si="8"/>
        <v>1.3049650565113239E-2</v>
      </c>
    </row>
    <row r="73" spans="1:6" x14ac:dyDescent="0.25">
      <c r="A73" s="1">
        <v>39085</v>
      </c>
      <c r="B73">
        <v>45.38</v>
      </c>
      <c r="C73">
        <f t="shared" si="6"/>
        <v>-1.5190972222222099E-2</v>
      </c>
      <c r="D73">
        <f t="shared" si="7"/>
        <v>-1.5307537035940122E-2</v>
      </c>
      <c r="E73">
        <f t="shared" si="5"/>
        <v>8.84722708444018E-5</v>
      </c>
      <c r="F73">
        <f t="shared" si="8"/>
        <v>1.7941375026715039E-2</v>
      </c>
    </row>
    <row r="74" spans="1:6" x14ac:dyDescent="0.25">
      <c r="A74" s="1">
        <v>39052</v>
      </c>
      <c r="B74">
        <v>46.08</v>
      </c>
      <c r="C74">
        <f t="shared" si="6"/>
        <v>-8.6058519793459354E-3</v>
      </c>
      <c r="D74">
        <f t="shared" si="7"/>
        <v>-8.6430961560197694E-3</v>
      </c>
      <c r="E74">
        <f t="shared" si="5"/>
        <v>-8.0821375847665806E-5</v>
      </c>
      <c r="F74">
        <f t="shared" si="8"/>
        <v>1.5672266507502863E-2</v>
      </c>
    </row>
    <row r="75" spans="1:6" x14ac:dyDescent="0.25">
      <c r="A75" s="1">
        <v>39022</v>
      </c>
      <c r="B75">
        <v>46.48</v>
      </c>
      <c r="C75">
        <f t="shared" si="6"/>
        <v>1.0215170615083702E-2</v>
      </c>
      <c r="D75">
        <f t="shared" si="7"/>
        <v>1.0163348376278414E-2</v>
      </c>
      <c r="E75">
        <f t="shared" si="5"/>
        <v>9.0529865373097711E-5</v>
      </c>
      <c r="F75">
        <f t="shared" si="8"/>
        <v>1.6874094900160713E-2</v>
      </c>
    </row>
    <row r="76" spans="1:6" x14ac:dyDescent="0.25">
      <c r="A76" s="1">
        <v>38992</v>
      </c>
      <c r="B76">
        <v>46.01</v>
      </c>
      <c r="C76">
        <f t="shared" si="6"/>
        <v>5.4632867132866636E-3</v>
      </c>
      <c r="D76">
        <f t="shared" si="7"/>
        <v>5.4484170958346567E-3</v>
      </c>
      <c r="E76">
        <f t="shared" si="5"/>
        <v>3.1363194826423448E-4</v>
      </c>
      <c r="F76">
        <f t="shared" si="8"/>
        <v>2.0909239230060234E-2</v>
      </c>
    </row>
    <row r="77" spans="1:6" x14ac:dyDescent="0.25">
      <c r="A77" s="1">
        <v>38961</v>
      </c>
      <c r="B77">
        <v>45.76</v>
      </c>
      <c r="C77">
        <f t="shared" si="6"/>
        <v>4.0946314831665109E-2</v>
      </c>
      <c r="D77">
        <f t="shared" si="7"/>
        <v>4.0130217536122004E-2</v>
      </c>
      <c r="E77">
        <f t="shared" si="5"/>
        <v>4.8852778446117798E-4</v>
      </c>
      <c r="F77">
        <f t="shared" si="8"/>
        <v>2.3658445800989563E-2</v>
      </c>
    </row>
    <row r="78" spans="1:6" x14ac:dyDescent="0.25">
      <c r="A78" s="1">
        <v>38930</v>
      </c>
      <c r="B78">
        <v>43.96</v>
      </c>
      <c r="C78">
        <f t="shared" si="6"/>
        <v>9.6463022508039842E-3</v>
      </c>
      <c r="D78">
        <f t="shared" si="7"/>
        <v>9.6000737290191651E-3</v>
      </c>
      <c r="E78">
        <f t="shared" si="5"/>
        <v>8.2247590251612295E-4</v>
      </c>
      <c r="F78">
        <f t="shared" si="8"/>
        <v>1.8495833030704938E-2</v>
      </c>
    </row>
    <row r="79" spans="1:6" x14ac:dyDescent="0.25">
      <c r="A79" s="1">
        <v>38901</v>
      </c>
      <c r="B79">
        <v>43.54</v>
      </c>
      <c r="C79">
        <f t="shared" si="6"/>
        <v>7.1358267716535417E-2</v>
      </c>
      <c r="D79">
        <f t="shared" si="7"/>
        <v>6.8927252536175043E-2</v>
      </c>
      <c r="E79">
        <f t="shared" si="5"/>
        <v>-3.1069719922303843E-4</v>
      </c>
      <c r="F79">
        <f t="shared" si="8"/>
        <v>1.7553942629870051E-2</v>
      </c>
    </row>
    <row r="80" spans="1:6" x14ac:dyDescent="0.25">
      <c r="A80" s="1">
        <v>38869</v>
      </c>
      <c r="B80">
        <v>40.64</v>
      </c>
      <c r="C80">
        <f t="shared" si="6"/>
        <v>-6.3569682151588536E-3</v>
      </c>
      <c r="D80">
        <f t="shared" si="7"/>
        <v>-6.3772597785294316E-3</v>
      </c>
      <c r="E80">
        <f t="shared" si="5"/>
        <v>8.1362422447189329E-5</v>
      </c>
      <c r="F80">
        <f t="shared" si="8"/>
        <v>8.0676909718035237E-3</v>
      </c>
    </row>
    <row r="81" spans="1:6" x14ac:dyDescent="0.25">
      <c r="A81" s="1">
        <v>38838</v>
      </c>
      <c r="B81">
        <v>40.9</v>
      </c>
      <c r="C81">
        <f t="shared" si="6"/>
        <v>-2.0359281437125731E-2</v>
      </c>
      <c r="D81">
        <f t="shared" si="7"/>
        <v>-2.0569388248108833E-2</v>
      </c>
      <c r="E81">
        <f t="shared" si="5"/>
        <v>-1.7410969319611154E-3</v>
      </c>
      <c r="F81">
        <f t="shared" si="8"/>
        <v>8.1260911196138572E-3</v>
      </c>
    </row>
    <row r="82" spans="1:6" x14ac:dyDescent="0.25">
      <c r="A82" s="1">
        <v>38810</v>
      </c>
      <c r="B82">
        <v>41.75</v>
      </c>
      <c r="C82">
        <f t="shared" si="6"/>
        <v>9.6088212129167738E-2</v>
      </c>
      <c r="D82">
        <f t="shared" si="7"/>
        <v>9.1747670806352044E-2</v>
      </c>
      <c r="E82">
        <f t="shared" si="5"/>
        <v>5.8177336389097437E-4</v>
      </c>
      <c r="F82">
        <f t="shared" si="8"/>
        <v>1.2163396341870136E-2</v>
      </c>
    </row>
    <row r="83" spans="1:6" x14ac:dyDescent="0.25">
      <c r="A83" s="1">
        <v>38777</v>
      </c>
      <c r="B83">
        <v>38.090000000000003</v>
      </c>
      <c r="C83">
        <f t="shared" si="6"/>
        <v>4.2182968626418571E-3</v>
      </c>
      <c r="D83">
        <f t="shared" si="7"/>
        <v>4.2094247897050963E-3</v>
      </c>
      <c r="E83">
        <f t="shared" si="5"/>
        <v>2.356027709594482E-4</v>
      </c>
      <c r="F83">
        <f t="shared" si="8"/>
        <v>6.2918670628961211E-3</v>
      </c>
    </row>
    <row r="84" spans="1:6" x14ac:dyDescent="0.25">
      <c r="A84" s="1">
        <v>38749</v>
      </c>
      <c r="B84">
        <v>37.93</v>
      </c>
      <c r="C84">
        <f t="shared" si="6"/>
        <v>3.6622027876468843E-2</v>
      </c>
      <c r="D84">
        <f t="shared" si="7"/>
        <v>3.5967376669692186E-2</v>
      </c>
      <c r="E84">
        <f t="shared" si="5"/>
        <v>-1.5390685454987215E-3</v>
      </c>
      <c r="F84">
        <f t="shared" si="8"/>
        <v>2.0461841085619068E-3</v>
      </c>
    </row>
    <row r="85" spans="1:6" x14ac:dyDescent="0.25">
      <c r="A85" s="1">
        <v>38720</v>
      </c>
      <c r="B85">
        <v>36.590000000000003</v>
      </c>
      <c r="C85">
        <f t="shared" si="6"/>
        <v>-4.164484023048709E-2</v>
      </c>
      <c r="D85">
        <f t="shared" si="7"/>
        <v>-4.2536839266486215E-2</v>
      </c>
      <c r="E85">
        <f t="shared" si="5"/>
        <v>-3.1521644709312175E-4</v>
      </c>
      <c r="F85">
        <f t="shared" si="8"/>
        <v>-4.5425750713064722E-4</v>
      </c>
    </row>
    <row r="86" spans="1:6" x14ac:dyDescent="0.25">
      <c r="A86" s="1">
        <v>38687</v>
      </c>
      <c r="B86">
        <v>38.18</v>
      </c>
      <c r="C86">
        <f t="shared" si="6"/>
        <v>5.7955742887250139E-3</v>
      </c>
      <c r="D86">
        <f t="shared" si="7"/>
        <v>5.7788445558744073E-3</v>
      </c>
      <c r="E86">
        <f t="shared" si="5"/>
        <v>4.7104545830836496E-4</v>
      </c>
      <c r="F86">
        <f t="shared" si="8"/>
        <v>1.9879023733509285E-3</v>
      </c>
    </row>
    <row r="87" spans="1:6" x14ac:dyDescent="0.25">
      <c r="A87" s="1">
        <v>38657</v>
      </c>
      <c r="B87">
        <v>37.96</v>
      </c>
      <c r="C87">
        <f t="shared" si="6"/>
        <v>6.0335195530726304E-2</v>
      </c>
      <c r="D87">
        <f t="shared" si="7"/>
        <v>5.8585080335072703E-2</v>
      </c>
      <c r="E87">
        <f t="shared" si="5"/>
        <v>2.4496443219977149E-3</v>
      </c>
      <c r="F87">
        <f t="shared" si="8"/>
        <v>3.6115641468498958E-3</v>
      </c>
    </row>
    <row r="88" spans="1:6" x14ac:dyDescent="0.25">
      <c r="A88" s="1">
        <v>38628</v>
      </c>
      <c r="B88">
        <v>35.799999999999997</v>
      </c>
      <c r="C88">
        <f t="shared" si="6"/>
        <v>3.9187227866472885E-2</v>
      </c>
      <c r="D88">
        <f t="shared" si="7"/>
        <v>3.8438895946986573E-2</v>
      </c>
      <c r="E88">
        <f t="shared" si="5"/>
        <v>-8.016161508457222E-4</v>
      </c>
      <c r="F88">
        <f t="shared" si="8"/>
        <v>1.4321618394300684E-3</v>
      </c>
    </row>
    <row r="89" spans="1:6" x14ac:dyDescent="0.25">
      <c r="A89" s="1">
        <v>38596</v>
      </c>
      <c r="B89">
        <v>34.450000000000003</v>
      </c>
      <c r="C89">
        <f t="shared" si="6"/>
        <v>-2.1584777051973814E-2</v>
      </c>
      <c r="D89">
        <f t="shared" si="7"/>
        <v>-2.1821135707293493E-2</v>
      </c>
      <c r="E89">
        <f t="shared" si="5"/>
        <v>-5.8270400388659735E-6</v>
      </c>
      <c r="F89">
        <f t="shared" si="8"/>
        <v>9.9772447954119925E-4</v>
      </c>
    </row>
    <row r="90" spans="1:6" x14ac:dyDescent="0.25">
      <c r="A90" s="1">
        <v>38565</v>
      </c>
      <c r="B90">
        <v>35.21</v>
      </c>
      <c r="C90">
        <f t="shared" si="6"/>
        <v>-1.7011624610150378E-3</v>
      </c>
      <c r="D90">
        <f t="shared" si="7"/>
        <v>-1.7026110809994499E-3</v>
      </c>
      <c r="E90">
        <f t="shared" si="5"/>
        <v>-1.2612890064016863E-5</v>
      </c>
      <c r="F90">
        <f t="shared" si="8"/>
        <v>5.461386313754627E-4</v>
      </c>
    </row>
    <row r="91" spans="1:6" x14ac:dyDescent="0.25">
      <c r="A91" s="1">
        <v>38534</v>
      </c>
      <c r="B91">
        <v>35.270000000000003</v>
      </c>
      <c r="C91">
        <f t="shared" si="6"/>
        <v>-4.3914339929520096E-2</v>
      </c>
      <c r="D91">
        <f t="shared" si="7"/>
        <v>-4.4907767360623296E-2</v>
      </c>
      <c r="E91">
        <f t="shared" si="5"/>
        <v>1.5790975510654472E-4</v>
      </c>
      <c r="F91">
        <f t="shared" si="8"/>
        <v>5.3923876545902321E-3</v>
      </c>
    </row>
    <row r="92" spans="1:6" x14ac:dyDescent="0.25">
      <c r="A92" s="1">
        <v>38504</v>
      </c>
      <c r="B92">
        <v>36.89</v>
      </c>
      <c r="C92">
        <f t="shared" si="6"/>
        <v>-5.6603773584905648E-3</v>
      </c>
      <c r="D92">
        <f t="shared" si="7"/>
        <v>-5.6764580048054292E-3</v>
      </c>
      <c r="E92">
        <f t="shared" si="5"/>
        <v>-1.0993684325755403E-4</v>
      </c>
      <c r="F92">
        <f t="shared" si="8"/>
        <v>9.5136623877779547E-3</v>
      </c>
    </row>
    <row r="93" spans="1:6" x14ac:dyDescent="0.25">
      <c r="A93" s="1">
        <v>38474</v>
      </c>
      <c r="B93">
        <v>37.1</v>
      </c>
      <c r="C93">
        <f t="shared" si="6"/>
        <v>2.8270509977827096E-2</v>
      </c>
      <c r="D93">
        <f t="shared" si="7"/>
        <v>2.7878274418966509E-2</v>
      </c>
      <c r="E93">
        <f t="shared" si="5"/>
        <v>6.9566077905231839E-4</v>
      </c>
      <c r="F93">
        <f t="shared" si="8"/>
        <v>1.2271355170401751E-2</v>
      </c>
    </row>
    <row r="94" spans="1:6" x14ac:dyDescent="0.25">
      <c r="A94" s="1">
        <v>38443</v>
      </c>
      <c r="B94">
        <v>36.08</v>
      </c>
      <c r="C94">
        <f t="shared" si="6"/>
        <v>2.1517553793884536E-2</v>
      </c>
      <c r="D94">
        <f t="shared" si="7"/>
        <v>2.1289319458663858E-2</v>
      </c>
      <c r="E94">
        <f t="shared" si="5"/>
        <v>-1.0418613149025722E-3</v>
      </c>
      <c r="F94">
        <f t="shared" si="8"/>
        <v>1.2645957559106394E-2</v>
      </c>
    </row>
    <row r="95" spans="1:6" x14ac:dyDescent="0.25">
      <c r="A95" s="1">
        <v>38412</v>
      </c>
      <c r="B95">
        <v>35.32</v>
      </c>
      <c r="C95">
        <f t="shared" si="6"/>
        <v>-4.5663334233990716E-2</v>
      </c>
      <c r="D95">
        <f t="shared" si="7"/>
        <v>-4.6738770662305473E-2</v>
      </c>
      <c r="E95">
        <f t="shared" si="5"/>
        <v>-3.5608632415719016E-4</v>
      </c>
      <c r="F95">
        <f t="shared" si="8"/>
        <v>1.0362653759670604E-2</v>
      </c>
    </row>
    <row r="96" spans="1:6" x14ac:dyDescent="0.25">
      <c r="A96" s="1">
        <v>38384</v>
      </c>
      <c r="B96">
        <v>37.01</v>
      </c>
      <c r="C96">
        <f t="shared" si="6"/>
        <v>5.9798858385431419E-3</v>
      </c>
      <c r="D96">
        <f t="shared" si="7"/>
        <v>5.9620772813815393E-3</v>
      </c>
      <c r="E96">
        <f t="shared" si="5"/>
        <v>-8.9410139418190493E-5</v>
      </c>
      <c r="F96">
        <f t="shared" si="8"/>
        <v>1.4097397517971158E-2</v>
      </c>
    </row>
    <row r="97" spans="1:6" x14ac:dyDescent="0.25">
      <c r="A97" s="1">
        <v>38355</v>
      </c>
      <c r="B97">
        <v>36.79</v>
      </c>
      <c r="C97">
        <f t="shared" si="6"/>
        <v>-1.3143776824034337E-2</v>
      </c>
      <c r="D97">
        <f t="shared" si="7"/>
        <v>-1.3230920700707305E-2</v>
      </c>
      <c r="E97">
        <f t="shared" si="5"/>
        <v>-3.0624162929465183E-4</v>
      </c>
      <c r="F97">
        <f t="shared" si="8"/>
        <v>1.4081945475977261E-2</v>
      </c>
    </row>
    <row r="98" spans="1:6" x14ac:dyDescent="0.25">
      <c r="A98" s="1">
        <v>38322</v>
      </c>
      <c r="B98">
        <v>37.28</v>
      </c>
      <c r="C98">
        <f t="shared" si="6"/>
        <v>2.5584594222833656E-2</v>
      </c>
      <c r="D98">
        <f t="shared" si="7"/>
        <v>2.5262785837862012E-2</v>
      </c>
      <c r="E98">
        <f t="shared" ref="E98:E129" si="9">(D98-Mean.R)*(D99-Mean.R)</f>
        <v>9.3850573396331706E-4</v>
      </c>
      <c r="F98">
        <f t="shared" si="8"/>
        <v>1.6237167776527912E-2</v>
      </c>
    </row>
    <row r="99" spans="1:6" x14ac:dyDescent="0.25">
      <c r="A99" s="1">
        <v>38292</v>
      </c>
      <c r="B99">
        <v>36.35</v>
      </c>
      <c r="C99">
        <f t="shared" si="6"/>
        <v>3.2963910201762037E-2</v>
      </c>
      <c r="D99">
        <f t="shared" si="7"/>
        <v>3.2432252646034776E-2</v>
      </c>
      <c r="E99">
        <f t="shared" si="9"/>
        <v>1.2126574587764342E-3</v>
      </c>
      <c r="F99">
        <f t="shared" si="8"/>
        <v>2.0361941890798502E-2</v>
      </c>
    </row>
    <row r="100" spans="1:6" x14ac:dyDescent="0.25">
      <c r="A100" s="1">
        <v>38261</v>
      </c>
      <c r="B100">
        <v>35.19</v>
      </c>
      <c r="C100">
        <f t="shared" si="6"/>
        <v>3.3783783783783772E-2</v>
      </c>
      <c r="D100">
        <f t="shared" si="7"/>
        <v>3.3225647628320143E-2</v>
      </c>
      <c r="E100">
        <f t="shared" si="9"/>
        <v>-8.8913571812693725E-4</v>
      </c>
      <c r="F100">
        <f t="shared" si="8"/>
        <v>1.7337898235981013E-2</v>
      </c>
    </row>
    <row r="101" spans="1:6" x14ac:dyDescent="0.25">
      <c r="A101" s="1">
        <v>38231</v>
      </c>
      <c r="B101">
        <v>34.04</v>
      </c>
      <c r="C101">
        <f t="shared" si="6"/>
        <v>-2.6872498570611691E-2</v>
      </c>
      <c r="D101">
        <f t="shared" si="7"/>
        <v>-2.724016588528233E-2</v>
      </c>
      <c r="E101">
        <f t="shared" si="9"/>
        <v>-1.4754625684424798E-3</v>
      </c>
      <c r="F101">
        <f t="shared" si="8"/>
        <v>1.2070199467298148E-2</v>
      </c>
    </row>
    <row r="102" spans="1:6" x14ac:dyDescent="0.25">
      <c r="A102" s="1">
        <v>38201</v>
      </c>
      <c r="B102">
        <v>34.979999999999997</v>
      </c>
      <c r="C102">
        <f t="shared" si="6"/>
        <v>5.807622504537191E-2</v>
      </c>
      <c r="D102">
        <f t="shared" si="7"/>
        <v>5.6452377197577785E-2</v>
      </c>
      <c r="E102">
        <f t="shared" si="9"/>
        <v>3.8249383277089182E-4</v>
      </c>
      <c r="F102">
        <f t="shared" si="8"/>
        <v>1.3888693956412975E-2</v>
      </c>
    </row>
    <row r="103" spans="1:6" x14ac:dyDescent="0.25">
      <c r="A103" s="1">
        <v>38169</v>
      </c>
      <c r="B103">
        <v>33.06</v>
      </c>
      <c r="C103">
        <f t="shared" si="6"/>
        <v>4.5578851412946264E-3</v>
      </c>
      <c r="D103">
        <f t="shared" si="7"/>
        <v>4.5475294376293718E-3</v>
      </c>
      <c r="E103">
        <f t="shared" si="9"/>
        <v>1.9247679097348562E-4</v>
      </c>
      <c r="F103">
        <f t="shared" si="8"/>
        <v>5.7656118367901037E-3</v>
      </c>
    </row>
    <row r="104" spans="1:6" x14ac:dyDescent="0.25">
      <c r="A104" s="1">
        <v>38139</v>
      </c>
      <c r="B104">
        <v>32.909999999999997</v>
      </c>
      <c r="C104">
        <f t="shared" si="6"/>
        <v>2.7795128044971751E-2</v>
      </c>
      <c r="D104">
        <f t="shared" si="7"/>
        <v>2.7415855386680121E-2</v>
      </c>
      <c r="E104">
        <f t="shared" si="9"/>
        <v>1.0109053555835792E-3</v>
      </c>
      <c r="F104">
        <f t="shared" si="8"/>
        <v>9.0308222666181104E-3</v>
      </c>
    </row>
    <row r="105" spans="1:6" x14ac:dyDescent="0.25">
      <c r="A105" s="1">
        <v>38110</v>
      </c>
      <c r="B105">
        <v>32.020000000000003</v>
      </c>
      <c r="C105">
        <f t="shared" si="6"/>
        <v>3.2903225806451664E-2</v>
      </c>
      <c r="D105">
        <f t="shared" si="7"/>
        <v>3.2373503083422239E-2</v>
      </c>
      <c r="E105">
        <f t="shared" si="9"/>
        <v>-1.4139097871390159E-4</v>
      </c>
      <c r="F105">
        <f t="shared" si="8"/>
        <v>1.2711533782617837E-2</v>
      </c>
    </row>
    <row r="106" spans="1:6" x14ac:dyDescent="0.25">
      <c r="A106" s="1">
        <v>38078</v>
      </c>
      <c r="B106">
        <v>31</v>
      </c>
      <c r="C106">
        <f t="shared" si="6"/>
        <v>-6.0916960564283418E-3</v>
      </c>
      <c r="D106">
        <f t="shared" si="7"/>
        <v>-6.1103261345656357E-3</v>
      </c>
      <c r="E106">
        <f t="shared" si="9"/>
        <v>-3.0728067399665151E-7</v>
      </c>
      <c r="F106">
        <f t="shared" si="8"/>
        <v>1.0195824961302854E-2</v>
      </c>
    </row>
    <row r="107" spans="1:6" x14ac:dyDescent="0.25">
      <c r="A107" s="1">
        <v>38047</v>
      </c>
      <c r="B107">
        <v>31.19</v>
      </c>
      <c r="C107">
        <f t="shared" si="6"/>
        <v>-1.9199999999999218E-3</v>
      </c>
      <c r="D107">
        <f t="shared" si="7"/>
        <v>-1.9218455626988096E-3</v>
      </c>
      <c r="E107">
        <f t="shared" si="9"/>
        <v>5.8062151467165139E-7</v>
      </c>
      <c r="F107">
        <f t="shared" si="8"/>
        <v>1.9239006900276356E-2</v>
      </c>
    </row>
    <row r="108" spans="1:6" x14ac:dyDescent="0.25">
      <c r="A108" s="1">
        <v>38019</v>
      </c>
      <c r="B108">
        <v>31.25</v>
      </c>
      <c r="C108">
        <f t="shared" si="6"/>
        <v>5.7933698101062525E-3</v>
      </c>
      <c r="D108">
        <f t="shared" si="7"/>
        <v>5.7766527774547605E-3</v>
      </c>
      <c r="E108">
        <f t="shared" si="9"/>
        <v>1.1370851483009245E-4</v>
      </c>
      <c r="F108">
        <f t="shared" si="8"/>
        <v>1.7239714904194847E-2</v>
      </c>
    </row>
    <row r="109" spans="1:6" x14ac:dyDescent="0.25">
      <c r="A109" s="1">
        <v>37988</v>
      </c>
      <c r="B109">
        <v>31.07</v>
      </c>
      <c r="C109">
        <f t="shared" si="6"/>
        <v>1.2711864406779627E-2</v>
      </c>
      <c r="D109">
        <f t="shared" si="7"/>
        <v>1.2631746905900521E-2</v>
      </c>
      <c r="E109">
        <f t="shared" si="9"/>
        <v>1.1228178736754821E-3</v>
      </c>
      <c r="F109">
        <f t="shared" si="8"/>
        <v>1.5780225177263147E-2</v>
      </c>
    </row>
    <row r="110" spans="1:6" x14ac:dyDescent="0.25">
      <c r="A110" s="1">
        <v>37956</v>
      </c>
      <c r="B110">
        <v>30.68</v>
      </c>
      <c r="C110">
        <f t="shared" si="6"/>
        <v>7.7625570776255648E-2</v>
      </c>
      <c r="D110">
        <f t="shared" si="7"/>
        <v>7.47600752091091E-2</v>
      </c>
      <c r="E110">
        <f t="shared" si="9"/>
        <v>-1.427466037843199E-4</v>
      </c>
      <c r="F110">
        <f t="shared" si="8"/>
        <v>1.5313062103805231E-2</v>
      </c>
    </row>
    <row r="111" spans="1:6" x14ac:dyDescent="0.25">
      <c r="A111" s="1">
        <v>37928</v>
      </c>
      <c r="B111">
        <v>28.47</v>
      </c>
      <c r="C111">
        <f t="shared" si="6"/>
        <v>-3.8488453463960681E-3</v>
      </c>
      <c r="D111">
        <f t="shared" si="7"/>
        <v>-3.8562712117751197E-3</v>
      </c>
      <c r="E111">
        <f t="shared" si="9"/>
        <v>5.2054216501283379E-5</v>
      </c>
      <c r="F111">
        <f t="shared" si="8"/>
        <v>9.2464225488319753E-3</v>
      </c>
    </row>
    <row r="112" spans="1:6" x14ac:dyDescent="0.25">
      <c r="A112" s="1">
        <v>37895</v>
      </c>
      <c r="B112">
        <v>28.58</v>
      </c>
      <c r="C112">
        <f t="shared" si="6"/>
        <v>-2.9541595925297148E-2</v>
      </c>
      <c r="D112">
        <f t="shared" si="7"/>
        <v>-2.9986737595874224E-2</v>
      </c>
      <c r="E112">
        <f t="shared" si="9"/>
        <v>9.5773806602088201E-5</v>
      </c>
      <c r="F112">
        <f t="shared" si="8"/>
        <v>9.895475851289989E-3</v>
      </c>
    </row>
    <row r="113" spans="1:6" x14ac:dyDescent="0.25">
      <c r="A113" s="1">
        <v>37866</v>
      </c>
      <c r="B113">
        <v>29.45</v>
      </c>
      <c r="C113">
        <f t="shared" si="6"/>
        <v>-5.4035798716649541E-3</v>
      </c>
      <c r="D113">
        <f t="shared" si="7"/>
        <v>-5.4182320159044117E-3</v>
      </c>
      <c r="E113">
        <f t="shared" si="9"/>
        <v>1.3354199024772398E-4</v>
      </c>
      <c r="F113">
        <f t="shared" si="8"/>
        <v>1.9878469285444272E-2</v>
      </c>
    </row>
    <row r="114" spans="1:6" x14ac:dyDescent="0.25">
      <c r="A114" s="1">
        <v>37834</v>
      </c>
      <c r="B114">
        <v>29.61</v>
      </c>
      <c r="C114">
        <f t="shared" si="6"/>
        <v>-4.0194489465154026E-2</v>
      </c>
      <c r="D114">
        <f t="shared" si="7"/>
        <v>-4.1024608237896665E-2</v>
      </c>
      <c r="E114">
        <f t="shared" si="9"/>
        <v>-1.7846206479706407E-3</v>
      </c>
      <c r="F114">
        <f t="shared" si="8"/>
        <v>1.3273832199344268E-2</v>
      </c>
    </row>
    <row r="115" spans="1:6" x14ac:dyDescent="0.25">
      <c r="A115" s="1">
        <v>37803</v>
      </c>
      <c r="B115">
        <v>30.85</v>
      </c>
      <c r="C115">
        <f t="shared" si="6"/>
        <v>4.4700304774805355E-2</v>
      </c>
      <c r="D115">
        <f t="shared" si="7"/>
        <v>4.3730054595565448E-2</v>
      </c>
      <c r="E115">
        <f t="shared" si="9"/>
        <v>3.3646056299962445E-3</v>
      </c>
      <c r="F115">
        <f t="shared" si="8"/>
        <v>2.1062581425345672E-2</v>
      </c>
    </row>
    <row r="116" spans="1:6" x14ac:dyDescent="0.25">
      <c r="A116" s="1">
        <v>37774</v>
      </c>
      <c r="B116">
        <v>29.53</v>
      </c>
      <c r="C116">
        <f t="shared" si="6"/>
        <v>7.4208803201164075E-2</v>
      </c>
      <c r="D116">
        <f t="shared" si="7"/>
        <v>7.1584393578676853E-2</v>
      </c>
      <c r="E116">
        <f t="shared" si="9"/>
        <v>3.0768148488297489E-4</v>
      </c>
      <c r="F116">
        <f t="shared" si="8"/>
        <v>1.2718997143219926E-2</v>
      </c>
    </row>
    <row r="117" spans="1:6" x14ac:dyDescent="0.25">
      <c r="A117" s="1">
        <v>37742</v>
      </c>
      <c r="B117">
        <v>27.49</v>
      </c>
      <c r="C117">
        <f t="shared" si="6"/>
        <v>2.1873860736418838E-3</v>
      </c>
      <c r="D117">
        <f t="shared" si="7"/>
        <v>2.1849972276424268E-3</v>
      </c>
      <c r="E117">
        <f t="shared" si="9"/>
        <v>4.3657097371213935E-4</v>
      </c>
      <c r="F117">
        <f t="shared" si="8"/>
        <v>1.1907145242916102E-3</v>
      </c>
    </row>
    <row r="118" spans="1:6" x14ac:dyDescent="0.25">
      <c r="A118" s="1">
        <v>37712</v>
      </c>
      <c r="B118">
        <v>27.43</v>
      </c>
      <c r="C118">
        <f t="shared" si="6"/>
        <v>0.10783521809369945</v>
      </c>
      <c r="D118">
        <f t="shared" si="7"/>
        <v>0.1024078571331164</v>
      </c>
      <c r="E118">
        <f t="shared" si="9"/>
        <v>-2.4970200044338395E-3</v>
      </c>
      <c r="F118">
        <f t="shared" si="8"/>
        <v>4.750692531291123E-3</v>
      </c>
    </row>
    <row r="119" spans="1:6" x14ac:dyDescent="0.25">
      <c r="A119" s="1">
        <v>37683</v>
      </c>
      <c r="B119">
        <v>24.76</v>
      </c>
      <c r="C119">
        <f t="shared" si="6"/>
        <v>-2.5580480125934613E-2</v>
      </c>
      <c r="D119">
        <f t="shared" si="7"/>
        <v>-2.591334951567692E-2</v>
      </c>
      <c r="E119">
        <f t="shared" si="9"/>
        <v>2.3296605137132655E-4</v>
      </c>
      <c r="F119">
        <f t="shared" si="8"/>
        <v>1.5284716240303216E-3</v>
      </c>
    </row>
    <row r="120" spans="1:6" x14ac:dyDescent="0.25">
      <c r="A120" s="1">
        <v>37655</v>
      </c>
      <c r="B120">
        <v>25.41</v>
      </c>
      <c r="C120">
        <f t="shared" si="6"/>
        <v>-1.1668611435239229E-2</v>
      </c>
      <c r="D120">
        <f t="shared" si="7"/>
        <v>-1.1737223945725628E-2</v>
      </c>
      <c r="E120">
        <f t="shared" si="9"/>
        <v>-8.788366588576829E-5</v>
      </c>
      <c r="F120">
        <f t="shared" si="8"/>
        <v>8.8128449137840157E-3</v>
      </c>
    </row>
    <row r="121" spans="1:6" x14ac:dyDescent="0.25">
      <c r="A121" s="1">
        <v>37623</v>
      </c>
      <c r="B121">
        <v>25.71</v>
      </c>
      <c r="C121">
        <f t="shared" si="6"/>
        <v>7.0505287896591717E-3</v>
      </c>
      <c r="D121">
        <f t="shared" si="7"/>
        <v>7.0257900244055094E-3</v>
      </c>
      <c r="E121">
        <f t="shared" si="9"/>
        <v>3.5700835521185008E-5</v>
      </c>
      <c r="F121">
        <f t="shared" si="8"/>
        <v>1.1783073647057329E-2</v>
      </c>
    </row>
    <row r="122" spans="1:6" x14ac:dyDescent="0.25">
      <c r="A122" s="1">
        <v>37592</v>
      </c>
      <c r="B122">
        <v>25.53</v>
      </c>
      <c r="C122">
        <f t="shared" si="6"/>
        <v>1.9623233908947491E-3</v>
      </c>
      <c r="D122">
        <f t="shared" si="7"/>
        <v>1.9604005494300303E-3</v>
      </c>
      <c r="E122">
        <f t="shared" si="9"/>
        <v>2.3460347269835351E-5</v>
      </c>
      <c r="F122">
        <f t="shared" si="8"/>
        <v>1.1309673654634608E-2</v>
      </c>
    </row>
    <row r="123" spans="1:6" x14ac:dyDescent="0.25">
      <c r="A123" s="1">
        <v>37561</v>
      </c>
      <c r="B123">
        <v>25.48</v>
      </c>
      <c r="C123">
        <f t="shared" si="6"/>
        <v>3.9401103230891632E-3</v>
      </c>
      <c r="D123">
        <f t="shared" si="7"/>
        <v>3.9323684177210438E-3</v>
      </c>
      <c r="E123">
        <f t="shared" si="9"/>
        <v>5.4430781787002437E-4</v>
      </c>
      <c r="F123">
        <f t="shared" si="8"/>
        <v>1.4075924617531599E-2</v>
      </c>
    </row>
    <row r="124" spans="1:6" x14ac:dyDescent="0.25">
      <c r="A124" s="1">
        <v>37530</v>
      </c>
      <c r="B124">
        <v>25.38</v>
      </c>
      <c r="C124">
        <f t="shared" si="6"/>
        <v>9.3965517241379359E-2</v>
      </c>
      <c r="D124">
        <f t="shared" si="7"/>
        <v>8.9809183613977162E-2</v>
      </c>
      <c r="E124">
        <f t="shared" si="9"/>
        <v>-7.590252745831973E-3</v>
      </c>
      <c r="F124">
        <f t="shared" si="8"/>
        <v>1.702591421073248E-2</v>
      </c>
    </row>
    <row r="125" spans="1:6" x14ac:dyDescent="0.25">
      <c r="A125" s="1">
        <v>37502</v>
      </c>
      <c r="B125">
        <v>23.2</v>
      </c>
      <c r="C125">
        <f t="shared" si="6"/>
        <v>-8.118811881188126E-2</v>
      </c>
      <c r="D125">
        <f t="shared" si="7"/>
        <v>-8.4673877049104451E-2</v>
      </c>
      <c r="E125">
        <f t="shared" si="9"/>
        <v>-4.5006998134125816E-3</v>
      </c>
      <c r="F125">
        <f t="shared" si="8"/>
        <v>1.0391956541746442E-2</v>
      </c>
    </row>
    <row r="126" spans="1:6" x14ac:dyDescent="0.25">
      <c r="A126" s="1">
        <v>37469</v>
      </c>
      <c r="B126">
        <v>25.25</v>
      </c>
      <c r="C126">
        <f t="shared" si="6"/>
        <v>5.3839732888146807E-2</v>
      </c>
      <c r="D126">
        <f t="shared" si="7"/>
        <v>5.2440382474120195E-2</v>
      </c>
      <c r="E126">
        <f t="shared" si="9"/>
        <v>-2.9611735236266421E-3</v>
      </c>
      <c r="F126">
        <f t="shared" si="8"/>
        <v>1.3903173865859375E-2</v>
      </c>
    </row>
    <row r="127" spans="1:6" x14ac:dyDescent="0.25">
      <c r="A127" s="1">
        <v>37438</v>
      </c>
      <c r="B127">
        <v>23.96</v>
      </c>
      <c r="C127">
        <f t="shared" si="6"/>
        <v>-5.4832347140039484E-2</v>
      </c>
      <c r="D127">
        <f t="shared" si="7"/>
        <v>-5.6392956789943494E-2</v>
      </c>
      <c r="E127">
        <f t="shared" si="9"/>
        <v>3.5226279536592245E-3</v>
      </c>
      <c r="F127">
        <f t="shared" si="8"/>
        <v>6.6963148648244708E-3</v>
      </c>
    </row>
    <row r="128" spans="1:6" x14ac:dyDescent="0.25">
      <c r="A128" s="1">
        <v>37410</v>
      </c>
      <c r="B128">
        <v>25.35</v>
      </c>
      <c r="C128">
        <f t="shared" si="6"/>
        <v>-6.4575645756457578E-2</v>
      </c>
      <c r="D128">
        <f t="shared" si="7"/>
        <v>-6.6754997848462949E-2</v>
      </c>
      <c r="E128">
        <f t="shared" si="9"/>
        <v>-3.0372541472969876E-3</v>
      </c>
      <c r="F128">
        <f t="shared" si="8"/>
        <v>1.6245440038713827E-2</v>
      </c>
    </row>
    <row r="129" spans="1:6" x14ac:dyDescent="0.25">
      <c r="A129" s="1">
        <v>37377</v>
      </c>
      <c r="B129">
        <v>27.1</v>
      </c>
      <c r="C129">
        <f t="shared" si="6"/>
        <v>4.5928213045156374E-2</v>
      </c>
      <c r="D129">
        <f t="shared" si="7"/>
        <v>4.490473331163658E-2</v>
      </c>
      <c r="E129">
        <f t="shared" si="9"/>
        <v>3.0831841076909196E-3</v>
      </c>
      <c r="F129">
        <f t="shared" si="8"/>
        <v>2.2894017237163073E-2</v>
      </c>
    </row>
    <row r="130" spans="1:6" x14ac:dyDescent="0.25">
      <c r="A130" s="1">
        <v>37347</v>
      </c>
      <c r="B130">
        <v>25.91</v>
      </c>
      <c r="C130">
        <f t="shared" si="6"/>
        <v>6.5816536404771808E-2</v>
      </c>
      <c r="D130">
        <f t="shared" si="7"/>
        <v>6.3741206245986781E-2</v>
      </c>
      <c r="E130">
        <f t="shared" ref="E130:E161" si="10">(D130-Mean.R)*(D131-Mean.R)</f>
        <v>4.1740623590950619E-3</v>
      </c>
      <c r="F130">
        <f t="shared" si="8"/>
        <v>2.4630058782634912E-2</v>
      </c>
    </row>
    <row r="131" spans="1:6" x14ac:dyDescent="0.25">
      <c r="A131" s="1">
        <v>37316</v>
      </c>
      <c r="B131">
        <v>24.31</v>
      </c>
      <c r="C131">
        <f t="shared" ref="C131:C156" si="11">(B131/B132)-1</f>
        <v>6.3429571303587062E-2</v>
      </c>
      <c r="D131">
        <f t="shared" ref="D131:D156" si="12">LN(B131)-LN(B132)</f>
        <v>6.1499129961367416E-2</v>
      </c>
      <c r="E131">
        <f t="shared" si="10"/>
        <v>1.6446687899105304E-3</v>
      </c>
      <c r="F131">
        <f t="shared" ref="F131:F146" si="13">AVERAGE(D131:D142)</f>
        <v>2.1197906202834311E-2</v>
      </c>
    </row>
    <row r="132" spans="1:6" x14ac:dyDescent="0.25">
      <c r="A132" s="1">
        <v>37288</v>
      </c>
      <c r="B132">
        <v>22.86</v>
      </c>
      <c r="C132">
        <f t="shared" si="11"/>
        <v>2.4193548387096753E-2</v>
      </c>
      <c r="D132">
        <f t="shared" si="12"/>
        <v>2.390552085355413E-2</v>
      </c>
      <c r="E132">
        <f t="shared" si="10"/>
        <v>8.6552543422390617E-5</v>
      </c>
      <c r="F132">
        <f t="shared" si="13"/>
        <v>2.2504084143185683E-2</v>
      </c>
    </row>
    <row r="133" spans="1:6" x14ac:dyDescent="0.25">
      <c r="A133" s="1">
        <v>37258</v>
      </c>
      <c r="B133">
        <v>22.32</v>
      </c>
      <c r="C133">
        <f t="shared" si="11"/>
        <v>1.3458950201885589E-3</v>
      </c>
      <c r="D133">
        <f t="shared" si="12"/>
        <v>1.3449901153328447E-3</v>
      </c>
      <c r="E133">
        <f t="shared" si="10"/>
        <v>1.2414440422936046E-4</v>
      </c>
      <c r="F133">
        <f t="shared" si="13"/>
        <v>1.6457481522260491E-2</v>
      </c>
    </row>
    <row r="134" spans="1:6" x14ac:dyDescent="0.25">
      <c r="A134" s="1">
        <v>37228</v>
      </c>
      <c r="B134">
        <v>22.29</v>
      </c>
      <c r="C134">
        <f t="shared" si="11"/>
        <v>3.5780669144981347E-2</v>
      </c>
      <c r="D134">
        <f t="shared" si="12"/>
        <v>3.5155412104193928E-2</v>
      </c>
      <c r="E134">
        <f t="shared" si="10"/>
        <v>1.5354450590019356E-3</v>
      </c>
      <c r="F134">
        <f t="shared" si="13"/>
        <v>2.9632166915519804E-2</v>
      </c>
    </row>
    <row r="135" spans="1:6" x14ac:dyDescent="0.25">
      <c r="A135" s="1">
        <v>37196</v>
      </c>
      <c r="B135">
        <v>21.52</v>
      </c>
      <c r="C135">
        <f t="shared" si="11"/>
        <v>4.0115998066698744E-2</v>
      </c>
      <c r="D135">
        <f t="shared" si="12"/>
        <v>3.9332243536131628E-2</v>
      </c>
      <c r="E135">
        <f t="shared" si="10"/>
        <v>5.0413812222460175E-4</v>
      </c>
      <c r="F135">
        <f t="shared" si="13"/>
        <v>3.8242745212631414E-2</v>
      </c>
    </row>
    <row r="136" spans="1:6" x14ac:dyDescent="0.25">
      <c r="A136" s="1">
        <v>37165</v>
      </c>
      <c r="B136">
        <v>20.69</v>
      </c>
      <c r="C136">
        <f t="shared" si="11"/>
        <v>1.025390625E-2</v>
      </c>
      <c r="D136">
        <f t="shared" si="12"/>
        <v>1.0201691586144701E-2</v>
      </c>
      <c r="E136">
        <f t="shared" si="10"/>
        <v>-4.9454962562494795E-4</v>
      </c>
      <c r="F136">
        <f t="shared" si="13"/>
        <v>2.0695819076304096E-2</v>
      </c>
    </row>
    <row r="137" spans="1:6" x14ac:dyDescent="0.25">
      <c r="A137" s="1">
        <v>37138</v>
      </c>
      <c r="B137">
        <v>20.48</v>
      </c>
      <c r="C137">
        <f t="shared" si="11"/>
        <v>-4.1647168928404366E-2</v>
      </c>
      <c r="D137">
        <f t="shared" si="12"/>
        <v>-4.253926915974926E-2</v>
      </c>
      <c r="E137">
        <f t="shared" si="10"/>
        <v>1.299207319602807E-3</v>
      </c>
      <c r="F137">
        <f t="shared" si="13"/>
        <v>1.2676520118486708E-2</v>
      </c>
    </row>
    <row r="138" spans="1:6" x14ac:dyDescent="0.25">
      <c r="A138" s="1">
        <v>37104</v>
      </c>
      <c r="B138">
        <v>21.37</v>
      </c>
      <c r="C138">
        <f t="shared" si="11"/>
        <v>-3.3469018543645368E-2</v>
      </c>
      <c r="D138">
        <f t="shared" si="12"/>
        <v>-3.4041925538298656E-2</v>
      </c>
      <c r="E138">
        <f t="shared" si="10"/>
        <v>-1.9289105990552922E-3</v>
      </c>
      <c r="F138">
        <f t="shared" si="13"/>
        <v>1.4347668447384554E-2</v>
      </c>
    </row>
    <row r="139" spans="1:6" x14ac:dyDescent="0.25">
      <c r="A139" s="1">
        <v>37074</v>
      </c>
      <c r="B139">
        <v>22.11</v>
      </c>
      <c r="C139">
        <f t="shared" si="11"/>
        <v>5.9923298178331752E-2</v>
      </c>
      <c r="D139">
        <f t="shared" si="12"/>
        <v>5.8196545296728797E-2</v>
      </c>
      <c r="E139">
        <f t="shared" si="10"/>
        <v>9.0436918546723448E-4</v>
      </c>
      <c r="F139">
        <f t="shared" si="13"/>
        <v>2.8265802466476069E-2</v>
      </c>
    </row>
    <row r="140" spans="1:6" x14ac:dyDescent="0.25">
      <c r="A140" s="1">
        <v>37043</v>
      </c>
      <c r="B140">
        <v>20.86</v>
      </c>
      <c r="C140">
        <f t="shared" si="11"/>
        <v>1.3113161728994571E-2</v>
      </c>
      <c r="D140">
        <f t="shared" si="12"/>
        <v>1.3027928532928001E-2</v>
      </c>
      <c r="E140">
        <f t="shared" si="10"/>
        <v>1.0176640003833558E-3</v>
      </c>
      <c r="F140">
        <f t="shared" si="13"/>
        <v>3.1464492692230395E-2</v>
      </c>
    </row>
    <row r="141" spans="1:6" x14ac:dyDescent="0.25">
      <c r="A141" s="1">
        <v>37012</v>
      </c>
      <c r="B141">
        <v>20.59</v>
      </c>
      <c r="C141">
        <f t="shared" si="11"/>
        <v>6.7946058091286288E-2</v>
      </c>
      <c r="D141">
        <f t="shared" si="12"/>
        <v>6.5737231857298628E-2</v>
      </c>
      <c r="E141">
        <f t="shared" si="10"/>
        <v>1.6629939141062848E-3</v>
      </c>
      <c r="F141">
        <f t="shared" si="13"/>
        <v>9.2354791131638771E-3</v>
      </c>
    </row>
    <row r="142" spans="1:6" x14ac:dyDescent="0.25">
      <c r="A142" s="1">
        <v>36983</v>
      </c>
      <c r="B142">
        <v>19.28</v>
      </c>
      <c r="C142">
        <f t="shared" si="11"/>
        <v>2.2811671087533236E-2</v>
      </c>
      <c r="D142">
        <f t="shared" si="12"/>
        <v>2.2555375288379587E-2</v>
      </c>
      <c r="E142">
        <f t="shared" si="10"/>
        <v>1.943770447661341E-3</v>
      </c>
      <c r="F142">
        <f t="shared" si="13"/>
        <v>1.4813968861716412E-2</v>
      </c>
    </row>
    <row r="143" spans="1:6" x14ac:dyDescent="0.25">
      <c r="A143" s="1">
        <v>36951</v>
      </c>
      <c r="B143">
        <v>18.850000000000001</v>
      </c>
      <c r="C143">
        <f t="shared" si="11"/>
        <v>8.022922636103158E-2</v>
      </c>
      <c r="D143">
        <f t="shared" si="12"/>
        <v>7.7173265245583877E-2</v>
      </c>
      <c r="E143">
        <f t="shared" si="10"/>
        <v>-3.6938390794651055E-3</v>
      </c>
      <c r="F143">
        <f t="shared" si="13"/>
        <v>7.2469292098425271E-3</v>
      </c>
    </row>
    <row r="144" spans="1:6" x14ac:dyDescent="0.25">
      <c r="A144" s="1">
        <v>36923</v>
      </c>
      <c r="B144">
        <v>17.45</v>
      </c>
      <c r="C144">
        <f t="shared" si="11"/>
        <v>-4.7489082969432328E-2</v>
      </c>
      <c r="D144">
        <f t="shared" si="12"/>
        <v>-4.8653710597548194E-2</v>
      </c>
      <c r="E144">
        <f t="shared" si="10"/>
        <v>-7.5322287620994246E-3</v>
      </c>
      <c r="F144">
        <f t="shared" si="13"/>
        <v>1.2663028044494151E-2</v>
      </c>
    </row>
    <row r="145" spans="1:10" x14ac:dyDescent="0.25">
      <c r="A145" s="1">
        <v>36893</v>
      </c>
      <c r="B145">
        <v>18.32</v>
      </c>
      <c r="C145">
        <f t="shared" si="11"/>
        <v>0.17285531370038409</v>
      </c>
      <c r="D145">
        <f t="shared" si="12"/>
        <v>0.15944121483444462</v>
      </c>
      <c r="E145">
        <f t="shared" si="10"/>
        <v>2.2678597151834599E-2</v>
      </c>
      <c r="F145">
        <f t="shared" si="13"/>
        <v>1.2437503652354668E-2</v>
      </c>
    </row>
    <row r="146" spans="1:10" x14ac:dyDescent="0.25">
      <c r="A146" s="1">
        <v>36861</v>
      </c>
      <c r="B146">
        <v>15.62</v>
      </c>
      <c r="C146">
        <f t="shared" si="11"/>
        <v>0.1485294117647058</v>
      </c>
      <c r="D146">
        <f t="shared" si="12"/>
        <v>0.13848235166953327</v>
      </c>
      <c r="E146">
        <f t="shared" si="10"/>
        <v>-2.3773851151435137E-2</v>
      </c>
      <c r="F146">
        <f t="shared" si="13"/>
        <v>-9.2647009147169132E-4</v>
      </c>
    </row>
    <row r="147" spans="1:10" x14ac:dyDescent="0.25">
      <c r="A147" s="1">
        <v>36831</v>
      </c>
      <c r="B147">
        <v>13.6</v>
      </c>
      <c r="C147">
        <f t="shared" si="11"/>
        <v>-0.157372986369269</v>
      </c>
      <c r="D147">
        <f t="shared" si="12"/>
        <v>-0.17123087009979621</v>
      </c>
      <c r="E147">
        <f t="shared" si="10"/>
        <v>1.422132845896552E-2</v>
      </c>
      <c r="F147">
        <f>AVERAGE(D147:D157)</f>
        <v>-1.4867352267572187E-2</v>
      </c>
    </row>
    <row r="148" spans="1:10" x14ac:dyDescent="0.25">
      <c r="A148" s="1">
        <v>36801</v>
      </c>
      <c r="B148">
        <v>16.14</v>
      </c>
      <c r="C148">
        <f t="shared" si="11"/>
        <v>-8.2433200682205721E-2</v>
      </c>
      <c r="D148">
        <f t="shared" si="12"/>
        <v>-8.6029895907663967E-2</v>
      </c>
      <c r="E148">
        <f t="shared" si="10"/>
        <v>1.7217550647737213E-3</v>
      </c>
      <c r="F148">
        <f>AVERAGE(D148:D157)</f>
        <v>2.5063719360082595E-3</v>
      </c>
    </row>
    <row r="149" spans="1:10" x14ac:dyDescent="0.25">
      <c r="A149" s="1">
        <v>36770</v>
      </c>
      <c r="B149">
        <v>17.59</v>
      </c>
      <c r="C149">
        <f t="shared" si="11"/>
        <v>-2.2234574763757564E-2</v>
      </c>
      <c r="D149">
        <f t="shared" si="12"/>
        <v>-2.2485489212975107E-2</v>
      </c>
      <c r="E149">
        <f t="shared" si="10"/>
        <v>-2.7654389100525553E-3</v>
      </c>
      <c r="F149">
        <f>AVERAGE(D149:D157)</f>
        <v>1.3573405416467288E-2</v>
      </c>
    </row>
    <row r="150" spans="1:10" x14ac:dyDescent="0.25">
      <c r="A150" s="1">
        <v>36739</v>
      </c>
      <c r="B150">
        <v>17.989999999999998</v>
      </c>
      <c r="C150">
        <f t="shared" si="11"/>
        <v>0.14222222222222203</v>
      </c>
      <c r="D150">
        <f t="shared" si="12"/>
        <v>0.13297568269079951</v>
      </c>
      <c r="E150">
        <f t="shared" si="10"/>
        <v>1.3305206682628629E-2</v>
      </c>
      <c r="F150">
        <f>AVERAGE(D150:D157)</f>
        <v>1.8724676077816201E-2</v>
      </c>
    </row>
    <row r="151" spans="1:10" x14ac:dyDescent="0.25">
      <c r="A151" s="1">
        <v>36710</v>
      </c>
      <c r="B151">
        <v>15.75</v>
      </c>
      <c r="C151">
        <f t="shared" si="11"/>
        <v>0.10139860139860124</v>
      </c>
      <c r="D151">
        <f t="shared" si="12"/>
        <v>9.6580828005780717E-2</v>
      </c>
      <c r="E151">
        <f t="shared" si="10"/>
        <v>-2.4814259401767378E-2</v>
      </c>
      <c r="F151">
        <f>AVERAGE(D151:D157)</f>
        <v>-3.1715835768101702E-4</v>
      </c>
    </row>
    <row r="152" spans="1:10" x14ac:dyDescent="0.25">
      <c r="A152" s="1">
        <v>36678</v>
      </c>
      <c r="B152">
        <v>14.3</v>
      </c>
      <c r="C152">
        <f t="shared" si="11"/>
        <v>-0.22409115572436245</v>
      </c>
      <c r="D152">
        <f t="shared" si="12"/>
        <v>-0.25372023441587022</v>
      </c>
      <c r="E152">
        <f t="shared" si="10"/>
        <v>-3.3901051982033671E-2</v>
      </c>
      <c r="F152">
        <f>AVERAGE(D152:D157)</f>
        <v>-1.9696755630373364E-2</v>
      </c>
    </row>
    <row r="153" spans="1:10" x14ac:dyDescent="0.25">
      <c r="A153" s="1">
        <v>36647</v>
      </c>
      <c r="B153">
        <v>18.43</v>
      </c>
      <c r="C153">
        <f t="shared" si="11"/>
        <v>0.1418835192069392</v>
      </c>
      <c r="D153">
        <f t="shared" si="12"/>
        <v>0.13267910883992906</v>
      </c>
      <c r="E153">
        <f t="shared" si="10"/>
        <v>-8.9226065139912658E-3</v>
      </c>
      <c r="F153">
        <f>AVERAGE(D153:D157)</f>
        <v>3.8809114066000849E-2</v>
      </c>
    </row>
    <row r="154" spans="1:10" x14ac:dyDescent="0.25">
      <c r="A154" s="1">
        <v>36619</v>
      </c>
      <c r="B154">
        <v>16.14</v>
      </c>
      <c r="C154">
        <f t="shared" si="11"/>
        <v>-6.597222222222221E-2</v>
      </c>
      <c r="D154">
        <f t="shared" si="12"/>
        <v>-6.8249100534107043E-2</v>
      </c>
      <c r="E154">
        <f t="shared" si="10"/>
        <v>-9.551167233308254E-3</v>
      </c>
      <c r="F154">
        <f>AVERAGE(D154:D157)</f>
        <v>7.5191158080247789E-3</v>
      </c>
    </row>
    <row r="155" spans="1:10" x14ac:dyDescent="0.25">
      <c r="A155" s="1">
        <v>36586</v>
      </c>
      <c r="B155">
        <v>17.28</v>
      </c>
      <c r="C155">
        <f t="shared" si="11"/>
        <v>0.15276851234156119</v>
      </c>
      <c r="D155">
        <f t="shared" si="12"/>
        <v>0.14216645126140337</v>
      </c>
      <c r="E155">
        <f t="shared" si="10"/>
        <v>-7.1163844411878908E-3</v>
      </c>
      <c r="F155">
        <f>AVERAGE(D155:D157)</f>
        <v>4.540322397909069E-2</v>
      </c>
    </row>
    <row r="156" spans="1:10" x14ac:dyDescent="0.25">
      <c r="A156" s="1">
        <v>36557</v>
      </c>
      <c r="B156">
        <v>14.99</v>
      </c>
      <c r="C156">
        <f t="shared" si="11"/>
        <v>-5.0063371356147024E-2</v>
      </c>
      <c r="D156">
        <f t="shared" si="12"/>
        <v>-5.136000330322199E-2</v>
      </c>
      <c r="E156">
        <f t="shared" si="10"/>
        <v>-9.8556172806610597E-5</v>
      </c>
      <c r="F156">
        <f>AVERAGE(D156:D157)</f>
        <v>-5.136000330322199E-2</v>
      </c>
    </row>
    <row r="157" spans="1:10" x14ac:dyDescent="0.25">
      <c r="A157" s="1">
        <v>36528</v>
      </c>
      <c r="B157">
        <v>15.78</v>
      </c>
    </row>
    <row r="158" spans="1:10" x14ac:dyDescent="0.25">
      <c r="A158" s="5" t="s">
        <v>19</v>
      </c>
      <c r="D158">
        <f>COUNT(D2:D157)</f>
        <v>155</v>
      </c>
    </row>
    <row r="159" spans="1:10" x14ac:dyDescent="0.25">
      <c r="A159" s="2" t="s">
        <v>18</v>
      </c>
      <c r="E159" s="2" t="s">
        <v>10</v>
      </c>
      <c r="F159" s="4">
        <v>2.5000000000000001E-2</v>
      </c>
      <c r="G159" s="4">
        <v>0.97499999999999998</v>
      </c>
      <c r="J159" s="2" t="s">
        <v>6</v>
      </c>
    </row>
    <row r="160" spans="1:10" x14ac:dyDescent="0.25">
      <c r="A160" s="3" t="s">
        <v>11</v>
      </c>
      <c r="D160" s="6">
        <f>AVERAGE($D$2:$D156)</f>
        <v>-1.9965409243411555E-3</v>
      </c>
      <c r="E160">
        <f>SD.r/((T^0.5))</f>
        <v>1.0924781698237773E-2</v>
      </c>
      <c r="F160">
        <f>D160-2*E160</f>
        <v>-2.38461043208167E-2</v>
      </c>
      <c r="G160">
        <f>D160+2*E160</f>
        <v>1.9853022472134392E-2</v>
      </c>
      <c r="I160" s="2" t="s">
        <v>7</v>
      </c>
      <c r="J160">
        <f>SUM(E2:E156)</f>
        <v>0.51328000541115681</v>
      </c>
    </row>
    <row r="161" spans="1:10" x14ac:dyDescent="0.25">
      <c r="A161" t="s">
        <v>12</v>
      </c>
      <c r="D161" s="6">
        <f>_xlfn.VAR.S($D$2:$D156)</f>
        <v>1.8499382548893405E-2</v>
      </c>
      <c r="E161">
        <f>((2*Var.r)^0.5)/(T^0.5)</f>
        <v>1.5449974443613233E-2</v>
      </c>
      <c r="F161">
        <f>D161-2*E161</f>
        <v>-1.2400566338333061E-2</v>
      </c>
      <c r="G161">
        <f>D161+2*E161</f>
        <v>4.9399331436119867E-2</v>
      </c>
      <c r="I161" s="2" t="s">
        <v>8</v>
      </c>
      <c r="J161">
        <f>J160/(T-1)</f>
        <v>3.332987048124395E-3</v>
      </c>
    </row>
    <row r="162" spans="1:10" x14ac:dyDescent="0.25">
      <c r="A162" t="s">
        <v>13</v>
      </c>
      <c r="D162" s="6">
        <f>_xlfn.STDEV.S($D$2:$D156)</f>
        <v>0.13601243527300511</v>
      </c>
      <c r="E162">
        <f>SD.r/((2*T)^0.5)</f>
        <v>7.7249872218066156E-3</v>
      </c>
      <c r="F162">
        <f>D162-2*E162</f>
        <v>0.12056246082939187</v>
      </c>
      <c r="G162">
        <f>D162+2*E162</f>
        <v>0.15146240971661834</v>
      </c>
      <c r="I162" s="2" t="s">
        <v>9</v>
      </c>
      <c r="J162">
        <f>J161/Var.r</f>
        <v>0.18016747528277735</v>
      </c>
    </row>
    <row r="163" spans="1:10" x14ac:dyDescent="0.25">
      <c r="A163" t="s">
        <v>14</v>
      </c>
      <c r="D163" s="6">
        <f>MAX($D$2:$D156)</f>
        <v>0.54885301935523012</v>
      </c>
      <c r="I163" s="2" t="s">
        <v>10</v>
      </c>
      <c r="J163">
        <f>(1-J162^2)/(T-1)^0.5</f>
        <v>7.7966569343490263E-2</v>
      </c>
    </row>
    <row r="164" spans="1:10" x14ac:dyDescent="0.25">
      <c r="A164" t="s">
        <v>15</v>
      </c>
      <c r="D164" s="6">
        <f>MIN($D$2:$D156)</f>
        <v>-0.76058846135547808</v>
      </c>
      <c r="I164" s="4">
        <v>2.5000000000000001E-2</v>
      </c>
      <c r="J164">
        <f>J162-2*J163</f>
        <v>2.4234336595796824E-2</v>
      </c>
    </row>
    <row r="165" spans="1:10" x14ac:dyDescent="0.25">
      <c r="A165" t="s">
        <v>16</v>
      </c>
      <c r="D165" s="6">
        <f>SKEW($D$2:$D156)</f>
        <v>-1.2808091164899229</v>
      </c>
      <c r="E165">
        <f>((6*T*(T-1))/((T-2)*(T+1)*(T+3)))^0.5</f>
        <v>0.19487910509489306</v>
      </c>
      <c r="F165">
        <f>D165-2*E165</f>
        <v>-1.670567326679709</v>
      </c>
      <c r="G165">
        <f>D165+2*E165</f>
        <v>-0.89105090630013684</v>
      </c>
      <c r="I165" s="4">
        <v>0.97499999999999998</v>
      </c>
      <c r="J165">
        <f>J162+2*J163</f>
        <v>0.33610061396975788</v>
      </c>
    </row>
    <row r="166" spans="1:10" x14ac:dyDescent="0.25">
      <c r="A166" t="s">
        <v>17</v>
      </c>
      <c r="D166" s="6">
        <f>KURT($D$2:$D156)-3</f>
        <v>5.7023668950423883</v>
      </c>
      <c r="E166">
        <f>((T^2-1)/((T-3)*(T+5)))^0.5</f>
        <v>0.9938958433198225</v>
      </c>
      <c r="F166">
        <f>D166-2*E166</f>
        <v>3.714575208402743</v>
      </c>
      <c r="G166">
        <f>D166+2*E166</f>
        <v>7.6901585816820335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BAC</vt:lpstr>
      <vt:lpstr>Mean.R</vt:lpstr>
      <vt:lpstr>SD.r</vt:lpstr>
      <vt:lpstr>T</vt:lpstr>
      <vt:lpstr>Var.r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Hayward</dc:creator>
  <cp:lastModifiedBy>Rob</cp:lastModifiedBy>
  <dcterms:created xsi:type="dcterms:W3CDTF">2013-11-06T12:06:48Z</dcterms:created>
  <dcterms:modified xsi:type="dcterms:W3CDTF">2013-11-14T09:38:41Z</dcterms:modified>
</cp:coreProperties>
</file>