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 Backups\Toshiba Back - 411 - May 2017\460\Unit5\"/>
    </mc:Choice>
  </mc:AlternateContent>
  <bookViews>
    <workbookView xWindow="0" yWindow="210" windowWidth="11940" windowHeight="4875" tabRatio="854"/>
  </bookViews>
  <sheets>
    <sheet name="MMs" sheetId="4" r:id="rId1"/>
  </sheets>
  <definedNames>
    <definedName name="_Fill" hidden="1">#REF!</definedName>
    <definedName name="_Regression_Out" hidden="1">#REF!</definedName>
    <definedName name="_Regression_X" hidden="1">#REF!</definedName>
    <definedName name="_Regression_Y" hidden="1">#REF!</definedName>
    <definedName name="Arrivals_per_hr">#REF!</definedName>
    <definedName name="Total_Servers">#REF!</definedName>
  </definedNames>
  <calcPr calcId="162913"/>
</workbook>
</file>

<file path=xl/calcChain.xml><?xml version="1.0" encoding="utf-8"?>
<calcChain xmlns="http://schemas.openxmlformats.org/spreadsheetml/2006/main">
  <c r="F7" i="4" l="1"/>
  <c r="F6" i="4"/>
  <c r="E3" i="4" l="1"/>
  <c r="B38" i="4"/>
  <c r="C39" i="4" s="1"/>
  <c r="B39" i="4"/>
  <c r="B40" i="4"/>
  <c r="D40" i="4" s="1"/>
  <c r="B41" i="4"/>
  <c r="D41" i="4" s="1"/>
  <c r="B42" i="4"/>
  <c r="D42" i="4" s="1"/>
  <c r="F42" i="4"/>
  <c r="F38" i="4"/>
  <c r="F41" i="4"/>
  <c r="B43" i="4"/>
  <c r="D43" i="4" s="1"/>
  <c r="B44" i="4"/>
  <c r="D44" i="4" s="1"/>
  <c r="B45" i="4"/>
  <c r="D45" i="4" s="1"/>
  <c r="B46" i="4"/>
  <c r="D46" i="4" s="1"/>
  <c r="B47" i="4"/>
  <c r="D47" i="4" s="1"/>
  <c r="F47" i="4"/>
  <c r="F40" i="4"/>
  <c r="F43" i="4"/>
  <c r="F39" i="4"/>
  <c r="C38" i="4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F59" i="4"/>
  <c r="A10" i="4"/>
  <c r="A15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B60" i="4"/>
  <c r="D60" i="4" s="1"/>
  <c r="F60" i="4"/>
  <c r="B61" i="4"/>
  <c r="D61" i="4" s="1"/>
  <c r="F61" i="4"/>
  <c r="B62" i="4"/>
  <c r="D62" i="4" s="1"/>
  <c r="F62" i="4"/>
  <c r="B63" i="4"/>
  <c r="D63" i="4" s="1"/>
  <c r="F63" i="4"/>
  <c r="B64" i="4"/>
  <c r="D64" i="4" s="1"/>
  <c r="F64" i="4"/>
  <c r="B65" i="4"/>
  <c r="D65" i="4" s="1"/>
  <c r="F65" i="4"/>
  <c r="B66" i="4"/>
  <c r="D66" i="4" s="1"/>
  <c r="F66" i="4"/>
  <c r="B67" i="4"/>
  <c r="D67" i="4" s="1"/>
  <c r="F67" i="4"/>
  <c r="A16" i="4"/>
  <c r="D38" i="4" l="1"/>
  <c r="E38" i="4" s="1"/>
  <c r="G38" i="4" s="1"/>
  <c r="C48" i="4"/>
  <c r="E48" i="4" s="1"/>
  <c r="G48" i="4" s="1"/>
  <c r="H48" i="4" s="1"/>
  <c r="C56" i="4"/>
  <c r="E56" i="4" s="1"/>
  <c r="G56" i="4" s="1"/>
  <c r="H56" i="4" s="1"/>
  <c r="A17" i="4"/>
  <c r="A18" i="4" s="1"/>
  <c r="C43" i="4"/>
  <c r="E43" i="4" s="1"/>
  <c r="G43" i="4" s="1"/>
  <c r="H43" i="4" s="1"/>
  <c r="C52" i="4"/>
  <c r="E52" i="4" s="1"/>
  <c r="G52" i="4" s="1"/>
  <c r="C64" i="4"/>
  <c r="E64" i="4" s="1"/>
  <c r="G64" i="4" s="1"/>
  <c r="H64" i="4" s="1"/>
  <c r="C57" i="4"/>
  <c r="E57" i="4" s="1"/>
  <c r="G57" i="4" s="1"/>
  <c r="I57" i="4" s="1"/>
  <c r="J57" i="4" s="1"/>
  <c r="C53" i="4"/>
  <c r="E53" i="4" s="1"/>
  <c r="G53" i="4" s="1"/>
  <c r="I53" i="4" s="1"/>
  <c r="J53" i="4" s="1"/>
  <c r="C49" i="4"/>
  <c r="E49" i="4" s="1"/>
  <c r="G49" i="4" s="1"/>
  <c r="I49" i="4" s="1"/>
  <c r="J49" i="4" s="1"/>
  <c r="C65" i="4"/>
  <c r="E65" i="4" s="1"/>
  <c r="G65" i="4" s="1"/>
  <c r="I65" i="4" s="1"/>
  <c r="J65" i="4" s="1"/>
  <c r="C59" i="4"/>
  <c r="E59" i="4" s="1"/>
  <c r="G59" i="4" s="1"/>
  <c r="C67" i="4"/>
  <c r="E67" i="4" s="1"/>
  <c r="G67" i="4" s="1"/>
  <c r="C63" i="4"/>
  <c r="E63" i="4" s="1"/>
  <c r="G63" i="4" s="1"/>
  <c r="C58" i="4"/>
  <c r="E58" i="4" s="1"/>
  <c r="G58" i="4" s="1"/>
  <c r="C55" i="4"/>
  <c r="E55" i="4" s="1"/>
  <c r="G55" i="4" s="1"/>
  <c r="C54" i="4"/>
  <c r="E54" i="4" s="1"/>
  <c r="G54" i="4" s="1"/>
  <c r="C51" i="4"/>
  <c r="E51" i="4" s="1"/>
  <c r="G51" i="4" s="1"/>
  <c r="C50" i="4"/>
  <c r="E50" i="4" s="1"/>
  <c r="G50" i="4" s="1"/>
  <c r="C45" i="4"/>
  <c r="E45" i="4" s="1"/>
  <c r="G45" i="4" s="1"/>
  <c r="C42" i="4"/>
  <c r="E42" i="4" s="1"/>
  <c r="G42" i="4" s="1"/>
  <c r="C41" i="4"/>
  <c r="E41" i="4" s="1"/>
  <c r="G41" i="4" s="1"/>
  <c r="C47" i="4"/>
  <c r="E47" i="4" s="1"/>
  <c r="G47" i="4" s="1"/>
  <c r="C40" i="4"/>
  <c r="E40" i="4" s="1"/>
  <c r="D39" i="4"/>
  <c r="E39" i="4" s="1"/>
  <c r="G39" i="4" s="1"/>
  <c r="C44" i="4"/>
  <c r="E44" i="4" s="1"/>
  <c r="G44" i="4" s="1"/>
  <c r="C46" i="4"/>
  <c r="E46" i="4" s="1"/>
  <c r="G46" i="4" s="1"/>
  <c r="C60" i="4"/>
  <c r="E60" i="4" s="1"/>
  <c r="G60" i="4" s="1"/>
  <c r="C61" i="4"/>
  <c r="E61" i="4" s="1"/>
  <c r="G61" i="4" s="1"/>
  <c r="C62" i="4"/>
  <c r="E62" i="4" s="1"/>
  <c r="G62" i="4" s="1"/>
  <c r="C66" i="4"/>
  <c r="E66" i="4" s="1"/>
  <c r="G66" i="4" s="1"/>
  <c r="G40" i="4" l="1"/>
  <c r="E4" i="4" s="1"/>
  <c r="E8" i="4"/>
  <c r="B15" i="4" s="1"/>
  <c r="I43" i="4"/>
  <c r="J43" i="4" s="1"/>
  <c r="H53" i="4"/>
  <c r="H49" i="4"/>
  <c r="H57" i="4"/>
  <c r="H52" i="4"/>
  <c r="I52" i="4"/>
  <c r="J52" i="4" s="1"/>
  <c r="B14" i="4"/>
  <c r="C14" i="4" s="1"/>
  <c r="I64" i="4"/>
  <c r="J64" i="4" s="1"/>
  <c r="I48" i="4"/>
  <c r="J48" i="4" s="1"/>
  <c r="I56" i="4"/>
  <c r="J56" i="4" s="1"/>
  <c r="H65" i="4"/>
  <c r="A19" i="4"/>
  <c r="I62" i="4"/>
  <c r="J62" i="4" s="1"/>
  <c r="H62" i="4"/>
  <c r="I60" i="4"/>
  <c r="J60" i="4" s="1"/>
  <c r="H60" i="4"/>
  <c r="I44" i="4"/>
  <c r="J44" i="4" s="1"/>
  <c r="H44" i="4"/>
  <c r="I41" i="4"/>
  <c r="J41" i="4" s="1"/>
  <c r="H41" i="4"/>
  <c r="H38" i="4"/>
  <c r="I38" i="4"/>
  <c r="J38" i="4" s="1"/>
  <c r="H51" i="4"/>
  <c r="I51" i="4"/>
  <c r="J51" i="4" s="1"/>
  <c r="H54" i="4"/>
  <c r="I54" i="4"/>
  <c r="J54" i="4" s="1"/>
  <c r="H63" i="4"/>
  <c r="I63" i="4"/>
  <c r="J63" i="4" s="1"/>
  <c r="H59" i="4"/>
  <c r="I59" i="4"/>
  <c r="J59" i="4" s="1"/>
  <c r="I66" i="4"/>
  <c r="J66" i="4" s="1"/>
  <c r="H66" i="4"/>
  <c r="I61" i="4"/>
  <c r="J61" i="4" s="1"/>
  <c r="H61" i="4"/>
  <c r="H46" i="4"/>
  <c r="I46" i="4"/>
  <c r="J46" i="4" s="1"/>
  <c r="H39" i="4"/>
  <c r="I39" i="4"/>
  <c r="J39" i="4" s="1"/>
  <c r="H47" i="4"/>
  <c r="I47" i="4"/>
  <c r="J47" i="4" s="1"/>
  <c r="I42" i="4"/>
  <c r="J42" i="4" s="1"/>
  <c r="H42" i="4"/>
  <c r="I45" i="4"/>
  <c r="J45" i="4" s="1"/>
  <c r="H45" i="4"/>
  <c r="H50" i="4"/>
  <c r="I50" i="4"/>
  <c r="J50" i="4" s="1"/>
  <c r="H55" i="4"/>
  <c r="I55" i="4"/>
  <c r="J55" i="4" s="1"/>
  <c r="H58" i="4"/>
  <c r="I58" i="4"/>
  <c r="J58" i="4" s="1"/>
  <c r="I67" i="4"/>
  <c r="J67" i="4" s="1"/>
  <c r="H67" i="4"/>
  <c r="I40" i="4" l="1"/>
  <c r="J40" i="4" s="1"/>
  <c r="H40" i="4"/>
  <c r="E5" i="4"/>
  <c r="E6" i="4"/>
  <c r="B17" i="4"/>
  <c r="B16" i="4"/>
  <c r="B18" i="4"/>
  <c r="B19" i="4"/>
  <c r="C15" i="4"/>
  <c r="A20" i="4"/>
  <c r="E7" i="4" l="1"/>
  <c r="C16" i="4"/>
  <c r="C17" i="4" s="1"/>
  <c r="C18" i="4" s="1"/>
  <c r="C19" i="4" s="1"/>
  <c r="A21" i="4"/>
  <c r="B20" i="4"/>
  <c r="C20" i="4" l="1"/>
  <c r="A22" i="4"/>
  <c r="B21" i="4"/>
  <c r="C21" i="4" l="1"/>
  <c r="A23" i="4"/>
  <c r="B22" i="4"/>
  <c r="C22" i="4" l="1"/>
  <c r="A24" i="4"/>
  <c r="B23" i="4"/>
  <c r="C23" i="4" l="1"/>
  <c r="A25" i="4"/>
  <c r="B24" i="4"/>
  <c r="C24" i="4" l="1"/>
  <c r="A26" i="4"/>
  <c r="B25" i="4"/>
  <c r="C25" i="4" l="1"/>
  <c r="A27" i="4"/>
  <c r="B26" i="4"/>
  <c r="C26" i="4" l="1"/>
  <c r="A28" i="4"/>
  <c r="B27" i="4"/>
  <c r="C27" i="4" l="1"/>
  <c r="A29" i="4"/>
  <c r="B28" i="4"/>
  <c r="C28" i="4" l="1"/>
  <c r="A30" i="4"/>
  <c r="B29" i="4"/>
  <c r="C29" i="4" l="1"/>
  <c r="A31" i="4"/>
  <c r="B30" i="4"/>
  <c r="C30" i="4" l="1"/>
  <c r="A32" i="4"/>
  <c r="B31" i="4"/>
  <c r="C31" i="4" l="1"/>
  <c r="A33" i="4"/>
  <c r="B32" i="4"/>
  <c r="C32" i="4" l="1"/>
  <c r="A34" i="4"/>
  <c r="B33" i="4"/>
  <c r="C33" i="4" l="1"/>
  <c r="B34" i="4"/>
  <c r="C34" i="4" l="1"/>
</calcChain>
</file>

<file path=xl/comments1.xml><?xml version="1.0" encoding="utf-8"?>
<comments xmlns="http://schemas.openxmlformats.org/spreadsheetml/2006/main">
  <authors>
    <author>Windows User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Probability of EXACTLY x number in the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Probability of LESS THAN (&lt;=) X Number in the SYSTEM</t>
        </r>
      </text>
    </comment>
  </commentList>
</comments>
</file>

<file path=xl/sharedStrings.xml><?xml version="1.0" encoding="utf-8"?>
<sst xmlns="http://schemas.openxmlformats.org/spreadsheetml/2006/main" count="39" uniqueCount="37">
  <si>
    <t>Input Data</t>
  </si>
  <si>
    <t>Operating Characteristics</t>
  </si>
  <si>
    <t>Number of servers (s)</t>
  </si>
  <si>
    <t>Average number of customers in the system (L)</t>
  </si>
  <si>
    <t>Average time in the system (W)</t>
  </si>
  <si>
    <t>Probabilities</t>
  </si>
  <si>
    <t>Computations</t>
  </si>
  <si>
    <t>n or s</t>
  </si>
  <si>
    <t>(lam/mu)^n/n!</t>
  </si>
  <si>
    <t>Cumsum(n-1)</t>
  </si>
  <si>
    <t>term2</t>
  </si>
  <si>
    <t>P0(s)</t>
  </si>
  <si>
    <t>Rho(s)</t>
  </si>
  <si>
    <t>Lq(s)</t>
  </si>
  <si>
    <t>L(s)</t>
  </si>
  <si>
    <t>Wq(s)</t>
  </si>
  <si>
    <t>W(S)</t>
  </si>
  <si>
    <r>
      <t>Arrival rate (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</si>
  <si>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Average server utilization (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)</t>
    </r>
  </si>
  <si>
    <r>
      <t>Service rate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)</t>
    </r>
  </si>
  <si>
    <r>
      <t>Average number of customers in the queue (L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</si>
  <si>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r>
      <t>Average waiting time in the queue (W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>)</t>
    </r>
  </si>
  <si>
    <r>
      <t>Probability (% of time) system is empty (P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</si>
  <si>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t>Cum. Prob</t>
  </si>
  <si>
    <t>Prob</t>
  </si>
  <si>
    <t>per time</t>
  </si>
  <si>
    <t>nmbr</t>
  </si>
  <si>
    <t>Cost of Service</t>
  </si>
  <si>
    <t>Cost of Waiting</t>
  </si>
  <si>
    <t>%</t>
  </si>
  <si>
    <t>in queue</t>
  </si>
  <si>
    <t>in system</t>
  </si>
  <si>
    <t>empty</t>
  </si>
  <si>
    <t>per</t>
  </si>
  <si>
    <t>Hour</t>
  </si>
  <si>
    <t>Template MMs</t>
  </si>
  <si>
    <t>Number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</si>
</sst>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0"/>
    <numFmt numFmtId="166" formatCode="0.000"/>
    <numFmt numFmtId="168" formatCode="0.0%"/>
  </numFmts>
  <fonts count="16" x14ac:knownFonts="1">
    <font>
      <sz val="10"/>
      <name val="Arial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color indexed="16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b/>
      <sz val="10"/>
      <color indexed="2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/>
      <right/>
      <top/>
      <bottom style="medium">
        <color indexed="20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9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9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165" fontId="4" fillId="2" borderId="0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165" fontId="4" fillId="2" borderId="13" xfId="0" applyNumberFormat="1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 applyFill="1" applyBorder="1"/>
    <xf numFmtId="0" fontId="11" fillId="3" borderId="2" xfId="0" applyNumberFormat="1" applyFont="1" applyFill="1" applyBorder="1" applyAlignment="1">
      <alignment horizontal="center"/>
    </xf>
    <xf numFmtId="0" fontId="11" fillId="3" borderId="5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0" fontId="11" fillId="3" borderId="14" xfId="0" applyNumberFormat="1" applyFont="1" applyFill="1" applyBorder="1" applyAlignment="1">
      <alignment horizontal="center"/>
    </xf>
    <xf numFmtId="0" fontId="3" fillId="5" borderId="0" xfId="0" applyFont="1" applyFill="1" applyAlignment="1"/>
    <xf numFmtId="0" fontId="4" fillId="5" borderId="0" xfId="0" applyFont="1" applyFill="1"/>
    <xf numFmtId="0" fontId="14" fillId="0" borderId="0" xfId="0" applyFont="1"/>
    <xf numFmtId="0" fontId="14" fillId="4" borderId="15" xfId="0" applyFont="1" applyFill="1" applyBorder="1" applyAlignment="1">
      <alignment horizontal="center"/>
    </xf>
    <xf numFmtId="166" fontId="11" fillId="2" borderId="7" xfId="0" applyNumberFormat="1" applyFont="1" applyFill="1" applyBorder="1" applyAlignment="1">
      <alignment horizontal="center"/>
    </xf>
    <xf numFmtId="166" fontId="11" fillId="2" borderId="10" xfId="0" applyNumberFormat="1" applyFont="1" applyFill="1" applyBorder="1" applyAlignment="1">
      <alignment horizontal="center"/>
    </xf>
    <xf numFmtId="168" fontId="11" fillId="2" borderId="12" xfId="8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15" fillId="0" borderId="0" xfId="0" applyNumberFormat="1" applyFont="1" applyAlignment="1">
      <alignment horizontal="center"/>
    </xf>
  </cellXfs>
  <cellStyles count="13">
    <cellStyle name="Comma 2" xfId="11"/>
    <cellStyle name="Currency 2" xfId="12"/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  <cellStyle name="Normal 2" xfId="9"/>
    <cellStyle name="Percent" xfId="8" builtinId="5"/>
    <cellStyle name="Percent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69"/>
  <sheetViews>
    <sheetView tabSelected="1" zoomScale="110" zoomScaleNormal="110" workbookViewId="0"/>
  </sheetViews>
  <sheetFormatPr defaultColWidth="9.140625" defaultRowHeight="12.75" x14ac:dyDescent="0.2"/>
  <cols>
    <col min="1" max="1" width="20.42578125" style="1" customWidth="1"/>
    <col min="2" max="2" width="7.42578125" style="1" customWidth="1"/>
    <col min="3" max="3" width="12.7109375" style="1" customWidth="1"/>
    <col min="4" max="4" width="43.85546875" style="1" bestFit="1" customWidth="1"/>
    <col min="5" max="5" width="14.7109375" style="1" customWidth="1"/>
    <col min="6" max="6" width="12.85546875" style="1" bestFit="1" customWidth="1"/>
    <col min="7" max="7" width="13" style="1" bestFit="1" customWidth="1"/>
    <col min="8" max="9" width="13.7109375" style="1" bestFit="1" customWidth="1"/>
    <col min="10" max="16384" width="9.140625" style="1"/>
  </cols>
  <sheetData>
    <row r="1" spans="1:8" ht="18" x14ac:dyDescent="0.25">
      <c r="A1" s="29" t="s">
        <v>35</v>
      </c>
      <c r="B1" s="29"/>
      <c r="C1" s="29"/>
      <c r="D1" s="30"/>
    </row>
    <row r="2" spans="1:8" ht="13.5" thickBot="1" x14ac:dyDescent="0.25">
      <c r="A2" s="2" t="s">
        <v>0</v>
      </c>
      <c r="C2" s="31" t="s">
        <v>33</v>
      </c>
      <c r="D2" s="3" t="s">
        <v>1</v>
      </c>
    </row>
    <row r="3" spans="1:8" ht="18" x14ac:dyDescent="0.25">
      <c r="A3" s="4" t="s">
        <v>17</v>
      </c>
      <c r="B3" s="24">
        <v>3</v>
      </c>
      <c r="C3" s="1" t="s">
        <v>34</v>
      </c>
      <c r="D3" s="5" t="s">
        <v>18</v>
      </c>
      <c r="E3" s="35">
        <f>B3/(B4*B5)</f>
        <v>0.75</v>
      </c>
      <c r="F3" s="23" t="s">
        <v>29</v>
      </c>
    </row>
    <row r="4" spans="1:8" ht="18.75" x14ac:dyDescent="0.3">
      <c r="A4" s="6" t="s">
        <v>19</v>
      </c>
      <c r="B4" s="25">
        <v>4</v>
      </c>
      <c r="C4" s="1" t="s">
        <v>34</v>
      </c>
      <c r="D4" s="7" t="s">
        <v>20</v>
      </c>
      <c r="E4" s="33">
        <f>VLOOKUP($B$5,$A$38:$G$67,7,)</f>
        <v>2.25</v>
      </c>
      <c r="F4" s="23" t="s">
        <v>30</v>
      </c>
    </row>
    <row r="5" spans="1:8" ht="18.75" thickBot="1" x14ac:dyDescent="0.3">
      <c r="A5" s="8" t="s">
        <v>2</v>
      </c>
      <c r="B5" s="28">
        <v>1</v>
      </c>
      <c r="C5" s="1" t="s">
        <v>26</v>
      </c>
      <c r="D5" s="7" t="s">
        <v>3</v>
      </c>
      <c r="E5" s="33">
        <f>E4+B3/B4</f>
        <v>3</v>
      </c>
      <c r="F5" s="23" t="s">
        <v>31</v>
      </c>
      <c r="G5" s="36"/>
      <c r="H5" s="36"/>
    </row>
    <row r="6" spans="1:8" ht="19.5" thickBot="1" x14ac:dyDescent="0.35">
      <c r="A6" s="23" t="s">
        <v>27</v>
      </c>
      <c r="B6" s="32">
        <v>15</v>
      </c>
      <c r="C6" s="23" t="s">
        <v>25</v>
      </c>
      <c r="D6" s="7" t="s">
        <v>21</v>
      </c>
      <c r="E6" s="33">
        <f>E4/B3</f>
        <v>0.75</v>
      </c>
      <c r="F6" s="23" t="str">
        <f>C3</f>
        <v>Hour</v>
      </c>
      <c r="G6" s="37"/>
      <c r="H6" s="37"/>
    </row>
    <row r="7" spans="1:8" ht="18" x14ac:dyDescent="0.25">
      <c r="A7" s="23" t="s">
        <v>28</v>
      </c>
      <c r="B7" s="32">
        <v>60</v>
      </c>
      <c r="C7" s="23" t="s">
        <v>25</v>
      </c>
      <c r="D7" s="7" t="s">
        <v>4</v>
      </c>
      <c r="E7" s="33">
        <f>E6+1/B4</f>
        <v>1</v>
      </c>
      <c r="F7" s="23" t="str">
        <f>C3</f>
        <v>Hour</v>
      </c>
      <c r="G7" s="37"/>
      <c r="H7" s="37"/>
    </row>
    <row r="8" spans="1:8" ht="19.5" thickBot="1" x14ac:dyDescent="0.35">
      <c r="D8" s="9" t="s">
        <v>22</v>
      </c>
      <c r="E8" s="34">
        <f>VLOOKUP($B$5,$A$38:$G$67,5)</f>
        <v>0.25</v>
      </c>
      <c r="F8" s="23" t="s">
        <v>32</v>
      </c>
    </row>
    <row r="10" spans="1:8" x14ac:dyDescent="0.2">
      <c r="A10" s="10" t="str">
        <f>IF(ISNUMBER(B4*B5),IF(B3&lt;B4*B5,"","ERROR. The total service rate (rate x servers) must be greater than the arrival rate."),"ERROR. The total service rate (rate x servers) must be greater than the arrival rate.")</f>
        <v/>
      </c>
    </row>
    <row r="11" spans="1:8" x14ac:dyDescent="0.2">
      <c r="A11" s="10"/>
    </row>
    <row r="12" spans="1:8" s="12" customFormat="1" ht="13.5" thickBot="1" x14ac:dyDescent="0.25">
      <c r="A12" s="11" t="s">
        <v>5</v>
      </c>
      <c r="C12" s="22"/>
    </row>
    <row r="13" spans="1:8" x14ac:dyDescent="0.2">
      <c r="A13" s="13" t="s">
        <v>36</v>
      </c>
      <c r="B13" s="14" t="s">
        <v>24</v>
      </c>
      <c r="C13" s="15" t="s">
        <v>23</v>
      </c>
    </row>
    <row r="14" spans="1:8" x14ac:dyDescent="0.2">
      <c r="A14" s="16">
        <v>0</v>
      </c>
      <c r="B14" s="17">
        <f>VLOOKUP(B5,A37:E67,5)</f>
        <v>0.25</v>
      </c>
      <c r="C14" s="26">
        <f>B14</f>
        <v>0.25</v>
      </c>
    </row>
    <row r="15" spans="1:8" x14ac:dyDescent="0.2">
      <c r="A15" s="16">
        <f t="shared" ref="A15:A34" si="0">A14+1</f>
        <v>1</v>
      </c>
      <c r="B15" s="17">
        <f t="shared" ref="B15:B34" si="1">IF(A15&lt;=$B$5,($B$3/$B$4)^A15*$E$8/FACT(A15),($B$3/$B$4)^A15*$E$8/(FACT($B$5)*$B$5^(A15-$B$5)))</f>
        <v>0.1875</v>
      </c>
      <c r="C15" s="26">
        <f t="shared" ref="C15:C34" si="2">C14+B15</f>
        <v>0.4375</v>
      </c>
    </row>
    <row r="16" spans="1:8" x14ac:dyDescent="0.2">
      <c r="A16" s="16">
        <f t="shared" si="0"/>
        <v>2</v>
      </c>
      <c r="B16" s="17">
        <f t="shared" si="1"/>
        <v>0.140625</v>
      </c>
      <c r="C16" s="26">
        <f t="shared" si="2"/>
        <v>0.578125</v>
      </c>
    </row>
    <row r="17" spans="1:3" x14ac:dyDescent="0.2">
      <c r="A17" s="16">
        <f t="shared" si="0"/>
        <v>3</v>
      </c>
      <c r="B17" s="17">
        <f t="shared" si="1"/>
        <v>0.10546875</v>
      </c>
      <c r="C17" s="26">
        <f t="shared" si="2"/>
        <v>0.68359375</v>
      </c>
    </row>
    <row r="18" spans="1:3" x14ac:dyDescent="0.2">
      <c r="A18" s="16">
        <f t="shared" si="0"/>
        <v>4</v>
      </c>
      <c r="B18" s="17">
        <f t="shared" si="1"/>
        <v>7.91015625E-2</v>
      </c>
      <c r="C18" s="26">
        <f t="shared" si="2"/>
        <v>0.7626953125</v>
      </c>
    </row>
    <row r="19" spans="1:3" x14ac:dyDescent="0.2">
      <c r="A19" s="16">
        <f t="shared" si="0"/>
        <v>5</v>
      </c>
      <c r="B19" s="17">
        <f t="shared" si="1"/>
        <v>5.9326171875E-2</v>
      </c>
      <c r="C19" s="26">
        <f t="shared" si="2"/>
        <v>0.822021484375</v>
      </c>
    </row>
    <row r="20" spans="1:3" x14ac:dyDescent="0.2">
      <c r="A20" s="16">
        <f t="shared" si="0"/>
        <v>6</v>
      </c>
      <c r="B20" s="17">
        <f t="shared" si="1"/>
        <v>4.449462890625E-2</v>
      </c>
      <c r="C20" s="26">
        <f t="shared" si="2"/>
        <v>0.86651611328125</v>
      </c>
    </row>
    <row r="21" spans="1:3" x14ac:dyDescent="0.2">
      <c r="A21" s="16">
        <f t="shared" si="0"/>
        <v>7</v>
      </c>
      <c r="B21" s="17">
        <f t="shared" si="1"/>
        <v>3.33709716796875E-2</v>
      </c>
      <c r="C21" s="26">
        <f t="shared" si="2"/>
        <v>0.8998870849609375</v>
      </c>
    </row>
    <row r="22" spans="1:3" x14ac:dyDescent="0.2">
      <c r="A22" s="16">
        <f t="shared" si="0"/>
        <v>8</v>
      </c>
      <c r="B22" s="17">
        <f t="shared" si="1"/>
        <v>2.5028228759765625E-2</v>
      </c>
      <c r="C22" s="26">
        <f t="shared" si="2"/>
        <v>0.92491531372070313</v>
      </c>
    </row>
    <row r="23" spans="1:3" x14ac:dyDescent="0.2">
      <c r="A23" s="16">
        <f t="shared" si="0"/>
        <v>9</v>
      </c>
      <c r="B23" s="17">
        <f t="shared" si="1"/>
        <v>1.8771171569824219E-2</v>
      </c>
      <c r="C23" s="26">
        <f t="shared" si="2"/>
        <v>0.94368648529052734</v>
      </c>
    </row>
    <row r="24" spans="1:3" x14ac:dyDescent="0.2">
      <c r="A24" s="16">
        <f t="shared" si="0"/>
        <v>10</v>
      </c>
      <c r="B24" s="17">
        <f t="shared" si="1"/>
        <v>1.4078378677368164E-2</v>
      </c>
      <c r="C24" s="26">
        <f t="shared" si="2"/>
        <v>0.95776486396789551</v>
      </c>
    </row>
    <row r="25" spans="1:3" x14ac:dyDescent="0.2">
      <c r="A25" s="16">
        <f t="shared" si="0"/>
        <v>11</v>
      </c>
      <c r="B25" s="17">
        <f t="shared" si="1"/>
        <v>1.0558784008026123E-2</v>
      </c>
      <c r="C25" s="26">
        <f t="shared" si="2"/>
        <v>0.96832364797592163</v>
      </c>
    </row>
    <row r="26" spans="1:3" x14ac:dyDescent="0.2">
      <c r="A26" s="16">
        <f t="shared" si="0"/>
        <v>12</v>
      </c>
      <c r="B26" s="17">
        <f t="shared" si="1"/>
        <v>7.9190880060195923E-3</v>
      </c>
      <c r="C26" s="26">
        <f t="shared" si="2"/>
        <v>0.97624273598194122</v>
      </c>
    </row>
    <row r="27" spans="1:3" x14ac:dyDescent="0.2">
      <c r="A27" s="16">
        <f t="shared" si="0"/>
        <v>13</v>
      </c>
      <c r="B27" s="17">
        <f t="shared" si="1"/>
        <v>5.9393160045146942E-3</v>
      </c>
      <c r="C27" s="26">
        <f t="shared" si="2"/>
        <v>0.98218205198645592</v>
      </c>
    </row>
    <row r="28" spans="1:3" x14ac:dyDescent="0.2">
      <c r="A28" s="16">
        <f t="shared" si="0"/>
        <v>14</v>
      </c>
      <c r="B28" s="17">
        <f t="shared" si="1"/>
        <v>4.4544870033860207E-3</v>
      </c>
      <c r="C28" s="26">
        <f t="shared" si="2"/>
        <v>0.98663653898984194</v>
      </c>
    </row>
    <row r="29" spans="1:3" x14ac:dyDescent="0.2">
      <c r="A29" s="16">
        <f t="shared" si="0"/>
        <v>15</v>
      </c>
      <c r="B29" s="17">
        <f t="shared" si="1"/>
        <v>3.3408652525395155E-3</v>
      </c>
      <c r="C29" s="26">
        <f t="shared" si="2"/>
        <v>0.98997740424238145</v>
      </c>
    </row>
    <row r="30" spans="1:3" x14ac:dyDescent="0.2">
      <c r="A30" s="16">
        <f t="shared" si="0"/>
        <v>16</v>
      </c>
      <c r="B30" s="17">
        <f t="shared" si="1"/>
        <v>2.5056489394046366E-3</v>
      </c>
      <c r="C30" s="26">
        <f t="shared" si="2"/>
        <v>0.99248305318178609</v>
      </c>
    </row>
    <row r="31" spans="1:3" x14ac:dyDescent="0.2">
      <c r="A31" s="16">
        <f t="shared" si="0"/>
        <v>17</v>
      </c>
      <c r="B31" s="17">
        <f t="shared" si="1"/>
        <v>1.8792367045534775E-3</v>
      </c>
      <c r="C31" s="26">
        <f t="shared" si="2"/>
        <v>0.99436228988633957</v>
      </c>
    </row>
    <row r="32" spans="1:3" x14ac:dyDescent="0.2">
      <c r="A32" s="16">
        <f t="shared" si="0"/>
        <v>18</v>
      </c>
      <c r="B32" s="17">
        <f t="shared" si="1"/>
        <v>1.4094275284151081E-3</v>
      </c>
      <c r="C32" s="26">
        <f t="shared" si="2"/>
        <v>0.99577171741475468</v>
      </c>
    </row>
    <row r="33" spans="1:10" x14ac:dyDescent="0.2">
      <c r="A33" s="16">
        <f t="shared" si="0"/>
        <v>19</v>
      </c>
      <c r="B33" s="17">
        <f t="shared" si="1"/>
        <v>1.0570706463113311E-3</v>
      </c>
      <c r="C33" s="26">
        <f t="shared" si="2"/>
        <v>0.99682878806106601</v>
      </c>
    </row>
    <row r="34" spans="1:10" ht="13.5" thickBot="1" x14ac:dyDescent="0.25">
      <c r="A34" s="18">
        <f t="shared" si="0"/>
        <v>20</v>
      </c>
      <c r="B34" s="19">
        <f t="shared" si="1"/>
        <v>7.9280298473349831E-4</v>
      </c>
      <c r="C34" s="27">
        <f t="shared" si="2"/>
        <v>0.99762159104579951</v>
      </c>
    </row>
    <row r="35" spans="1:10" x14ac:dyDescent="0.2">
      <c r="A35" s="1" t="s">
        <v>6</v>
      </c>
      <c r="B35" s="20"/>
      <c r="C35" s="20"/>
    </row>
    <row r="36" spans="1:10" x14ac:dyDescent="0.2">
      <c r="A36" s="1" t="s">
        <v>7</v>
      </c>
      <c r="B36" s="1" t="s">
        <v>8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  <c r="I36" s="1" t="s">
        <v>15</v>
      </c>
      <c r="J36" s="1" t="s">
        <v>16</v>
      </c>
    </row>
    <row r="37" spans="1:10" x14ac:dyDescent="0.2">
      <c r="A37" s="1">
        <v>0</v>
      </c>
      <c r="B37" s="1">
        <v>1</v>
      </c>
    </row>
    <row r="38" spans="1:10" x14ac:dyDescent="0.2">
      <c r="A38" s="1">
        <v>1</v>
      </c>
      <c r="B38" s="21">
        <f t="shared" ref="B38:B67" si="3">($B$3/$B$4)^A38/FACT(A38)</f>
        <v>0.75</v>
      </c>
      <c r="C38" s="21">
        <f>SUM(B37:$B$37)</f>
        <v>1</v>
      </c>
      <c r="D38" s="21">
        <f t="shared" ref="D38:D67" si="4">+B38/(1-$B$3/(A38*$B$4))</f>
        <v>3</v>
      </c>
      <c r="E38" s="21">
        <f t="shared" ref="E38:E67" si="5">1/(C38+D38)</f>
        <v>0.25</v>
      </c>
      <c r="F38" s="21">
        <f t="shared" ref="F38:F67" si="6">$B$3/($B$4*A38)</f>
        <v>0.75</v>
      </c>
      <c r="G38" s="21">
        <f t="shared" ref="G38:G67" si="7">+E38*B38*F38/(1-F38)^2</f>
        <v>2.25</v>
      </c>
      <c r="H38" s="21">
        <f t="shared" ref="H38:H67" si="8">G38+$B$3/$B$4</f>
        <v>3</v>
      </c>
      <c r="I38" s="21">
        <f t="shared" ref="I38:I67" si="9">G38/$B$3</f>
        <v>0.75</v>
      </c>
      <c r="J38" s="21">
        <f t="shared" ref="J38:J67" si="10">I38+1/$B$4</f>
        <v>1</v>
      </c>
    </row>
    <row r="39" spans="1:10" x14ac:dyDescent="0.2">
      <c r="A39" s="1">
        <v>2</v>
      </c>
      <c r="B39" s="21">
        <f t="shared" si="3"/>
        <v>0.28125</v>
      </c>
      <c r="C39" s="21">
        <f>SUM(B$37:$B38)</f>
        <v>1.75</v>
      </c>
      <c r="D39" s="21">
        <f t="shared" si="4"/>
        <v>0.45</v>
      </c>
      <c r="E39" s="21">
        <f t="shared" si="5"/>
        <v>0.45454545454545453</v>
      </c>
      <c r="F39" s="21">
        <f t="shared" si="6"/>
        <v>0.375</v>
      </c>
      <c r="G39" s="21">
        <f t="shared" si="7"/>
        <v>0.12272727272727274</v>
      </c>
      <c r="H39" s="21">
        <f t="shared" si="8"/>
        <v>0.8727272727272728</v>
      </c>
      <c r="I39" s="21">
        <f t="shared" si="9"/>
        <v>4.0909090909090916E-2</v>
      </c>
      <c r="J39" s="21">
        <f t="shared" si="10"/>
        <v>0.29090909090909089</v>
      </c>
    </row>
    <row r="40" spans="1:10" x14ac:dyDescent="0.2">
      <c r="A40" s="1">
        <v>3</v>
      </c>
      <c r="B40" s="21">
        <f t="shared" si="3"/>
        <v>7.03125E-2</v>
      </c>
      <c r="C40" s="21">
        <f>SUM(B$37:$B39)</f>
        <v>2.03125</v>
      </c>
      <c r="D40" s="21">
        <f t="shared" si="4"/>
        <v>9.375E-2</v>
      </c>
      <c r="E40" s="21">
        <f t="shared" si="5"/>
        <v>0.47058823529411764</v>
      </c>
      <c r="F40" s="21">
        <f t="shared" si="6"/>
        <v>0.25</v>
      </c>
      <c r="G40" s="21">
        <f t="shared" si="7"/>
        <v>1.4705882352941176E-2</v>
      </c>
      <c r="H40" s="21">
        <f t="shared" si="8"/>
        <v>0.76470588235294112</v>
      </c>
      <c r="I40" s="21">
        <f t="shared" si="9"/>
        <v>4.9019607843137254E-3</v>
      </c>
      <c r="J40" s="21">
        <f t="shared" si="10"/>
        <v>0.25490196078431371</v>
      </c>
    </row>
    <row r="41" spans="1:10" x14ac:dyDescent="0.2">
      <c r="A41" s="1">
        <v>4</v>
      </c>
      <c r="B41" s="21">
        <f t="shared" si="3"/>
        <v>1.318359375E-2</v>
      </c>
      <c r="C41" s="21">
        <f>SUM(B$37:$B40)</f>
        <v>2.1015625</v>
      </c>
      <c r="D41" s="21">
        <f t="shared" si="4"/>
        <v>1.622596153846154E-2</v>
      </c>
      <c r="E41" s="21">
        <f t="shared" si="5"/>
        <v>0.47219069239500566</v>
      </c>
      <c r="F41" s="21">
        <f t="shared" si="6"/>
        <v>0.1875</v>
      </c>
      <c r="G41" s="21">
        <f t="shared" si="7"/>
        <v>1.7680956954509734E-3</v>
      </c>
      <c r="H41" s="21">
        <f t="shared" si="8"/>
        <v>0.751768095695451</v>
      </c>
      <c r="I41" s="21">
        <f t="shared" si="9"/>
        <v>5.8936523181699117E-4</v>
      </c>
      <c r="J41" s="21">
        <f t="shared" si="10"/>
        <v>0.25058936523181702</v>
      </c>
    </row>
    <row r="42" spans="1:10" x14ac:dyDescent="0.2">
      <c r="A42" s="1">
        <v>5</v>
      </c>
      <c r="B42" s="21">
        <f t="shared" si="3"/>
        <v>1.9775390624999999E-3</v>
      </c>
      <c r="C42" s="21">
        <f>SUM(B$37:$B41)</f>
        <v>2.11474609375</v>
      </c>
      <c r="D42" s="21">
        <f t="shared" si="4"/>
        <v>2.326516544117647E-3</v>
      </c>
      <c r="E42" s="21">
        <f t="shared" si="5"/>
        <v>0.47235035545666682</v>
      </c>
      <c r="F42" s="21">
        <f t="shared" si="6"/>
        <v>0.15</v>
      </c>
      <c r="G42" s="21">
        <f t="shared" si="7"/>
        <v>1.9392898528055059E-4</v>
      </c>
      <c r="H42" s="21">
        <f t="shared" si="8"/>
        <v>0.75019392898528059</v>
      </c>
      <c r="I42" s="21">
        <f t="shared" si="9"/>
        <v>6.4642995093516859E-5</v>
      </c>
      <c r="J42" s="21">
        <f t="shared" si="10"/>
        <v>0.25006464299509351</v>
      </c>
    </row>
    <row r="43" spans="1:10" x14ac:dyDescent="0.2">
      <c r="A43" s="1">
        <v>6</v>
      </c>
      <c r="B43" s="21">
        <f t="shared" si="3"/>
        <v>2.4719238281249999E-4</v>
      </c>
      <c r="C43" s="21">
        <f>SUM(B$37:$B42)</f>
        <v>2.1167236328125001</v>
      </c>
      <c r="D43" s="21">
        <f t="shared" si="4"/>
        <v>2.8250558035714283E-4</v>
      </c>
      <c r="E43" s="21">
        <f t="shared" si="5"/>
        <v>0.47236518679117218</v>
      </c>
      <c r="F43" s="21">
        <f t="shared" si="6"/>
        <v>0.125</v>
      </c>
      <c r="G43" s="21">
        <f t="shared" si="7"/>
        <v>1.9063685890707183E-5</v>
      </c>
      <c r="H43" s="21">
        <f t="shared" si="8"/>
        <v>0.75001906368589066</v>
      </c>
      <c r="I43" s="21">
        <f t="shared" si="9"/>
        <v>6.3545619635690608E-6</v>
      </c>
      <c r="J43" s="21">
        <f t="shared" si="10"/>
        <v>0.25000635456196357</v>
      </c>
    </row>
    <row r="44" spans="1:10" x14ac:dyDescent="0.2">
      <c r="A44" s="1">
        <v>7</v>
      </c>
      <c r="B44" s="21">
        <f t="shared" si="3"/>
        <v>2.6484898158482144E-5</v>
      </c>
      <c r="C44" s="21">
        <f>SUM(B$37:$B43)</f>
        <v>2.1169708251953128</v>
      </c>
      <c r="D44" s="21">
        <f t="shared" si="4"/>
        <v>2.9663085937499999E-5</v>
      </c>
      <c r="E44" s="21">
        <f t="shared" si="5"/>
        <v>0.47236644749755341</v>
      </c>
      <c r="F44" s="21">
        <f t="shared" si="6"/>
        <v>0.10714285714285714</v>
      </c>
      <c r="G44" s="21">
        <f t="shared" si="7"/>
        <v>1.681421583133381E-6</v>
      </c>
      <c r="H44" s="21">
        <f t="shared" si="8"/>
        <v>0.75000168142158319</v>
      </c>
      <c r="I44" s="21">
        <f t="shared" si="9"/>
        <v>5.6047386104446035E-7</v>
      </c>
      <c r="J44" s="21">
        <f t="shared" si="10"/>
        <v>0.25000056047386104</v>
      </c>
    </row>
    <row r="45" spans="1:10" x14ac:dyDescent="0.2">
      <c r="A45" s="1">
        <v>8</v>
      </c>
      <c r="B45" s="21">
        <f t="shared" si="3"/>
        <v>2.482959202357701E-6</v>
      </c>
      <c r="C45" s="21">
        <f>SUM(B$37:$B44)</f>
        <v>2.1169973100934714</v>
      </c>
      <c r="D45" s="21">
        <f t="shared" si="4"/>
        <v>2.7398170508774633E-6</v>
      </c>
      <c r="E45" s="21">
        <f t="shared" si="5"/>
        <v>0.47236654531126071</v>
      </c>
      <c r="F45" s="21">
        <f t="shared" si="6"/>
        <v>9.375E-2</v>
      </c>
      <c r="G45" s="21">
        <f t="shared" si="7"/>
        <v>1.3388254294219386E-7</v>
      </c>
      <c r="H45" s="21">
        <f t="shared" si="8"/>
        <v>0.75000013388254294</v>
      </c>
      <c r="I45" s="21">
        <f t="shared" si="9"/>
        <v>4.4627514314064621E-8</v>
      </c>
      <c r="J45" s="21">
        <f t="shared" si="10"/>
        <v>0.2500000446275143</v>
      </c>
    </row>
    <row r="46" spans="1:10" x14ac:dyDescent="0.2">
      <c r="A46" s="1">
        <v>9</v>
      </c>
      <c r="B46" s="21">
        <f t="shared" si="3"/>
        <v>2.0691326686314175E-7</v>
      </c>
      <c r="C46" s="21">
        <f>SUM(B$37:$B45)</f>
        <v>2.1169997930526736</v>
      </c>
      <c r="D46" s="21">
        <f t="shared" si="4"/>
        <v>2.2572356385070009E-7</v>
      </c>
      <c r="E46" s="21">
        <f t="shared" si="5"/>
        <v>0.47236655225825858</v>
      </c>
      <c r="F46" s="21">
        <f t="shared" si="6"/>
        <v>8.3333333333333329E-2</v>
      </c>
      <c r="G46" s="21">
        <f t="shared" si="7"/>
        <v>9.6931146926910996E-9</v>
      </c>
      <c r="H46" s="21">
        <f t="shared" si="8"/>
        <v>0.75000000969311464</v>
      </c>
      <c r="I46" s="21">
        <f t="shared" si="9"/>
        <v>3.2310382308970333E-9</v>
      </c>
      <c r="J46" s="21">
        <f t="shared" si="10"/>
        <v>0.25000000323103821</v>
      </c>
    </row>
    <row r="47" spans="1:10" x14ac:dyDescent="0.2">
      <c r="A47" s="1">
        <v>10</v>
      </c>
      <c r="B47" s="21">
        <f t="shared" si="3"/>
        <v>1.551849501473563E-8</v>
      </c>
      <c r="C47" s="21">
        <f>SUM(B$37:$B46)</f>
        <v>2.1169999999659406</v>
      </c>
      <c r="D47" s="21">
        <f t="shared" si="4"/>
        <v>1.677675136728176E-8</v>
      </c>
      <c r="E47" s="21">
        <f t="shared" si="5"/>
        <v>0.4723665527120039</v>
      </c>
      <c r="F47" s="21">
        <f t="shared" si="6"/>
        <v>7.4999999999999997E-2</v>
      </c>
      <c r="G47" s="21">
        <f t="shared" si="7"/>
        <v>6.4254942235696887E-10</v>
      </c>
      <c r="H47" s="21">
        <f t="shared" si="8"/>
        <v>0.75000000064254946</v>
      </c>
      <c r="I47" s="21">
        <f t="shared" si="9"/>
        <v>2.1418314078565628E-10</v>
      </c>
      <c r="J47" s="21">
        <f t="shared" si="10"/>
        <v>0.25000000021418312</v>
      </c>
    </row>
    <row r="48" spans="1:10" x14ac:dyDescent="0.2">
      <c r="A48" s="1">
        <v>11</v>
      </c>
      <c r="B48" s="21">
        <f t="shared" si="3"/>
        <v>1.0580792055501566E-9</v>
      </c>
      <c r="C48" s="21">
        <f>SUM(B$37:$B47)</f>
        <v>2.1170000154844355</v>
      </c>
      <c r="D48" s="21">
        <f t="shared" si="4"/>
        <v>1.1354996352245582E-9</v>
      </c>
      <c r="E48" s="21">
        <f t="shared" si="5"/>
        <v>0.47236655273939465</v>
      </c>
      <c r="F48" s="21">
        <f t="shared" si="6"/>
        <v>6.8181818181818177E-2</v>
      </c>
      <c r="G48" s="21">
        <f t="shared" si="7"/>
        <v>3.924673524350229E-11</v>
      </c>
      <c r="H48" s="21">
        <f t="shared" si="8"/>
        <v>0.75000000003924672</v>
      </c>
      <c r="I48" s="21">
        <f t="shared" si="9"/>
        <v>1.3082245081167431E-11</v>
      </c>
      <c r="J48" s="21">
        <f t="shared" si="10"/>
        <v>0.25000000001308226</v>
      </c>
    </row>
    <row r="49" spans="1:10" x14ac:dyDescent="0.2">
      <c r="A49" s="1">
        <v>12</v>
      </c>
      <c r="B49" s="21">
        <f t="shared" si="3"/>
        <v>6.6129950346884787E-11</v>
      </c>
      <c r="C49" s="21">
        <f>SUM(B$37:$B48)</f>
        <v>2.1170000165425149</v>
      </c>
      <c r="D49" s="21">
        <f t="shared" si="4"/>
        <v>7.0538613703343768E-11</v>
      </c>
      <c r="E49" s="21">
        <f t="shared" si="5"/>
        <v>0.47236655274093015</v>
      </c>
      <c r="F49" s="21">
        <f t="shared" si="6"/>
        <v>6.25E-2</v>
      </c>
      <c r="G49" s="21">
        <f t="shared" si="7"/>
        <v>2.2213387860115091E-12</v>
      </c>
      <c r="H49" s="21">
        <f t="shared" si="8"/>
        <v>0.75000000000222133</v>
      </c>
      <c r="I49" s="21">
        <f t="shared" si="9"/>
        <v>7.4044626200383633E-13</v>
      </c>
      <c r="J49" s="21">
        <f t="shared" si="10"/>
        <v>0.25000000000074046</v>
      </c>
    </row>
    <row r="50" spans="1:10" x14ac:dyDescent="0.2">
      <c r="A50" s="1">
        <v>13</v>
      </c>
      <c r="B50" s="21">
        <f t="shared" si="3"/>
        <v>3.8151894430895067E-12</v>
      </c>
      <c r="C50" s="21">
        <f>SUM(B$37:$B49)</f>
        <v>2.1170000166086447</v>
      </c>
      <c r="D50" s="21">
        <f t="shared" si="4"/>
        <v>4.0487724702174361E-12</v>
      </c>
      <c r="E50" s="21">
        <f t="shared" si="5"/>
        <v>0.47236655274101053</v>
      </c>
      <c r="F50" s="21">
        <f t="shared" si="6"/>
        <v>5.7692307692307696E-2</v>
      </c>
      <c r="G50" s="21">
        <f t="shared" si="7"/>
        <v>1.1709212415852954E-13</v>
      </c>
      <c r="H50" s="21">
        <f t="shared" si="8"/>
        <v>0.75000000000011713</v>
      </c>
      <c r="I50" s="21">
        <f t="shared" si="9"/>
        <v>3.9030708052843183E-14</v>
      </c>
      <c r="J50" s="21">
        <f t="shared" si="10"/>
        <v>0.25000000000003902</v>
      </c>
    </row>
    <row r="51" spans="1:10" x14ac:dyDescent="0.2">
      <c r="A51" s="1">
        <v>14</v>
      </c>
      <c r="B51" s="21">
        <f t="shared" si="3"/>
        <v>2.0438514873693787E-13</v>
      </c>
      <c r="C51" s="21">
        <f>SUM(B$37:$B50)</f>
        <v>2.1170000166124598</v>
      </c>
      <c r="D51" s="21">
        <f t="shared" si="4"/>
        <v>2.1595411942016077E-13</v>
      </c>
      <c r="E51" s="21">
        <f t="shared" si="5"/>
        <v>0.47236655274101447</v>
      </c>
      <c r="F51" s="21">
        <f t="shared" si="6"/>
        <v>5.3571428571428568E-2</v>
      </c>
      <c r="G51" s="21">
        <f t="shared" si="7"/>
        <v>5.7741228079654365E-15</v>
      </c>
      <c r="H51" s="21">
        <f t="shared" si="8"/>
        <v>0.75000000000000577</v>
      </c>
      <c r="I51" s="21">
        <f t="shared" si="9"/>
        <v>1.9247076026551454E-15</v>
      </c>
      <c r="J51" s="21">
        <f t="shared" si="10"/>
        <v>0.25000000000000194</v>
      </c>
    </row>
    <row r="52" spans="1:10" x14ac:dyDescent="0.2">
      <c r="A52" s="1">
        <v>15</v>
      </c>
      <c r="B52" s="21">
        <f t="shared" si="3"/>
        <v>1.0219257436846894E-14</v>
      </c>
      <c r="C52" s="21">
        <f>SUM(B$37:$B51)</f>
        <v>2.1170000166126641</v>
      </c>
      <c r="D52" s="21">
        <f t="shared" si="4"/>
        <v>1.0757113091417784E-14</v>
      </c>
      <c r="E52" s="21">
        <f t="shared" si="5"/>
        <v>0.47236655274101469</v>
      </c>
      <c r="F52" s="21">
        <f t="shared" si="6"/>
        <v>0.05</v>
      </c>
      <c r="G52" s="21">
        <f t="shared" si="7"/>
        <v>2.6743686465464516E-16</v>
      </c>
      <c r="H52" s="21">
        <f t="shared" si="8"/>
        <v>0.75000000000000022</v>
      </c>
      <c r="I52" s="21">
        <f t="shared" si="9"/>
        <v>8.9145621551548383E-17</v>
      </c>
      <c r="J52" s="21">
        <f t="shared" si="10"/>
        <v>0.25000000000000011</v>
      </c>
    </row>
    <row r="53" spans="1:10" x14ac:dyDescent="0.2">
      <c r="A53" s="1">
        <v>16</v>
      </c>
      <c r="B53" s="21">
        <f t="shared" si="3"/>
        <v>4.7902769235219817E-16</v>
      </c>
      <c r="C53" s="21">
        <f>SUM(B$37:$B52)</f>
        <v>2.1170000166126743</v>
      </c>
      <c r="D53" s="21">
        <f t="shared" si="4"/>
        <v>5.0258643132033908E-16</v>
      </c>
      <c r="E53" s="21">
        <f t="shared" si="5"/>
        <v>0.47236655274101469</v>
      </c>
      <c r="F53" s="21">
        <f t="shared" si="6"/>
        <v>4.6875E-2</v>
      </c>
      <c r="G53" s="21">
        <f t="shared" si="7"/>
        <v>1.1675656722157243E-17</v>
      </c>
      <c r="H53" s="21">
        <f t="shared" si="8"/>
        <v>0.75</v>
      </c>
      <c r="I53" s="21">
        <f t="shared" si="9"/>
        <v>3.8918855740524141E-18</v>
      </c>
      <c r="J53" s="21">
        <f t="shared" si="10"/>
        <v>0.25</v>
      </c>
    </row>
    <row r="54" spans="1:10" x14ac:dyDescent="0.2">
      <c r="A54" s="1">
        <v>17</v>
      </c>
      <c r="B54" s="21">
        <f t="shared" si="3"/>
        <v>2.1133574662596978E-17</v>
      </c>
      <c r="C54" s="21">
        <f>SUM(B$37:$B53)</f>
        <v>2.1170000166126748</v>
      </c>
      <c r="D54" s="21">
        <f t="shared" si="4"/>
        <v>2.2108970416255298E-17</v>
      </c>
      <c r="E54" s="21">
        <f t="shared" si="5"/>
        <v>0.47236655274101469</v>
      </c>
      <c r="F54" s="21">
        <f t="shared" si="6"/>
        <v>4.4117647058823532E-2</v>
      </c>
      <c r="G54" s="21">
        <f t="shared" si="7"/>
        <v>4.8200945262367345E-19</v>
      </c>
      <c r="H54" s="21">
        <f t="shared" si="8"/>
        <v>0.75</v>
      </c>
      <c r="I54" s="21">
        <f t="shared" si="9"/>
        <v>1.6066981754122449E-19</v>
      </c>
      <c r="J54" s="21">
        <f t="shared" si="10"/>
        <v>0.25</v>
      </c>
    </row>
    <row r="55" spans="1:10" x14ac:dyDescent="0.2">
      <c r="A55" s="1">
        <v>18</v>
      </c>
      <c r="B55" s="21">
        <f t="shared" si="3"/>
        <v>8.805656109415407E-19</v>
      </c>
      <c r="C55" s="21">
        <f>SUM(B$37:$B54)</f>
        <v>2.1170000166126748</v>
      </c>
      <c r="D55" s="21">
        <f t="shared" si="4"/>
        <v>9.1885107228682495E-19</v>
      </c>
      <c r="E55" s="21">
        <f t="shared" si="5"/>
        <v>0.47236655274101469</v>
      </c>
      <c r="F55" s="21">
        <f t="shared" si="6"/>
        <v>4.1666666666666664E-2</v>
      </c>
      <c r="G55" s="21">
        <f t="shared" si="7"/>
        <v>1.8871065804283146E-20</v>
      </c>
      <c r="H55" s="21">
        <f t="shared" si="8"/>
        <v>0.75</v>
      </c>
      <c r="I55" s="21">
        <f t="shared" si="9"/>
        <v>6.2903552680943823E-21</v>
      </c>
      <c r="J55" s="21">
        <f t="shared" si="10"/>
        <v>0.25</v>
      </c>
    </row>
    <row r="56" spans="1:10" x14ac:dyDescent="0.2">
      <c r="A56" s="1">
        <v>19</v>
      </c>
      <c r="B56" s="21">
        <f t="shared" si="3"/>
        <v>3.4759168852955554E-20</v>
      </c>
      <c r="C56" s="21">
        <f>SUM(B$37:$B55)</f>
        <v>2.1170000166126748</v>
      </c>
      <c r="D56" s="21">
        <f t="shared" si="4"/>
        <v>3.6187627846912632E-20</v>
      </c>
      <c r="E56" s="21">
        <f t="shared" si="5"/>
        <v>0.47236655274101469</v>
      </c>
      <c r="F56" s="21">
        <f t="shared" si="6"/>
        <v>3.9473684210526314E-2</v>
      </c>
      <c r="G56" s="21">
        <f t="shared" si="7"/>
        <v>7.0248595964058351E-22</v>
      </c>
      <c r="H56" s="21">
        <f t="shared" si="8"/>
        <v>0.75</v>
      </c>
      <c r="I56" s="21">
        <f t="shared" si="9"/>
        <v>2.3416198654686116E-22</v>
      </c>
      <c r="J56" s="21">
        <f t="shared" si="10"/>
        <v>0.25</v>
      </c>
    </row>
    <row r="57" spans="1:10" x14ac:dyDescent="0.2">
      <c r="A57" s="1">
        <v>20</v>
      </c>
      <c r="B57" s="21">
        <f t="shared" si="3"/>
        <v>1.3034688319858333E-21</v>
      </c>
      <c r="C57" s="21">
        <f>SUM(B$37:$B56)</f>
        <v>2.1170000166126748</v>
      </c>
      <c r="D57" s="21">
        <f t="shared" si="4"/>
        <v>1.3542533319333333E-21</v>
      </c>
      <c r="E57" s="21">
        <f t="shared" si="5"/>
        <v>0.47236655274101469</v>
      </c>
      <c r="F57" s="21">
        <f t="shared" si="6"/>
        <v>3.7499999999999999E-2</v>
      </c>
      <c r="G57" s="21">
        <f t="shared" si="7"/>
        <v>2.4923531608183702E-23</v>
      </c>
      <c r="H57" s="21">
        <f t="shared" si="8"/>
        <v>0.75</v>
      </c>
      <c r="I57" s="21">
        <f t="shared" si="9"/>
        <v>8.3078438693945678E-24</v>
      </c>
      <c r="J57" s="21">
        <f t="shared" si="10"/>
        <v>0.25</v>
      </c>
    </row>
    <row r="58" spans="1:10" x14ac:dyDescent="0.2">
      <c r="A58" s="1">
        <v>21</v>
      </c>
      <c r="B58" s="21">
        <f t="shared" si="3"/>
        <v>4.6552458285208334E-23</v>
      </c>
      <c r="C58" s="21">
        <f>SUM(B$37:$B57)</f>
        <v>2.1170000166126748</v>
      </c>
      <c r="D58" s="21">
        <f t="shared" si="4"/>
        <v>4.8276623406882714E-23</v>
      </c>
      <c r="E58" s="21">
        <f t="shared" si="5"/>
        <v>0.47236655274101469</v>
      </c>
      <c r="F58" s="21">
        <f t="shared" si="6"/>
        <v>3.5714285714285712E-2</v>
      </c>
      <c r="G58" s="21">
        <f t="shared" si="7"/>
        <v>8.4460230284019883E-25</v>
      </c>
      <c r="H58" s="21">
        <f t="shared" si="8"/>
        <v>0.75</v>
      </c>
      <c r="I58" s="21">
        <f t="shared" si="9"/>
        <v>2.8153410094673293E-25</v>
      </c>
      <c r="J58" s="21">
        <f t="shared" si="10"/>
        <v>0.25</v>
      </c>
    </row>
    <row r="59" spans="1:10" x14ac:dyDescent="0.2">
      <c r="A59" s="1">
        <v>22</v>
      </c>
      <c r="B59" s="21">
        <f t="shared" si="3"/>
        <v>1.5870156233593749E-24</v>
      </c>
      <c r="C59" s="21">
        <f>SUM(B$37:$B58)</f>
        <v>2.1170000166126748</v>
      </c>
      <c r="D59" s="21">
        <f t="shared" si="4"/>
        <v>1.643027939477941E-24</v>
      </c>
      <c r="E59" s="21">
        <f t="shared" si="5"/>
        <v>0.47236655274101469</v>
      </c>
      <c r="F59" s="21">
        <f t="shared" si="6"/>
        <v>3.4090909090909088E-2</v>
      </c>
      <c r="G59" s="21">
        <f t="shared" si="7"/>
        <v>2.7392168605707085E-26</v>
      </c>
      <c r="H59" s="21">
        <f t="shared" si="8"/>
        <v>0.75</v>
      </c>
      <c r="I59" s="21">
        <f t="shared" si="9"/>
        <v>9.1307228685690288E-27</v>
      </c>
      <c r="J59" s="21">
        <f t="shared" si="10"/>
        <v>0.25</v>
      </c>
    </row>
    <row r="60" spans="1:10" x14ac:dyDescent="0.2">
      <c r="A60" s="1">
        <v>23</v>
      </c>
      <c r="B60" s="21">
        <f t="shared" si="3"/>
        <v>5.1750509457370916E-26</v>
      </c>
      <c r="C60" s="21">
        <f>SUM(B$37:$B59)</f>
        <v>2.1170000166126748</v>
      </c>
      <c r="D60" s="21">
        <f t="shared" si="4"/>
        <v>5.3494908652563192E-26</v>
      </c>
      <c r="E60" s="21">
        <f t="shared" si="5"/>
        <v>0.47236655274101469</v>
      </c>
      <c r="F60" s="21">
        <f t="shared" si="6"/>
        <v>3.2608695652173912E-2</v>
      </c>
      <c r="G60" s="21">
        <f t="shared" si="7"/>
        <v>8.5177097492382329E-28</v>
      </c>
      <c r="H60" s="21">
        <f t="shared" si="8"/>
        <v>0.75</v>
      </c>
      <c r="I60" s="21">
        <f t="shared" si="9"/>
        <v>2.8392365830794111E-28</v>
      </c>
      <c r="J60" s="21">
        <f t="shared" si="10"/>
        <v>0.25</v>
      </c>
    </row>
    <row r="61" spans="1:10" x14ac:dyDescent="0.2">
      <c r="A61" s="1">
        <v>24</v>
      </c>
      <c r="B61" s="21">
        <f t="shared" si="3"/>
        <v>1.6172034205428415E-27</v>
      </c>
      <c r="C61" s="21">
        <f>SUM(B$37:$B60)</f>
        <v>2.1170000166126748</v>
      </c>
      <c r="D61" s="21">
        <f t="shared" si="4"/>
        <v>1.6693712728184168E-27</v>
      </c>
      <c r="E61" s="21">
        <f t="shared" si="5"/>
        <v>0.47236655274101469</v>
      </c>
      <c r="F61" s="21">
        <f t="shared" si="6"/>
        <v>3.125E-2</v>
      </c>
      <c r="G61" s="21">
        <f t="shared" si="7"/>
        <v>2.5437263012455344E-29</v>
      </c>
      <c r="H61" s="21">
        <f t="shared" si="8"/>
        <v>0.75</v>
      </c>
      <c r="I61" s="21">
        <f t="shared" si="9"/>
        <v>8.4790876708184484E-30</v>
      </c>
      <c r="J61" s="21">
        <f t="shared" si="10"/>
        <v>0.25</v>
      </c>
    </row>
    <row r="62" spans="1:10" x14ac:dyDescent="0.2">
      <c r="A62" s="1">
        <v>25</v>
      </c>
      <c r="B62" s="21">
        <f t="shared" si="3"/>
        <v>4.8516102616285248E-29</v>
      </c>
      <c r="C62" s="21">
        <f>SUM(B$37:$B61)</f>
        <v>2.1170000166126748</v>
      </c>
      <c r="D62" s="21">
        <f t="shared" si="4"/>
        <v>5.0016600635345618E-29</v>
      </c>
      <c r="E62" s="21">
        <f t="shared" si="5"/>
        <v>0.47236655274101469</v>
      </c>
      <c r="F62" s="21">
        <f t="shared" si="6"/>
        <v>0.03</v>
      </c>
      <c r="G62" s="21">
        <f t="shared" si="7"/>
        <v>7.3070626459615222E-31</v>
      </c>
      <c r="H62" s="21">
        <f t="shared" si="8"/>
        <v>0.75</v>
      </c>
      <c r="I62" s="21">
        <f t="shared" si="9"/>
        <v>2.4356875486538406E-31</v>
      </c>
      <c r="J62" s="21">
        <f t="shared" si="10"/>
        <v>0.25</v>
      </c>
    </row>
    <row r="63" spans="1:10" x14ac:dyDescent="0.2">
      <c r="A63" s="1">
        <v>26</v>
      </c>
      <c r="B63" s="21">
        <f t="shared" si="3"/>
        <v>1.3995029600851509E-30</v>
      </c>
      <c r="C63" s="21">
        <f>SUM(B$37:$B62)</f>
        <v>2.1170000166126748</v>
      </c>
      <c r="D63" s="21">
        <f t="shared" si="4"/>
        <v>1.4410723549391653E-30</v>
      </c>
      <c r="E63" s="21">
        <f t="shared" si="5"/>
        <v>0.47236655274101469</v>
      </c>
      <c r="F63" s="21">
        <f t="shared" si="6"/>
        <v>2.8846153846153848E-2</v>
      </c>
      <c r="G63" s="21">
        <f t="shared" si="7"/>
        <v>2.0219239026326421E-32</v>
      </c>
      <c r="H63" s="21">
        <f t="shared" si="8"/>
        <v>0.75</v>
      </c>
      <c r="I63" s="21">
        <f t="shared" si="9"/>
        <v>6.7397463421088076E-33</v>
      </c>
      <c r="J63" s="21">
        <f t="shared" si="10"/>
        <v>0.25</v>
      </c>
    </row>
    <row r="64" spans="1:10" x14ac:dyDescent="0.2">
      <c r="A64" s="1">
        <v>27</v>
      </c>
      <c r="B64" s="21">
        <f t="shared" si="3"/>
        <v>3.8875082224587533E-32</v>
      </c>
      <c r="C64" s="21">
        <f>SUM(B$37:$B63)</f>
        <v>2.1170000166126748</v>
      </c>
      <c r="D64" s="21">
        <f t="shared" si="4"/>
        <v>3.9985798859575752E-32</v>
      </c>
      <c r="E64" s="21">
        <f t="shared" si="5"/>
        <v>0.47236655274101469</v>
      </c>
      <c r="F64" s="21">
        <f t="shared" si="6"/>
        <v>2.7777777777777776E-2</v>
      </c>
      <c r="G64" s="21">
        <f t="shared" si="7"/>
        <v>5.396558275969541E-34</v>
      </c>
      <c r="H64" s="21">
        <f t="shared" si="8"/>
        <v>0.75</v>
      </c>
      <c r="I64" s="21">
        <f t="shared" si="9"/>
        <v>1.7988527586565137E-34</v>
      </c>
      <c r="J64" s="21">
        <f t="shared" si="10"/>
        <v>0.25</v>
      </c>
    </row>
    <row r="65" spans="1:10" x14ac:dyDescent="0.2">
      <c r="A65" s="1">
        <v>28</v>
      </c>
      <c r="B65" s="21">
        <f t="shared" si="3"/>
        <v>1.041296845301452E-33</v>
      </c>
      <c r="C65" s="21">
        <f>SUM(B$37:$B64)</f>
        <v>2.1170000166126748</v>
      </c>
      <c r="D65" s="21">
        <f t="shared" si="4"/>
        <v>1.0699563915024095E-33</v>
      </c>
      <c r="E65" s="21">
        <f t="shared" si="5"/>
        <v>0.47236655274101469</v>
      </c>
      <c r="F65" s="21">
        <f t="shared" si="6"/>
        <v>2.6785714285714284E-2</v>
      </c>
      <c r="G65" s="21">
        <f t="shared" si="7"/>
        <v>1.3910411345978218E-35</v>
      </c>
      <c r="H65" s="21">
        <f t="shared" si="8"/>
        <v>0.75</v>
      </c>
      <c r="I65" s="21">
        <f t="shared" si="9"/>
        <v>4.6368037819927394E-36</v>
      </c>
      <c r="J65" s="21">
        <f t="shared" si="10"/>
        <v>0.25</v>
      </c>
    </row>
    <row r="66" spans="1:10" x14ac:dyDescent="0.2">
      <c r="A66" s="1">
        <v>29</v>
      </c>
      <c r="B66" s="21">
        <f t="shared" si="3"/>
        <v>2.6930090826761686E-35</v>
      </c>
      <c r="C66" s="21">
        <f>SUM(B$37:$B65)</f>
        <v>2.1170000166126748</v>
      </c>
      <c r="D66" s="21">
        <f t="shared" si="4"/>
        <v>2.7645048990304032E-35</v>
      </c>
      <c r="E66" s="21">
        <f t="shared" si="5"/>
        <v>0.47236655274101469</v>
      </c>
      <c r="F66" s="21">
        <f t="shared" si="6"/>
        <v>2.5862068965517241E-2</v>
      </c>
      <c r="G66" s="21">
        <f t="shared" si="7"/>
        <v>3.4668840243999253E-37</v>
      </c>
      <c r="H66" s="21">
        <f t="shared" si="8"/>
        <v>0.75</v>
      </c>
      <c r="I66" s="21">
        <f t="shared" si="9"/>
        <v>1.1556280081333084E-37</v>
      </c>
      <c r="J66" s="21">
        <f t="shared" si="10"/>
        <v>0.25</v>
      </c>
    </row>
    <row r="67" spans="1:10" x14ac:dyDescent="0.2">
      <c r="A67" s="1">
        <v>30</v>
      </c>
      <c r="B67" s="21">
        <f t="shared" si="3"/>
        <v>6.7325227066904199E-37</v>
      </c>
      <c r="C67" s="21">
        <f>SUM(B$37:$B66)</f>
        <v>2.1170000166126748</v>
      </c>
      <c r="D67" s="21">
        <f t="shared" si="4"/>
        <v>6.9051514940414564E-37</v>
      </c>
      <c r="E67" s="21">
        <f t="shared" si="5"/>
        <v>0.47236655274101469</v>
      </c>
      <c r="F67" s="21">
        <f t="shared" si="6"/>
        <v>2.5000000000000001E-2</v>
      </c>
      <c r="G67" s="21">
        <f t="shared" si="7"/>
        <v>8.3634938651149496E-39</v>
      </c>
      <c r="H67" s="21">
        <f t="shared" si="8"/>
        <v>0.75</v>
      </c>
      <c r="I67" s="21">
        <f t="shared" si="9"/>
        <v>2.78783128837165E-39</v>
      </c>
      <c r="J67" s="21">
        <f t="shared" si="10"/>
        <v>0.25</v>
      </c>
    </row>
    <row r="68" spans="1:10" x14ac:dyDescent="0.2"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">
      <c r="B69" s="21"/>
      <c r="C69" s="21"/>
      <c r="D69" s="21"/>
      <c r="E69" s="21"/>
      <c r="F69" s="21"/>
      <c r="G69" s="21"/>
      <c r="H69" s="21"/>
      <c r="I69" s="21"/>
      <c r="J69" s="21"/>
    </row>
  </sheetData>
  <phoneticPr fontId="0" type="noConversion"/>
  <printOptions headings="1" gridLines="1"/>
  <pageMargins left="0.75" right="0.75" top="1" bottom="1" header="0.5" footer="0.5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21BAB753299645ACE6947A89687C84" ma:contentTypeVersion="0" ma:contentTypeDescription="Create a new document." ma:contentTypeScope="" ma:versionID="9e4b10a0cdb72c5a2397b5698da1fca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37BCBE-AE1D-41B0-85D3-6748DDE40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A86F9E-B525-4DDD-BC9C-6BBCA83DF09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AAC478-8255-4174-9DD3-C51BBF0B41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Wilck, Joe</cp:lastModifiedBy>
  <cp:lastPrinted>2005-08-26T16:42:30Z</cp:lastPrinted>
  <dcterms:created xsi:type="dcterms:W3CDTF">2005-08-03T14:50:51Z</dcterms:created>
  <dcterms:modified xsi:type="dcterms:W3CDTF">2018-10-07T18:48:33Z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0x0101009921BAB753299645ACE6947A89687C84</vt:lpwstr>
  </property>
  <property fmtid="{D5CDD505-2E9C-101B-9397-08002B2CF9AE}" pid="3" name="Order">
    <vt:r8>4700</vt:r8>
  </property>
  <property fmtid="{D5CDD505-2E9C-101B-9397-08002B2CF9AE}" pid="4" name="TemplateUrl">
    <vt:lpwstr/>
  </property>
  <property fmtid="{D5CDD505-2E9C-101B-9397-08002B2CF9AE}" pid="5" name="_CopySource">
    <vt:lpwstr>http://eis.usafa.edu/academics/management/or310fall2014/Course Material/Basic Queue Template OR310.xlsx</vt:lpwstr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ItemGuid">
    <vt:lpwstr>7bed241e-2699-4b58-8456-6831ed1158e5</vt:lpwstr>
  </property>
</Properties>
</file>