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jects\Practical Tools Book\Book Chapters\3 Sample Design\Examples\"/>
    </mc:Choice>
  </mc:AlternateContent>
  <bookViews>
    <workbookView xWindow="120" yWindow="60" windowWidth="19020" windowHeight="8580"/>
  </bookViews>
  <sheets>
    <sheet name="Example 3.3" sheetId="1" r:id="rId1"/>
    <sheet name="Example 3.5" sheetId="2" r:id="rId2"/>
    <sheet name="Sheet3" sheetId="3" r:id="rId3"/>
  </sheets>
  <externalReferences>
    <externalReference r:id="rId4"/>
  </externalReferences>
  <calcPr calcId="152511"/>
</workbook>
</file>

<file path=xl/calcChain.xml><?xml version="1.0" encoding="utf-8"?>
<calcChain xmlns="http://schemas.openxmlformats.org/spreadsheetml/2006/main">
  <c r="K35" i="2" l="1"/>
  <c r="N35" i="2"/>
  <c r="M35" i="2"/>
  <c r="A31" i="2"/>
  <c r="A32" i="2" s="1"/>
  <c r="A33" i="2" s="1"/>
  <c r="A34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30" i="2"/>
  <c r="I23" i="2"/>
  <c r="J23" i="2" s="1"/>
  <c r="G23" i="2"/>
  <c r="H23" i="2" s="1"/>
  <c r="E23" i="2"/>
  <c r="I22" i="2"/>
  <c r="G22" i="2"/>
  <c r="H22" i="2" s="1"/>
  <c r="E22" i="2"/>
  <c r="F42" i="2" s="1"/>
  <c r="I21" i="2"/>
  <c r="J21" i="2" s="1"/>
  <c r="G21" i="2"/>
  <c r="H21" i="2" s="1"/>
  <c r="E21" i="2"/>
  <c r="I20" i="2"/>
  <c r="G20" i="2"/>
  <c r="E20" i="2"/>
  <c r="I19" i="2"/>
  <c r="J19" i="2" s="1"/>
  <c r="G19" i="2"/>
  <c r="H19" i="2" s="1"/>
  <c r="E19" i="2"/>
  <c r="I18" i="2"/>
  <c r="H18" i="2"/>
  <c r="G18" i="2"/>
  <c r="G40" i="2" s="1"/>
  <c r="E18" i="2"/>
  <c r="I17" i="2"/>
  <c r="J17" i="2" s="1"/>
  <c r="G17" i="2"/>
  <c r="H17" i="2" s="1"/>
  <c r="E17" i="2"/>
  <c r="I16" i="2"/>
  <c r="G16" i="2"/>
  <c r="E16" i="2"/>
  <c r="I15" i="2"/>
  <c r="J15" i="2" s="1"/>
  <c r="G15" i="2"/>
  <c r="H15" i="2" s="1"/>
  <c r="E15" i="2"/>
  <c r="I14" i="2"/>
  <c r="I38" i="2" s="1"/>
  <c r="G14" i="2"/>
  <c r="E14" i="2"/>
  <c r="F38" i="2" s="1"/>
  <c r="I13" i="2"/>
  <c r="J13" i="2" s="1"/>
  <c r="G13" i="2"/>
  <c r="H13" i="2" s="1"/>
  <c r="E13" i="2"/>
  <c r="I12" i="2"/>
  <c r="G12" i="2"/>
  <c r="E12" i="2"/>
  <c r="J11" i="2"/>
  <c r="G11" i="2"/>
  <c r="H11" i="2" s="1"/>
  <c r="E11" i="2"/>
  <c r="J10" i="2"/>
  <c r="G10" i="2"/>
  <c r="E10" i="2"/>
  <c r="I34" i="2" s="1"/>
  <c r="J9" i="2"/>
  <c r="G9" i="2"/>
  <c r="H9" i="2" s="1"/>
  <c r="E9" i="2"/>
  <c r="J8" i="2"/>
  <c r="G8" i="2"/>
  <c r="H8" i="2" s="1"/>
  <c r="E8" i="2"/>
  <c r="J7" i="2"/>
  <c r="G7" i="2"/>
  <c r="H7" i="2" s="1"/>
  <c r="E7" i="2"/>
  <c r="A7" i="2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J6" i="2"/>
  <c r="J32" i="2" s="1"/>
  <c r="G6" i="2"/>
  <c r="E6" i="2"/>
  <c r="M35" i="1"/>
  <c r="A30" i="1"/>
  <c r="A31" i="1" s="1"/>
  <c r="A32" i="1" s="1"/>
  <c r="A33" i="1" s="1"/>
  <c r="A34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I23" i="1"/>
  <c r="J23" i="1" s="1"/>
  <c r="G23" i="1"/>
  <c r="H23" i="1" s="1"/>
  <c r="E23" i="1"/>
  <c r="I22" i="1"/>
  <c r="J22" i="1" s="1"/>
  <c r="G22" i="1"/>
  <c r="E22" i="1"/>
  <c r="I21" i="1"/>
  <c r="J21" i="1" s="1"/>
  <c r="G21" i="1"/>
  <c r="H21" i="1" s="1"/>
  <c r="E21" i="1"/>
  <c r="I20" i="1"/>
  <c r="G20" i="1"/>
  <c r="H20" i="1" s="1"/>
  <c r="E20" i="1"/>
  <c r="I19" i="1"/>
  <c r="J19" i="1" s="1"/>
  <c r="G19" i="1"/>
  <c r="H19" i="1" s="1"/>
  <c r="E19" i="1"/>
  <c r="J18" i="1"/>
  <c r="I18" i="1"/>
  <c r="G18" i="1"/>
  <c r="E18" i="1"/>
  <c r="J17" i="1"/>
  <c r="I17" i="1"/>
  <c r="G17" i="1"/>
  <c r="H17" i="1" s="1"/>
  <c r="E17" i="1"/>
  <c r="I16" i="1"/>
  <c r="G16" i="1"/>
  <c r="H16" i="1" s="1"/>
  <c r="E16" i="1"/>
  <c r="I15" i="1"/>
  <c r="J15" i="1" s="1"/>
  <c r="G15" i="1"/>
  <c r="H15" i="1" s="1"/>
  <c r="E15" i="1"/>
  <c r="I14" i="1"/>
  <c r="J14" i="1" s="1"/>
  <c r="G14" i="1"/>
  <c r="E14" i="1"/>
  <c r="F38" i="1" s="1"/>
  <c r="I13" i="1"/>
  <c r="J13" i="1" s="1"/>
  <c r="G13" i="1"/>
  <c r="H13" i="1" s="1"/>
  <c r="E13" i="1"/>
  <c r="I12" i="1"/>
  <c r="G12" i="1"/>
  <c r="H12" i="1" s="1"/>
  <c r="E12" i="1"/>
  <c r="J11" i="1"/>
  <c r="G11" i="1"/>
  <c r="H11" i="1" s="1"/>
  <c r="E11" i="1"/>
  <c r="J10" i="1"/>
  <c r="G10" i="1"/>
  <c r="E10" i="1"/>
  <c r="J9" i="1"/>
  <c r="G9" i="1"/>
  <c r="H9" i="1" s="1"/>
  <c r="E9" i="1"/>
  <c r="J8" i="1"/>
  <c r="G8" i="1"/>
  <c r="E8" i="1"/>
  <c r="J7" i="1"/>
  <c r="G7" i="1"/>
  <c r="E7" i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J6" i="1"/>
  <c r="G6" i="1"/>
  <c r="E6" i="1"/>
  <c r="E32" i="1" s="1"/>
  <c r="J32" i="1" l="1"/>
  <c r="I33" i="2"/>
  <c r="F39" i="2"/>
  <c r="H40" i="2"/>
  <c r="G42" i="2"/>
  <c r="J33" i="2"/>
  <c r="L33" i="2" s="1"/>
  <c r="I37" i="2"/>
  <c r="I39" i="2"/>
  <c r="G47" i="2"/>
  <c r="H48" i="2"/>
  <c r="G41" i="2"/>
  <c r="F41" i="2"/>
  <c r="G43" i="2"/>
  <c r="G37" i="2"/>
  <c r="G38" i="2"/>
  <c r="G39" i="2"/>
  <c r="G34" i="2"/>
  <c r="H20" i="2"/>
  <c r="H41" i="2" s="1"/>
  <c r="H12" i="2"/>
  <c r="H37" i="2" s="1"/>
  <c r="J14" i="2"/>
  <c r="J38" i="2" s="1"/>
  <c r="H16" i="2"/>
  <c r="H39" i="2" s="1"/>
  <c r="J46" i="2"/>
  <c r="G29" i="2"/>
  <c r="H33" i="2"/>
  <c r="J34" i="2"/>
  <c r="L34" i="2" s="1"/>
  <c r="I45" i="2"/>
  <c r="J12" i="2"/>
  <c r="J37" i="2" s="1"/>
  <c r="L37" i="2" s="1"/>
  <c r="H14" i="2"/>
  <c r="H38" i="2" s="1"/>
  <c r="J16" i="2"/>
  <c r="J39" i="2" s="1"/>
  <c r="L39" i="2" s="1"/>
  <c r="I40" i="2"/>
  <c r="I41" i="2"/>
  <c r="I42" i="2"/>
  <c r="L38" i="2"/>
  <c r="H44" i="2"/>
  <c r="H42" i="2"/>
  <c r="H6" i="2"/>
  <c r="H10" i="2"/>
  <c r="H34" i="2" s="1"/>
  <c r="J18" i="2"/>
  <c r="J20" i="2"/>
  <c r="J41" i="2" s="1"/>
  <c r="L41" i="2" s="1"/>
  <c r="J22" i="2"/>
  <c r="J42" i="2" s="1"/>
  <c r="L42" i="2" s="1"/>
  <c r="F29" i="2"/>
  <c r="J29" i="2"/>
  <c r="G30" i="2"/>
  <c r="F43" i="2"/>
  <c r="J43" i="2"/>
  <c r="G44" i="2"/>
  <c r="I46" i="2"/>
  <c r="F47" i="2"/>
  <c r="J47" i="2"/>
  <c r="G48" i="2"/>
  <c r="E29" i="2"/>
  <c r="I29" i="2"/>
  <c r="F30" i="2"/>
  <c r="G31" i="2"/>
  <c r="G32" i="2"/>
  <c r="G33" i="2"/>
  <c r="F40" i="2"/>
  <c r="I43" i="2"/>
  <c r="F44" i="2"/>
  <c r="J44" i="2"/>
  <c r="G45" i="2"/>
  <c r="H46" i="2"/>
  <c r="I47" i="2"/>
  <c r="F48" i="2"/>
  <c r="J48" i="2"/>
  <c r="I30" i="2"/>
  <c r="F31" i="2"/>
  <c r="F32" i="2"/>
  <c r="F33" i="2"/>
  <c r="F34" i="2"/>
  <c r="F37" i="2"/>
  <c r="H43" i="2"/>
  <c r="I44" i="2"/>
  <c r="F45" i="2"/>
  <c r="G46" i="2"/>
  <c r="H47" i="2"/>
  <c r="I48" i="2"/>
  <c r="I31" i="2"/>
  <c r="E32" i="2"/>
  <c r="E35" i="2" s="1"/>
  <c r="I32" i="2"/>
  <c r="E33" i="2"/>
  <c r="E34" i="2"/>
  <c r="F46" i="2"/>
  <c r="G32" i="1"/>
  <c r="I34" i="1"/>
  <c r="F39" i="1"/>
  <c r="I33" i="1"/>
  <c r="G38" i="1"/>
  <c r="I39" i="1"/>
  <c r="F41" i="1"/>
  <c r="F42" i="1"/>
  <c r="G40" i="1"/>
  <c r="G42" i="1"/>
  <c r="E29" i="1"/>
  <c r="E34" i="1"/>
  <c r="E33" i="1"/>
  <c r="G34" i="1"/>
  <c r="J33" i="1"/>
  <c r="L33" i="1" s="1"/>
  <c r="I37" i="1"/>
  <c r="I41" i="1"/>
  <c r="G43" i="1"/>
  <c r="G33" i="1"/>
  <c r="G47" i="1"/>
  <c r="G37" i="1"/>
  <c r="J46" i="1"/>
  <c r="I38" i="1"/>
  <c r="G39" i="1"/>
  <c r="I40" i="1"/>
  <c r="G41" i="1"/>
  <c r="I42" i="1"/>
  <c r="H6" i="1"/>
  <c r="H43" i="1" s="1"/>
  <c r="G29" i="1"/>
  <c r="H8" i="1"/>
  <c r="H33" i="1" s="1"/>
  <c r="J34" i="1"/>
  <c r="L34" i="1" s="1"/>
  <c r="I45" i="1"/>
  <c r="J12" i="1"/>
  <c r="J37" i="1" s="1"/>
  <c r="H14" i="1"/>
  <c r="H38" i="1" s="1"/>
  <c r="J16" i="1"/>
  <c r="J39" i="1" s="1"/>
  <c r="L39" i="1" s="1"/>
  <c r="H18" i="1"/>
  <c r="H40" i="1" s="1"/>
  <c r="J20" i="1"/>
  <c r="J41" i="1" s="1"/>
  <c r="L41" i="1" s="1"/>
  <c r="H22" i="1"/>
  <c r="H42" i="1" s="1"/>
  <c r="H10" i="1"/>
  <c r="H48" i="1"/>
  <c r="H37" i="1"/>
  <c r="J38" i="1"/>
  <c r="H39" i="1"/>
  <c r="H41" i="1"/>
  <c r="J42" i="1"/>
  <c r="H34" i="1"/>
  <c r="F29" i="1"/>
  <c r="J29" i="1"/>
  <c r="G30" i="1"/>
  <c r="I32" i="1"/>
  <c r="L32" i="1" s="1"/>
  <c r="F33" i="1"/>
  <c r="F43" i="1"/>
  <c r="J43" i="1"/>
  <c r="G44" i="1"/>
  <c r="I46" i="1"/>
  <c r="L46" i="1" s="1"/>
  <c r="F47" i="1"/>
  <c r="G48" i="1"/>
  <c r="I29" i="1"/>
  <c r="F30" i="1"/>
  <c r="G31" i="1"/>
  <c r="F34" i="1"/>
  <c r="F40" i="1"/>
  <c r="J40" i="1"/>
  <c r="I43" i="1"/>
  <c r="F44" i="1"/>
  <c r="J44" i="1"/>
  <c r="G45" i="1"/>
  <c r="H46" i="1"/>
  <c r="I47" i="1"/>
  <c r="F48" i="1"/>
  <c r="J48" i="1"/>
  <c r="H7" i="1"/>
  <c r="I30" i="1"/>
  <c r="F31" i="1"/>
  <c r="F37" i="1"/>
  <c r="I44" i="1"/>
  <c r="F45" i="1"/>
  <c r="G46" i="1"/>
  <c r="H47" i="1"/>
  <c r="I48" i="1"/>
  <c r="H30" i="1"/>
  <c r="I31" i="1"/>
  <c r="F32" i="1"/>
  <c r="F46" i="1"/>
  <c r="H29" i="1" l="1"/>
  <c r="G35" i="2"/>
  <c r="J45" i="1"/>
  <c r="L45" i="1" s="1"/>
  <c r="H31" i="1"/>
  <c r="L38" i="1"/>
  <c r="H30" i="2"/>
  <c r="L46" i="2"/>
  <c r="H45" i="1"/>
  <c r="L42" i="1"/>
  <c r="L37" i="1"/>
  <c r="L32" i="2"/>
  <c r="L35" i="2" s="1"/>
  <c r="I35" i="2"/>
  <c r="J30" i="2"/>
  <c r="H45" i="2"/>
  <c r="H31" i="2"/>
  <c r="J35" i="2"/>
  <c r="J45" i="2"/>
  <c r="L45" i="2" s="1"/>
  <c r="L48" i="2"/>
  <c r="L30" i="2"/>
  <c r="L44" i="2"/>
  <c r="L47" i="2"/>
  <c r="H29" i="2"/>
  <c r="H32" i="2"/>
  <c r="H35" i="2" s="1"/>
  <c r="J31" i="2"/>
  <c r="L31" i="2" s="1"/>
  <c r="J40" i="2"/>
  <c r="L40" i="2" s="1"/>
  <c r="L43" i="2"/>
  <c r="L29" i="2"/>
  <c r="L44" i="1"/>
  <c r="J30" i="1"/>
  <c r="L30" i="1" s="1"/>
  <c r="J47" i="1"/>
  <c r="L47" i="1" s="1"/>
  <c r="L40" i="1"/>
  <c r="J31" i="1"/>
  <c r="L31" i="1" s="1"/>
  <c r="L48" i="1"/>
  <c r="L29" i="1"/>
  <c r="H44" i="1"/>
  <c r="H32" i="1"/>
  <c r="L43" i="1"/>
</calcChain>
</file>

<file path=xl/comments1.xml><?xml version="1.0" encoding="utf-8"?>
<comments xmlns="http://schemas.openxmlformats.org/spreadsheetml/2006/main">
  <authors>
    <author>jdever</author>
  </authors>
  <commentList>
    <comment ref="F5" authorId="0" shapeId="0">
      <text>
        <r>
          <rPr>
            <sz val="8"/>
            <color indexed="81"/>
            <rFont val="Tahoma"/>
            <family val="2"/>
          </rPr>
          <t>Satisfied</t>
        </r>
      </text>
    </comment>
    <comment ref="G5" authorId="0" shapeId="0">
      <text>
        <r>
          <rPr>
            <sz val="8"/>
            <color indexed="81"/>
            <rFont val="Tahoma"/>
            <family val="2"/>
          </rPr>
          <t>Eval linked w/pay</t>
        </r>
      </text>
    </comment>
    <comment ref="H5" authorId="0" shapeId="0">
      <text>
        <r>
          <rPr>
            <sz val="8"/>
            <color indexed="81"/>
            <rFont val="Tahoma"/>
            <family val="2"/>
          </rPr>
          <t>Paid fairly</t>
        </r>
      </text>
    </comment>
  </commentList>
</comments>
</file>

<file path=xl/comments2.xml><?xml version="1.0" encoding="utf-8"?>
<comments xmlns="http://schemas.openxmlformats.org/spreadsheetml/2006/main">
  <authors>
    <author>jdever</author>
  </authors>
  <commentList>
    <comment ref="F5" authorId="0" shapeId="0">
      <text>
        <r>
          <rPr>
            <sz val="8"/>
            <color indexed="81"/>
            <rFont val="Tahoma"/>
            <family val="2"/>
          </rPr>
          <t>Satisfied</t>
        </r>
      </text>
    </comment>
    <comment ref="G5" authorId="0" shapeId="0">
      <text>
        <r>
          <rPr>
            <sz val="8"/>
            <color indexed="81"/>
            <rFont val="Tahoma"/>
            <family val="2"/>
          </rPr>
          <t>Eval linked w/pay</t>
        </r>
      </text>
    </comment>
    <comment ref="H5" authorId="0" shapeId="0">
      <text>
        <r>
          <rPr>
            <sz val="8"/>
            <color indexed="81"/>
            <rFont val="Tahoma"/>
            <family val="2"/>
          </rPr>
          <t>Paid fairly</t>
        </r>
      </text>
    </comment>
  </commentList>
</comments>
</file>

<file path=xl/sharedStrings.xml><?xml version="1.0" encoding="utf-8"?>
<sst xmlns="http://schemas.openxmlformats.org/spreadsheetml/2006/main" count="181" uniqueCount="37">
  <si>
    <t>Business</t>
  </si>
  <si>
    <t>Proportion (Strongly) Agree</t>
  </si>
  <si>
    <t>Avg Number of Classes</t>
  </si>
  <si>
    <t>Unit</t>
  </si>
  <si>
    <t>Salary Grade</t>
  </si>
  <si>
    <t>Tenure</t>
  </si>
  <si>
    <t>Count</t>
  </si>
  <si>
    <t>Q5</t>
  </si>
  <si>
    <t>Q12</t>
  </si>
  <si>
    <t>Q15</t>
  </si>
  <si>
    <t>Mean</t>
  </si>
  <si>
    <r>
      <t xml:space="preserve">SE </t>
    </r>
    <r>
      <rPr>
        <i/>
        <vertAlign val="superscript"/>
        <sz val="10"/>
        <rFont val="Times New Roman"/>
        <family val="1"/>
      </rPr>
      <t>a</t>
    </r>
  </si>
  <si>
    <t>CV</t>
  </si>
  <si>
    <t>SR</t>
  </si>
  <si>
    <t>A1-A3</t>
  </si>
  <si>
    <t>Less than 5 Years</t>
  </si>
  <si>
    <t>5+ Years</t>
  </si>
  <si>
    <t>R1-R5</t>
  </si>
  <si>
    <t>M1-M3</t>
  </si>
  <si>
    <t>CR</t>
  </si>
  <si>
    <t>FO</t>
  </si>
  <si>
    <r>
      <t xml:space="preserve">  </t>
    </r>
    <r>
      <rPr>
        <i/>
        <vertAlign val="superscript"/>
        <sz val="10"/>
        <rFont val="Times New Roman"/>
        <family val="1"/>
      </rPr>
      <t>a</t>
    </r>
    <r>
      <rPr>
        <i/>
        <sz val="10"/>
        <rFont val="Times New Roman"/>
        <family val="1"/>
      </rPr>
      <t>Standard error.</t>
    </r>
  </si>
  <si>
    <t>Salary</t>
  </si>
  <si>
    <t>Grade</t>
  </si>
  <si>
    <t>Kickers</t>
  </si>
  <si>
    <t>07/09/10, J.Dever</t>
  </si>
  <si>
    <r>
      <t xml:space="preserve">CV </t>
    </r>
    <r>
      <rPr>
        <i/>
        <vertAlign val="superscript"/>
        <sz val="10"/>
        <rFont val="Times New Roman"/>
        <family val="1"/>
      </rPr>
      <t>b</t>
    </r>
  </si>
  <si>
    <r>
      <t xml:space="preserve">  </t>
    </r>
    <r>
      <rPr>
        <i/>
        <vertAlign val="superscript"/>
        <sz val="10"/>
        <rFont val="Times New Roman"/>
        <family val="1"/>
      </rPr>
      <t>b</t>
    </r>
    <r>
      <rPr>
        <i/>
        <sz val="10"/>
        <rFont val="Times New Roman"/>
        <family val="1"/>
      </rPr>
      <t>Coefficient of variation.</t>
    </r>
  </si>
  <si>
    <t>Pop</t>
  </si>
  <si>
    <t>Sample</t>
  </si>
  <si>
    <t>Sizes</t>
  </si>
  <si>
    <t>07/10/10, J.Dever</t>
  </si>
  <si>
    <t>Sample Size</t>
  </si>
  <si>
    <t>Inf</t>
  </si>
  <si>
    <t>Pop.Ct</t>
  </si>
  <si>
    <t>all</t>
  </si>
  <si>
    <t>This does not agree with table in book for Example 3.3.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</si>
</sst>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15" x14ac:knownFonts="1">
    <font>
      <sz val="11"/>
      <color theme="1"/>
      <name val="Calibri"/>
      <family val="2"/>
      <scheme val="minor"/>
    </font>
    <font>
      <i/>
      <sz val="10"/>
      <name val="Times New Roman"/>
      <family val="1"/>
    </font>
    <font>
      <sz val="10"/>
      <name val="Times New Roman"/>
      <family val="1"/>
    </font>
    <font>
      <i/>
      <sz val="9"/>
      <color indexed="55"/>
      <name val="Times New Roman"/>
      <family val="1"/>
    </font>
    <font>
      <b/>
      <i/>
      <sz val="10"/>
      <name val="Times New Roman"/>
      <family val="1"/>
    </font>
    <font>
      <b/>
      <sz val="10"/>
      <name val="Times New Roman"/>
      <family val="1"/>
    </font>
    <font>
      <b/>
      <i/>
      <sz val="9"/>
      <color indexed="55"/>
      <name val="Times New Roman"/>
      <family val="1"/>
    </font>
    <font>
      <i/>
      <vertAlign val="superscript"/>
      <sz val="10"/>
      <name val="Times New Roman"/>
      <family val="1"/>
    </font>
    <font>
      <b/>
      <i/>
      <sz val="10"/>
      <color indexed="55"/>
      <name val="Times New Roman"/>
      <family val="1"/>
    </font>
    <font>
      <i/>
      <sz val="10"/>
      <color indexed="55"/>
      <name val="Times New Roman"/>
      <family val="1"/>
    </font>
    <font>
      <sz val="8"/>
      <color indexed="81"/>
      <name val="Tahoma"/>
      <family val="2"/>
    </font>
    <font>
      <b/>
      <sz val="9"/>
      <name val="Times New Roman"/>
      <family val="1"/>
    </font>
    <font>
      <sz val="9"/>
      <name val="Times New Roman"/>
      <family val="1"/>
    </font>
    <font>
      <sz val="11"/>
      <color theme="1"/>
      <name val="Courier New"/>
      <family val="3"/>
    </font>
    <font>
      <b/>
      <i/>
      <sz val="10"/>
      <color rgb="FFFF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72">
    <xf numFmtId="0" fontId="0" fillId="0" borderId="0" xfId="0"/>
    <xf numFmtId="0" fontId="1" fillId="0" borderId="0" xfId="0" applyFont="1" applyAlignment="1">
      <alignment horizontal="center"/>
    </xf>
    <xf numFmtId="0" fontId="2" fillId="0" borderId="1" xfId="0" applyFont="1" applyBorder="1"/>
    <xf numFmtId="0" fontId="3" fillId="0" borderId="1" xfId="0" applyFont="1" applyBorder="1"/>
    <xf numFmtId="2" fontId="2" fillId="0" borderId="1" xfId="0" applyNumberFormat="1" applyFont="1" applyBorder="1"/>
    <xf numFmtId="164" fontId="2" fillId="0" borderId="1" xfId="0" applyNumberFormat="1" applyFont="1" applyBorder="1"/>
    <xf numFmtId="0" fontId="2" fillId="0" borderId="0" xfId="0" applyFont="1" applyBorder="1"/>
    <xf numFmtId="0" fontId="2" fillId="0" borderId="0" xfId="0" applyFont="1"/>
    <xf numFmtId="0" fontId="4" fillId="0" borderId="0" xfId="0" applyFont="1" applyAlignment="1">
      <alignment horizontal="center"/>
    </xf>
    <xf numFmtId="0" fontId="5" fillId="0" borderId="0" xfId="0" applyFont="1" applyAlignment="1"/>
    <xf numFmtId="0" fontId="6" fillId="0" borderId="0" xfId="0" applyFont="1" applyAlignment="1"/>
    <xf numFmtId="0" fontId="5" fillId="0" borderId="0" xfId="0" applyFont="1"/>
    <xf numFmtId="0" fontId="5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2" fontId="5" fillId="0" borderId="1" xfId="0" applyNumberFormat="1" applyFont="1" applyBorder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8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2" fontId="2" fillId="0" borderId="0" xfId="0" applyNumberFormat="1" applyFont="1"/>
    <xf numFmtId="2" fontId="2" fillId="0" borderId="2" xfId="0" applyNumberFormat="1" applyFont="1" applyBorder="1"/>
    <xf numFmtId="164" fontId="2" fillId="0" borderId="0" xfId="0" applyNumberFormat="1" applyFont="1"/>
    <xf numFmtId="0" fontId="9" fillId="0" borderId="0" xfId="0" applyFont="1"/>
    <xf numFmtId="2" fontId="2" fillId="0" borderId="0" xfId="0" applyNumberFormat="1" applyFont="1" applyBorder="1"/>
    <xf numFmtId="0" fontId="3" fillId="0" borderId="0" xfId="0" applyFont="1" applyBorder="1"/>
    <xf numFmtId="164" fontId="2" fillId="0" borderId="0" xfId="0" applyNumberFormat="1" applyFont="1" applyBorder="1"/>
    <xf numFmtId="0" fontId="2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5" fillId="0" borderId="2" xfId="0" applyFont="1" applyBorder="1" applyAlignment="1">
      <alignment horizontal="center" wrapText="1"/>
    </xf>
    <xf numFmtId="0" fontId="5" fillId="0" borderId="2" xfId="0" applyFont="1" applyBorder="1" applyAlignment="1">
      <alignment horizontal="center" wrapText="1"/>
    </xf>
    <xf numFmtId="0" fontId="5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0" fontId="3" fillId="0" borderId="0" xfId="0" applyFont="1" applyBorder="1" applyAlignment="1">
      <alignment horizontal="center" wrapText="1"/>
    </xf>
    <xf numFmtId="2" fontId="2" fillId="0" borderId="0" xfId="0" applyNumberFormat="1" applyFont="1" applyFill="1" applyBorder="1" applyAlignment="1">
      <alignment horizontal="right" wrapText="1"/>
    </xf>
    <xf numFmtId="164" fontId="2" fillId="0" borderId="0" xfId="0" applyNumberFormat="1" applyFont="1" applyFill="1" applyBorder="1" applyAlignment="1">
      <alignment horizontal="right" wrapText="1"/>
    </xf>
    <xf numFmtId="0" fontId="2" fillId="0" borderId="0" xfId="0" applyFont="1" applyBorder="1" applyAlignment="1">
      <alignment wrapText="1"/>
    </xf>
    <xf numFmtId="0" fontId="3" fillId="0" borderId="0" xfId="0" applyFont="1" applyBorder="1" applyAlignment="1">
      <alignment wrapText="1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0" fontId="3" fillId="0" borderId="2" xfId="0" applyFont="1" applyBorder="1"/>
    <xf numFmtId="164" fontId="2" fillId="0" borderId="2" xfId="0" applyNumberFormat="1" applyFont="1" applyBorder="1"/>
    <xf numFmtId="2" fontId="1" fillId="0" borderId="0" xfId="0" applyNumberFormat="1" applyFont="1" applyAlignment="1">
      <alignment horizontal="right"/>
    </xf>
    <xf numFmtId="2" fontId="5" fillId="0" borderId="0" xfId="0" applyNumberFormat="1" applyFont="1"/>
    <xf numFmtId="2" fontId="2" fillId="2" borderId="2" xfId="0" applyNumberFormat="1" applyFont="1" applyFill="1" applyBorder="1"/>
    <xf numFmtId="2" fontId="2" fillId="2" borderId="0" xfId="0" applyNumberFormat="1" applyFont="1" applyFill="1" applyBorder="1"/>
    <xf numFmtId="2" fontId="2" fillId="2" borderId="1" xfId="0" applyNumberFormat="1" applyFont="1" applyFill="1" applyBorder="1"/>
    <xf numFmtId="0" fontId="2" fillId="2" borderId="0" xfId="0" applyFont="1" applyFill="1" applyBorder="1"/>
    <xf numFmtId="2" fontId="2" fillId="2" borderId="0" xfId="0" applyNumberFormat="1" applyFont="1" applyFill="1"/>
    <xf numFmtId="0" fontId="11" fillId="0" borderId="2" xfId="0" applyFont="1" applyBorder="1" applyAlignment="1">
      <alignment horizontal="center" wrapText="1"/>
    </xf>
    <xf numFmtId="0" fontId="11" fillId="0" borderId="1" xfId="0" applyFont="1" applyBorder="1" applyAlignment="1">
      <alignment horizontal="center" wrapText="1"/>
    </xf>
    <xf numFmtId="0" fontId="12" fillId="0" borderId="0" xfId="0" applyFont="1" applyBorder="1" applyAlignment="1">
      <alignment horizontal="center" wrapText="1"/>
    </xf>
    <xf numFmtId="165" fontId="2" fillId="2" borderId="0" xfId="0" applyNumberFormat="1" applyFont="1" applyFill="1" applyBorder="1"/>
    <xf numFmtId="0" fontId="13" fillId="0" borderId="0" xfId="0" applyFont="1"/>
    <xf numFmtId="2" fontId="2" fillId="0" borderId="0" xfId="0" applyNumberFormat="1" applyFont="1" applyFill="1"/>
    <xf numFmtId="2" fontId="2" fillId="0" borderId="0" xfId="0" applyNumberFormat="1" applyFont="1" applyFill="1" applyBorder="1"/>
    <xf numFmtId="165" fontId="2" fillId="0" borderId="0" xfId="0" applyNumberFormat="1" applyFont="1" applyFill="1" applyBorder="1"/>
    <xf numFmtId="2" fontId="5" fillId="0" borderId="0" xfId="0" applyNumberFormat="1" applyFont="1" applyBorder="1" applyAlignment="1">
      <alignment horizontal="center"/>
    </xf>
    <xf numFmtId="1" fontId="2" fillId="0" borderId="0" xfId="0" applyNumberFormat="1" applyFont="1" applyBorder="1"/>
    <xf numFmtId="1" fontId="2" fillId="0" borderId="1" xfId="0" applyNumberFormat="1" applyFont="1" applyBorder="1"/>
    <xf numFmtId="2" fontId="5" fillId="0" borderId="0" xfId="0" applyNumberFormat="1" applyFont="1" applyAlignment="1">
      <alignment horizontal="center"/>
    </xf>
    <xf numFmtId="1" fontId="2" fillId="0" borderId="0" xfId="0" applyNumberFormat="1" applyFont="1" applyBorder="1" applyAlignment="1">
      <alignment horizontal="center"/>
    </xf>
    <xf numFmtId="0" fontId="1" fillId="0" borderId="2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5" fillId="0" borderId="0" xfId="0" applyFont="1" applyAlignment="1">
      <alignment horizontal="center"/>
    </xf>
    <xf numFmtId="0" fontId="5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" wrapText="1"/>
    </xf>
    <xf numFmtId="0" fontId="5" fillId="0" borderId="1" xfId="0" applyFont="1" applyBorder="1" applyAlignment="1">
      <alignment horizontal="center" wrapText="1"/>
    </xf>
    <xf numFmtId="2" fontId="5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 wrapText="1"/>
    </xf>
    <xf numFmtId="0" fontId="14" fillId="0" borderId="0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Book/Book%20Chapters/7%20Solution%20Personnel%20Sample/Optimization/Chp.%202%20Tabl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 Frame Counts"/>
      <sheetName val="2 Recode"/>
      <sheetName val="3 Study Rates"/>
      <sheetName val="4_5 Estimates"/>
      <sheetName val="6 CVs"/>
      <sheetName val="SAS Data"/>
      <sheetName val="Solver (prop)"/>
      <sheetName val="Solver (10)"/>
      <sheetName val="Orig Solver"/>
      <sheetName val="Power"/>
    </sheetNames>
    <sheetDataSet>
      <sheetData sheetId="0">
        <row r="3">
          <cell r="C3">
            <v>28</v>
          </cell>
          <cell r="D3">
            <v>86</v>
          </cell>
          <cell r="E3">
            <v>200</v>
          </cell>
        </row>
        <row r="4">
          <cell r="C4">
            <v>40</v>
          </cell>
          <cell r="D4">
            <v>42</v>
          </cell>
          <cell r="E4">
            <v>100</v>
          </cell>
        </row>
        <row r="5">
          <cell r="C5">
            <v>96</v>
          </cell>
          <cell r="D5">
            <v>36</v>
          </cell>
          <cell r="E5">
            <v>280</v>
          </cell>
        </row>
        <row r="6">
          <cell r="C6">
            <v>230</v>
          </cell>
          <cell r="D6">
            <v>40</v>
          </cell>
          <cell r="E6">
            <v>118</v>
          </cell>
        </row>
        <row r="7">
          <cell r="C7">
            <v>70</v>
          </cell>
          <cell r="D7">
            <v>12</v>
          </cell>
          <cell r="E7">
            <v>40</v>
          </cell>
        </row>
        <row r="8">
          <cell r="C8">
            <v>40</v>
          </cell>
          <cell r="D8">
            <v>28</v>
          </cell>
          <cell r="E8">
            <v>40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3"/>
  <sheetViews>
    <sheetView tabSelected="1" topLeftCell="B1" workbookViewId="0">
      <selection activeCell="G66" sqref="G66"/>
    </sheetView>
  </sheetViews>
  <sheetFormatPr defaultRowHeight="12.75" x14ac:dyDescent="0.2"/>
  <cols>
    <col min="1" max="1" width="7" style="1" hidden="1" customWidth="1"/>
    <col min="2" max="2" width="8.28515625" style="17" bestFit="1" customWidth="1"/>
    <col min="3" max="3" width="11.28515625" style="17" bestFit="1" customWidth="1"/>
    <col min="4" max="4" width="14.5703125" style="7" customWidth="1"/>
    <col min="5" max="5" width="6.42578125" style="18" customWidth="1"/>
    <col min="6" max="6" width="10" style="19" customWidth="1"/>
    <col min="7" max="7" width="9.140625" style="7" customWidth="1"/>
    <col min="8" max="8" width="9.140625" style="19" customWidth="1"/>
    <col min="9" max="9" width="10.85546875" style="21" customWidth="1"/>
    <col min="10" max="10" width="10.85546875" style="7" customWidth="1"/>
    <col min="11" max="11" width="9.140625" style="7" hidden="1" customWidth="1"/>
    <col min="12" max="12" width="9.140625" style="7"/>
    <col min="13" max="15" width="9.140625" style="19"/>
    <col min="16" max="256" width="9.140625" style="7"/>
    <col min="257" max="257" width="7" style="7" customWidth="1"/>
    <col min="258" max="258" width="8.28515625" style="7" bestFit="1" customWidth="1"/>
    <col min="259" max="259" width="11.28515625" style="7" bestFit="1" customWidth="1"/>
    <col min="260" max="260" width="14.5703125" style="7" bestFit="1" customWidth="1"/>
    <col min="261" max="261" width="6.42578125" style="7" customWidth="1"/>
    <col min="262" max="262" width="10" style="7" bestFit="1" customWidth="1"/>
    <col min="263" max="264" width="9.140625" style="7"/>
    <col min="265" max="266" width="10.85546875" style="7" customWidth="1"/>
    <col min="267" max="267" width="0" style="7" hidden="1" customWidth="1"/>
    <col min="268" max="512" width="9.140625" style="7"/>
    <col min="513" max="513" width="7" style="7" customWidth="1"/>
    <col min="514" max="514" width="8.28515625" style="7" bestFit="1" customWidth="1"/>
    <col min="515" max="515" width="11.28515625" style="7" bestFit="1" customWidth="1"/>
    <col min="516" max="516" width="14.5703125" style="7" bestFit="1" customWidth="1"/>
    <col min="517" max="517" width="6.42578125" style="7" customWidth="1"/>
    <col min="518" max="518" width="10" style="7" bestFit="1" customWidth="1"/>
    <col min="519" max="520" width="9.140625" style="7"/>
    <col min="521" max="522" width="10.85546875" style="7" customWidth="1"/>
    <col min="523" max="523" width="0" style="7" hidden="1" customWidth="1"/>
    <col min="524" max="768" width="9.140625" style="7"/>
    <col min="769" max="769" width="7" style="7" customWidth="1"/>
    <col min="770" max="770" width="8.28515625" style="7" bestFit="1" customWidth="1"/>
    <col min="771" max="771" width="11.28515625" style="7" bestFit="1" customWidth="1"/>
    <col min="772" max="772" width="14.5703125" style="7" bestFit="1" customWidth="1"/>
    <col min="773" max="773" width="6.42578125" style="7" customWidth="1"/>
    <col min="774" max="774" width="10" style="7" bestFit="1" customWidth="1"/>
    <col min="775" max="776" width="9.140625" style="7"/>
    <col min="777" max="778" width="10.85546875" style="7" customWidth="1"/>
    <col min="779" max="779" width="0" style="7" hidden="1" customWidth="1"/>
    <col min="780" max="1024" width="9.140625" style="7"/>
    <col min="1025" max="1025" width="7" style="7" customWidth="1"/>
    <col min="1026" max="1026" width="8.28515625" style="7" bestFit="1" customWidth="1"/>
    <col min="1027" max="1027" width="11.28515625" style="7" bestFit="1" customWidth="1"/>
    <col min="1028" max="1028" width="14.5703125" style="7" bestFit="1" customWidth="1"/>
    <col min="1029" max="1029" width="6.42578125" style="7" customWidth="1"/>
    <col min="1030" max="1030" width="10" style="7" bestFit="1" customWidth="1"/>
    <col min="1031" max="1032" width="9.140625" style="7"/>
    <col min="1033" max="1034" width="10.85546875" style="7" customWidth="1"/>
    <col min="1035" max="1035" width="0" style="7" hidden="1" customWidth="1"/>
    <col min="1036" max="1280" width="9.140625" style="7"/>
    <col min="1281" max="1281" width="7" style="7" customWidth="1"/>
    <col min="1282" max="1282" width="8.28515625" style="7" bestFit="1" customWidth="1"/>
    <col min="1283" max="1283" width="11.28515625" style="7" bestFit="1" customWidth="1"/>
    <col min="1284" max="1284" width="14.5703125" style="7" bestFit="1" customWidth="1"/>
    <col min="1285" max="1285" width="6.42578125" style="7" customWidth="1"/>
    <col min="1286" max="1286" width="10" style="7" bestFit="1" customWidth="1"/>
    <col min="1287" max="1288" width="9.140625" style="7"/>
    <col min="1289" max="1290" width="10.85546875" style="7" customWidth="1"/>
    <col min="1291" max="1291" width="0" style="7" hidden="1" customWidth="1"/>
    <col min="1292" max="1536" width="9.140625" style="7"/>
    <col min="1537" max="1537" width="7" style="7" customWidth="1"/>
    <col min="1538" max="1538" width="8.28515625" style="7" bestFit="1" customWidth="1"/>
    <col min="1539" max="1539" width="11.28515625" style="7" bestFit="1" customWidth="1"/>
    <col min="1540" max="1540" width="14.5703125" style="7" bestFit="1" customWidth="1"/>
    <col min="1541" max="1541" width="6.42578125" style="7" customWidth="1"/>
    <col min="1542" max="1542" width="10" style="7" bestFit="1" customWidth="1"/>
    <col min="1543" max="1544" width="9.140625" style="7"/>
    <col min="1545" max="1546" width="10.85546875" style="7" customWidth="1"/>
    <col min="1547" max="1547" width="0" style="7" hidden="1" customWidth="1"/>
    <col min="1548" max="1792" width="9.140625" style="7"/>
    <col min="1793" max="1793" width="7" style="7" customWidth="1"/>
    <col min="1794" max="1794" width="8.28515625" style="7" bestFit="1" customWidth="1"/>
    <col min="1795" max="1795" width="11.28515625" style="7" bestFit="1" customWidth="1"/>
    <col min="1796" max="1796" width="14.5703125" style="7" bestFit="1" customWidth="1"/>
    <col min="1797" max="1797" width="6.42578125" style="7" customWidth="1"/>
    <col min="1798" max="1798" width="10" style="7" bestFit="1" customWidth="1"/>
    <col min="1799" max="1800" width="9.140625" style="7"/>
    <col min="1801" max="1802" width="10.85546875" style="7" customWidth="1"/>
    <col min="1803" max="1803" width="0" style="7" hidden="1" customWidth="1"/>
    <col min="1804" max="2048" width="9.140625" style="7"/>
    <col min="2049" max="2049" width="7" style="7" customWidth="1"/>
    <col min="2050" max="2050" width="8.28515625" style="7" bestFit="1" customWidth="1"/>
    <col min="2051" max="2051" width="11.28515625" style="7" bestFit="1" customWidth="1"/>
    <col min="2052" max="2052" width="14.5703125" style="7" bestFit="1" customWidth="1"/>
    <col min="2053" max="2053" width="6.42578125" style="7" customWidth="1"/>
    <col min="2054" max="2054" width="10" style="7" bestFit="1" customWidth="1"/>
    <col min="2055" max="2056" width="9.140625" style="7"/>
    <col min="2057" max="2058" width="10.85546875" style="7" customWidth="1"/>
    <col min="2059" max="2059" width="0" style="7" hidden="1" customWidth="1"/>
    <col min="2060" max="2304" width="9.140625" style="7"/>
    <col min="2305" max="2305" width="7" style="7" customWidth="1"/>
    <col min="2306" max="2306" width="8.28515625" style="7" bestFit="1" customWidth="1"/>
    <col min="2307" max="2307" width="11.28515625" style="7" bestFit="1" customWidth="1"/>
    <col min="2308" max="2308" width="14.5703125" style="7" bestFit="1" customWidth="1"/>
    <col min="2309" max="2309" width="6.42578125" style="7" customWidth="1"/>
    <col min="2310" max="2310" width="10" style="7" bestFit="1" customWidth="1"/>
    <col min="2311" max="2312" width="9.140625" style="7"/>
    <col min="2313" max="2314" width="10.85546875" style="7" customWidth="1"/>
    <col min="2315" max="2315" width="0" style="7" hidden="1" customWidth="1"/>
    <col min="2316" max="2560" width="9.140625" style="7"/>
    <col min="2561" max="2561" width="7" style="7" customWidth="1"/>
    <col min="2562" max="2562" width="8.28515625" style="7" bestFit="1" customWidth="1"/>
    <col min="2563" max="2563" width="11.28515625" style="7" bestFit="1" customWidth="1"/>
    <col min="2564" max="2564" width="14.5703125" style="7" bestFit="1" customWidth="1"/>
    <col min="2565" max="2565" width="6.42578125" style="7" customWidth="1"/>
    <col min="2566" max="2566" width="10" style="7" bestFit="1" customWidth="1"/>
    <col min="2567" max="2568" width="9.140625" style="7"/>
    <col min="2569" max="2570" width="10.85546875" style="7" customWidth="1"/>
    <col min="2571" max="2571" width="0" style="7" hidden="1" customWidth="1"/>
    <col min="2572" max="2816" width="9.140625" style="7"/>
    <col min="2817" max="2817" width="7" style="7" customWidth="1"/>
    <col min="2818" max="2818" width="8.28515625" style="7" bestFit="1" customWidth="1"/>
    <col min="2819" max="2819" width="11.28515625" style="7" bestFit="1" customWidth="1"/>
    <col min="2820" max="2820" width="14.5703125" style="7" bestFit="1" customWidth="1"/>
    <col min="2821" max="2821" width="6.42578125" style="7" customWidth="1"/>
    <col min="2822" max="2822" width="10" style="7" bestFit="1" customWidth="1"/>
    <col min="2823" max="2824" width="9.140625" style="7"/>
    <col min="2825" max="2826" width="10.85546875" style="7" customWidth="1"/>
    <col min="2827" max="2827" width="0" style="7" hidden="1" customWidth="1"/>
    <col min="2828" max="3072" width="9.140625" style="7"/>
    <col min="3073" max="3073" width="7" style="7" customWidth="1"/>
    <col min="3074" max="3074" width="8.28515625" style="7" bestFit="1" customWidth="1"/>
    <col min="3075" max="3075" width="11.28515625" style="7" bestFit="1" customWidth="1"/>
    <col min="3076" max="3076" width="14.5703125" style="7" bestFit="1" customWidth="1"/>
    <col min="3077" max="3077" width="6.42578125" style="7" customWidth="1"/>
    <col min="3078" max="3078" width="10" style="7" bestFit="1" customWidth="1"/>
    <col min="3079" max="3080" width="9.140625" style="7"/>
    <col min="3081" max="3082" width="10.85546875" style="7" customWidth="1"/>
    <col min="3083" max="3083" width="0" style="7" hidden="1" customWidth="1"/>
    <col min="3084" max="3328" width="9.140625" style="7"/>
    <col min="3329" max="3329" width="7" style="7" customWidth="1"/>
    <col min="3330" max="3330" width="8.28515625" style="7" bestFit="1" customWidth="1"/>
    <col min="3331" max="3331" width="11.28515625" style="7" bestFit="1" customWidth="1"/>
    <col min="3332" max="3332" width="14.5703125" style="7" bestFit="1" customWidth="1"/>
    <col min="3333" max="3333" width="6.42578125" style="7" customWidth="1"/>
    <col min="3334" max="3334" width="10" style="7" bestFit="1" customWidth="1"/>
    <col min="3335" max="3336" width="9.140625" style="7"/>
    <col min="3337" max="3338" width="10.85546875" style="7" customWidth="1"/>
    <col min="3339" max="3339" width="0" style="7" hidden="1" customWidth="1"/>
    <col min="3340" max="3584" width="9.140625" style="7"/>
    <col min="3585" max="3585" width="7" style="7" customWidth="1"/>
    <col min="3586" max="3586" width="8.28515625" style="7" bestFit="1" customWidth="1"/>
    <col min="3587" max="3587" width="11.28515625" style="7" bestFit="1" customWidth="1"/>
    <col min="3588" max="3588" width="14.5703125" style="7" bestFit="1" customWidth="1"/>
    <col min="3589" max="3589" width="6.42578125" style="7" customWidth="1"/>
    <col min="3590" max="3590" width="10" style="7" bestFit="1" customWidth="1"/>
    <col min="3591" max="3592" width="9.140625" style="7"/>
    <col min="3593" max="3594" width="10.85546875" style="7" customWidth="1"/>
    <col min="3595" max="3595" width="0" style="7" hidden="1" customWidth="1"/>
    <col min="3596" max="3840" width="9.140625" style="7"/>
    <col min="3841" max="3841" width="7" style="7" customWidth="1"/>
    <col min="3842" max="3842" width="8.28515625" style="7" bestFit="1" customWidth="1"/>
    <col min="3843" max="3843" width="11.28515625" style="7" bestFit="1" customWidth="1"/>
    <col min="3844" max="3844" width="14.5703125" style="7" bestFit="1" customWidth="1"/>
    <col min="3845" max="3845" width="6.42578125" style="7" customWidth="1"/>
    <col min="3846" max="3846" width="10" style="7" bestFit="1" customWidth="1"/>
    <col min="3847" max="3848" width="9.140625" style="7"/>
    <col min="3849" max="3850" width="10.85546875" style="7" customWidth="1"/>
    <col min="3851" max="3851" width="0" style="7" hidden="1" customWidth="1"/>
    <col min="3852" max="4096" width="9.140625" style="7"/>
    <col min="4097" max="4097" width="7" style="7" customWidth="1"/>
    <col min="4098" max="4098" width="8.28515625" style="7" bestFit="1" customWidth="1"/>
    <col min="4099" max="4099" width="11.28515625" style="7" bestFit="1" customWidth="1"/>
    <col min="4100" max="4100" width="14.5703125" style="7" bestFit="1" customWidth="1"/>
    <col min="4101" max="4101" width="6.42578125" style="7" customWidth="1"/>
    <col min="4102" max="4102" width="10" style="7" bestFit="1" customWidth="1"/>
    <col min="4103" max="4104" width="9.140625" style="7"/>
    <col min="4105" max="4106" width="10.85546875" style="7" customWidth="1"/>
    <col min="4107" max="4107" width="0" style="7" hidden="1" customWidth="1"/>
    <col min="4108" max="4352" width="9.140625" style="7"/>
    <col min="4353" max="4353" width="7" style="7" customWidth="1"/>
    <col min="4354" max="4354" width="8.28515625" style="7" bestFit="1" customWidth="1"/>
    <col min="4355" max="4355" width="11.28515625" style="7" bestFit="1" customWidth="1"/>
    <col min="4356" max="4356" width="14.5703125" style="7" bestFit="1" customWidth="1"/>
    <col min="4357" max="4357" width="6.42578125" style="7" customWidth="1"/>
    <col min="4358" max="4358" width="10" style="7" bestFit="1" customWidth="1"/>
    <col min="4359" max="4360" width="9.140625" style="7"/>
    <col min="4361" max="4362" width="10.85546875" style="7" customWidth="1"/>
    <col min="4363" max="4363" width="0" style="7" hidden="1" customWidth="1"/>
    <col min="4364" max="4608" width="9.140625" style="7"/>
    <col min="4609" max="4609" width="7" style="7" customWidth="1"/>
    <col min="4610" max="4610" width="8.28515625" style="7" bestFit="1" customWidth="1"/>
    <col min="4611" max="4611" width="11.28515625" style="7" bestFit="1" customWidth="1"/>
    <col min="4612" max="4612" width="14.5703125" style="7" bestFit="1" customWidth="1"/>
    <col min="4613" max="4613" width="6.42578125" style="7" customWidth="1"/>
    <col min="4614" max="4614" width="10" style="7" bestFit="1" customWidth="1"/>
    <col min="4615" max="4616" width="9.140625" style="7"/>
    <col min="4617" max="4618" width="10.85546875" style="7" customWidth="1"/>
    <col min="4619" max="4619" width="0" style="7" hidden="1" customWidth="1"/>
    <col min="4620" max="4864" width="9.140625" style="7"/>
    <col min="4865" max="4865" width="7" style="7" customWidth="1"/>
    <col min="4866" max="4866" width="8.28515625" style="7" bestFit="1" customWidth="1"/>
    <col min="4867" max="4867" width="11.28515625" style="7" bestFit="1" customWidth="1"/>
    <col min="4868" max="4868" width="14.5703125" style="7" bestFit="1" customWidth="1"/>
    <col min="4869" max="4869" width="6.42578125" style="7" customWidth="1"/>
    <col min="4870" max="4870" width="10" style="7" bestFit="1" customWidth="1"/>
    <col min="4871" max="4872" width="9.140625" style="7"/>
    <col min="4873" max="4874" width="10.85546875" style="7" customWidth="1"/>
    <col min="4875" max="4875" width="0" style="7" hidden="1" customWidth="1"/>
    <col min="4876" max="5120" width="9.140625" style="7"/>
    <col min="5121" max="5121" width="7" style="7" customWidth="1"/>
    <col min="5122" max="5122" width="8.28515625" style="7" bestFit="1" customWidth="1"/>
    <col min="5123" max="5123" width="11.28515625" style="7" bestFit="1" customWidth="1"/>
    <col min="5124" max="5124" width="14.5703125" style="7" bestFit="1" customWidth="1"/>
    <col min="5125" max="5125" width="6.42578125" style="7" customWidth="1"/>
    <col min="5126" max="5126" width="10" style="7" bestFit="1" customWidth="1"/>
    <col min="5127" max="5128" width="9.140625" style="7"/>
    <col min="5129" max="5130" width="10.85546875" style="7" customWidth="1"/>
    <col min="5131" max="5131" width="0" style="7" hidden="1" customWidth="1"/>
    <col min="5132" max="5376" width="9.140625" style="7"/>
    <col min="5377" max="5377" width="7" style="7" customWidth="1"/>
    <col min="5378" max="5378" width="8.28515625" style="7" bestFit="1" customWidth="1"/>
    <col min="5379" max="5379" width="11.28515625" style="7" bestFit="1" customWidth="1"/>
    <col min="5380" max="5380" width="14.5703125" style="7" bestFit="1" customWidth="1"/>
    <col min="5381" max="5381" width="6.42578125" style="7" customWidth="1"/>
    <col min="5382" max="5382" width="10" style="7" bestFit="1" customWidth="1"/>
    <col min="5383" max="5384" width="9.140625" style="7"/>
    <col min="5385" max="5386" width="10.85546875" style="7" customWidth="1"/>
    <col min="5387" max="5387" width="0" style="7" hidden="1" customWidth="1"/>
    <col min="5388" max="5632" width="9.140625" style="7"/>
    <col min="5633" max="5633" width="7" style="7" customWidth="1"/>
    <col min="5634" max="5634" width="8.28515625" style="7" bestFit="1" customWidth="1"/>
    <col min="5635" max="5635" width="11.28515625" style="7" bestFit="1" customWidth="1"/>
    <col min="5636" max="5636" width="14.5703125" style="7" bestFit="1" customWidth="1"/>
    <col min="5637" max="5637" width="6.42578125" style="7" customWidth="1"/>
    <col min="5638" max="5638" width="10" style="7" bestFit="1" customWidth="1"/>
    <col min="5639" max="5640" width="9.140625" style="7"/>
    <col min="5641" max="5642" width="10.85546875" style="7" customWidth="1"/>
    <col min="5643" max="5643" width="0" style="7" hidden="1" customWidth="1"/>
    <col min="5644" max="5888" width="9.140625" style="7"/>
    <col min="5889" max="5889" width="7" style="7" customWidth="1"/>
    <col min="5890" max="5890" width="8.28515625" style="7" bestFit="1" customWidth="1"/>
    <col min="5891" max="5891" width="11.28515625" style="7" bestFit="1" customWidth="1"/>
    <col min="5892" max="5892" width="14.5703125" style="7" bestFit="1" customWidth="1"/>
    <col min="5893" max="5893" width="6.42578125" style="7" customWidth="1"/>
    <col min="5894" max="5894" width="10" style="7" bestFit="1" customWidth="1"/>
    <col min="5895" max="5896" width="9.140625" style="7"/>
    <col min="5897" max="5898" width="10.85546875" style="7" customWidth="1"/>
    <col min="5899" max="5899" width="0" style="7" hidden="1" customWidth="1"/>
    <col min="5900" max="6144" width="9.140625" style="7"/>
    <col min="6145" max="6145" width="7" style="7" customWidth="1"/>
    <col min="6146" max="6146" width="8.28515625" style="7" bestFit="1" customWidth="1"/>
    <col min="6147" max="6147" width="11.28515625" style="7" bestFit="1" customWidth="1"/>
    <col min="6148" max="6148" width="14.5703125" style="7" bestFit="1" customWidth="1"/>
    <col min="6149" max="6149" width="6.42578125" style="7" customWidth="1"/>
    <col min="6150" max="6150" width="10" style="7" bestFit="1" customWidth="1"/>
    <col min="6151" max="6152" width="9.140625" style="7"/>
    <col min="6153" max="6154" width="10.85546875" style="7" customWidth="1"/>
    <col min="6155" max="6155" width="0" style="7" hidden="1" customWidth="1"/>
    <col min="6156" max="6400" width="9.140625" style="7"/>
    <col min="6401" max="6401" width="7" style="7" customWidth="1"/>
    <col min="6402" max="6402" width="8.28515625" style="7" bestFit="1" customWidth="1"/>
    <col min="6403" max="6403" width="11.28515625" style="7" bestFit="1" customWidth="1"/>
    <col min="6404" max="6404" width="14.5703125" style="7" bestFit="1" customWidth="1"/>
    <col min="6405" max="6405" width="6.42578125" style="7" customWidth="1"/>
    <col min="6406" max="6406" width="10" style="7" bestFit="1" customWidth="1"/>
    <col min="6407" max="6408" width="9.140625" style="7"/>
    <col min="6409" max="6410" width="10.85546875" style="7" customWidth="1"/>
    <col min="6411" max="6411" width="0" style="7" hidden="1" customWidth="1"/>
    <col min="6412" max="6656" width="9.140625" style="7"/>
    <col min="6657" max="6657" width="7" style="7" customWidth="1"/>
    <col min="6658" max="6658" width="8.28515625" style="7" bestFit="1" customWidth="1"/>
    <col min="6659" max="6659" width="11.28515625" style="7" bestFit="1" customWidth="1"/>
    <col min="6660" max="6660" width="14.5703125" style="7" bestFit="1" customWidth="1"/>
    <col min="6661" max="6661" width="6.42578125" style="7" customWidth="1"/>
    <col min="6662" max="6662" width="10" style="7" bestFit="1" customWidth="1"/>
    <col min="6663" max="6664" width="9.140625" style="7"/>
    <col min="6665" max="6666" width="10.85546875" style="7" customWidth="1"/>
    <col min="6667" max="6667" width="0" style="7" hidden="1" customWidth="1"/>
    <col min="6668" max="6912" width="9.140625" style="7"/>
    <col min="6913" max="6913" width="7" style="7" customWidth="1"/>
    <col min="6914" max="6914" width="8.28515625" style="7" bestFit="1" customWidth="1"/>
    <col min="6915" max="6915" width="11.28515625" style="7" bestFit="1" customWidth="1"/>
    <col min="6916" max="6916" width="14.5703125" style="7" bestFit="1" customWidth="1"/>
    <col min="6917" max="6917" width="6.42578125" style="7" customWidth="1"/>
    <col min="6918" max="6918" width="10" style="7" bestFit="1" customWidth="1"/>
    <col min="6919" max="6920" width="9.140625" style="7"/>
    <col min="6921" max="6922" width="10.85546875" style="7" customWidth="1"/>
    <col min="6923" max="6923" width="0" style="7" hidden="1" customWidth="1"/>
    <col min="6924" max="7168" width="9.140625" style="7"/>
    <col min="7169" max="7169" width="7" style="7" customWidth="1"/>
    <col min="7170" max="7170" width="8.28515625" style="7" bestFit="1" customWidth="1"/>
    <col min="7171" max="7171" width="11.28515625" style="7" bestFit="1" customWidth="1"/>
    <col min="7172" max="7172" width="14.5703125" style="7" bestFit="1" customWidth="1"/>
    <col min="7173" max="7173" width="6.42578125" style="7" customWidth="1"/>
    <col min="7174" max="7174" width="10" style="7" bestFit="1" customWidth="1"/>
    <col min="7175" max="7176" width="9.140625" style="7"/>
    <col min="7177" max="7178" width="10.85546875" style="7" customWidth="1"/>
    <col min="7179" max="7179" width="0" style="7" hidden="1" customWidth="1"/>
    <col min="7180" max="7424" width="9.140625" style="7"/>
    <col min="7425" max="7425" width="7" style="7" customWidth="1"/>
    <col min="7426" max="7426" width="8.28515625" style="7" bestFit="1" customWidth="1"/>
    <col min="7427" max="7427" width="11.28515625" style="7" bestFit="1" customWidth="1"/>
    <col min="7428" max="7428" width="14.5703125" style="7" bestFit="1" customWidth="1"/>
    <col min="7429" max="7429" width="6.42578125" style="7" customWidth="1"/>
    <col min="7430" max="7430" width="10" style="7" bestFit="1" customWidth="1"/>
    <col min="7431" max="7432" width="9.140625" style="7"/>
    <col min="7433" max="7434" width="10.85546875" style="7" customWidth="1"/>
    <col min="7435" max="7435" width="0" style="7" hidden="1" customWidth="1"/>
    <col min="7436" max="7680" width="9.140625" style="7"/>
    <col min="7681" max="7681" width="7" style="7" customWidth="1"/>
    <col min="7682" max="7682" width="8.28515625" style="7" bestFit="1" customWidth="1"/>
    <col min="7683" max="7683" width="11.28515625" style="7" bestFit="1" customWidth="1"/>
    <col min="7684" max="7684" width="14.5703125" style="7" bestFit="1" customWidth="1"/>
    <col min="7685" max="7685" width="6.42578125" style="7" customWidth="1"/>
    <col min="7686" max="7686" width="10" style="7" bestFit="1" customWidth="1"/>
    <col min="7687" max="7688" width="9.140625" style="7"/>
    <col min="7689" max="7690" width="10.85546875" style="7" customWidth="1"/>
    <col min="7691" max="7691" width="0" style="7" hidden="1" customWidth="1"/>
    <col min="7692" max="7936" width="9.140625" style="7"/>
    <col min="7937" max="7937" width="7" style="7" customWidth="1"/>
    <col min="7938" max="7938" width="8.28515625" style="7" bestFit="1" customWidth="1"/>
    <col min="7939" max="7939" width="11.28515625" style="7" bestFit="1" customWidth="1"/>
    <col min="7940" max="7940" width="14.5703125" style="7" bestFit="1" customWidth="1"/>
    <col min="7941" max="7941" width="6.42578125" style="7" customWidth="1"/>
    <col min="7942" max="7942" width="10" style="7" bestFit="1" customWidth="1"/>
    <col min="7943" max="7944" width="9.140625" style="7"/>
    <col min="7945" max="7946" width="10.85546875" style="7" customWidth="1"/>
    <col min="7947" max="7947" width="0" style="7" hidden="1" customWidth="1"/>
    <col min="7948" max="8192" width="9.140625" style="7"/>
    <col min="8193" max="8193" width="7" style="7" customWidth="1"/>
    <col min="8194" max="8194" width="8.28515625" style="7" bestFit="1" customWidth="1"/>
    <col min="8195" max="8195" width="11.28515625" style="7" bestFit="1" customWidth="1"/>
    <col min="8196" max="8196" width="14.5703125" style="7" bestFit="1" customWidth="1"/>
    <col min="8197" max="8197" width="6.42578125" style="7" customWidth="1"/>
    <col min="8198" max="8198" width="10" style="7" bestFit="1" customWidth="1"/>
    <col min="8199" max="8200" width="9.140625" style="7"/>
    <col min="8201" max="8202" width="10.85546875" style="7" customWidth="1"/>
    <col min="8203" max="8203" width="0" style="7" hidden="1" customWidth="1"/>
    <col min="8204" max="8448" width="9.140625" style="7"/>
    <col min="8449" max="8449" width="7" style="7" customWidth="1"/>
    <col min="8450" max="8450" width="8.28515625" style="7" bestFit="1" customWidth="1"/>
    <col min="8451" max="8451" width="11.28515625" style="7" bestFit="1" customWidth="1"/>
    <col min="8452" max="8452" width="14.5703125" style="7" bestFit="1" customWidth="1"/>
    <col min="8453" max="8453" width="6.42578125" style="7" customWidth="1"/>
    <col min="8454" max="8454" width="10" style="7" bestFit="1" customWidth="1"/>
    <col min="8455" max="8456" width="9.140625" style="7"/>
    <col min="8457" max="8458" width="10.85546875" style="7" customWidth="1"/>
    <col min="8459" max="8459" width="0" style="7" hidden="1" customWidth="1"/>
    <col min="8460" max="8704" width="9.140625" style="7"/>
    <col min="8705" max="8705" width="7" style="7" customWidth="1"/>
    <col min="8706" max="8706" width="8.28515625" style="7" bestFit="1" customWidth="1"/>
    <col min="8707" max="8707" width="11.28515625" style="7" bestFit="1" customWidth="1"/>
    <col min="8708" max="8708" width="14.5703125" style="7" bestFit="1" customWidth="1"/>
    <col min="8709" max="8709" width="6.42578125" style="7" customWidth="1"/>
    <col min="8710" max="8710" width="10" style="7" bestFit="1" customWidth="1"/>
    <col min="8711" max="8712" width="9.140625" style="7"/>
    <col min="8713" max="8714" width="10.85546875" style="7" customWidth="1"/>
    <col min="8715" max="8715" width="0" style="7" hidden="1" customWidth="1"/>
    <col min="8716" max="8960" width="9.140625" style="7"/>
    <col min="8961" max="8961" width="7" style="7" customWidth="1"/>
    <col min="8962" max="8962" width="8.28515625" style="7" bestFit="1" customWidth="1"/>
    <col min="8963" max="8963" width="11.28515625" style="7" bestFit="1" customWidth="1"/>
    <col min="8964" max="8964" width="14.5703125" style="7" bestFit="1" customWidth="1"/>
    <col min="8965" max="8965" width="6.42578125" style="7" customWidth="1"/>
    <col min="8966" max="8966" width="10" style="7" bestFit="1" customWidth="1"/>
    <col min="8967" max="8968" width="9.140625" style="7"/>
    <col min="8969" max="8970" width="10.85546875" style="7" customWidth="1"/>
    <col min="8971" max="8971" width="0" style="7" hidden="1" customWidth="1"/>
    <col min="8972" max="9216" width="9.140625" style="7"/>
    <col min="9217" max="9217" width="7" style="7" customWidth="1"/>
    <col min="9218" max="9218" width="8.28515625" style="7" bestFit="1" customWidth="1"/>
    <col min="9219" max="9219" width="11.28515625" style="7" bestFit="1" customWidth="1"/>
    <col min="9220" max="9220" width="14.5703125" style="7" bestFit="1" customWidth="1"/>
    <col min="9221" max="9221" width="6.42578125" style="7" customWidth="1"/>
    <col min="9222" max="9222" width="10" style="7" bestFit="1" customWidth="1"/>
    <col min="9223" max="9224" width="9.140625" style="7"/>
    <col min="9225" max="9226" width="10.85546875" style="7" customWidth="1"/>
    <col min="9227" max="9227" width="0" style="7" hidden="1" customWidth="1"/>
    <col min="9228" max="9472" width="9.140625" style="7"/>
    <col min="9473" max="9473" width="7" style="7" customWidth="1"/>
    <col min="9474" max="9474" width="8.28515625" style="7" bestFit="1" customWidth="1"/>
    <col min="9475" max="9475" width="11.28515625" style="7" bestFit="1" customWidth="1"/>
    <col min="9476" max="9476" width="14.5703125" style="7" bestFit="1" customWidth="1"/>
    <col min="9477" max="9477" width="6.42578125" style="7" customWidth="1"/>
    <col min="9478" max="9478" width="10" style="7" bestFit="1" customWidth="1"/>
    <col min="9479" max="9480" width="9.140625" style="7"/>
    <col min="9481" max="9482" width="10.85546875" style="7" customWidth="1"/>
    <col min="9483" max="9483" width="0" style="7" hidden="1" customWidth="1"/>
    <col min="9484" max="9728" width="9.140625" style="7"/>
    <col min="9729" max="9729" width="7" style="7" customWidth="1"/>
    <col min="9730" max="9730" width="8.28515625" style="7" bestFit="1" customWidth="1"/>
    <col min="9731" max="9731" width="11.28515625" style="7" bestFit="1" customWidth="1"/>
    <col min="9732" max="9732" width="14.5703125" style="7" bestFit="1" customWidth="1"/>
    <col min="9733" max="9733" width="6.42578125" style="7" customWidth="1"/>
    <col min="9734" max="9734" width="10" style="7" bestFit="1" customWidth="1"/>
    <col min="9735" max="9736" width="9.140625" style="7"/>
    <col min="9737" max="9738" width="10.85546875" style="7" customWidth="1"/>
    <col min="9739" max="9739" width="0" style="7" hidden="1" customWidth="1"/>
    <col min="9740" max="9984" width="9.140625" style="7"/>
    <col min="9985" max="9985" width="7" style="7" customWidth="1"/>
    <col min="9986" max="9986" width="8.28515625" style="7" bestFit="1" customWidth="1"/>
    <col min="9987" max="9987" width="11.28515625" style="7" bestFit="1" customWidth="1"/>
    <col min="9988" max="9988" width="14.5703125" style="7" bestFit="1" customWidth="1"/>
    <col min="9989" max="9989" width="6.42578125" style="7" customWidth="1"/>
    <col min="9990" max="9990" width="10" style="7" bestFit="1" customWidth="1"/>
    <col min="9991" max="9992" width="9.140625" style="7"/>
    <col min="9993" max="9994" width="10.85546875" style="7" customWidth="1"/>
    <col min="9995" max="9995" width="0" style="7" hidden="1" customWidth="1"/>
    <col min="9996" max="10240" width="9.140625" style="7"/>
    <col min="10241" max="10241" width="7" style="7" customWidth="1"/>
    <col min="10242" max="10242" width="8.28515625" style="7" bestFit="1" customWidth="1"/>
    <col min="10243" max="10243" width="11.28515625" style="7" bestFit="1" customWidth="1"/>
    <col min="10244" max="10244" width="14.5703125" style="7" bestFit="1" customWidth="1"/>
    <col min="10245" max="10245" width="6.42578125" style="7" customWidth="1"/>
    <col min="10246" max="10246" width="10" style="7" bestFit="1" customWidth="1"/>
    <col min="10247" max="10248" width="9.140625" style="7"/>
    <col min="10249" max="10250" width="10.85546875" style="7" customWidth="1"/>
    <col min="10251" max="10251" width="0" style="7" hidden="1" customWidth="1"/>
    <col min="10252" max="10496" width="9.140625" style="7"/>
    <col min="10497" max="10497" width="7" style="7" customWidth="1"/>
    <col min="10498" max="10498" width="8.28515625" style="7" bestFit="1" customWidth="1"/>
    <col min="10499" max="10499" width="11.28515625" style="7" bestFit="1" customWidth="1"/>
    <col min="10500" max="10500" width="14.5703125" style="7" bestFit="1" customWidth="1"/>
    <col min="10501" max="10501" width="6.42578125" style="7" customWidth="1"/>
    <col min="10502" max="10502" width="10" style="7" bestFit="1" customWidth="1"/>
    <col min="10503" max="10504" width="9.140625" style="7"/>
    <col min="10505" max="10506" width="10.85546875" style="7" customWidth="1"/>
    <col min="10507" max="10507" width="0" style="7" hidden="1" customWidth="1"/>
    <col min="10508" max="10752" width="9.140625" style="7"/>
    <col min="10753" max="10753" width="7" style="7" customWidth="1"/>
    <col min="10754" max="10754" width="8.28515625" style="7" bestFit="1" customWidth="1"/>
    <col min="10755" max="10755" width="11.28515625" style="7" bestFit="1" customWidth="1"/>
    <col min="10756" max="10756" width="14.5703125" style="7" bestFit="1" customWidth="1"/>
    <col min="10757" max="10757" width="6.42578125" style="7" customWidth="1"/>
    <col min="10758" max="10758" width="10" style="7" bestFit="1" customWidth="1"/>
    <col min="10759" max="10760" width="9.140625" style="7"/>
    <col min="10761" max="10762" width="10.85546875" style="7" customWidth="1"/>
    <col min="10763" max="10763" width="0" style="7" hidden="1" customWidth="1"/>
    <col min="10764" max="11008" width="9.140625" style="7"/>
    <col min="11009" max="11009" width="7" style="7" customWidth="1"/>
    <col min="11010" max="11010" width="8.28515625" style="7" bestFit="1" customWidth="1"/>
    <col min="11011" max="11011" width="11.28515625" style="7" bestFit="1" customWidth="1"/>
    <col min="11012" max="11012" width="14.5703125" style="7" bestFit="1" customWidth="1"/>
    <col min="11013" max="11013" width="6.42578125" style="7" customWidth="1"/>
    <col min="11014" max="11014" width="10" style="7" bestFit="1" customWidth="1"/>
    <col min="11015" max="11016" width="9.140625" style="7"/>
    <col min="11017" max="11018" width="10.85546875" style="7" customWidth="1"/>
    <col min="11019" max="11019" width="0" style="7" hidden="1" customWidth="1"/>
    <col min="11020" max="11264" width="9.140625" style="7"/>
    <col min="11265" max="11265" width="7" style="7" customWidth="1"/>
    <col min="11266" max="11266" width="8.28515625" style="7" bestFit="1" customWidth="1"/>
    <col min="11267" max="11267" width="11.28515625" style="7" bestFit="1" customWidth="1"/>
    <col min="11268" max="11268" width="14.5703125" style="7" bestFit="1" customWidth="1"/>
    <col min="11269" max="11269" width="6.42578125" style="7" customWidth="1"/>
    <col min="11270" max="11270" width="10" style="7" bestFit="1" customWidth="1"/>
    <col min="11271" max="11272" width="9.140625" style="7"/>
    <col min="11273" max="11274" width="10.85546875" style="7" customWidth="1"/>
    <col min="11275" max="11275" width="0" style="7" hidden="1" customWidth="1"/>
    <col min="11276" max="11520" width="9.140625" style="7"/>
    <col min="11521" max="11521" width="7" style="7" customWidth="1"/>
    <col min="11522" max="11522" width="8.28515625" style="7" bestFit="1" customWidth="1"/>
    <col min="11523" max="11523" width="11.28515625" style="7" bestFit="1" customWidth="1"/>
    <col min="11524" max="11524" width="14.5703125" style="7" bestFit="1" customWidth="1"/>
    <col min="11525" max="11525" width="6.42578125" style="7" customWidth="1"/>
    <col min="11526" max="11526" width="10" style="7" bestFit="1" customWidth="1"/>
    <col min="11527" max="11528" width="9.140625" style="7"/>
    <col min="11529" max="11530" width="10.85546875" style="7" customWidth="1"/>
    <col min="11531" max="11531" width="0" style="7" hidden="1" customWidth="1"/>
    <col min="11532" max="11776" width="9.140625" style="7"/>
    <col min="11777" max="11777" width="7" style="7" customWidth="1"/>
    <col min="11778" max="11778" width="8.28515625" style="7" bestFit="1" customWidth="1"/>
    <col min="11779" max="11779" width="11.28515625" style="7" bestFit="1" customWidth="1"/>
    <col min="11780" max="11780" width="14.5703125" style="7" bestFit="1" customWidth="1"/>
    <col min="11781" max="11781" width="6.42578125" style="7" customWidth="1"/>
    <col min="11782" max="11782" width="10" style="7" bestFit="1" customWidth="1"/>
    <col min="11783" max="11784" width="9.140625" style="7"/>
    <col min="11785" max="11786" width="10.85546875" style="7" customWidth="1"/>
    <col min="11787" max="11787" width="0" style="7" hidden="1" customWidth="1"/>
    <col min="11788" max="12032" width="9.140625" style="7"/>
    <col min="12033" max="12033" width="7" style="7" customWidth="1"/>
    <col min="12034" max="12034" width="8.28515625" style="7" bestFit="1" customWidth="1"/>
    <col min="12035" max="12035" width="11.28515625" style="7" bestFit="1" customWidth="1"/>
    <col min="12036" max="12036" width="14.5703125" style="7" bestFit="1" customWidth="1"/>
    <col min="12037" max="12037" width="6.42578125" style="7" customWidth="1"/>
    <col min="12038" max="12038" width="10" style="7" bestFit="1" customWidth="1"/>
    <col min="12039" max="12040" width="9.140625" style="7"/>
    <col min="12041" max="12042" width="10.85546875" style="7" customWidth="1"/>
    <col min="12043" max="12043" width="0" style="7" hidden="1" customWidth="1"/>
    <col min="12044" max="12288" width="9.140625" style="7"/>
    <col min="12289" max="12289" width="7" style="7" customWidth="1"/>
    <col min="12290" max="12290" width="8.28515625" style="7" bestFit="1" customWidth="1"/>
    <col min="12291" max="12291" width="11.28515625" style="7" bestFit="1" customWidth="1"/>
    <col min="12292" max="12292" width="14.5703125" style="7" bestFit="1" customWidth="1"/>
    <col min="12293" max="12293" width="6.42578125" style="7" customWidth="1"/>
    <col min="12294" max="12294" width="10" style="7" bestFit="1" customWidth="1"/>
    <col min="12295" max="12296" width="9.140625" style="7"/>
    <col min="12297" max="12298" width="10.85546875" style="7" customWidth="1"/>
    <col min="12299" max="12299" width="0" style="7" hidden="1" customWidth="1"/>
    <col min="12300" max="12544" width="9.140625" style="7"/>
    <col min="12545" max="12545" width="7" style="7" customWidth="1"/>
    <col min="12546" max="12546" width="8.28515625" style="7" bestFit="1" customWidth="1"/>
    <col min="12547" max="12547" width="11.28515625" style="7" bestFit="1" customWidth="1"/>
    <col min="12548" max="12548" width="14.5703125" style="7" bestFit="1" customWidth="1"/>
    <col min="12549" max="12549" width="6.42578125" style="7" customWidth="1"/>
    <col min="12550" max="12550" width="10" style="7" bestFit="1" customWidth="1"/>
    <col min="12551" max="12552" width="9.140625" style="7"/>
    <col min="12553" max="12554" width="10.85546875" style="7" customWidth="1"/>
    <col min="12555" max="12555" width="0" style="7" hidden="1" customWidth="1"/>
    <col min="12556" max="12800" width="9.140625" style="7"/>
    <col min="12801" max="12801" width="7" style="7" customWidth="1"/>
    <col min="12802" max="12802" width="8.28515625" style="7" bestFit="1" customWidth="1"/>
    <col min="12803" max="12803" width="11.28515625" style="7" bestFit="1" customWidth="1"/>
    <col min="12804" max="12804" width="14.5703125" style="7" bestFit="1" customWidth="1"/>
    <col min="12805" max="12805" width="6.42578125" style="7" customWidth="1"/>
    <col min="12806" max="12806" width="10" style="7" bestFit="1" customWidth="1"/>
    <col min="12807" max="12808" width="9.140625" style="7"/>
    <col min="12809" max="12810" width="10.85546875" style="7" customWidth="1"/>
    <col min="12811" max="12811" width="0" style="7" hidden="1" customWidth="1"/>
    <col min="12812" max="13056" width="9.140625" style="7"/>
    <col min="13057" max="13057" width="7" style="7" customWidth="1"/>
    <col min="13058" max="13058" width="8.28515625" style="7" bestFit="1" customWidth="1"/>
    <col min="13059" max="13059" width="11.28515625" style="7" bestFit="1" customWidth="1"/>
    <col min="13060" max="13060" width="14.5703125" style="7" bestFit="1" customWidth="1"/>
    <col min="13061" max="13061" width="6.42578125" style="7" customWidth="1"/>
    <col min="13062" max="13062" width="10" style="7" bestFit="1" customWidth="1"/>
    <col min="13063" max="13064" width="9.140625" style="7"/>
    <col min="13065" max="13066" width="10.85546875" style="7" customWidth="1"/>
    <col min="13067" max="13067" width="0" style="7" hidden="1" customWidth="1"/>
    <col min="13068" max="13312" width="9.140625" style="7"/>
    <col min="13313" max="13313" width="7" style="7" customWidth="1"/>
    <col min="13314" max="13314" width="8.28515625" style="7" bestFit="1" customWidth="1"/>
    <col min="13315" max="13315" width="11.28515625" style="7" bestFit="1" customWidth="1"/>
    <col min="13316" max="13316" width="14.5703125" style="7" bestFit="1" customWidth="1"/>
    <col min="13317" max="13317" width="6.42578125" style="7" customWidth="1"/>
    <col min="13318" max="13318" width="10" style="7" bestFit="1" customWidth="1"/>
    <col min="13319" max="13320" width="9.140625" style="7"/>
    <col min="13321" max="13322" width="10.85546875" style="7" customWidth="1"/>
    <col min="13323" max="13323" width="0" style="7" hidden="1" customWidth="1"/>
    <col min="13324" max="13568" width="9.140625" style="7"/>
    <col min="13569" max="13569" width="7" style="7" customWidth="1"/>
    <col min="13570" max="13570" width="8.28515625" style="7" bestFit="1" customWidth="1"/>
    <col min="13571" max="13571" width="11.28515625" style="7" bestFit="1" customWidth="1"/>
    <col min="13572" max="13572" width="14.5703125" style="7" bestFit="1" customWidth="1"/>
    <col min="13573" max="13573" width="6.42578125" style="7" customWidth="1"/>
    <col min="13574" max="13574" width="10" style="7" bestFit="1" customWidth="1"/>
    <col min="13575" max="13576" width="9.140625" style="7"/>
    <col min="13577" max="13578" width="10.85546875" style="7" customWidth="1"/>
    <col min="13579" max="13579" width="0" style="7" hidden="1" customWidth="1"/>
    <col min="13580" max="13824" width="9.140625" style="7"/>
    <col min="13825" max="13825" width="7" style="7" customWidth="1"/>
    <col min="13826" max="13826" width="8.28515625" style="7" bestFit="1" customWidth="1"/>
    <col min="13827" max="13827" width="11.28515625" style="7" bestFit="1" customWidth="1"/>
    <col min="13828" max="13828" width="14.5703125" style="7" bestFit="1" customWidth="1"/>
    <col min="13829" max="13829" width="6.42578125" style="7" customWidth="1"/>
    <col min="13830" max="13830" width="10" style="7" bestFit="1" customWidth="1"/>
    <col min="13831" max="13832" width="9.140625" style="7"/>
    <col min="13833" max="13834" width="10.85546875" style="7" customWidth="1"/>
    <col min="13835" max="13835" width="0" style="7" hidden="1" customWidth="1"/>
    <col min="13836" max="14080" width="9.140625" style="7"/>
    <col min="14081" max="14081" width="7" style="7" customWidth="1"/>
    <col min="14082" max="14082" width="8.28515625" style="7" bestFit="1" customWidth="1"/>
    <col min="14083" max="14083" width="11.28515625" style="7" bestFit="1" customWidth="1"/>
    <col min="14084" max="14084" width="14.5703125" style="7" bestFit="1" customWidth="1"/>
    <col min="14085" max="14085" width="6.42578125" style="7" customWidth="1"/>
    <col min="14086" max="14086" width="10" style="7" bestFit="1" customWidth="1"/>
    <col min="14087" max="14088" width="9.140625" style="7"/>
    <col min="14089" max="14090" width="10.85546875" style="7" customWidth="1"/>
    <col min="14091" max="14091" width="0" style="7" hidden="1" customWidth="1"/>
    <col min="14092" max="14336" width="9.140625" style="7"/>
    <col min="14337" max="14337" width="7" style="7" customWidth="1"/>
    <col min="14338" max="14338" width="8.28515625" style="7" bestFit="1" customWidth="1"/>
    <col min="14339" max="14339" width="11.28515625" style="7" bestFit="1" customWidth="1"/>
    <col min="14340" max="14340" width="14.5703125" style="7" bestFit="1" customWidth="1"/>
    <col min="14341" max="14341" width="6.42578125" style="7" customWidth="1"/>
    <col min="14342" max="14342" width="10" style="7" bestFit="1" customWidth="1"/>
    <col min="14343" max="14344" width="9.140625" style="7"/>
    <col min="14345" max="14346" width="10.85546875" style="7" customWidth="1"/>
    <col min="14347" max="14347" width="0" style="7" hidden="1" customWidth="1"/>
    <col min="14348" max="14592" width="9.140625" style="7"/>
    <col min="14593" max="14593" width="7" style="7" customWidth="1"/>
    <col min="14594" max="14594" width="8.28515625" style="7" bestFit="1" customWidth="1"/>
    <col min="14595" max="14595" width="11.28515625" style="7" bestFit="1" customWidth="1"/>
    <col min="14596" max="14596" width="14.5703125" style="7" bestFit="1" customWidth="1"/>
    <col min="14597" max="14597" width="6.42578125" style="7" customWidth="1"/>
    <col min="14598" max="14598" width="10" style="7" bestFit="1" customWidth="1"/>
    <col min="14599" max="14600" width="9.140625" style="7"/>
    <col min="14601" max="14602" width="10.85546875" style="7" customWidth="1"/>
    <col min="14603" max="14603" width="0" style="7" hidden="1" customWidth="1"/>
    <col min="14604" max="14848" width="9.140625" style="7"/>
    <col min="14849" max="14849" width="7" style="7" customWidth="1"/>
    <col min="14850" max="14850" width="8.28515625" style="7" bestFit="1" customWidth="1"/>
    <col min="14851" max="14851" width="11.28515625" style="7" bestFit="1" customWidth="1"/>
    <col min="14852" max="14852" width="14.5703125" style="7" bestFit="1" customWidth="1"/>
    <col min="14853" max="14853" width="6.42578125" style="7" customWidth="1"/>
    <col min="14854" max="14854" width="10" style="7" bestFit="1" customWidth="1"/>
    <col min="14855" max="14856" width="9.140625" style="7"/>
    <col min="14857" max="14858" width="10.85546875" style="7" customWidth="1"/>
    <col min="14859" max="14859" width="0" style="7" hidden="1" customWidth="1"/>
    <col min="14860" max="15104" width="9.140625" style="7"/>
    <col min="15105" max="15105" width="7" style="7" customWidth="1"/>
    <col min="15106" max="15106" width="8.28515625" style="7" bestFit="1" customWidth="1"/>
    <col min="15107" max="15107" width="11.28515625" style="7" bestFit="1" customWidth="1"/>
    <col min="15108" max="15108" width="14.5703125" style="7" bestFit="1" customWidth="1"/>
    <col min="15109" max="15109" width="6.42578125" style="7" customWidth="1"/>
    <col min="15110" max="15110" width="10" style="7" bestFit="1" customWidth="1"/>
    <col min="15111" max="15112" width="9.140625" style="7"/>
    <col min="15113" max="15114" width="10.85546875" style="7" customWidth="1"/>
    <col min="15115" max="15115" width="0" style="7" hidden="1" customWidth="1"/>
    <col min="15116" max="15360" width="9.140625" style="7"/>
    <col min="15361" max="15361" width="7" style="7" customWidth="1"/>
    <col min="15362" max="15362" width="8.28515625" style="7" bestFit="1" customWidth="1"/>
    <col min="15363" max="15363" width="11.28515625" style="7" bestFit="1" customWidth="1"/>
    <col min="15364" max="15364" width="14.5703125" style="7" bestFit="1" customWidth="1"/>
    <col min="15365" max="15365" width="6.42578125" style="7" customWidth="1"/>
    <col min="15366" max="15366" width="10" style="7" bestFit="1" customWidth="1"/>
    <col min="15367" max="15368" width="9.140625" style="7"/>
    <col min="15369" max="15370" width="10.85546875" style="7" customWidth="1"/>
    <col min="15371" max="15371" width="0" style="7" hidden="1" customWidth="1"/>
    <col min="15372" max="15616" width="9.140625" style="7"/>
    <col min="15617" max="15617" width="7" style="7" customWidth="1"/>
    <col min="15618" max="15618" width="8.28515625" style="7" bestFit="1" customWidth="1"/>
    <col min="15619" max="15619" width="11.28515625" style="7" bestFit="1" customWidth="1"/>
    <col min="15620" max="15620" width="14.5703125" style="7" bestFit="1" customWidth="1"/>
    <col min="15621" max="15621" width="6.42578125" style="7" customWidth="1"/>
    <col min="15622" max="15622" width="10" style="7" bestFit="1" customWidth="1"/>
    <col min="15623" max="15624" width="9.140625" style="7"/>
    <col min="15625" max="15626" width="10.85546875" style="7" customWidth="1"/>
    <col min="15627" max="15627" width="0" style="7" hidden="1" customWidth="1"/>
    <col min="15628" max="15872" width="9.140625" style="7"/>
    <col min="15873" max="15873" width="7" style="7" customWidth="1"/>
    <col min="15874" max="15874" width="8.28515625" style="7" bestFit="1" customWidth="1"/>
    <col min="15875" max="15875" width="11.28515625" style="7" bestFit="1" customWidth="1"/>
    <col min="15876" max="15876" width="14.5703125" style="7" bestFit="1" customWidth="1"/>
    <col min="15877" max="15877" width="6.42578125" style="7" customWidth="1"/>
    <col min="15878" max="15878" width="10" style="7" bestFit="1" customWidth="1"/>
    <col min="15879" max="15880" width="9.140625" style="7"/>
    <col min="15881" max="15882" width="10.85546875" style="7" customWidth="1"/>
    <col min="15883" max="15883" width="0" style="7" hidden="1" customWidth="1"/>
    <col min="15884" max="16128" width="9.140625" style="7"/>
    <col min="16129" max="16129" width="7" style="7" customWidth="1"/>
    <col min="16130" max="16130" width="8.28515625" style="7" bestFit="1" customWidth="1"/>
    <col min="16131" max="16131" width="11.28515625" style="7" bestFit="1" customWidth="1"/>
    <col min="16132" max="16132" width="14.5703125" style="7" bestFit="1" customWidth="1"/>
    <col min="16133" max="16133" width="6.42578125" style="7" customWidth="1"/>
    <col min="16134" max="16134" width="10" style="7" bestFit="1" customWidth="1"/>
    <col min="16135" max="16136" width="9.140625" style="7"/>
    <col min="16137" max="16138" width="10.85546875" style="7" customWidth="1"/>
    <col min="16139" max="16139" width="0" style="7" hidden="1" customWidth="1"/>
    <col min="16140" max="16384" width="9.140625" style="7"/>
  </cols>
  <sheetData>
    <row r="1" spans="1:15" x14ac:dyDescent="0.2">
      <c r="M1" s="42" t="s">
        <v>25</v>
      </c>
    </row>
    <row r="2" spans="1:15" x14ac:dyDescent="0.2">
      <c r="M2" s="42"/>
    </row>
    <row r="3" spans="1:15" x14ac:dyDescent="0.2">
      <c r="B3" s="2"/>
      <c r="C3" s="2"/>
      <c r="D3" s="2"/>
      <c r="E3" s="3"/>
      <c r="F3" s="4"/>
      <c r="G3" s="2"/>
      <c r="H3" s="4"/>
      <c r="I3" s="5"/>
      <c r="J3" s="2"/>
      <c r="K3" s="6"/>
      <c r="M3" s="7"/>
    </row>
    <row r="4" spans="1:15" s="11" customFormat="1" ht="12.75" hidden="1" customHeight="1" x14ac:dyDescent="0.25">
      <c r="A4" s="8"/>
      <c r="B4" s="9" t="s">
        <v>0</v>
      </c>
      <c r="C4" s="9"/>
      <c r="D4" s="9"/>
      <c r="E4" s="10"/>
      <c r="F4" s="64" t="s">
        <v>1</v>
      </c>
      <c r="G4" s="64"/>
      <c r="H4" s="64"/>
      <c r="I4" s="65" t="s">
        <v>2</v>
      </c>
      <c r="J4" s="65"/>
      <c r="M4" s="43"/>
      <c r="N4" s="43"/>
      <c r="O4" s="43"/>
    </row>
    <row r="5" spans="1:15" s="11" customFormat="1" ht="15" hidden="1" x14ac:dyDescent="0.25">
      <c r="A5" s="8"/>
      <c r="B5" s="12" t="s">
        <v>3</v>
      </c>
      <c r="C5" s="12" t="s">
        <v>4</v>
      </c>
      <c r="D5" s="12" t="s">
        <v>5</v>
      </c>
      <c r="E5" s="13" t="s">
        <v>6</v>
      </c>
      <c r="F5" s="14" t="s">
        <v>7</v>
      </c>
      <c r="G5" s="12" t="s">
        <v>8</v>
      </c>
      <c r="H5" s="14" t="s">
        <v>9</v>
      </c>
      <c r="I5" s="15" t="s">
        <v>10</v>
      </c>
      <c r="J5" s="12" t="s">
        <v>11</v>
      </c>
      <c r="K5" s="16" t="s">
        <v>12</v>
      </c>
      <c r="M5" s="43"/>
      <c r="N5" s="43"/>
      <c r="O5" s="43"/>
    </row>
    <row r="6" spans="1:15" hidden="1" x14ac:dyDescent="0.2">
      <c r="A6" s="1">
        <v>1</v>
      </c>
      <c r="B6" s="17" t="s">
        <v>13</v>
      </c>
      <c r="C6" s="17" t="s">
        <v>14</v>
      </c>
      <c r="D6" s="7" t="s">
        <v>15</v>
      </c>
      <c r="E6" s="18">
        <f>'[1]1 Frame Counts'!C3</f>
        <v>28</v>
      </c>
      <c r="F6" s="19">
        <v>0.93</v>
      </c>
      <c r="G6" s="20">
        <f>F6*G53</f>
        <v>0.88349999999999995</v>
      </c>
      <c r="H6" s="19">
        <f t="shared" ref="H6:H11" si="0">G6*H$53</f>
        <v>0.76864499999999991</v>
      </c>
      <c r="I6" s="21">
        <v>8.1999999999999993</v>
      </c>
      <c r="J6" s="44">
        <f>K6*I6</f>
        <v>0.82</v>
      </c>
      <c r="K6" s="22">
        <v>0.1</v>
      </c>
      <c r="N6" s="43"/>
      <c r="O6" s="43"/>
    </row>
    <row r="7" spans="1:15" hidden="1" x14ac:dyDescent="0.2">
      <c r="A7" s="1">
        <f>A6+1</f>
        <v>2</v>
      </c>
      <c r="D7" s="7" t="s">
        <v>16</v>
      </c>
      <c r="E7" s="18">
        <f>'[1]1 Frame Counts'!C4</f>
        <v>40</v>
      </c>
      <c r="F7" s="19">
        <v>0.75</v>
      </c>
      <c r="G7" s="23">
        <f>F7*G53</f>
        <v>0.71249999999999991</v>
      </c>
      <c r="H7" s="19">
        <f t="shared" si="0"/>
        <v>0.61987499999999995</v>
      </c>
      <c r="I7" s="21">
        <v>12.4</v>
      </c>
      <c r="J7" s="45">
        <f t="shared" ref="J7:J23" si="1">K7*I7</f>
        <v>1.2400000000000002</v>
      </c>
      <c r="K7" s="22">
        <v>0.1</v>
      </c>
      <c r="N7" s="43"/>
      <c r="O7" s="43"/>
    </row>
    <row r="8" spans="1:15" hidden="1" x14ac:dyDescent="0.2">
      <c r="A8" s="1">
        <f t="shared" ref="A8:A23" si="2">A7+1</f>
        <v>3</v>
      </c>
      <c r="C8" s="17" t="s">
        <v>17</v>
      </c>
      <c r="D8" s="7" t="s">
        <v>15</v>
      </c>
      <c r="E8" s="18">
        <f>'[1]1 Frame Counts'!C5</f>
        <v>96</v>
      </c>
      <c r="F8" s="19">
        <v>0.84</v>
      </c>
      <c r="G8" s="23">
        <f>F8*G53</f>
        <v>0.79799999999999993</v>
      </c>
      <c r="H8" s="19">
        <f t="shared" si="0"/>
        <v>0.69425999999999999</v>
      </c>
      <c r="I8" s="21">
        <v>22.3</v>
      </c>
      <c r="J8" s="45">
        <f t="shared" si="1"/>
        <v>2.23</v>
      </c>
      <c r="K8" s="22">
        <v>0.1</v>
      </c>
      <c r="N8" s="43"/>
      <c r="O8" s="43"/>
    </row>
    <row r="9" spans="1:15" hidden="1" x14ac:dyDescent="0.2">
      <c r="A9" s="1">
        <f t="shared" si="2"/>
        <v>4</v>
      </c>
      <c r="D9" s="7" t="s">
        <v>16</v>
      </c>
      <c r="E9" s="18">
        <f>'[1]1 Frame Counts'!C6</f>
        <v>230</v>
      </c>
      <c r="F9" s="19">
        <v>0.8</v>
      </c>
      <c r="G9" s="23">
        <f>F9*G53</f>
        <v>0.76</v>
      </c>
      <c r="H9" s="19">
        <f t="shared" si="0"/>
        <v>0.66120000000000001</v>
      </c>
      <c r="I9" s="21">
        <v>24</v>
      </c>
      <c r="J9" s="45">
        <f t="shared" si="1"/>
        <v>1.92</v>
      </c>
      <c r="K9" s="22">
        <v>0.08</v>
      </c>
      <c r="N9" s="43"/>
      <c r="O9" s="43"/>
    </row>
    <row r="10" spans="1:15" hidden="1" x14ac:dyDescent="0.2">
      <c r="A10" s="1">
        <f t="shared" si="2"/>
        <v>5</v>
      </c>
      <c r="C10" s="17" t="s">
        <v>18</v>
      </c>
      <c r="D10" s="7" t="s">
        <v>15</v>
      </c>
      <c r="E10" s="18">
        <f>'[1]1 Frame Counts'!C7</f>
        <v>70</v>
      </c>
      <c r="F10" s="19">
        <v>0.91</v>
      </c>
      <c r="G10" s="23">
        <f>F10*G53</f>
        <v>0.86449999999999994</v>
      </c>
      <c r="H10" s="19">
        <f t="shared" si="0"/>
        <v>0.75211499999999998</v>
      </c>
      <c r="I10" s="21">
        <v>8.3000000000000007</v>
      </c>
      <c r="J10" s="45">
        <f t="shared" si="1"/>
        <v>0.83000000000000007</v>
      </c>
      <c r="K10" s="22">
        <v>0.1</v>
      </c>
      <c r="N10" s="43"/>
      <c r="O10" s="43"/>
    </row>
    <row r="11" spans="1:15" hidden="1" x14ac:dyDescent="0.2">
      <c r="A11" s="1">
        <f t="shared" si="2"/>
        <v>6</v>
      </c>
      <c r="D11" s="7" t="s">
        <v>16</v>
      </c>
      <c r="E11" s="18">
        <f>'[1]1 Frame Counts'!C8</f>
        <v>40</v>
      </c>
      <c r="F11" s="19">
        <v>0.95</v>
      </c>
      <c r="G11" s="23">
        <f>F11*G53</f>
        <v>0.90249999999999997</v>
      </c>
      <c r="H11" s="19">
        <f t="shared" si="0"/>
        <v>0.78517499999999996</v>
      </c>
      <c r="I11" s="21">
        <v>3.6</v>
      </c>
      <c r="J11" s="45">
        <f t="shared" si="1"/>
        <v>0.36000000000000004</v>
      </c>
      <c r="K11" s="22">
        <v>0.1</v>
      </c>
      <c r="N11" s="43"/>
      <c r="O11" s="43"/>
    </row>
    <row r="12" spans="1:15" hidden="1" x14ac:dyDescent="0.2">
      <c r="A12" s="1">
        <f t="shared" si="2"/>
        <v>7</v>
      </c>
      <c r="B12" s="17" t="s">
        <v>19</v>
      </c>
      <c r="C12" s="17" t="s">
        <v>14</v>
      </c>
      <c r="D12" s="7" t="s">
        <v>15</v>
      </c>
      <c r="E12" s="18">
        <f>'[1]1 Frame Counts'!D3</f>
        <v>86</v>
      </c>
      <c r="F12" s="19">
        <v>0.99</v>
      </c>
      <c r="G12" s="23">
        <f>F12*G53</f>
        <v>0.9405</v>
      </c>
      <c r="H12" s="19">
        <f t="shared" ref="H12:H17" si="3">G12*H$54</f>
        <v>0.92169000000000001</v>
      </c>
      <c r="I12" s="21">
        <f t="shared" ref="I12:I17" si="4">I6*I$54</f>
        <v>7.2159999999999993</v>
      </c>
      <c r="J12" s="45">
        <f t="shared" si="1"/>
        <v>0.72160000000000002</v>
      </c>
      <c r="K12" s="22">
        <v>0.1</v>
      </c>
      <c r="N12" s="43"/>
      <c r="O12" s="43"/>
    </row>
    <row r="13" spans="1:15" hidden="1" x14ac:dyDescent="0.2">
      <c r="A13" s="1">
        <f t="shared" si="2"/>
        <v>8</v>
      </c>
      <c r="D13" s="7" t="s">
        <v>16</v>
      </c>
      <c r="E13" s="18">
        <f>'[1]1 Frame Counts'!D4</f>
        <v>42</v>
      </c>
      <c r="F13" s="19">
        <v>0.8</v>
      </c>
      <c r="G13" s="23">
        <f>F13*G53</f>
        <v>0.76</v>
      </c>
      <c r="H13" s="19">
        <f t="shared" si="3"/>
        <v>0.74480000000000002</v>
      </c>
      <c r="I13" s="21">
        <f t="shared" si="4"/>
        <v>10.912000000000001</v>
      </c>
      <c r="J13" s="45">
        <f t="shared" si="1"/>
        <v>1.0912000000000002</v>
      </c>
      <c r="K13" s="22">
        <v>0.1</v>
      </c>
      <c r="N13" s="43"/>
      <c r="O13" s="43"/>
    </row>
    <row r="14" spans="1:15" hidden="1" x14ac:dyDescent="0.2">
      <c r="A14" s="1">
        <f t="shared" si="2"/>
        <v>9</v>
      </c>
      <c r="C14" s="17" t="s">
        <v>17</v>
      </c>
      <c r="D14" s="7" t="s">
        <v>15</v>
      </c>
      <c r="E14" s="18">
        <f>'[1]1 Frame Counts'!D5</f>
        <v>36</v>
      </c>
      <c r="F14" s="19">
        <v>0.82</v>
      </c>
      <c r="G14" s="23">
        <f>F14*G53</f>
        <v>0.77899999999999991</v>
      </c>
      <c r="H14" s="19">
        <f t="shared" si="3"/>
        <v>0.76341999999999988</v>
      </c>
      <c r="I14" s="21">
        <f t="shared" si="4"/>
        <v>19.624000000000002</v>
      </c>
      <c r="J14" s="45">
        <f t="shared" si="1"/>
        <v>1.9624000000000004</v>
      </c>
      <c r="K14" s="22">
        <v>0.1</v>
      </c>
      <c r="N14" s="43"/>
      <c r="O14" s="43"/>
    </row>
    <row r="15" spans="1:15" hidden="1" x14ac:dyDescent="0.2">
      <c r="A15" s="1">
        <f t="shared" si="2"/>
        <v>10</v>
      </c>
      <c r="D15" s="7" t="s">
        <v>16</v>
      </c>
      <c r="E15" s="18">
        <f>'[1]1 Frame Counts'!D6</f>
        <v>40</v>
      </c>
      <c r="F15" s="19">
        <v>0.9</v>
      </c>
      <c r="G15" s="23">
        <f>F15*G53</f>
        <v>0.85499999999999998</v>
      </c>
      <c r="H15" s="19">
        <f t="shared" si="3"/>
        <v>0.83789999999999998</v>
      </c>
      <c r="I15" s="21">
        <f t="shared" si="4"/>
        <v>21.12</v>
      </c>
      <c r="J15" s="45">
        <f t="shared" si="1"/>
        <v>2.1120000000000001</v>
      </c>
      <c r="K15" s="22">
        <v>0.1</v>
      </c>
      <c r="N15" s="43"/>
      <c r="O15" s="43"/>
    </row>
    <row r="16" spans="1:15" hidden="1" x14ac:dyDescent="0.2">
      <c r="A16" s="1">
        <f t="shared" si="2"/>
        <v>11</v>
      </c>
      <c r="C16" s="17" t="s">
        <v>18</v>
      </c>
      <c r="D16" s="7" t="s">
        <v>15</v>
      </c>
      <c r="E16" s="18">
        <f>'[1]1 Frame Counts'!D7</f>
        <v>12</v>
      </c>
      <c r="F16" s="19">
        <v>0.97</v>
      </c>
      <c r="G16" s="23">
        <f>F16*G53</f>
        <v>0.92149999999999999</v>
      </c>
      <c r="H16" s="19">
        <f t="shared" si="3"/>
        <v>0.90306999999999993</v>
      </c>
      <c r="I16" s="21">
        <f t="shared" si="4"/>
        <v>7.3040000000000003</v>
      </c>
      <c r="J16" s="45">
        <f t="shared" si="1"/>
        <v>0.73040000000000005</v>
      </c>
      <c r="K16" s="22">
        <v>0.1</v>
      </c>
      <c r="N16" s="43"/>
      <c r="O16" s="43"/>
    </row>
    <row r="17" spans="1:15" hidden="1" x14ac:dyDescent="0.2">
      <c r="A17" s="1">
        <f t="shared" si="2"/>
        <v>12</v>
      </c>
      <c r="D17" s="7" t="s">
        <v>16</v>
      </c>
      <c r="E17" s="18">
        <f>'[1]1 Frame Counts'!D8</f>
        <v>28</v>
      </c>
      <c r="F17" s="19">
        <v>0.97</v>
      </c>
      <c r="G17" s="23">
        <f>F17*G53</f>
        <v>0.92149999999999999</v>
      </c>
      <c r="H17" s="19">
        <f t="shared" si="3"/>
        <v>0.90306999999999993</v>
      </c>
      <c r="I17" s="21">
        <f t="shared" si="4"/>
        <v>3.1680000000000001</v>
      </c>
      <c r="J17" s="45">
        <f t="shared" si="1"/>
        <v>0.31680000000000003</v>
      </c>
      <c r="K17" s="22">
        <v>0.1</v>
      </c>
      <c r="N17" s="43"/>
      <c r="O17" s="43"/>
    </row>
    <row r="18" spans="1:15" hidden="1" x14ac:dyDescent="0.2">
      <c r="A18" s="1">
        <f t="shared" si="2"/>
        <v>13</v>
      </c>
      <c r="B18" s="17" t="s">
        <v>20</v>
      </c>
      <c r="C18" s="17" t="s">
        <v>14</v>
      </c>
      <c r="D18" s="7" t="s">
        <v>15</v>
      </c>
      <c r="E18" s="24">
        <f>'[1]1 Frame Counts'!E3</f>
        <v>200</v>
      </c>
      <c r="F18" s="19">
        <v>0.5</v>
      </c>
      <c r="G18" s="23">
        <f>F18*G53</f>
        <v>0.47499999999999998</v>
      </c>
      <c r="H18" s="23">
        <f t="shared" ref="H18:H23" si="5">G18*H$55</f>
        <v>0.45124999999999998</v>
      </c>
      <c r="I18" s="25">
        <f t="shared" ref="I18:I23" si="6">I6*I$55</f>
        <v>4.5919999999999996</v>
      </c>
      <c r="J18" s="45">
        <f t="shared" si="1"/>
        <v>0.36735999999999996</v>
      </c>
      <c r="K18" s="22">
        <v>0.08</v>
      </c>
      <c r="N18" s="43"/>
      <c r="O18" s="43"/>
    </row>
    <row r="19" spans="1:15" hidden="1" x14ac:dyDescent="0.2">
      <c r="A19" s="1">
        <f t="shared" si="2"/>
        <v>14</v>
      </c>
      <c r="D19" s="7" t="s">
        <v>16</v>
      </c>
      <c r="E19" s="24">
        <f>'[1]1 Frame Counts'!E4</f>
        <v>100</v>
      </c>
      <c r="F19" s="19">
        <v>0.52</v>
      </c>
      <c r="G19" s="23">
        <f>F19*G53</f>
        <v>0.49399999999999999</v>
      </c>
      <c r="H19" s="23">
        <f t="shared" si="5"/>
        <v>0.46929999999999999</v>
      </c>
      <c r="I19" s="25">
        <f t="shared" si="6"/>
        <v>6.9440000000000008</v>
      </c>
      <c r="J19" s="45">
        <f t="shared" si="1"/>
        <v>0.55552000000000012</v>
      </c>
      <c r="K19" s="22">
        <v>0.08</v>
      </c>
      <c r="N19" s="43"/>
      <c r="O19" s="43"/>
    </row>
    <row r="20" spans="1:15" hidden="1" x14ac:dyDescent="0.2">
      <c r="A20" s="1">
        <f t="shared" si="2"/>
        <v>15</v>
      </c>
      <c r="C20" s="17" t="s">
        <v>17</v>
      </c>
      <c r="D20" s="7" t="s">
        <v>15</v>
      </c>
      <c r="E20" s="24">
        <f>'[1]1 Frame Counts'!E5</f>
        <v>280</v>
      </c>
      <c r="F20" s="19">
        <v>0.75</v>
      </c>
      <c r="G20" s="23">
        <f>F20*G53</f>
        <v>0.71249999999999991</v>
      </c>
      <c r="H20" s="23">
        <f t="shared" si="5"/>
        <v>0.67687499999999989</v>
      </c>
      <c r="I20" s="25">
        <f t="shared" si="6"/>
        <v>12.488000000000001</v>
      </c>
      <c r="J20" s="45">
        <f t="shared" si="1"/>
        <v>0.99904000000000015</v>
      </c>
      <c r="K20" s="22">
        <v>0.08</v>
      </c>
      <c r="N20" s="43"/>
      <c r="O20" s="43"/>
    </row>
    <row r="21" spans="1:15" hidden="1" x14ac:dyDescent="0.2">
      <c r="A21" s="1">
        <f t="shared" si="2"/>
        <v>16</v>
      </c>
      <c r="D21" s="7" t="s">
        <v>16</v>
      </c>
      <c r="E21" s="24">
        <f>'[1]1 Frame Counts'!E6</f>
        <v>118</v>
      </c>
      <c r="F21" s="19">
        <v>0.7</v>
      </c>
      <c r="G21" s="23">
        <f>F21*G53</f>
        <v>0.66499999999999992</v>
      </c>
      <c r="H21" s="23">
        <f t="shared" si="5"/>
        <v>0.63174999999999992</v>
      </c>
      <c r="I21" s="25">
        <f t="shared" si="6"/>
        <v>13.440000000000001</v>
      </c>
      <c r="J21" s="45">
        <f t="shared" si="1"/>
        <v>1.0752000000000002</v>
      </c>
      <c r="K21" s="22">
        <v>0.08</v>
      </c>
      <c r="N21" s="43"/>
      <c r="O21" s="43"/>
    </row>
    <row r="22" spans="1:15" hidden="1" x14ac:dyDescent="0.2">
      <c r="A22" s="1">
        <f t="shared" si="2"/>
        <v>17</v>
      </c>
      <c r="C22" s="17" t="s">
        <v>18</v>
      </c>
      <c r="D22" s="7" t="s">
        <v>15</v>
      </c>
      <c r="E22" s="24">
        <f>'[1]1 Frame Counts'!E7</f>
        <v>40</v>
      </c>
      <c r="F22" s="19">
        <v>0.93</v>
      </c>
      <c r="G22" s="23">
        <f>F22*G53</f>
        <v>0.88349999999999995</v>
      </c>
      <c r="H22" s="23">
        <f t="shared" si="5"/>
        <v>0.83932499999999988</v>
      </c>
      <c r="I22" s="25">
        <f t="shared" si="6"/>
        <v>4.6480000000000006</v>
      </c>
      <c r="J22" s="45">
        <f t="shared" si="1"/>
        <v>0.4648000000000001</v>
      </c>
      <c r="K22" s="22">
        <v>0.1</v>
      </c>
      <c r="N22" s="43"/>
      <c r="O22" s="43"/>
    </row>
    <row r="23" spans="1:15" hidden="1" x14ac:dyDescent="0.2">
      <c r="A23" s="1">
        <f t="shared" si="2"/>
        <v>18</v>
      </c>
      <c r="B23" s="26"/>
      <c r="C23" s="26"/>
      <c r="D23" s="2" t="s">
        <v>16</v>
      </c>
      <c r="E23" s="3">
        <f>'[1]1 Frame Counts'!E8</f>
        <v>40</v>
      </c>
      <c r="F23" s="4">
        <v>0.94</v>
      </c>
      <c r="G23" s="4">
        <f>F23*G53</f>
        <v>0.8929999999999999</v>
      </c>
      <c r="H23" s="4">
        <f t="shared" si="5"/>
        <v>0.84834999999999983</v>
      </c>
      <c r="I23" s="5">
        <f t="shared" si="6"/>
        <v>2.0160000000000005</v>
      </c>
      <c r="J23" s="46">
        <f t="shared" si="1"/>
        <v>0.20160000000000006</v>
      </c>
      <c r="K23" s="22">
        <v>0.1</v>
      </c>
      <c r="N23" s="43"/>
      <c r="O23" s="43"/>
    </row>
    <row r="24" spans="1:15" ht="14.25" hidden="1" x14ac:dyDescent="0.2">
      <c r="B24" s="66" t="s">
        <v>21</v>
      </c>
      <c r="C24" s="66"/>
      <c r="N24" s="43"/>
      <c r="O24" s="43"/>
    </row>
    <row r="25" spans="1:15" hidden="1" x14ac:dyDescent="0.2">
      <c r="N25" s="43"/>
      <c r="O25" s="43"/>
    </row>
    <row r="26" spans="1:15" x14ac:dyDescent="0.2">
      <c r="K26" s="2"/>
      <c r="L26" s="2"/>
      <c r="N26" s="43"/>
      <c r="O26" s="43"/>
    </row>
    <row r="27" spans="1:15" s="6" customFormat="1" ht="12.75" customHeight="1" x14ac:dyDescent="0.2">
      <c r="A27" s="27"/>
      <c r="B27" s="28" t="s">
        <v>0</v>
      </c>
      <c r="C27" s="28" t="s">
        <v>22</v>
      </c>
      <c r="D27" s="67" t="s">
        <v>5</v>
      </c>
      <c r="E27" s="49" t="s">
        <v>28</v>
      </c>
      <c r="F27" s="67" t="s">
        <v>1</v>
      </c>
      <c r="G27" s="67"/>
      <c r="H27" s="67"/>
      <c r="I27" s="65" t="s">
        <v>2</v>
      </c>
      <c r="J27" s="65"/>
      <c r="K27" s="65"/>
      <c r="L27" s="65"/>
      <c r="M27" s="57" t="s">
        <v>29</v>
      </c>
      <c r="N27" s="43"/>
      <c r="O27" s="43"/>
    </row>
    <row r="28" spans="1:15" s="6" customFormat="1" ht="14.25" x14ac:dyDescent="0.2">
      <c r="A28" s="27"/>
      <c r="B28" s="30" t="s">
        <v>3</v>
      </c>
      <c r="C28" s="30" t="s">
        <v>23</v>
      </c>
      <c r="D28" s="68"/>
      <c r="E28" s="50" t="s">
        <v>6</v>
      </c>
      <c r="F28" s="30" t="s">
        <v>7</v>
      </c>
      <c r="G28" s="30" t="s">
        <v>8</v>
      </c>
      <c r="H28" s="30" t="s">
        <v>9</v>
      </c>
      <c r="I28" s="15" t="s">
        <v>10</v>
      </c>
      <c r="J28" s="12" t="s">
        <v>11</v>
      </c>
      <c r="K28" s="2"/>
      <c r="L28" s="12" t="s">
        <v>26</v>
      </c>
      <c r="M28" s="57" t="s">
        <v>30</v>
      </c>
      <c r="N28" s="43"/>
      <c r="O28" s="43"/>
    </row>
    <row r="29" spans="1:15" s="6" customFormat="1" x14ac:dyDescent="0.2">
      <c r="A29" s="1">
        <v>1</v>
      </c>
      <c r="B29" s="32" t="s">
        <v>13</v>
      </c>
      <c r="C29" s="70" t="s">
        <v>35</v>
      </c>
      <c r="D29" s="32"/>
      <c r="E29" s="51">
        <f>SUM(E6:E11)</f>
        <v>504</v>
      </c>
      <c r="F29" s="34">
        <f>SUMPRODUCT(F6:F11,$E6:$E11)/SUM($E6:$E11)</f>
        <v>0.83805555555555555</v>
      </c>
      <c r="G29" s="34">
        <f>SUMPRODUCT(G6:G11,$E6:$E11)/SUM($E6:$E11)</f>
        <v>0.79615277777777782</v>
      </c>
      <c r="H29" s="34">
        <f>SUMPRODUCT(H6:H11,$E6:$E11)/SUM($E6:$E11)</f>
        <v>0.69265291666666662</v>
      </c>
      <c r="I29" s="35">
        <f>SUMPRODUCT(I6:I11,$E6:$E11)/SUM($E6:$E11)</f>
        <v>18.078174603174602</v>
      </c>
      <c r="J29" s="45">
        <f>SUMPRODUCT(J6:J11,J6:J11,E6:E11,E6:E11)/SUM(E6:E11)^2</f>
        <v>0.9739980867346939</v>
      </c>
      <c r="K29" s="47"/>
      <c r="L29" s="52">
        <f>J29/I29</f>
        <v>5.3877015136453862E-2</v>
      </c>
      <c r="M29" s="58">
        <v>56.788730000000001</v>
      </c>
      <c r="N29" s="43"/>
      <c r="O29" s="43"/>
    </row>
    <row r="30" spans="1:15" s="6" customFormat="1" hidden="1" x14ac:dyDescent="0.2">
      <c r="A30" s="1">
        <f>A29+1</f>
        <v>2</v>
      </c>
      <c r="B30" s="32" t="s">
        <v>19</v>
      </c>
      <c r="C30" s="32"/>
      <c r="D30" s="32"/>
      <c r="E30" s="51"/>
      <c r="F30" s="34">
        <f>SUMPRODUCT($E12:$E17,F12:F17)/SUM($E12:$E17)</f>
        <v>0.91418032786885262</v>
      </c>
      <c r="G30" s="34">
        <f>SUMPRODUCT($E12:$E17,G12:G17)/SUM($E12:$E17)</f>
        <v>0.86847131147540968</v>
      </c>
      <c r="H30" s="34">
        <f>SUMPRODUCT($E12:$E17,H12:H17)/SUM($E12:$E17)</f>
        <v>0.85110188524590147</v>
      </c>
      <c r="I30" s="35">
        <f>SUMPRODUCT($E12:$E17,I12:I17)/SUM($E12:$E17)</f>
        <v>11.502032786885248</v>
      </c>
      <c r="J30" s="45">
        <f>SUMPRODUCT(J12:J17,J12:J17,E12:E17,E12:E17)/SUM(E12:E17)^2</f>
        <v>0.30628294191883909</v>
      </c>
      <c r="K30" s="47"/>
      <c r="L30" s="52">
        <f t="shared" ref="L30:L48" si="7">J30/I30</f>
        <v>2.6628592318747906E-2</v>
      </c>
      <c r="M30" s="58"/>
      <c r="N30" s="43"/>
      <c r="O30" s="43"/>
    </row>
    <row r="31" spans="1:15" s="6" customFormat="1" hidden="1" x14ac:dyDescent="0.2">
      <c r="A31" s="1">
        <f t="shared" ref="A31:A48" si="8">A30+1</f>
        <v>3</v>
      </c>
      <c r="B31" s="32" t="s">
        <v>20</v>
      </c>
      <c r="C31" s="32"/>
      <c r="D31" s="32"/>
      <c r="E31" s="51"/>
      <c r="F31" s="34">
        <f>SUMPRODUCT($E18:$E23,F18:F23)/SUM($E18:$E23)</f>
        <v>0.66760925449871467</v>
      </c>
      <c r="G31" s="34">
        <f>SUMPRODUCT($E18:$E23,G18:G23)/SUM($E18:$E23)</f>
        <v>0.63422879177377889</v>
      </c>
      <c r="H31" s="34">
        <f>SUMPRODUCT($E18:$E23,H18:H23)/SUM($E18:$E23)</f>
        <v>0.60251735218508984</v>
      </c>
      <c r="I31" s="35">
        <f>SUMPRODUCT($E18:$E23,I18:I23)/SUM($E18:$E23)</f>
        <v>8.9484832904884328</v>
      </c>
      <c r="J31" s="45">
        <f>SUMPRODUCT(J18:J23,J18:J23,E18:E23,E18:E23)/SUM(E18:E23)^2</f>
        <v>0.17056671691040903</v>
      </c>
      <c r="K31" s="47"/>
      <c r="L31" s="52">
        <f t="shared" si="7"/>
        <v>1.9060963894485746E-2</v>
      </c>
      <c r="M31" s="58"/>
      <c r="N31" s="43"/>
      <c r="O31" s="43"/>
    </row>
    <row r="32" spans="1:15" s="6" customFormat="1" ht="21" customHeight="1" x14ac:dyDescent="0.2">
      <c r="A32" s="1">
        <f t="shared" si="8"/>
        <v>4</v>
      </c>
      <c r="B32" s="32" t="s">
        <v>13</v>
      </c>
      <c r="C32" s="36" t="s">
        <v>14</v>
      </c>
      <c r="D32" s="32"/>
      <c r="E32" s="51">
        <f>E6+E7</f>
        <v>68</v>
      </c>
      <c r="F32" s="23">
        <f>SUMPRODUCT(F6:F7,$E6:$E7)/SUM($E6:$E7)</f>
        <v>0.82411764705882362</v>
      </c>
      <c r="G32" s="23">
        <f>SUMPRODUCT(G6:G7,$E6:$E7)/SUM($E6:$E7)</f>
        <v>0.78291176470588231</v>
      </c>
      <c r="H32" s="23">
        <f>SUMPRODUCT(H6:H7,$E6:$E7)/SUM($E6:$E7)</f>
        <v>0.68113323529411762</v>
      </c>
      <c r="I32" s="25">
        <f>SUMPRODUCT(I6:I7,$E6:$E7)/SUM($E6:$E7)</f>
        <v>10.670588235294117</v>
      </c>
      <c r="J32" s="48">
        <f>SUMPRODUCT(J6:J7,J6:J7,E6:E7,E6:E7)/SUM(E6:E7)^2</f>
        <v>0.64604705882352953</v>
      </c>
      <c r="K32" s="45"/>
      <c r="L32" s="52">
        <f t="shared" si="7"/>
        <v>6.0544652701212801E-2</v>
      </c>
      <c r="M32" s="58">
        <v>32.969700000000003</v>
      </c>
      <c r="O32" s="43"/>
    </row>
    <row r="33" spans="1:15" s="6" customFormat="1" x14ac:dyDescent="0.2">
      <c r="A33" s="1">
        <f t="shared" si="8"/>
        <v>5</v>
      </c>
      <c r="B33" s="32"/>
      <c r="C33" s="36" t="s">
        <v>17</v>
      </c>
      <c r="D33" s="32"/>
      <c r="E33" s="51">
        <f>E8+E9</f>
        <v>326</v>
      </c>
      <c r="F33" s="23">
        <f>SUMPRODUCT(F8:F9,$E8:$E9)/SUM($E8:$E9)</f>
        <v>0.81177914110429439</v>
      </c>
      <c r="G33" s="23">
        <f>SUMPRODUCT(G8:G9,$E8:$E9)/SUM($E8:$E9)</f>
        <v>0.7711901840490798</v>
      </c>
      <c r="H33" s="23">
        <f>SUMPRODUCT(H8:H9,$E8:$E9)/SUM($E8:$E9)</f>
        <v>0.67093546012269945</v>
      </c>
      <c r="I33" s="25">
        <f>SUMPRODUCT(I8:I9,$E8:$E9)/SUM($E8:$E9)</f>
        <v>23.499386503067484</v>
      </c>
      <c r="J33" s="48">
        <f>SUMPRODUCT(J8:J9,J8:J9,E8:E9,E8:E9)/SUM(E8:E9)^2</f>
        <v>2.2661824532349732</v>
      </c>
      <c r="K33" s="45"/>
      <c r="L33" s="52">
        <f t="shared" si="7"/>
        <v>9.6435813460030453E-2</v>
      </c>
      <c r="M33" s="58">
        <v>53.497439999999997</v>
      </c>
      <c r="O33" s="43"/>
    </row>
    <row r="34" spans="1:15" s="6" customFormat="1" x14ac:dyDescent="0.2">
      <c r="A34" s="1">
        <f>A33+1</f>
        <v>6</v>
      </c>
      <c r="B34" s="32"/>
      <c r="C34" s="36" t="s">
        <v>18</v>
      </c>
      <c r="D34" s="32"/>
      <c r="E34" s="51">
        <f>E10+E11</f>
        <v>110</v>
      </c>
      <c r="F34" s="23">
        <f>SUMPRODUCT(F10:F11,$E10:$E11)/SUM($E10:$E11)</f>
        <v>0.92454545454545456</v>
      </c>
      <c r="G34" s="23">
        <f>SUMPRODUCT(G10:G11,$E10:$E11)/SUM($E10:$E11)</f>
        <v>0.87831818181818178</v>
      </c>
      <c r="H34" s="23">
        <f>SUMPRODUCT(H10:H11,$E10:$E11)/SUM($E10:$E11)</f>
        <v>0.76413681818181811</v>
      </c>
      <c r="I34" s="25">
        <f>SUMPRODUCT(I10:I11,$E10:$E11)/SUM($E10:$E11)</f>
        <v>6.5909090909090908</v>
      </c>
      <c r="J34" s="48">
        <f>SUMPRODUCT(J10:J11,J10:J11,E10:E11,E10:E11)/SUM(E10:E11)^2</f>
        <v>0.29611322314049593</v>
      </c>
      <c r="K34" s="45"/>
      <c r="L34" s="52">
        <f t="shared" si="7"/>
        <v>4.4927523510971797E-2</v>
      </c>
      <c r="M34" s="59">
        <v>40.459769999999999</v>
      </c>
      <c r="O34" s="43"/>
    </row>
    <row r="35" spans="1:15" s="6" customFormat="1" x14ac:dyDescent="0.2">
      <c r="A35" s="1"/>
      <c r="B35" s="32"/>
      <c r="C35" s="36"/>
      <c r="D35" s="32"/>
      <c r="E35" s="51"/>
      <c r="F35" s="23"/>
      <c r="G35" s="23"/>
      <c r="H35" s="23"/>
      <c r="I35" s="25"/>
      <c r="J35" s="54"/>
      <c r="K35" s="55"/>
      <c r="L35" s="56"/>
      <c r="M35" s="58">
        <f>SUM(M32:M34)</f>
        <v>126.92690999999999</v>
      </c>
      <c r="O35" s="43"/>
    </row>
    <row r="36" spans="1:15" s="6" customFormat="1" x14ac:dyDescent="0.2">
      <c r="A36" s="1"/>
      <c r="B36" s="32"/>
      <c r="C36" s="36"/>
      <c r="D36" s="32"/>
      <c r="E36" s="51"/>
      <c r="F36" s="23"/>
      <c r="G36" s="23"/>
      <c r="H36" s="23"/>
      <c r="I36" s="25"/>
      <c r="J36" s="54"/>
      <c r="K36" s="55"/>
      <c r="L36" s="56"/>
      <c r="O36" s="43"/>
    </row>
    <row r="37" spans="1:15" s="6" customFormat="1" hidden="1" x14ac:dyDescent="0.2">
      <c r="A37" s="1">
        <f>A34+1</f>
        <v>7</v>
      </c>
      <c r="B37" s="32" t="s">
        <v>19</v>
      </c>
      <c r="C37" s="36" t="s">
        <v>14</v>
      </c>
      <c r="D37" s="32"/>
      <c r="E37" s="33"/>
      <c r="F37" s="23">
        <f>SUMPRODUCT(F12:F13,$E12:$E13)/SUM($E12:$E13)</f>
        <v>0.92765625000000007</v>
      </c>
      <c r="G37" s="23">
        <f>SUMPRODUCT(G12:G13,$E12:$E13)/SUM($E12:$E13)</f>
        <v>0.88127343749999998</v>
      </c>
      <c r="H37" s="23">
        <f>SUMPRODUCT(H12:H13,$E12:$E13)/SUM($E12:$E13)</f>
        <v>0.86364796874999994</v>
      </c>
      <c r="I37" s="25">
        <f>SUMPRODUCT(I12:I13,$E12:$E13)/SUM($E12:$E13)</f>
        <v>8.4287499999999991</v>
      </c>
      <c r="J37" s="48">
        <f>SUMPRODUCT(J12:J13,J12:J13,E12:E13,E12:E13)/SUM(E12:E13)^2</f>
        <v>0.3632550831250001</v>
      </c>
      <c r="K37" s="45"/>
      <c r="L37" s="45">
        <f t="shared" si="7"/>
        <v>4.3097147634584027E-2</v>
      </c>
      <c r="O37" s="43"/>
    </row>
    <row r="38" spans="1:15" s="6" customFormat="1" hidden="1" x14ac:dyDescent="0.2">
      <c r="A38" s="1">
        <f t="shared" si="8"/>
        <v>8</v>
      </c>
      <c r="B38" s="32"/>
      <c r="C38" s="36" t="s">
        <v>17</v>
      </c>
      <c r="D38" s="32"/>
      <c r="E38" s="33"/>
      <c r="F38" s="23">
        <f>SUMPRODUCT(F14:F15,$E14:$E15)/SUM($E14:$E15)</f>
        <v>0.86210526315789471</v>
      </c>
      <c r="G38" s="23">
        <f>SUMPRODUCT(G14:G15,$E14:$E15)/SUM($E14:$E15)</f>
        <v>0.81899999999999995</v>
      </c>
      <c r="H38" s="23">
        <f>SUMPRODUCT(H14:H15,$E14:$E15)/SUM($E14:$E15)</f>
        <v>0.80261999999999989</v>
      </c>
      <c r="I38" s="25">
        <f>SUMPRODUCT(I14:I15,$E14:$E15)/SUM($E14:$E15)</f>
        <v>20.411368421052632</v>
      </c>
      <c r="J38" s="48">
        <f>SUMPRODUCT(J14:J15,J14:J15,E14:E15,E14:E15)/SUM(E14:E15)^2</f>
        <v>2.0996856359002773</v>
      </c>
      <c r="K38" s="45"/>
      <c r="L38" s="45">
        <f t="shared" si="7"/>
        <v>0.10286844039984237</v>
      </c>
      <c r="O38" s="43"/>
    </row>
    <row r="39" spans="1:15" s="6" customFormat="1" hidden="1" x14ac:dyDescent="0.2">
      <c r="A39" s="1">
        <f t="shared" si="8"/>
        <v>9</v>
      </c>
      <c r="B39" s="32"/>
      <c r="C39" s="36" t="s">
        <v>18</v>
      </c>
      <c r="D39" s="32"/>
      <c r="E39" s="33"/>
      <c r="F39" s="23">
        <f>SUMPRODUCT(F16:F17,$E16:$E17)/SUM($E16:$E17)</f>
        <v>0.97</v>
      </c>
      <c r="G39" s="23">
        <f>SUMPRODUCT(G16:G17,$E16:$E17)/SUM($E16:$E17)</f>
        <v>0.92149999999999999</v>
      </c>
      <c r="H39" s="23">
        <f>SUMPRODUCT(H16:H17,$E16:$E17)/SUM($E16:$E17)</f>
        <v>0.90306999999999993</v>
      </c>
      <c r="I39" s="25">
        <f>SUMPRODUCT(I16:I17,$E16:$E17)/SUM($E16:$E17)</f>
        <v>4.4088000000000003</v>
      </c>
      <c r="J39" s="48">
        <f>SUMPRODUCT(J16:J17,J16:J17,E16:E17,E16:E17)/SUM(E16:E17)^2</f>
        <v>9.7191072000000017E-2</v>
      </c>
      <c r="K39" s="45"/>
      <c r="L39" s="45">
        <f t="shared" si="7"/>
        <v>2.2044790419161679E-2</v>
      </c>
      <c r="O39" s="43"/>
    </row>
    <row r="40" spans="1:15" s="6" customFormat="1" hidden="1" x14ac:dyDescent="0.2">
      <c r="A40" s="1">
        <f t="shared" si="8"/>
        <v>10</v>
      </c>
      <c r="B40" s="32" t="s">
        <v>20</v>
      </c>
      <c r="C40" s="36" t="s">
        <v>14</v>
      </c>
      <c r="D40" s="32"/>
      <c r="E40" s="33"/>
      <c r="F40" s="23">
        <f>SUMPRODUCT(F18:F19,$E18:$E19)/SUM($E18:$E19)</f>
        <v>0.50666666666666671</v>
      </c>
      <c r="G40" s="23">
        <f>SUMPRODUCT(G18:G19,$E18:$E19)/SUM($E18:$E19)</f>
        <v>0.48133333333333334</v>
      </c>
      <c r="H40" s="23">
        <f>SUMPRODUCT(H18:H19,$E18:$E19)/SUM($E18:$E19)</f>
        <v>0.45726666666666671</v>
      </c>
      <c r="I40" s="25">
        <f>SUMPRODUCT(I18:I19,$E18:$E19)/SUM($E18:$E19)</f>
        <v>5.3760000000000003</v>
      </c>
      <c r="J40" s="48">
        <f>SUMPRODUCT(J18:J19,J18:J19,E18:E19,E18:E19)/SUM(E18:E19)^2</f>
        <v>9.4268438755555573E-2</v>
      </c>
      <c r="K40" s="45"/>
      <c r="L40" s="45">
        <f t="shared" si="7"/>
        <v>1.7535051851851852E-2</v>
      </c>
      <c r="O40" s="43"/>
    </row>
    <row r="41" spans="1:15" s="6" customFormat="1" hidden="1" x14ac:dyDescent="0.2">
      <c r="A41" s="1">
        <f t="shared" si="8"/>
        <v>11</v>
      </c>
      <c r="B41" s="32"/>
      <c r="C41" s="36" t="s">
        <v>17</v>
      </c>
      <c r="D41" s="32"/>
      <c r="E41" s="33"/>
      <c r="F41" s="23">
        <f>SUMPRODUCT(F20:F21,$E20:$E21)/SUM($E20:$E21)</f>
        <v>0.73517587939698503</v>
      </c>
      <c r="G41" s="23">
        <f>SUMPRODUCT(G20:G21,$E20:$E21)/SUM($E20:$E21)</f>
        <v>0.69841708542713565</v>
      </c>
      <c r="H41" s="23">
        <f>SUMPRODUCT(H20:H21,$E20:$E21)/SUM($E20:$E21)</f>
        <v>0.66349623115577883</v>
      </c>
      <c r="I41" s="25">
        <f>SUMPRODUCT(I20:I21,$E20:$E21)/SUM($E20:$E21)</f>
        <v>12.770251256281409</v>
      </c>
      <c r="J41" s="48">
        <f>SUMPRODUCT(J20:J21,J20:J21,E20:E21,E20:E21)/SUM(E20:E21)^2</f>
        <v>0.5956065164415042</v>
      </c>
      <c r="K41" s="45"/>
      <c r="L41" s="45">
        <f t="shared" si="7"/>
        <v>4.6640156445515377E-2</v>
      </c>
      <c r="O41" s="43"/>
    </row>
    <row r="42" spans="1:15" s="6" customFormat="1" hidden="1" x14ac:dyDescent="0.2">
      <c r="A42" s="1">
        <f t="shared" si="8"/>
        <v>12</v>
      </c>
      <c r="B42" s="32"/>
      <c r="C42" s="36" t="s">
        <v>18</v>
      </c>
      <c r="D42" s="32"/>
      <c r="E42" s="33"/>
      <c r="F42" s="23">
        <f>SUMPRODUCT(F22:F23,$E22:$E23)/SUM($E22:$E23)</f>
        <v>0.93499999999999994</v>
      </c>
      <c r="G42" s="23">
        <f>SUMPRODUCT(G22:G23,$E22:$E23)/SUM($E22:$E23)</f>
        <v>0.88824999999999998</v>
      </c>
      <c r="H42" s="23">
        <f>SUMPRODUCT(H22:H23,$E22:$E23)/SUM($E22:$E23)</f>
        <v>0.84383749999999969</v>
      </c>
      <c r="I42" s="25">
        <f>SUMPRODUCT(I22:I23,$E22:$E23)/SUM($E22:$E23)</f>
        <v>3.3320000000000007</v>
      </c>
      <c r="J42" s="48">
        <f>SUMPRODUCT(J22:J23,J22:J23,E22:E23,E22:E23)/SUM(E22:E23)^2</f>
        <v>6.417040000000003E-2</v>
      </c>
      <c r="K42" s="45"/>
      <c r="L42" s="45">
        <f t="shared" si="7"/>
        <v>1.9258823529411769E-2</v>
      </c>
      <c r="O42" s="43"/>
    </row>
    <row r="43" spans="1:15" s="6" customFormat="1" ht="21" hidden="1" customHeight="1" x14ac:dyDescent="0.2">
      <c r="A43" s="1">
        <f t="shared" si="8"/>
        <v>13</v>
      </c>
      <c r="B43" s="32" t="s">
        <v>13</v>
      </c>
      <c r="C43" s="36"/>
      <c r="D43" s="36" t="s">
        <v>15</v>
      </c>
      <c r="E43" s="37"/>
      <c r="F43" s="23">
        <f t="shared" ref="F43:I44" si="9">SUM($E6*F6,$E8*F8,$E10*F10)/SUM($E6,$E8,$E10)</f>
        <v>0.87824742268041234</v>
      </c>
      <c r="G43" s="23">
        <f t="shared" si="9"/>
        <v>0.83433505154639165</v>
      </c>
      <c r="H43" s="23">
        <f t="shared" si="9"/>
        <v>0.72587149484536084</v>
      </c>
      <c r="I43" s="25">
        <f t="shared" si="9"/>
        <v>15.213402061855671</v>
      </c>
      <c r="J43" s="48">
        <f>(E6*E6*J6*J6+E8*E8*J8*J8+E10*E10*J10*J10)/SUM(E6,E8,E10)^2</f>
        <v>1.3214214581783399</v>
      </c>
      <c r="K43" s="47"/>
      <c r="L43" s="45">
        <f t="shared" si="7"/>
        <v>8.6859037367553682E-2</v>
      </c>
    </row>
    <row r="44" spans="1:15" s="6" customFormat="1" hidden="1" x14ac:dyDescent="0.2">
      <c r="A44" s="1">
        <f t="shared" si="8"/>
        <v>14</v>
      </c>
      <c r="B44" s="32"/>
      <c r="C44" s="36"/>
      <c r="D44" s="36" t="s">
        <v>16</v>
      </c>
      <c r="E44" s="37"/>
      <c r="F44" s="23">
        <f t="shared" si="9"/>
        <v>0.81290322580645158</v>
      </c>
      <c r="G44" s="23">
        <f t="shared" si="9"/>
        <v>0.77225806451612911</v>
      </c>
      <c r="H44" s="23">
        <f t="shared" si="9"/>
        <v>0.67186451612903209</v>
      </c>
      <c r="I44" s="25">
        <f t="shared" si="9"/>
        <v>19.870967741935484</v>
      </c>
      <c r="J44" s="48">
        <f>(E7*E7*J7*J7+E9*E9*J9*J9+E11*E11*J11*J11)/SUM(E7,E9,E11)^2</f>
        <v>2.0570039542143599</v>
      </c>
      <c r="K44" s="47"/>
      <c r="L44" s="45">
        <f t="shared" si="7"/>
        <v>0.10351805613741097</v>
      </c>
    </row>
    <row r="45" spans="1:15" s="6" customFormat="1" hidden="1" x14ac:dyDescent="0.2">
      <c r="A45" s="1">
        <f t="shared" si="8"/>
        <v>15</v>
      </c>
      <c r="B45" s="32" t="s">
        <v>19</v>
      </c>
      <c r="C45" s="36"/>
      <c r="D45" s="36" t="s">
        <v>15</v>
      </c>
      <c r="E45" s="37"/>
      <c r="F45" s="23">
        <f t="shared" ref="F45:I46" si="10">SUM($E12*F12,$E14*F14,$E16*F16)/SUM($E12,$E14,$E16)</f>
        <v>0.94253731343283575</v>
      </c>
      <c r="G45" s="23">
        <f t="shared" si="10"/>
        <v>0.89541044776119394</v>
      </c>
      <c r="H45" s="23">
        <f t="shared" si="10"/>
        <v>0.87750223880597011</v>
      </c>
      <c r="I45" s="25">
        <f t="shared" si="10"/>
        <v>10.557373134328357</v>
      </c>
      <c r="J45" s="48">
        <f>(E12*E12*J12*J12+E14*E14*J14*J14+E16*E16*J16*J16)/SUM(E12,E14,E16)^2</f>
        <v>0.49670757795500114</v>
      </c>
      <c r="K45" s="47"/>
      <c r="L45" s="45">
        <f t="shared" si="7"/>
        <v>4.7048406041452363E-2</v>
      </c>
    </row>
    <row r="46" spans="1:15" s="6" customFormat="1" hidden="1" x14ac:dyDescent="0.2">
      <c r="A46" s="1">
        <f t="shared" si="8"/>
        <v>16</v>
      </c>
      <c r="B46" s="32"/>
      <c r="C46" s="36"/>
      <c r="D46" s="36" t="s">
        <v>16</v>
      </c>
      <c r="E46" s="37"/>
      <c r="F46" s="23">
        <f t="shared" si="10"/>
        <v>0.87963636363636355</v>
      </c>
      <c r="G46" s="23">
        <f t="shared" si="10"/>
        <v>0.83565454545454543</v>
      </c>
      <c r="H46" s="23">
        <f t="shared" si="10"/>
        <v>0.81894145454545464</v>
      </c>
      <c r="I46" s="25">
        <f t="shared" si="10"/>
        <v>12.652799999999999</v>
      </c>
      <c r="J46" s="48">
        <f>(E13*E13*J13*J13+E15*E15*J15*J15+E17*E17*J17*J17)/SUM(E13,E15,E17)^2</f>
        <v>0.76991569920000003</v>
      </c>
      <c r="K46" s="47"/>
      <c r="L46" s="45">
        <f t="shared" si="7"/>
        <v>6.0849432473444619E-2</v>
      </c>
    </row>
    <row r="47" spans="1:15" s="6" customFormat="1" hidden="1" x14ac:dyDescent="0.2">
      <c r="A47" s="1">
        <f t="shared" si="8"/>
        <v>17</v>
      </c>
      <c r="B47" s="32" t="s">
        <v>20</v>
      </c>
      <c r="C47" s="36"/>
      <c r="D47" s="36" t="s">
        <v>15</v>
      </c>
      <c r="E47" s="37"/>
      <c r="F47" s="23">
        <f t="shared" ref="F47:I48" si="11">SUM($E18*F18,$E20*F20,$E22*F22)/SUM($E18,$E20,$E22)</f>
        <v>0.6676923076923077</v>
      </c>
      <c r="G47" s="23">
        <f t="shared" si="11"/>
        <v>0.63430769230769224</v>
      </c>
      <c r="H47" s="23">
        <f t="shared" si="11"/>
        <v>0.60259230769230765</v>
      </c>
      <c r="I47" s="25">
        <f t="shared" si="11"/>
        <v>8.8480000000000008</v>
      </c>
      <c r="J47" s="48">
        <f>(E18*E18*J18*J18+E20*E20*J20*J20+E22*E22*J22*J22)/SUM(E18,E20,E22)^2</f>
        <v>0.3106262629491125</v>
      </c>
      <c r="K47" s="47"/>
      <c r="L47" s="45">
        <f t="shared" si="7"/>
        <v>3.5106946535840018E-2</v>
      </c>
    </row>
    <row r="48" spans="1:15" s="6" customFormat="1" hidden="1" x14ac:dyDescent="0.2">
      <c r="A48" s="1">
        <f t="shared" si="8"/>
        <v>18</v>
      </c>
      <c r="B48" s="32"/>
      <c r="C48" s="36"/>
      <c r="D48" s="36" t="s">
        <v>16</v>
      </c>
      <c r="E48" s="37"/>
      <c r="F48" s="23">
        <f t="shared" si="11"/>
        <v>0.66744186046511622</v>
      </c>
      <c r="G48" s="23">
        <f t="shared" si="11"/>
        <v>0.63406976744186039</v>
      </c>
      <c r="H48" s="23">
        <f t="shared" si="11"/>
        <v>0.60236627906976736</v>
      </c>
      <c r="I48" s="25">
        <f t="shared" si="11"/>
        <v>9.1510077519379838</v>
      </c>
      <c r="J48" s="45">
        <f>(E19*E19*J19*J19+E21*E21*J21*J21+E23*E23*J23*J23)/SUM(E19,E21,E23)^2</f>
        <v>0.28916476138693603</v>
      </c>
      <c r="K48" s="47"/>
      <c r="L48" s="45">
        <f t="shared" si="7"/>
        <v>3.1599225924128109E-2</v>
      </c>
    </row>
    <row r="49" spans="1:15" s="6" customFormat="1" ht="14.25" hidden="1" x14ac:dyDescent="0.2">
      <c r="A49" s="27"/>
      <c r="B49" s="62" t="s">
        <v>21</v>
      </c>
      <c r="C49" s="62"/>
      <c r="D49" s="39"/>
      <c r="E49" s="40"/>
      <c r="F49" s="20"/>
      <c r="G49" s="39"/>
      <c r="H49" s="20"/>
      <c r="I49" s="41"/>
      <c r="J49" s="39"/>
      <c r="K49" s="39"/>
      <c r="L49" s="39"/>
      <c r="M49" s="23"/>
      <c r="N49" s="23"/>
      <c r="O49" s="19"/>
    </row>
    <row r="50" spans="1:15" s="6" customFormat="1" ht="14.25" hidden="1" x14ac:dyDescent="0.2">
      <c r="A50" s="27"/>
      <c r="B50" s="63" t="s">
        <v>27</v>
      </c>
      <c r="C50" s="63"/>
      <c r="E50" s="24"/>
      <c r="F50" s="23"/>
      <c r="H50" s="23"/>
      <c r="I50" s="25"/>
      <c r="L50" s="7"/>
      <c r="M50" s="23"/>
      <c r="N50" s="23"/>
      <c r="O50" s="19"/>
    </row>
    <row r="51" spans="1:15" s="6" customFormat="1" ht="13.5" x14ac:dyDescent="0.25">
      <c r="A51" s="27"/>
      <c r="B51" s="38"/>
      <c r="C51" s="71" t="s">
        <v>36</v>
      </c>
      <c r="E51" s="24"/>
      <c r="F51" s="23"/>
      <c r="H51" s="23"/>
      <c r="I51" s="25"/>
      <c r="L51" s="7"/>
      <c r="M51" s="23"/>
      <c r="N51" s="23"/>
      <c r="O51" s="19"/>
    </row>
    <row r="52" spans="1:15" s="6" customFormat="1" x14ac:dyDescent="0.2">
      <c r="A52" s="27"/>
      <c r="B52" s="38"/>
      <c r="C52" s="38"/>
      <c r="E52" s="24"/>
      <c r="F52" s="23"/>
      <c r="H52" s="23"/>
      <c r="I52" s="25"/>
      <c r="L52" s="7"/>
      <c r="M52" s="23"/>
      <c r="N52" s="23"/>
      <c r="O52" s="19"/>
    </row>
    <row r="53" spans="1:15" s="6" customFormat="1" hidden="1" x14ac:dyDescent="0.2">
      <c r="A53" s="27"/>
      <c r="B53" s="38"/>
      <c r="C53" s="38"/>
      <c r="E53" s="24"/>
      <c r="F53" s="23" t="s">
        <v>24</v>
      </c>
      <c r="G53" s="6">
        <v>0.95</v>
      </c>
      <c r="H53" s="23">
        <v>0.87</v>
      </c>
      <c r="I53" s="23">
        <v>1</v>
      </c>
      <c r="L53" s="7"/>
      <c r="M53" s="23"/>
      <c r="N53" s="23"/>
      <c r="O53" s="19"/>
    </row>
    <row r="54" spans="1:15" s="6" customFormat="1" hidden="1" x14ac:dyDescent="0.2">
      <c r="A54" s="27"/>
      <c r="B54" s="38"/>
      <c r="C54" s="38"/>
      <c r="E54" s="24"/>
      <c r="F54" s="23"/>
      <c r="H54" s="23">
        <v>0.98</v>
      </c>
      <c r="I54" s="23">
        <v>0.88</v>
      </c>
      <c r="L54" s="7"/>
      <c r="M54" s="23"/>
      <c r="N54" s="23"/>
      <c r="O54" s="19"/>
    </row>
    <row r="55" spans="1:15" s="6" customFormat="1" hidden="1" x14ac:dyDescent="0.2">
      <c r="A55" s="27"/>
      <c r="B55" s="38"/>
      <c r="C55" s="38"/>
      <c r="E55" s="24"/>
      <c r="F55" s="23"/>
      <c r="H55" s="23">
        <v>0.95</v>
      </c>
      <c r="I55" s="23">
        <v>0.56000000000000005</v>
      </c>
      <c r="L55" s="7"/>
      <c r="M55" s="23"/>
      <c r="N55" s="23"/>
      <c r="O55" s="19"/>
    </row>
    <row r="56" spans="1:15" s="6" customFormat="1" x14ac:dyDescent="0.2">
      <c r="A56" s="27"/>
      <c r="B56" s="38"/>
      <c r="C56" s="38"/>
      <c r="E56" s="24"/>
      <c r="F56" s="23"/>
      <c r="H56" s="23"/>
      <c r="I56" s="25"/>
      <c r="L56" s="7"/>
      <c r="M56" s="23"/>
      <c r="N56" s="23"/>
      <c r="O56" s="23"/>
    </row>
    <row r="57" spans="1:15" x14ac:dyDescent="0.2">
      <c r="J57" s="21"/>
      <c r="N57" s="23"/>
      <c r="O57" s="23"/>
    </row>
    <row r="58" spans="1:15" x14ac:dyDescent="0.2">
      <c r="J58" s="21"/>
      <c r="N58" s="23"/>
      <c r="O58" s="23"/>
    </row>
    <row r="59" spans="1:15" x14ac:dyDescent="0.2">
      <c r="J59" s="21"/>
      <c r="N59" s="23"/>
      <c r="O59" s="23"/>
    </row>
    <row r="60" spans="1:15" x14ac:dyDescent="0.2">
      <c r="J60" s="21"/>
      <c r="N60" s="23"/>
      <c r="O60" s="23"/>
    </row>
    <row r="61" spans="1:15" x14ac:dyDescent="0.2">
      <c r="J61" s="21"/>
      <c r="N61" s="23"/>
      <c r="O61" s="6"/>
    </row>
    <row r="62" spans="1:15" x14ac:dyDescent="0.2">
      <c r="J62" s="21"/>
      <c r="N62" s="23"/>
      <c r="O62" s="6"/>
    </row>
    <row r="63" spans="1:15" ht="15" x14ac:dyDescent="0.25">
      <c r="I63" s="53"/>
      <c r="N63" s="23"/>
      <c r="O63" s="6"/>
    </row>
    <row r="64" spans="1:15" x14ac:dyDescent="0.2">
      <c r="N64" s="23"/>
      <c r="O64" s="6"/>
    </row>
    <row r="65" spans="14:15" x14ac:dyDescent="0.2">
      <c r="N65" s="23"/>
      <c r="O65" s="6"/>
    </row>
    <row r="66" spans="14:15" x14ac:dyDescent="0.2">
      <c r="N66" s="23"/>
      <c r="O66" s="6"/>
    </row>
    <row r="67" spans="14:15" x14ac:dyDescent="0.2">
      <c r="N67" s="23"/>
      <c r="O67" s="6"/>
    </row>
    <row r="68" spans="14:15" x14ac:dyDescent="0.2">
      <c r="N68" s="23"/>
      <c r="O68" s="6"/>
    </row>
    <row r="69" spans="14:15" x14ac:dyDescent="0.2">
      <c r="N69" s="23"/>
      <c r="O69" s="6"/>
    </row>
    <row r="70" spans="14:15" x14ac:dyDescent="0.2">
      <c r="N70" s="23"/>
      <c r="O70" s="23"/>
    </row>
    <row r="71" spans="14:15" x14ac:dyDescent="0.2">
      <c r="N71" s="23"/>
      <c r="O71" s="23"/>
    </row>
    <row r="72" spans="14:15" x14ac:dyDescent="0.2">
      <c r="N72" s="23"/>
      <c r="O72" s="23"/>
    </row>
    <row r="73" spans="14:15" x14ac:dyDescent="0.2">
      <c r="N73" s="23"/>
      <c r="O73" s="23"/>
    </row>
    <row r="74" spans="14:15" x14ac:dyDescent="0.2">
      <c r="N74" s="23"/>
      <c r="O74" s="23"/>
    </row>
    <row r="75" spans="14:15" x14ac:dyDescent="0.2">
      <c r="O75" s="23"/>
    </row>
    <row r="76" spans="14:15" x14ac:dyDescent="0.2">
      <c r="O76" s="23"/>
    </row>
    <row r="77" spans="14:15" x14ac:dyDescent="0.2">
      <c r="O77" s="23"/>
    </row>
    <row r="78" spans="14:15" x14ac:dyDescent="0.2">
      <c r="O78" s="23"/>
    </row>
    <row r="79" spans="14:15" x14ac:dyDescent="0.2">
      <c r="O79" s="23"/>
    </row>
    <row r="80" spans="14:15" x14ac:dyDescent="0.2">
      <c r="O80" s="23"/>
    </row>
    <row r="81" spans="15:15" x14ac:dyDescent="0.2">
      <c r="O81" s="23"/>
    </row>
    <row r="82" spans="15:15" x14ac:dyDescent="0.2">
      <c r="O82" s="23"/>
    </row>
    <row r="83" spans="15:15" x14ac:dyDescent="0.2">
      <c r="O83" s="23"/>
    </row>
  </sheetData>
  <mergeCells count="8">
    <mergeCell ref="B49:C49"/>
    <mergeCell ref="B50:C50"/>
    <mergeCell ref="F4:H4"/>
    <mergeCell ref="I4:J4"/>
    <mergeCell ref="B24:C24"/>
    <mergeCell ref="D27:D28"/>
    <mergeCell ref="F27:H27"/>
    <mergeCell ref="I27:L27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3"/>
  <sheetViews>
    <sheetView topLeftCell="B1" workbookViewId="0">
      <selection activeCell="M35" sqref="M35:N35"/>
    </sheetView>
  </sheetViews>
  <sheetFormatPr defaultRowHeight="12.75" x14ac:dyDescent="0.2"/>
  <cols>
    <col min="1" max="1" width="7" style="1" hidden="1" customWidth="1"/>
    <col min="2" max="2" width="8.28515625" style="17" bestFit="1" customWidth="1"/>
    <col min="3" max="3" width="11.28515625" style="17" bestFit="1" customWidth="1"/>
    <col min="4" max="4" width="14.5703125" style="7" customWidth="1"/>
    <col min="5" max="5" width="6.42578125" style="18" customWidth="1"/>
    <col min="6" max="6" width="10" style="19" customWidth="1"/>
    <col min="7" max="7" width="9.140625" style="7" hidden="1" customWidth="1"/>
    <col min="8" max="8" width="9.140625" style="19" hidden="1" customWidth="1"/>
    <col min="9" max="9" width="10.85546875" style="21" hidden="1" customWidth="1"/>
    <col min="10" max="10" width="10.85546875" style="7" hidden="1" customWidth="1"/>
    <col min="11" max="11" width="9.140625" style="7" hidden="1" customWidth="1"/>
    <col min="12" max="12" width="0" style="7" hidden="1" customWidth="1"/>
    <col min="13" max="15" width="9.140625" style="19"/>
    <col min="16" max="256" width="9.140625" style="7"/>
    <col min="257" max="257" width="7" style="7" customWidth="1"/>
    <col min="258" max="258" width="8.28515625" style="7" bestFit="1" customWidth="1"/>
    <col min="259" max="259" width="11.28515625" style="7" bestFit="1" customWidth="1"/>
    <col min="260" max="260" width="14.5703125" style="7" bestFit="1" customWidth="1"/>
    <col min="261" max="261" width="6.42578125" style="7" customWidth="1"/>
    <col min="262" max="262" width="10" style="7" bestFit="1" customWidth="1"/>
    <col min="263" max="264" width="9.140625" style="7"/>
    <col min="265" max="266" width="10.85546875" style="7" customWidth="1"/>
    <col min="267" max="267" width="0" style="7" hidden="1" customWidth="1"/>
    <col min="268" max="512" width="9.140625" style="7"/>
    <col min="513" max="513" width="7" style="7" customWidth="1"/>
    <col min="514" max="514" width="8.28515625" style="7" bestFit="1" customWidth="1"/>
    <col min="515" max="515" width="11.28515625" style="7" bestFit="1" customWidth="1"/>
    <col min="516" max="516" width="14.5703125" style="7" bestFit="1" customWidth="1"/>
    <col min="517" max="517" width="6.42578125" style="7" customWidth="1"/>
    <col min="518" max="518" width="10" style="7" bestFit="1" customWidth="1"/>
    <col min="519" max="520" width="9.140625" style="7"/>
    <col min="521" max="522" width="10.85546875" style="7" customWidth="1"/>
    <col min="523" max="523" width="0" style="7" hidden="1" customWidth="1"/>
    <col min="524" max="768" width="9.140625" style="7"/>
    <col min="769" max="769" width="7" style="7" customWidth="1"/>
    <col min="770" max="770" width="8.28515625" style="7" bestFit="1" customWidth="1"/>
    <col min="771" max="771" width="11.28515625" style="7" bestFit="1" customWidth="1"/>
    <col min="772" max="772" width="14.5703125" style="7" bestFit="1" customWidth="1"/>
    <col min="773" max="773" width="6.42578125" style="7" customWidth="1"/>
    <col min="774" max="774" width="10" style="7" bestFit="1" customWidth="1"/>
    <col min="775" max="776" width="9.140625" style="7"/>
    <col min="777" max="778" width="10.85546875" style="7" customWidth="1"/>
    <col min="779" max="779" width="0" style="7" hidden="1" customWidth="1"/>
    <col min="780" max="1024" width="9.140625" style="7"/>
    <col min="1025" max="1025" width="7" style="7" customWidth="1"/>
    <col min="1026" max="1026" width="8.28515625" style="7" bestFit="1" customWidth="1"/>
    <col min="1027" max="1027" width="11.28515625" style="7" bestFit="1" customWidth="1"/>
    <col min="1028" max="1028" width="14.5703125" style="7" bestFit="1" customWidth="1"/>
    <col min="1029" max="1029" width="6.42578125" style="7" customWidth="1"/>
    <col min="1030" max="1030" width="10" style="7" bestFit="1" customWidth="1"/>
    <col min="1031" max="1032" width="9.140625" style="7"/>
    <col min="1033" max="1034" width="10.85546875" style="7" customWidth="1"/>
    <col min="1035" max="1035" width="0" style="7" hidden="1" customWidth="1"/>
    <col min="1036" max="1280" width="9.140625" style="7"/>
    <col min="1281" max="1281" width="7" style="7" customWidth="1"/>
    <col min="1282" max="1282" width="8.28515625" style="7" bestFit="1" customWidth="1"/>
    <col min="1283" max="1283" width="11.28515625" style="7" bestFit="1" customWidth="1"/>
    <col min="1284" max="1284" width="14.5703125" style="7" bestFit="1" customWidth="1"/>
    <col min="1285" max="1285" width="6.42578125" style="7" customWidth="1"/>
    <col min="1286" max="1286" width="10" style="7" bestFit="1" customWidth="1"/>
    <col min="1287" max="1288" width="9.140625" style="7"/>
    <col min="1289" max="1290" width="10.85546875" style="7" customWidth="1"/>
    <col min="1291" max="1291" width="0" style="7" hidden="1" customWidth="1"/>
    <col min="1292" max="1536" width="9.140625" style="7"/>
    <col min="1537" max="1537" width="7" style="7" customWidth="1"/>
    <col min="1538" max="1538" width="8.28515625" style="7" bestFit="1" customWidth="1"/>
    <col min="1539" max="1539" width="11.28515625" style="7" bestFit="1" customWidth="1"/>
    <col min="1540" max="1540" width="14.5703125" style="7" bestFit="1" customWidth="1"/>
    <col min="1541" max="1541" width="6.42578125" style="7" customWidth="1"/>
    <col min="1542" max="1542" width="10" style="7" bestFit="1" customWidth="1"/>
    <col min="1543" max="1544" width="9.140625" style="7"/>
    <col min="1545" max="1546" width="10.85546875" style="7" customWidth="1"/>
    <col min="1547" max="1547" width="0" style="7" hidden="1" customWidth="1"/>
    <col min="1548" max="1792" width="9.140625" style="7"/>
    <col min="1793" max="1793" width="7" style="7" customWidth="1"/>
    <col min="1794" max="1794" width="8.28515625" style="7" bestFit="1" customWidth="1"/>
    <col min="1795" max="1795" width="11.28515625" style="7" bestFit="1" customWidth="1"/>
    <col min="1796" max="1796" width="14.5703125" style="7" bestFit="1" customWidth="1"/>
    <col min="1797" max="1797" width="6.42578125" style="7" customWidth="1"/>
    <col min="1798" max="1798" width="10" style="7" bestFit="1" customWidth="1"/>
    <col min="1799" max="1800" width="9.140625" style="7"/>
    <col min="1801" max="1802" width="10.85546875" style="7" customWidth="1"/>
    <col min="1803" max="1803" width="0" style="7" hidden="1" customWidth="1"/>
    <col min="1804" max="2048" width="9.140625" style="7"/>
    <col min="2049" max="2049" width="7" style="7" customWidth="1"/>
    <col min="2050" max="2050" width="8.28515625" style="7" bestFit="1" customWidth="1"/>
    <col min="2051" max="2051" width="11.28515625" style="7" bestFit="1" customWidth="1"/>
    <col min="2052" max="2052" width="14.5703125" style="7" bestFit="1" customWidth="1"/>
    <col min="2053" max="2053" width="6.42578125" style="7" customWidth="1"/>
    <col min="2054" max="2054" width="10" style="7" bestFit="1" customWidth="1"/>
    <col min="2055" max="2056" width="9.140625" style="7"/>
    <col min="2057" max="2058" width="10.85546875" style="7" customWidth="1"/>
    <col min="2059" max="2059" width="0" style="7" hidden="1" customWidth="1"/>
    <col min="2060" max="2304" width="9.140625" style="7"/>
    <col min="2305" max="2305" width="7" style="7" customWidth="1"/>
    <col min="2306" max="2306" width="8.28515625" style="7" bestFit="1" customWidth="1"/>
    <col min="2307" max="2307" width="11.28515625" style="7" bestFit="1" customWidth="1"/>
    <col min="2308" max="2308" width="14.5703125" style="7" bestFit="1" customWidth="1"/>
    <col min="2309" max="2309" width="6.42578125" style="7" customWidth="1"/>
    <col min="2310" max="2310" width="10" style="7" bestFit="1" customWidth="1"/>
    <col min="2311" max="2312" width="9.140625" style="7"/>
    <col min="2313" max="2314" width="10.85546875" style="7" customWidth="1"/>
    <col min="2315" max="2315" width="0" style="7" hidden="1" customWidth="1"/>
    <col min="2316" max="2560" width="9.140625" style="7"/>
    <col min="2561" max="2561" width="7" style="7" customWidth="1"/>
    <col min="2562" max="2562" width="8.28515625" style="7" bestFit="1" customWidth="1"/>
    <col min="2563" max="2563" width="11.28515625" style="7" bestFit="1" customWidth="1"/>
    <col min="2564" max="2564" width="14.5703125" style="7" bestFit="1" customWidth="1"/>
    <col min="2565" max="2565" width="6.42578125" style="7" customWidth="1"/>
    <col min="2566" max="2566" width="10" style="7" bestFit="1" customWidth="1"/>
    <col min="2567" max="2568" width="9.140625" style="7"/>
    <col min="2569" max="2570" width="10.85546875" style="7" customWidth="1"/>
    <col min="2571" max="2571" width="0" style="7" hidden="1" customWidth="1"/>
    <col min="2572" max="2816" width="9.140625" style="7"/>
    <col min="2817" max="2817" width="7" style="7" customWidth="1"/>
    <col min="2818" max="2818" width="8.28515625" style="7" bestFit="1" customWidth="1"/>
    <col min="2819" max="2819" width="11.28515625" style="7" bestFit="1" customWidth="1"/>
    <col min="2820" max="2820" width="14.5703125" style="7" bestFit="1" customWidth="1"/>
    <col min="2821" max="2821" width="6.42578125" style="7" customWidth="1"/>
    <col min="2822" max="2822" width="10" style="7" bestFit="1" customWidth="1"/>
    <col min="2823" max="2824" width="9.140625" style="7"/>
    <col min="2825" max="2826" width="10.85546875" style="7" customWidth="1"/>
    <col min="2827" max="2827" width="0" style="7" hidden="1" customWidth="1"/>
    <col min="2828" max="3072" width="9.140625" style="7"/>
    <col min="3073" max="3073" width="7" style="7" customWidth="1"/>
    <col min="3074" max="3074" width="8.28515625" style="7" bestFit="1" customWidth="1"/>
    <col min="3075" max="3075" width="11.28515625" style="7" bestFit="1" customWidth="1"/>
    <col min="3076" max="3076" width="14.5703125" style="7" bestFit="1" customWidth="1"/>
    <col min="3077" max="3077" width="6.42578125" style="7" customWidth="1"/>
    <col min="3078" max="3078" width="10" style="7" bestFit="1" customWidth="1"/>
    <col min="3079" max="3080" width="9.140625" style="7"/>
    <col min="3081" max="3082" width="10.85546875" style="7" customWidth="1"/>
    <col min="3083" max="3083" width="0" style="7" hidden="1" customWidth="1"/>
    <col min="3084" max="3328" width="9.140625" style="7"/>
    <col min="3329" max="3329" width="7" style="7" customWidth="1"/>
    <col min="3330" max="3330" width="8.28515625" style="7" bestFit="1" customWidth="1"/>
    <col min="3331" max="3331" width="11.28515625" style="7" bestFit="1" customWidth="1"/>
    <col min="3332" max="3332" width="14.5703125" style="7" bestFit="1" customWidth="1"/>
    <col min="3333" max="3333" width="6.42578125" style="7" customWidth="1"/>
    <col min="3334" max="3334" width="10" style="7" bestFit="1" customWidth="1"/>
    <col min="3335" max="3336" width="9.140625" style="7"/>
    <col min="3337" max="3338" width="10.85546875" style="7" customWidth="1"/>
    <col min="3339" max="3339" width="0" style="7" hidden="1" customWidth="1"/>
    <col min="3340" max="3584" width="9.140625" style="7"/>
    <col min="3585" max="3585" width="7" style="7" customWidth="1"/>
    <col min="3586" max="3586" width="8.28515625" style="7" bestFit="1" customWidth="1"/>
    <col min="3587" max="3587" width="11.28515625" style="7" bestFit="1" customWidth="1"/>
    <col min="3588" max="3588" width="14.5703125" style="7" bestFit="1" customWidth="1"/>
    <col min="3589" max="3589" width="6.42578125" style="7" customWidth="1"/>
    <col min="3590" max="3590" width="10" style="7" bestFit="1" customWidth="1"/>
    <col min="3591" max="3592" width="9.140625" style="7"/>
    <col min="3593" max="3594" width="10.85546875" style="7" customWidth="1"/>
    <col min="3595" max="3595" width="0" style="7" hidden="1" customWidth="1"/>
    <col min="3596" max="3840" width="9.140625" style="7"/>
    <col min="3841" max="3841" width="7" style="7" customWidth="1"/>
    <col min="3842" max="3842" width="8.28515625" style="7" bestFit="1" customWidth="1"/>
    <col min="3843" max="3843" width="11.28515625" style="7" bestFit="1" customWidth="1"/>
    <col min="3844" max="3844" width="14.5703125" style="7" bestFit="1" customWidth="1"/>
    <col min="3845" max="3845" width="6.42578125" style="7" customWidth="1"/>
    <col min="3846" max="3846" width="10" style="7" bestFit="1" customWidth="1"/>
    <col min="3847" max="3848" width="9.140625" style="7"/>
    <col min="3849" max="3850" width="10.85546875" style="7" customWidth="1"/>
    <col min="3851" max="3851" width="0" style="7" hidden="1" customWidth="1"/>
    <col min="3852" max="4096" width="9.140625" style="7"/>
    <col min="4097" max="4097" width="7" style="7" customWidth="1"/>
    <col min="4098" max="4098" width="8.28515625" style="7" bestFit="1" customWidth="1"/>
    <col min="4099" max="4099" width="11.28515625" style="7" bestFit="1" customWidth="1"/>
    <col min="4100" max="4100" width="14.5703125" style="7" bestFit="1" customWidth="1"/>
    <col min="4101" max="4101" width="6.42578125" style="7" customWidth="1"/>
    <col min="4102" max="4102" width="10" style="7" bestFit="1" customWidth="1"/>
    <col min="4103" max="4104" width="9.140625" style="7"/>
    <col min="4105" max="4106" width="10.85546875" style="7" customWidth="1"/>
    <col min="4107" max="4107" width="0" style="7" hidden="1" customWidth="1"/>
    <col min="4108" max="4352" width="9.140625" style="7"/>
    <col min="4353" max="4353" width="7" style="7" customWidth="1"/>
    <col min="4354" max="4354" width="8.28515625" style="7" bestFit="1" customWidth="1"/>
    <col min="4355" max="4355" width="11.28515625" style="7" bestFit="1" customWidth="1"/>
    <col min="4356" max="4356" width="14.5703125" style="7" bestFit="1" customWidth="1"/>
    <col min="4357" max="4357" width="6.42578125" style="7" customWidth="1"/>
    <col min="4358" max="4358" width="10" style="7" bestFit="1" customWidth="1"/>
    <col min="4359" max="4360" width="9.140625" style="7"/>
    <col min="4361" max="4362" width="10.85546875" style="7" customWidth="1"/>
    <col min="4363" max="4363" width="0" style="7" hidden="1" customWidth="1"/>
    <col min="4364" max="4608" width="9.140625" style="7"/>
    <col min="4609" max="4609" width="7" style="7" customWidth="1"/>
    <col min="4610" max="4610" width="8.28515625" style="7" bestFit="1" customWidth="1"/>
    <col min="4611" max="4611" width="11.28515625" style="7" bestFit="1" customWidth="1"/>
    <col min="4612" max="4612" width="14.5703125" style="7" bestFit="1" customWidth="1"/>
    <col min="4613" max="4613" width="6.42578125" style="7" customWidth="1"/>
    <col min="4614" max="4614" width="10" style="7" bestFit="1" customWidth="1"/>
    <col min="4615" max="4616" width="9.140625" style="7"/>
    <col min="4617" max="4618" width="10.85546875" style="7" customWidth="1"/>
    <col min="4619" max="4619" width="0" style="7" hidden="1" customWidth="1"/>
    <col min="4620" max="4864" width="9.140625" style="7"/>
    <col min="4865" max="4865" width="7" style="7" customWidth="1"/>
    <col min="4866" max="4866" width="8.28515625" style="7" bestFit="1" customWidth="1"/>
    <col min="4867" max="4867" width="11.28515625" style="7" bestFit="1" customWidth="1"/>
    <col min="4868" max="4868" width="14.5703125" style="7" bestFit="1" customWidth="1"/>
    <col min="4869" max="4869" width="6.42578125" style="7" customWidth="1"/>
    <col min="4870" max="4870" width="10" style="7" bestFit="1" customWidth="1"/>
    <col min="4871" max="4872" width="9.140625" style="7"/>
    <col min="4873" max="4874" width="10.85546875" style="7" customWidth="1"/>
    <col min="4875" max="4875" width="0" style="7" hidden="1" customWidth="1"/>
    <col min="4876" max="5120" width="9.140625" style="7"/>
    <col min="5121" max="5121" width="7" style="7" customWidth="1"/>
    <col min="5122" max="5122" width="8.28515625" style="7" bestFit="1" customWidth="1"/>
    <col min="5123" max="5123" width="11.28515625" style="7" bestFit="1" customWidth="1"/>
    <col min="5124" max="5124" width="14.5703125" style="7" bestFit="1" customWidth="1"/>
    <col min="5125" max="5125" width="6.42578125" style="7" customWidth="1"/>
    <col min="5126" max="5126" width="10" style="7" bestFit="1" customWidth="1"/>
    <col min="5127" max="5128" width="9.140625" style="7"/>
    <col min="5129" max="5130" width="10.85546875" style="7" customWidth="1"/>
    <col min="5131" max="5131" width="0" style="7" hidden="1" customWidth="1"/>
    <col min="5132" max="5376" width="9.140625" style="7"/>
    <col min="5377" max="5377" width="7" style="7" customWidth="1"/>
    <col min="5378" max="5378" width="8.28515625" style="7" bestFit="1" customWidth="1"/>
    <col min="5379" max="5379" width="11.28515625" style="7" bestFit="1" customWidth="1"/>
    <col min="5380" max="5380" width="14.5703125" style="7" bestFit="1" customWidth="1"/>
    <col min="5381" max="5381" width="6.42578125" style="7" customWidth="1"/>
    <col min="5382" max="5382" width="10" style="7" bestFit="1" customWidth="1"/>
    <col min="5383" max="5384" width="9.140625" style="7"/>
    <col min="5385" max="5386" width="10.85546875" style="7" customWidth="1"/>
    <col min="5387" max="5387" width="0" style="7" hidden="1" customWidth="1"/>
    <col min="5388" max="5632" width="9.140625" style="7"/>
    <col min="5633" max="5633" width="7" style="7" customWidth="1"/>
    <col min="5634" max="5634" width="8.28515625" style="7" bestFit="1" customWidth="1"/>
    <col min="5635" max="5635" width="11.28515625" style="7" bestFit="1" customWidth="1"/>
    <col min="5636" max="5636" width="14.5703125" style="7" bestFit="1" customWidth="1"/>
    <col min="5637" max="5637" width="6.42578125" style="7" customWidth="1"/>
    <col min="5638" max="5638" width="10" style="7" bestFit="1" customWidth="1"/>
    <col min="5639" max="5640" width="9.140625" style="7"/>
    <col min="5641" max="5642" width="10.85546875" style="7" customWidth="1"/>
    <col min="5643" max="5643" width="0" style="7" hidden="1" customWidth="1"/>
    <col min="5644" max="5888" width="9.140625" style="7"/>
    <col min="5889" max="5889" width="7" style="7" customWidth="1"/>
    <col min="5890" max="5890" width="8.28515625" style="7" bestFit="1" customWidth="1"/>
    <col min="5891" max="5891" width="11.28515625" style="7" bestFit="1" customWidth="1"/>
    <col min="5892" max="5892" width="14.5703125" style="7" bestFit="1" customWidth="1"/>
    <col min="5893" max="5893" width="6.42578125" style="7" customWidth="1"/>
    <col min="5894" max="5894" width="10" style="7" bestFit="1" customWidth="1"/>
    <col min="5895" max="5896" width="9.140625" style="7"/>
    <col min="5897" max="5898" width="10.85546875" style="7" customWidth="1"/>
    <col min="5899" max="5899" width="0" style="7" hidden="1" customWidth="1"/>
    <col min="5900" max="6144" width="9.140625" style="7"/>
    <col min="6145" max="6145" width="7" style="7" customWidth="1"/>
    <col min="6146" max="6146" width="8.28515625" style="7" bestFit="1" customWidth="1"/>
    <col min="6147" max="6147" width="11.28515625" style="7" bestFit="1" customWidth="1"/>
    <col min="6148" max="6148" width="14.5703125" style="7" bestFit="1" customWidth="1"/>
    <col min="6149" max="6149" width="6.42578125" style="7" customWidth="1"/>
    <col min="6150" max="6150" width="10" style="7" bestFit="1" customWidth="1"/>
    <col min="6151" max="6152" width="9.140625" style="7"/>
    <col min="6153" max="6154" width="10.85546875" style="7" customWidth="1"/>
    <col min="6155" max="6155" width="0" style="7" hidden="1" customWidth="1"/>
    <col min="6156" max="6400" width="9.140625" style="7"/>
    <col min="6401" max="6401" width="7" style="7" customWidth="1"/>
    <col min="6402" max="6402" width="8.28515625" style="7" bestFit="1" customWidth="1"/>
    <col min="6403" max="6403" width="11.28515625" style="7" bestFit="1" customWidth="1"/>
    <col min="6404" max="6404" width="14.5703125" style="7" bestFit="1" customWidth="1"/>
    <col min="6405" max="6405" width="6.42578125" style="7" customWidth="1"/>
    <col min="6406" max="6406" width="10" style="7" bestFit="1" customWidth="1"/>
    <col min="6407" max="6408" width="9.140625" style="7"/>
    <col min="6409" max="6410" width="10.85546875" style="7" customWidth="1"/>
    <col min="6411" max="6411" width="0" style="7" hidden="1" customWidth="1"/>
    <col min="6412" max="6656" width="9.140625" style="7"/>
    <col min="6657" max="6657" width="7" style="7" customWidth="1"/>
    <col min="6658" max="6658" width="8.28515625" style="7" bestFit="1" customWidth="1"/>
    <col min="6659" max="6659" width="11.28515625" style="7" bestFit="1" customWidth="1"/>
    <col min="6660" max="6660" width="14.5703125" style="7" bestFit="1" customWidth="1"/>
    <col min="6661" max="6661" width="6.42578125" style="7" customWidth="1"/>
    <col min="6662" max="6662" width="10" style="7" bestFit="1" customWidth="1"/>
    <col min="6663" max="6664" width="9.140625" style="7"/>
    <col min="6665" max="6666" width="10.85546875" style="7" customWidth="1"/>
    <col min="6667" max="6667" width="0" style="7" hidden="1" customWidth="1"/>
    <col min="6668" max="6912" width="9.140625" style="7"/>
    <col min="6913" max="6913" width="7" style="7" customWidth="1"/>
    <col min="6914" max="6914" width="8.28515625" style="7" bestFit="1" customWidth="1"/>
    <col min="6915" max="6915" width="11.28515625" style="7" bestFit="1" customWidth="1"/>
    <col min="6916" max="6916" width="14.5703125" style="7" bestFit="1" customWidth="1"/>
    <col min="6917" max="6917" width="6.42578125" style="7" customWidth="1"/>
    <col min="6918" max="6918" width="10" style="7" bestFit="1" customWidth="1"/>
    <col min="6919" max="6920" width="9.140625" style="7"/>
    <col min="6921" max="6922" width="10.85546875" style="7" customWidth="1"/>
    <col min="6923" max="6923" width="0" style="7" hidden="1" customWidth="1"/>
    <col min="6924" max="7168" width="9.140625" style="7"/>
    <col min="7169" max="7169" width="7" style="7" customWidth="1"/>
    <col min="7170" max="7170" width="8.28515625" style="7" bestFit="1" customWidth="1"/>
    <col min="7171" max="7171" width="11.28515625" style="7" bestFit="1" customWidth="1"/>
    <col min="7172" max="7172" width="14.5703125" style="7" bestFit="1" customWidth="1"/>
    <col min="7173" max="7173" width="6.42578125" style="7" customWidth="1"/>
    <col min="7174" max="7174" width="10" style="7" bestFit="1" customWidth="1"/>
    <col min="7175" max="7176" width="9.140625" style="7"/>
    <col min="7177" max="7178" width="10.85546875" style="7" customWidth="1"/>
    <col min="7179" max="7179" width="0" style="7" hidden="1" customWidth="1"/>
    <col min="7180" max="7424" width="9.140625" style="7"/>
    <col min="7425" max="7425" width="7" style="7" customWidth="1"/>
    <col min="7426" max="7426" width="8.28515625" style="7" bestFit="1" customWidth="1"/>
    <col min="7427" max="7427" width="11.28515625" style="7" bestFit="1" customWidth="1"/>
    <col min="7428" max="7428" width="14.5703125" style="7" bestFit="1" customWidth="1"/>
    <col min="7429" max="7429" width="6.42578125" style="7" customWidth="1"/>
    <col min="7430" max="7430" width="10" style="7" bestFit="1" customWidth="1"/>
    <col min="7431" max="7432" width="9.140625" style="7"/>
    <col min="7433" max="7434" width="10.85546875" style="7" customWidth="1"/>
    <col min="7435" max="7435" width="0" style="7" hidden="1" customWidth="1"/>
    <col min="7436" max="7680" width="9.140625" style="7"/>
    <col min="7681" max="7681" width="7" style="7" customWidth="1"/>
    <col min="7682" max="7682" width="8.28515625" style="7" bestFit="1" customWidth="1"/>
    <col min="7683" max="7683" width="11.28515625" style="7" bestFit="1" customWidth="1"/>
    <col min="7684" max="7684" width="14.5703125" style="7" bestFit="1" customWidth="1"/>
    <col min="7685" max="7685" width="6.42578125" style="7" customWidth="1"/>
    <col min="7686" max="7686" width="10" style="7" bestFit="1" customWidth="1"/>
    <col min="7687" max="7688" width="9.140625" style="7"/>
    <col min="7689" max="7690" width="10.85546875" style="7" customWidth="1"/>
    <col min="7691" max="7691" width="0" style="7" hidden="1" customWidth="1"/>
    <col min="7692" max="7936" width="9.140625" style="7"/>
    <col min="7937" max="7937" width="7" style="7" customWidth="1"/>
    <col min="7938" max="7938" width="8.28515625" style="7" bestFit="1" customWidth="1"/>
    <col min="7939" max="7939" width="11.28515625" style="7" bestFit="1" customWidth="1"/>
    <col min="7940" max="7940" width="14.5703125" style="7" bestFit="1" customWidth="1"/>
    <col min="7941" max="7941" width="6.42578125" style="7" customWidth="1"/>
    <col min="7942" max="7942" width="10" style="7" bestFit="1" customWidth="1"/>
    <col min="7943" max="7944" width="9.140625" style="7"/>
    <col min="7945" max="7946" width="10.85546875" style="7" customWidth="1"/>
    <col min="7947" max="7947" width="0" style="7" hidden="1" customWidth="1"/>
    <col min="7948" max="8192" width="9.140625" style="7"/>
    <col min="8193" max="8193" width="7" style="7" customWidth="1"/>
    <col min="8194" max="8194" width="8.28515625" style="7" bestFit="1" customWidth="1"/>
    <col min="8195" max="8195" width="11.28515625" style="7" bestFit="1" customWidth="1"/>
    <col min="8196" max="8196" width="14.5703125" style="7" bestFit="1" customWidth="1"/>
    <col min="8197" max="8197" width="6.42578125" style="7" customWidth="1"/>
    <col min="8198" max="8198" width="10" style="7" bestFit="1" customWidth="1"/>
    <col min="8199" max="8200" width="9.140625" style="7"/>
    <col min="8201" max="8202" width="10.85546875" style="7" customWidth="1"/>
    <col min="8203" max="8203" width="0" style="7" hidden="1" customWidth="1"/>
    <col min="8204" max="8448" width="9.140625" style="7"/>
    <col min="8449" max="8449" width="7" style="7" customWidth="1"/>
    <col min="8450" max="8450" width="8.28515625" style="7" bestFit="1" customWidth="1"/>
    <col min="8451" max="8451" width="11.28515625" style="7" bestFit="1" customWidth="1"/>
    <col min="8452" max="8452" width="14.5703125" style="7" bestFit="1" customWidth="1"/>
    <col min="8453" max="8453" width="6.42578125" style="7" customWidth="1"/>
    <col min="8454" max="8454" width="10" style="7" bestFit="1" customWidth="1"/>
    <col min="8455" max="8456" width="9.140625" style="7"/>
    <col min="8457" max="8458" width="10.85546875" style="7" customWidth="1"/>
    <col min="8459" max="8459" width="0" style="7" hidden="1" customWidth="1"/>
    <col min="8460" max="8704" width="9.140625" style="7"/>
    <col min="8705" max="8705" width="7" style="7" customWidth="1"/>
    <col min="8706" max="8706" width="8.28515625" style="7" bestFit="1" customWidth="1"/>
    <col min="8707" max="8707" width="11.28515625" style="7" bestFit="1" customWidth="1"/>
    <col min="8708" max="8708" width="14.5703125" style="7" bestFit="1" customWidth="1"/>
    <col min="8709" max="8709" width="6.42578125" style="7" customWidth="1"/>
    <col min="8710" max="8710" width="10" style="7" bestFit="1" customWidth="1"/>
    <col min="8711" max="8712" width="9.140625" style="7"/>
    <col min="8713" max="8714" width="10.85546875" style="7" customWidth="1"/>
    <col min="8715" max="8715" width="0" style="7" hidden="1" customWidth="1"/>
    <col min="8716" max="8960" width="9.140625" style="7"/>
    <col min="8961" max="8961" width="7" style="7" customWidth="1"/>
    <col min="8962" max="8962" width="8.28515625" style="7" bestFit="1" customWidth="1"/>
    <col min="8963" max="8963" width="11.28515625" style="7" bestFit="1" customWidth="1"/>
    <col min="8964" max="8964" width="14.5703125" style="7" bestFit="1" customWidth="1"/>
    <col min="8965" max="8965" width="6.42578125" style="7" customWidth="1"/>
    <col min="8966" max="8966" width="10" style="7" bestFit="1" customWidth="1"/>
    <col min="8967" max="8968" width="9.140625" style="7"/>
    <col min="8969" max="8970" width="10.85546875" style="7" customWidth="1"/>
    <col min="8971" max="8971" width="0" style="7" hidden="1" customWidth="1"/>
    <col min="8972" max="9216" width="9.140625" style="7"/>
    <col min="9217" max="9217" width="7" style="7" customWidth="1"/>
    <col min="9218" max="9218" width="8.28515625" style="7" bestFit="1" customWidth="1"/>
    <col min="9219" max="9219" width="11.28515625" style="7" bestFit="1" customWidth="1"/>
    <col min="9220" max="9220" width="14.5703125" style="7" bestFit="1" customWidth="1"/>
    <col min="9221" max="9221" width="6.42578125" style="7" customWidth="1"/>
    <col min="9222" max="9222" width="10" style="7" bestFit="1" customWidth="1"/>
    <col min="9223" max="9224" width="9.140625" style="7"/>
    <col min="9225" max="9226" width="10.85546875" style="7" customWidth="1"/>
    <col min="9227" max="9227" width="0" style="7" hidden="1" customWidth="1"/>
    <col min="9228" max="9472" width="9.140625" style="7"/>
    <col min="9473" max="9473" width="7" style="7" customWidth="1"/>
    <col min="9474" max="9474" width="8.28515625" style="7" bestFit="1" customWidth="1"/>
    <col min="9475" max="9475" width="11.28515625" style="7" bestFit="1" customWidth="1"/>
    <col min="9476" max="9476" width="14.5703125" style="7" bestFit="1" customWidth="1"/>
    <col min="9477" max="9477" width="6.42578125" style="7" customWidth="1"/>
    <col min="9478" max="9478" width="10" style="7" bestFit="1" customWidth="1"/>
    <col min="9479" max="9480" width="9.140625" style="7"/>
    <col min="9481" max="9482" width="10.85546875" style="7" customWidth="1"/>
    <col min="9483" max="9483" width="0" style="7" hidden="1" customWidth="1"/>
    <col min="9484" max="9728" width="9.140625" style="7"/>
    <col min="9729" max="9729" width="7" style="7" customWidth="1"/>
    <col min="9730" max="9730" width="8.28515625" style="7" bestFit="1" customWidth="1"/>
    <col min="9731" max="9731" width="11.28515625" style="7" bestFit="1" customWidth="1"/>
    <col min="9732" max="9732" width="14.5703125" style="7" bestFit="1" customWidth="1"/>
    <col min="9733" max="9733" width="6.42578125" style="7" customWidth="1"/>
    <col min="9734" max="9734" width="10" style="7" bestFit="1" customWidth="1"/>
    <col min="9735" max="9736" width="9.140625" style="7"/>
    <col min="9737" max="9738" width="10.85546875" style="7" customWidth="1"/>
    <col min="9739" max="9739" width="0" style="7" hidden="1" customWidth="1"/>
    <col min="9740" max="9984" width="9.140625" style="7"/>
    <col min="9985" max="9985" width="7" style="7" customWidth="1"/>
    <col min="9986" max="9986" width="8.28515625" style="7" bestFit="1" customWidth="1"/>
    <col min="9987" max="9987" width="11.28515625" style="7" bestFit="1" customWidth="1"/>
    <col min="9988" max="9988" width="14.5703125" style="7" bestFit="1" customWidth="1"/>
    <col min="9989" max="9989" width="6.42578125" style="7" customWidth="1"/>
    <col min="9990" max="9990" width="10" style="7" bestFit="1" customWidth="1"/>
    <col min="9991" max="9992" width="9.140625" style="7"/>
    <col min="9993" max="9994" width="10.85546875" style="7" customWidth="1"/>
    <col min="9995" max="9995" width="0" style="7" hidden="1" customWidth="1"/>
    <col min="9996" max="10240" width="9.140625" style="7"/>
    <col min="10241" max="10241" width="7" style="7" customWidth="1"/>
    <col min="10242" max="10242" width="8.28515625" style="7" bestFit="1" customWidth="1"/>
    <col min="10243" max="10243" width="11.28515625" style="7" bestFit="1" customWidth="1"/>
    <col min="10244" max="10244" width="14.5703125" style="7" bestFit="1" customWidth="1"/>
    <col min="10245" max="10245" width="6.42578125" style="7" customWidth="1"/>
    <col min="10246" max="10246" width="10" style="7" bestFit="1" customWidth="1"/>
    <col min="10247" max="10248" width="9.140625" style="7"/>
    <col min="10249" max="10250" width="10.85546875" style="7" customWidth="1"/>
    <col min="10251" max="10251" width="0" style="7" hidden="1" customWidth="1"/>
    <col min="10252" max="10496" width="9.140625" style="7"/>
    <col min="10497" max="10497" width="7" style="7" customWidth="1"/>
    <col min="10498" max="10498" width="8.28515625" style="7" bestFit="1" customWidth="1"/>
    <col min="10499" max="10499" width="11.28515625" style="7" bestFit="1" customWidth="1"/>
    <col min="10500" max="10500" width="14.5703125" style="7" bestFit="1" customWidth="1"/>
    <col min="10501" max="10501" width="6.42578125" style="7" customWidth="1"/>
    <col min="10502" max="10502" width="10" style="7" bestFit="1" customWidth="1"/>
    <col min="10503" max="10504" width="9.140625" style="7"/>
    <col min="10505" max="10506" width="10.85546875" style="7" customWidth="1"/>
    <col min="10507" max="10507" width="0" style="7" hidden="1" customWidth="1"/>
    <col min="10508" max="10752" width="9.140625" style="7"/>
    <col min="10753" max="10753" width="7" style="7" customWidth="1"/>
    <col min="10754" max="10754" width="8.28515625" style="7" bestFit="1" customWidth="1"/>
    <col min="10755" max="10755" width="11.28515625" style="7" bestFit="1" customWidth="1"/>
    <col min="10756" max="10756" width="14.5703125" style="7" bestFit="1" customWidth="1"/>
    <col min="10757" max="10757" width="6.42578125" style="7" customWidth="1"/>
    <col min="10758" max="10758" width="10" style="7" bestFit="1" customWidth="1"/>
    <col min="10759" max="10760" width="9.140625" style="7"/>
    <col min="10761" max="10762" width="10.85546875" style="7" customWidth="1"/>
    <col min="10763" max="10763" width="0" style="7" hidden="1" customWidth="1"/>
    <col min="10764" max="11008" width="9.140625" style="7"/>
    <col min="11009" max="11009" width="7" style="7" customWidth="1"/>
    <col min="11010" max="11010" width="8.28515625" style="7" bestFit="1" customWidth="1"/>
    <col min="11011" max="11011" width="11.28515625" style="7" bestFit="1" customWidth="1"/>
    <col min="11012" max="11012" width="14.5703125" style="7" bestFit="1" customWidth="1"/>
    <col min="11013" max="11013" width="6.42578125" style="7" customWidth="1"/>
    <col min="11014" max="11014" width="10" style="7" bestFit="1" customWidth="1"/>
    <col min="11015" max="11016" width="9.140625" style="7"/>
    <col min="11017" max="11018" width="10.85546875" style="7" customWidth="1"/>
    <col min="11019" max="11019" width="0" style="7" hidden="1" customWidth="1"/>
    <col min="11020" max="11264" width="9.140625" style="7"/>
    <col min="11265" max="11265" width="7" style="7" customWidth="1"/>
    <col min="11266" max="11266" width="8.28515625" style="7" bestFit="1" customWidth="1"/>
    <col min="11267" max="11267" width="11.28515625" style="7" bestFit="1" customWidth="1"/>
    <col min="11268" max="11268" width="14.5703125" style="7" bestFit="1" customWidth="1"/>
    <col min="11269" max="11269" width="6.42578125" style="7" customWidth="1"/>
    <col min="11270" max="11270" width="10" style="7" bestFit="1" customWidth="1"/>
    <col min="11271" max="11272" width="9.140625" style="7"/>
    <col min="11273" max="11274" width="10.85546875" style="7" customWidth="1"/>
    <col min="11275" max="11275" width="0" style="7" hidden="1" customWidth="1"/>
    <col min="11276" max="11520" width="9.140625" style="7"/>
    <col min="11521" max="11521" width="7" style="7" customWidth="1"/>
    <col min="11522" max="11522" width="8.28515625" style="7" bestFit="1" customWidth="1"/>
    <col min="11523" max="11523" width="11.28515625" style="7" bestFit="1" customWidth="1"/>
    <col min="11524" max="11524" width="14.5703125" style="7" bestFit="1" customWidth="1"/>
    <col min="11525" max="11525" width="6.42578125" style="7" customWidth="1"/>
    <col min="11526" max="11526" width="10" style="7" bestFit="1" customWidth="1"/>
    <col min="11527" max="11528" width="9.140625" style="7"/>
    <col min="11529" max="11530" width="10.85546875" style="7" customWidth="1"/>
    <col min="11531" max="11531" width="0" style="7" hidden="1" customWidth="1"/>
    <col min="11532" max="11776" width="9.140625" style="7"/>
    <col min="11777" max="11777" width="7" style="7" customWidth="1"/>
    <col min="11778" max="11778" width="8.28515625" style="7" bestFit="1" customWidth="1"/>
    <col min="11779" max="11779" width="11.28515625" style="7" bestFit="1" customWidth="1"/>
    <col min="11780" max="11780" width="14.5703125" style="7" bestFit="1" customWidth="1"/>
    <col min="11781" max="11781" width="6.42578125" style="7" customWidth="1"/>
    <col min="11782" max="11782" width="10" style="7" bestFit="1" customWidth="1"/>
    <col min="11783" max="11784" width="9.140625" style="7"/>
    <col min="11785" max="11786" width="10.85546875" style="7" customWidth="1"/>
    <col min="11787" max="11787" width="0" style="7" hidden="1" customWidth="1"/>
    <col min="11788" max="12032" width="9.140625" style="7"/>
    <col min="12033" max="12033" width="7" style="7" customWidth="1"/>
    <col min="12034" max="12034" width="8.28515625" style="7" bestFit="1" customWidth="1"/>
    <col min="12035" max="12035" width="11.28515625" style="7" bestFit="1" customWidth="1"/>
    <col min="12036" max="12036" width="14.5703125" style="7" bestFit="1" customWidth="1"/>
    <col min="12037" max="12037" width="6.42578125" style="7" customWidth="1"/>
    <col min="12038" max="12038" width="10" style="7" bestFit="1" customWidth="1"/>
    <col min="12039" max="12040" width="9.140625" style="7"/>
    <col min="12041" max="12042" width="10.85546875" style="7" customWidth="1"/>
    <col min="12043" max="12043" width="0" style="7" hidden="1" customWidth="1"/>
    <col min="12044" max="12288" width="9.140625" style="7"/>
    <col min="12289" max="12289" width="7" style="7" customWidth="1"/>
    <col min="12290" max="12290" width="8.28515625" style="7" bestFit="1" customWidth="1"/>
    <col min="12291" max="12291" width="11.28515625" style="7" bestFit="1" customWidth="1"/>
    <col min="12292" max="12292" width="14.5703125" style="7" bestFit="1" customWidth="1"/>
    <col min="12293" max="12293" width="6.42578125" style="7" customWidth="1"/>
    <col min="12294" max="12294" width="10" style="7" bestFit="1" customWidth="1"/>
    <col min="12295" max="12296" width="9.140625" style="7"/>
    <col min="12297" max="12298" width="10.85546875" style="7" customWidth="1"/>
    <col min="12299" max="12299" width="0" style="7" hidden="1" customWidth="1"/>
    <col min="12300" max="12544" width="9.140625" style="7"/>
    <col min="12545" max="12545" width="7" style="7" customWidth="1"/>
    <col min="12546" max="12546" width="8.28515625" style="7" bestFit="1" customWidth="1"/>
    <col min="12547" max="12547" width="11.28515625" style="7" bestFit="1" customWidth="1"/>
    <col min="12548" max="12548" width="14.5703125" style="7" bestFit="1" customWidth="1"/>
    <col min="12549" max="12549" width="6.42578125" style="7" customWidth="1"/>
    <col min="12550" max="12550" width="10" style="7" bestFit="1" customWidth="1"/>
    <col min="12551" max="12552" width="9.140625" style="7"/>
    <col min="12553" max="12554" width="10.85546875" style="7" customWidth="1"/>
    <col min="12555" max="12555" width="0" style="7" hidden="1" customWidth="1"/>
    <col min="12556" max="12800" width="9.140625" style="7"/>
    <col min="12801" max="12801" width="7" style="7" customWidth="1"/>
    <col min="12802" max="12802" width="8.28515625" style="7" bestFit="1" customWidth="1"/>
    <col min="12803" max="12803" width="11.28515625" style="7" bestFit="1" customWidth="1"/>
    <col min="12804" max="12804" width="14.5703125" style="7" bestFit="1" customWidth="1"/>
    <col min="12805" max="12805" width="6.42578125" style="7" customWidth="1"/>
    <col min="12806" max="12806" width="10" style="7" bestFit="1" customWidth="1"/>
    <col min="12807" max="12808" width="9.140625" style="7"/>
    <col min="12809" max="12810" width="10.85546875" style="7" customWidth="1"/>
    <col min="12811" max="12811" width="0" style="7" hidden="1" customWidth="1"/>
    <col min="12812" max="13056" width="9.140625" style="7"/>
    <col min="13057" max="13057" width="7" style="7" customWidth="1"/>
    <col min="13058" max="13058" width="8.28515625" style="7" bestFit="1" customWidth="1"/>
    <col min="13059" max="13059" width="11.28515625" style="7" bestFit="1" customWidth="1"/>
    <col min="13060" max="13060" width="14.5703125" style="7" bestFit="1" customWidth="1"/>
    <col min="13061" max="13061" width="6.42578125" style="7" customWidth="1"/>
    <col min="13062" max="13062" width="10" style="7" bestFit="1" customWidth="1"/>
    <col min="13063" max="13064" width="9.140625" style="7"/>
    <col min="13065" max="13066" width="10.85546875" style="7" customWidth="1"/>
    <col min="13067" max="13067" width="0" style="7" hidden="1" customWidth="1"/>
    <col min="13068" max="13312" width="9.140625" style="7"/>
    <col min="13313" max="13313" width="7" style="7" customWidth="1"/>
    <col min="13314" max="13314" width="8.28515625" style="7" bestFit="1" customWidth="1"/>
    <col min="13315" max="13315" width="11.28515625" style="7" bestFit="1" customWidth="1"/>
    <col min="13316" max="13316" width="14.5703125" style="7" bestFit="1" customWidth="1"/>
    <col min="13317" max="13317" width="6.42578125" style="7" customWidth="1"/>
    <col min="13318" max="13318" width="10" style="7" bestFit="1" customWidth="1"/>
    <col min="13319" max="13320" width="9.140625" style="7"/>
    <col min="13321" max="13322" width="10.85546875" style="7" customWidth="1"/>
    <col min="13323" max="13323" width="0" style="7" hidden="1" customWidth="1"/>
    <col min="13324" max="13568" width="9.140625" style="7"/>
    <col min="13569" max="13569" width="7" style="7" customWidth="1"/>
    <col min="13570" max="13570" width="8.28515625" style="7" bestFit="1" customWidth="1"/>
    <col min="13571" max="13571" width="11.28515625" style="7" bestFit="1" customWidth="1"/>
    <col min="13572" max="13572" width="14.5703125" style="7" bestFit="1" customWidth="1"/>
    <col min="13573" max="13573" width="6.42578125" style="7" customWidth="1"/>
    <col min="13574" max="13574" width="10" style="7" bestFit="1" customWidth="1"/>
    <col min="13575" max="13576" width="9.140625" style="7"/>
    <col min="13577" max="13578" width="10.85546875" style="7" customWidth="1"/>
    <col min="13579" max="13579" width="0" style="7" hidden="1" customWidth="1"/>
    <col min="13580" max="13824" width="9.140625" style="7"/>
    <col min="13825" max="13825" width="7" style="7" customWidth="1"/>
    <col min="13826" max="13826" width="8.28515625" style="7" bestFit="1" customWidth="1"/>
    <col min="13827" max="13827" width="11.28515625" style="7" bestFit="1" customWidth="1"/>
    <col min="13828" max="13828" width="14.5703125" style="7" bestFit="1" customWidth="1"/>
    <col min="13829" max="13829" width="6.42578125" style="7" customWidth="1"/>
    <col min="13830" max="13830" width="10" style="7" bestFit="1" customWidth="1"/>
    <col min="13831" max="13832" width="9.140625" style="7"/>
    <col min="13833" max="13834" width="10.85546875" style="7" customWidth="1"/>
    <col min="13835" max="13835" width="0" style="7" hidden="1" customWidth="1"/>
    <col min="13836" max="14080" width="9.140625" style="7"/>
    <col min="14081" max="14081" width="7" style="7" customWidth="1"/>
    <col min="14082" max="14082" width="8.28515625" style="7" bestFit="1" customWidth="1"/>
    <col min="14083" max="14083" width="11.28515625" style="7" bestFit="1" customWidth="1"/>
    <col min="14084" max="14084" width="14.5703125" style="7" bestFit="1" customWidth="1"/>
    <col min="14085" max="14085" width="6.42578125" style="7" customWidth="1"/>
    <col min="14086" max="14086" width="10" style="7" bestFit="1" customWidth="1"/>
    <col min="14087" max="14088" width="9.140625" style="7"/>
    <col min="14089" max="14090" width="10.85546875" style="7" customWidth="1"/>
    <col min="14091" max="14091" width="0" style="7" hidden="1" customWidth="1"/>
    <col min="14092" max="14336" width="9.140625" style="7"/>
    <col min="14337" max="14337" width="7" style="7" customWidth="1"/>
    <col min="14338" max="14338" width="8.28515625" style="7" bestFit="1" customWidth="1"/>
    <col min="14339" max="14339" width="11.28515625" style="7" bestFit="1" customWidth="1"/>
    <col min="14340" max="14340" width="14.5703125" style="7" bestFit="1" customWidth="1"/>
    <col min="14341" max="14341" width="6.42578125" style="7" customWidth="1"/>
    <col min="14342" max="14342" width="10" style="7" bestFit="1" customWidth="1"/>
    <col min="14343" max="14344" width="9.140625" style="7"/>
    <col min="14345" max="14346" width="10.85546875" style="7" customWidth="1"/>
    <col min="14347" max="14347" width="0" style="7" hidden="1" customWidth="1"/>
    <col min="14348" max="14592" width="9.140625" style="7"/>
    <col min="14593" max="14593" width="7" style="7" customWidth="1"/>
    <col min="14594" max="14594" width="8.28515625" style="7" bestFit="1" customWidth="1"/>
    <col min="14595" max="14595" width="11.28515625" style="7" bestFit="1" customWidth="1"/>
    <col min="14596" max="14596" width="14.5703125" style="7" bestFit="1" customWidth="1"/>
    <col min="14597" max="14597" width="6.42578125" style="7" customWidth="1"/>
    <col min="14598" max="14598" width="10" style="7" bestFit="1" customWidth="1"/>
    <col min="14599" max="14600" width="9.140625" style="7"/>
    <col min="14601" max="14602" width="10.85546875" style="7" customWidth="1"/>
    <col min="14603" max="14603" width="0" style="7" hidden="1" customWidth="1"/>
    <col min="14604" max="14848" width="9.140625" style="7"/>
    <col min="14849" max="14849" width="7" style="7" customWidth="1"/>
    <col min="14850" max="14850" width="8.28515625" style="7" bestFit="1" customWidth="1"/>
    <col min="14851" max="14851" width="11.28515625" style="7" bestFit="1" customWidth="1"/>
    <col min="14852" max="14852" width="14.5703125" style="7" bestFit="1" customWidth="1"/>
    <col min="14853" max="14853" width="6.42578125" style="7" customWidth="1"/>
    <col min="14854" max="14854" width="10" style="7" bestFit="1" customWidth="1"/>
    <col min="14855" max="14856" width="9.140625" style="7"/>
    <col min="14857" max="14858" width="10.85546875" style="7" customWidth="1"/>
    <col min="14859" max="14859" width="0" style="7" hidden="1" customWidth="1"/>
    <col min="14860" max="15104" width="9.140625" style="7"/>
    <col min="15105" max="15105" width="7" style="7" customWidth="1"/>
    <col min="15106" max="15106" width="8.28515625" style="7" bestFit="1" customWidth="1"/>
    <col min="15107" max="15107" width="11.28515625" style="7" bestFit="1" customWidth="1"/>
    <col min="15108" max="15108" width="14.5703125" style="7" bestFit="1" customWidth="1"/>
    <col min="15109" max="15109" width="6.42578125" style="7" customWidth="1"/>
    <col min="15110" max="15110" width="10" style="7" bestFit="1" customWidth="1"/>
    <col min="15111" max="15112" width="9.140625" style="7"/>
    <col min="15113" max="15114" width="10.85546875" style="7" customWidth="1"/>
    <col min="15115" max="15115" width="0" style="7" hidden="1" customWidth="1"/>
    <col min="15116" max="15360" width="9.140625" style="7"/>
    <col min="15361" max="15361" width="7" style="7" customWidth="1"/>
    <col min="15362" max="15362" width="8.28515625" style="7" bestFit="1" customWidth="1"/>
    <col min="15363" max="15363" width="11.28515625" style="7" bestFit="1" customWidth="1"/>
    <col min="15364" max="15364" width="14.5703125" style="7" bestFit="1" customWidth="1"/>
    <col min="15365" max="15365" width="6.42578125" style="7" customWidth="1"/>
    <col min="15366" max="15366" width="10" style="7" bestFit="1" customWidth="1"/>
    <col min="15367" max="15368" width="9.140625" style="7"/>
    <col min="15369" max="15370" width="10.85546875" style="7" customWidth="1"/>
    <col min="15371" max="15371" width="0" style="7" hidden="1" customWidth="1"/>
    <col min="15372" max="15616" width="9.140625" style="7"/>
    <col min="15617" max="15617" width="7" style="7" customWidth="1"/>
    <col min="15618" max="15618" width="8.28515625" style="7" bestFit="1" customWidth="1"/>
    <col min="15619" max="15619" width="11.28515625" style="7" bestFit="1" customWidth="1"/>
    <col min="15620" max="15620" width="14.5703125" style="7" bestFit="1" customWidth="1"/>
    <col min="15621" max="15621" width="6.42578125" style="7" customWidth="1"/>
    <col min="15622" max="15622" width="10" style="7" bestFit="1" customWidth="1"/>
    <col min="15623" max="15624" width="9.140625" style="7"/>
    <col min="15625" max="15626" width="10.85546875" style="7" customWidth="1"/>
    <col min="15627" max="15627" width="0" style="7" hidden="1" customWidth="1"/>
    <col min="15628" max="15872" width="9.140625" style="7"/>
    <col min="15873" max="15873" width="7" style="7" customWidth="1"/>
    <col min="15874" max="15874" width="8.28515625" style="7" bestFit="1" customWidth="1"/>
    <col min="15875" max="15875" width="11.28515625" style="7" bestFit="1" customWidth="1"/>
    <col min="15876" max="15876" width="14.5703125" style="7" bestFit="1" customWidth="1"/>
    <col min="15877" max="15877" width="6.42578125" style="7" customWidth="1"/>
    <col min="15878" max="15878" width="10" style="7" bestFit="1" customWidth="1"/>
    <col min="15879" max="15880" width="9.140625" style="7"/>
    <col min="15881" max="15882" width="10.85546875" style="7" customWidth="1"/>
    <col min="15883" max="15883" width="0" style="7" hidden="1" customWidth="1"/>
    <col min="15884" max="16128" width="9.140625" style="7"/>
    <col min="16129" max="16129" width="7" style="7" customWidth="1"/>
    <col min="16130" max="16130" width="8.28515625" style="7" bestFit="1" customWidth="1"/>
    <col min="16131" max="16131" width="11.28515625" style="7" bestFit="1" customWidth="1"/>
    <col min="16132" max="16132" width="14.5703125" style="7" bestFit="1" customWidth="1"/>
    <col min="16133" max="16133" width="6.42578125" style="7" customWidth="1"/>
    <col min="16134" max="16134" width="10" style="7" bestFit="1" customWidth="1"/>
    <col min="16135" max="16136" width="9.140625" style="7"/>
    <col min="16137" max="16138" width="10.85546875" style="7" customWidth="1"/>
    <col min="16139" max="16139" width="0" style="7" hidden="1" customWidth="1"/>
    <col min="16140" max="16384" width="9.140625" style="7"/>
  </cols>
  <sheetData>
    <row r="1" spans="1:15" x14ac:dyDescent="0.2">
      <c r="M1" s="42" t="s">
        <v>31</v>
      </c>
    </row>
    <row r="2" spans="1:15" x14ac:dyDescent="0.2">
      <c r="M2" s="42"/>
    </row>
    <row r="3" spans="1:15" x14ac:dyDescent="0.2">
      <c r="B3" s="2"/>
      <c r="C3" s="2"/>
      <c r="D3" s="2"/>
      <c r="E3" s="3"/>
      <c r="F3" s="4"/>
      <c r="G3" s="2"/>
      <c r="H3" s="4"/>
      <c r="I3" s="5"/>
      <c r="J3" s="2"/>
      <c r="K3" s="6"/>
      <c r="M3" s="7"/>
    </row>
    <row r="4" spans="1:15" s="11" customFormat="1" ht="13.5" hidden="1" x14ac:dyDescent="0.25">
      <c r="A4" s="8"/>
      <c r="B4" s="9" t="s">
        <v>0</v>
      </c>
      <c r="C4" s="9"/>
      <c r="D4" s="9"/>
      <c r="E4" s="10"/>
      <c r="F4" s="64" t="s">
        <v>1</v>
      </c>
      <c r="G4" s="64"/>
      <c r="H4" s="64"/>
      <c r="I4" s="65" t="s">
        <v>2</v>
      </c>
      <c r="J4" s="65"/>
      <c r="M4" s="43"/>
      <c r="N4" s="43"/>
      <c r="O4" s="43"/>
    </row>
    <row r="5" spans="1:15" s="11" customFormat="1" ht="15" hidden="1" x14ac:dyDescent="0.25">
      <c r="A5" s="8"/>
      <c r="B5" s="12" t="s">
        <v>3</v>
      </c>
      <c r="C5" s="12" t="s">
        <v>4</v>
      </c>
      <c r="D5" s="12" t="s">
        <v>5</v>
      </c>
      <c r="E5" s="13" t="s">
        <v>6</v>
      </c>
      <c r="F5" s="14" t="s">
        <v>7</v>
      </c>
      <c r="G5" s="12" t="s">
        <v>8</v>
      </c>
      <c r="H5" s="14" t="s">
        <v>9</v>
      </c>
      <c r="I5" s="15" t="s">
        <v>10</v>
      </c>
      <c r="J5" s="12" t="s">
        <v>11</v>
      </c>
      <c r="K5" s="16" t="s">
        <v>12</v>
      </c>
      <c r="M5" s="43"/>
      <c r="N5" s="43"/>
      <c r="O5" s="43"/>
    </row>
    <row r="6" spans="1:15" hidden="1" x14ac:dyDescent="0.2">
      <c r="A6" s="1">
        <v>1</v>
      </c>
      <c r="B6" s="17" t="s">
        <v>13</v>
      </c>
      <c r="C6" s="17" t="s">
        <v>14</v>
      </c>
      <c r="D6" s="7" t="s">
        <v>15</v>
      </c>
      <c r="E6" s="18">
        <f>'[1]1 Frame Counts'!C3</f>
        <v>28</v>
      </c>
      <c r="F6" s="19">
        <v>0.93</v>
      </c>
      <c r="G6" s="20">
        <f>F6*G53</f>
        <v>0.88349999999999995</v>
      </c>
      <c r="H6" s="19">
        <f t="shared" ref="H6:H11" si="0">G6*H$53</f>
        <v>0.76864499999999991</v>
      </c>
      <c r="I6" s="21">
        <v>8.1999999999999993</v>
      </c>
      <c r="J6" s="44">
        <f>K6*I6</f>
        <v>0.82</v>
      </c>
      <c r="K6" s="22">
        <v>0.1</v>
      </c>
      <c r="N6" s="43"/>
      <c r="O6" s="43"/>
    </row>
    <row r="7" spans="1:15" hidden="1" x14ac:dyDescent="0.2">
      <c r="A7" s="1">
        <f>A6+1</f>
        <v>2</v>
      </c>
      <c r="D7" s="7" t="s">
        <v>16</v>
      </c>
      <c r="E7" s="18">
        <f>'[1]1 Frame Counts'!C4</f>
        <v>40</v>
      </c>
      <c r="F7" s="19">
        <v>0.75</v>
      </c>
      <c r="G7" s="23">
        <f>F7*G53</f>
        <v>0.71249999999999991</v>
      </c>
      <c r="H7" s="19">
        <f t="shared" si="0"/>
        <v>0.61987499999999995</v>
      </c>
      <c r="I7" s="21">
        <v>12.4</v>
      </c>
      <c r="J7" s="45">
        <f t="shared" ref="J7:J23" si="1">K7*I7</f>
        <v>1.2400000000000002</v>
      </c>
      <c r="K7" s="22">
        <v>0.1</v>
      </c>
      <c r="N7" s="43"/>
      <c r="O7" s="43"/>
    </row>
    <row r="8" spans="1:15" hidden="1" x14ac:dyDescent="0.2">
      <c r="A8" s="1">
        <f t="shared" ref="A8:A23" si="2">A7+1</f>
        <v>3</v>
      </c>
      <c r="C8" s="17" t="s">
        <v>17</v>
      </c>
      <c r="D8" s="7" t="s">
        <v>15</v>
      </c>
      <c r="E8" s="18">
        <f>'[1]1 Frame Counts'!C5</f>
        <v>96</v>
      </c>
      <c r="F8" s="19">
        <v>0.84</v>
      </c>
      <c r="G8" s="23">
        <f>F8*G53</f>
        <v>0.79799999999999993</v>
      </c>
      <c r="H8" s="19">
        <f t="shared" si="0"/>
        <v>0.69425999999999999</v>
      </c>
      <c r="I8" s="21">
        <v>22.3</v>
      </c>
      <c r="J8" s="45">
        <f t="shared" si="1"/>
        <v>2.23</v>
      </c>
      <c r="K8" s="22">
        <v>0.1</v>
      </c>
      <c r="N8" s="43"/>
      <c r="O8" s="43"/>
    </row>
    <row r="9" spans="1:15" hidden="1" x14ac:dyDescent="0.2">
      <c r="A9" s="1">
        <f t="shared" si="2"/>
        <v>4</v>
      </c>
      <c r="D9" s="7" t="s">
        <v>16</v>
      </c>
      <c r="E9" s="18">
        <f>'[1]1 Frame Counts'!C6</f>
        <v>230</v>
      </c>
      <c r="F9" s="19">
        <v>0.8</v>
      </c>
      <c r="G9" s="23">
        <f>F9*G53</f>
        <v>0.76</v>
      </c>
      <c r="H9" s="19">
        <f t="shared" si="0"/>
        <v>0.66120000000000001</v>
      </c>
      <c r="I9" s="21">
        <v>24</v>
      </c>
      <c r="J9" s="45">
        <f t="shared" si="1"/>
        <v>1.92</v>
      </c>
      <c r="K9" s="22">
        <v>0.08</v>
      </c>
      <c r="N9" s="43"/>
      <c r="O9" s="43"/>
    </row>
    <row r="10" spans="1:15" hidden="1" x14ac:dyDescent="0.2">
      <c r="A10" s="1">
        <f t="shared" si="2"/>
        <v>5</v>
      </c>
      <c r="C10" s="17" t="s">
        <v>18</v>
      </c>
      <c r="D10" s="7" t="s">
        <v>15</v>
      </c>
      <c r="E10" s="18">
        <f>'[1]1 Frame Counts'!C7</f>
        <v>70</v>
      </c>
      <c r="F10" s="19">
        <v>0.91</v>
      </c>
      <c r="G10" s="23">
        <f>F10*G53</f>
        <v>0.86449999999999994</v>
      </c>
      <c r="H10" s="19">
        <f t="shared" si="0"/>
        <v>0.75211499999999998</v>
      </c>
      <c r="I10" s="21">
        <v>8.3000000000000007</v>
      </c>
      <c r="J10" s="45">
        <f t="shared" si="1"/>
        <v>0.83000000000000007</v>
      </c>
      <c r="K10" s="22">
        <v>0.1</v>
      </c>
      <c r="N10" s="43"/>
      <c r="O10" s="43"/>
    </row>
    <row r="11" spans="1:15" hidden="1" x14ac:dyDescent="0.2">
      <c r="A11" s="1">
        <f t="shared" si="2"/>
        <v>6</v>
      </c>
      <c r="D11" s="7" t="s">
        <v>16</v>
      </c>
      <c r="E11" s="18">
        <f>'[1]1 Frame Counts'!C8</f>
        <v>40</v>
      </c>
      <c r="F11" s="19">
        <v>0.95</v>
      </c>
      <c r="G11" s="23">
        <f>F11*G53</f>
        <v>0.90249999999999997</v>
      </c>
      <c r="H11" s="19">
        <f t="shared" si="0"/>
        <v>0.78517499999999996</v>
      </c>
      <c r="I11" s="21">
        <v>3.6</v>
      </c>
      <c r="J11" s="45">
        <f t="shared" si="1"/>
        <v>0.36000000000000004</v>
      </c>
      <c r="K11" s="22">
        <v>0.1</v>
      </c>
      <c r="N11" s="43"/>
      <c r="O11" s="43"/>
    </row>
    <row r="12" spans="1:15" hidden="1" x14ac:dyDescent="0.2">
      <c r="A12" s="1">
        <f t="shared" si="2"/>
        <v>7</v>
      </c>
      <c r="B12" s="17" t="s">
        <v>19</v>
      </c>
      <c r="C12" s="17" t="s">
        <v>14</v>
      </c>
      <c r="D12" s="7" t="s">
        <v>15</v>
      </c>
      <c r="E12" s="18">
        <f>'[1]1 Frame Counts'!D3</f>
        <v>86</v>
      </c>
      <c r="F12" s="19">
        <v>0.99</v>
      </c>
      <c r="G12" s="23">
        <f>F12*G53</f>
        <v>0.9405</v>
      </c>
      <c r="H12" s="19">
        <f t="shared" ref="H12:H17" si="3">G12*H$54</f>
        <v>0.92169000000000001</v>
      </c>
      <c r="I12" s="21">
        <f t="shared" ref="I12:I17" si="4">I6*I$54</f>
        <v>7.2159999999999993</v>
      </c>
      <c r="J12" s="45">
        <f t="shared" si="1"/>
        <v>0.72160000000000002</v>
      </c>
      <c r="K12" s="22">
        <v>0.1</v>
      </c>
      <c r="N12" s="43"/>
      <c r="O12" s="43"/>
    </row>
    <row r="13" spans="1:15" hidden="1" x14ac:dyDescent="0.2">
      <c r="A13" s="1">
        <f t="shared" si="2"/>
        <v>8</v>
      </c>
      <c r="D13" s="7" t="s">
        <v>16</v>
      </c>
      <c r="E13" s="18">
        <f>'[1]1 Frame Counts'!D4</f>
        <v>42</v>
      </c>
      <c r="F13" s="19">
        <v>0.8</v>
      </c>
      <c r="G13" s="23">
        <f>F13*G53</f>
        <v>0.76</v>
      </c>
      <c r="H13" s="19">
        <f t="shared" si="3"/>
        <v>0.74480000000000002</v>
      </c>
      <c r="I13" s="21">
        <f t="shared" si="4"/>
        <v>10.912000000000001</v>
      </c>
      <c r="J13" s="45">
        <f t="shared" si="1"/>
        <v>1.0912000000000002</v>
      </c>
      <c r="K13" s="22">
        <v>0.1</v>
      </c>
      <c r="N13" s="43"/>
      <c r="O13" s="43"/>
    </row>
    <row r="14" spans="1:15" hidden="1" x14ac:dyDescent="0.2">
      <c r="A14" s="1">
        <f t="shared" si="2"/>
        <v>9</v>
      </c>
      <c r="C14" s="17" t="s">
        <v>17</v>
      </c>
      <c r="D14" s="7" t="s">
        <v>15</v>
      </c>
      <c r="E14" s="18">
        <f>'[1]1 Frame Counts'!D5</f>
        <v>36</v>
      </c>
      <c r="F14" s="19">
        <v>0.82</v>
      </c>
      <c r="G14" s="23">
        <f>F14*G53</f>
        <v>0.77899999999999991</v>
      </c>
      <c r="H14" s="19">
        <f t="shared" si="3"/>
        <v>0.76341999999999988</v>
      </c>
      <c r="I14" s="21">
        <f t="shared" si="4"/>
        <v>19.624000000000002</v>
      </c>
      <c r="J14" s="45">
        <f t="shared" si="1"/>
        <v>1.9624000000000004</v>
      </c>
      <c r="K14" s="22">
        <v>0.1</v>
      </c>
      <c r="N14" s="43"/>
      <c r="O14" s="43"/>
    </row>
    <row r="15" spans="1:15" hidden="1" x14ac:dyDescent="0.2">
      <c r="A15" s="1">
        <f t="shared" si="2"/>
        <v>10</v>
      </c>
      <c r="D15" s="7" t="s">
        <v>16</v>
      </c>
      <c r="E15" s="18">
        <f>'[1]1 Frame Counts'!D6</f>
        <v>40</v>
      </c>
      <c r="F15" s="19">
        <v>0.9</v>
      </c>
      <c r="G15" s="23">
        <f>F15*G53</f>
        <v>0.85499999999999998</v>
      </c>
      <c r="H15" s="19">
        <f t="shared" si="3"/>
        <v>0.83789999999999998</v>
      </c>
      <c r="I15" s="21">
        <f t="shared" si="4"/>
        <v>21.12</v>
      </c>
      <c r="J15" s="45">
        <f t="shared" si="1"/>
        <v>2.1120000000000001</v>
      </c>
      <c r="K15" s="22">
        <v>0.1</v>
      </c>
      <c r="N15" s="43"/>
      <c r="O15" s="43"/>
    </row>
    <row r="16" spans="1:15" hidden="1" x14ac:dyDescent="0.2">
      <c r="A16" s="1">
        <f t="shared" si="2"/>
        <v>11</v>
      </c>
      <c r="C16" s="17" t="s">
        <v>18</v>
      </c>
      <c r="D16" s="7" t="s">
        <v>15</v>
      </c>
      <c r="E16" s="18">
        <f>'[1]1 Frame Counts'!D7</f>
        <v>12</v>
      </c>
      <c r="F16" s="19">
        <v>0.97</v>
      </c>
      <c r="G16" s="23">
        <f>F16*G53</f>
        <v>0.92149999999999999</v>
      </c>
      <c r="H16" s="19">
        <f t="shared" si="3"/>
        <v>0.90306999999999993</v>
      </c>
      <c r="I16" s="21">
        <f t="shared" si="4"/>
        <v>7.3040000000000003</v>
      </c>
      <c r="J16" s="45">
        <f t="shared" si="1"/>
        <v>0.73040000000000005</v>
      </c>
      <c r="K16" s="22">
        <v>0.1</v>
      </c>
      <c r="N16" s="43"/>
      <c r="O16" s="43"/>
    </row>
    <row r="17" spans="1:15" hidden="1" x14ac:dyDescent="0.2">
      <c r="A17" s="1">
        <f t="shared" si="2"/>
        <v>12</v>
      </c>
      <c r="D17" s="7" t="s">
        <v>16</v>
      </c>
      <c r="E17" s="18">
        <f>'[1]1 Frame Counts'!D8</f>
        <v>28</v>
      </c>
      <c r="F17" s="19">
        <v>0.97</v>
      </c>
      <c r="G17" s="23">
        <f>F17*G53</f>
        <v>0.92149999999999999</v>
      </c>
      <c r="H17" s="19">
        <f t="shared" si="3"/>
        <v>0.90306999999999993</v>
      </c>
      <c r="I17" s="21">
        <f t="shared" si="4"/>
        <v>3.1680000000000001</v>
      </c>
      <c r="J17" s="45">
        <f t="shared" si="1"/>
        <v>0.31680000000000003</v>
      </c>
      <c r="K17" s="22">
        <v>0.1</v>
      </c>
      <c r="N17" s="43"/>
      <c r="O17" s="43"/>
    </row>
    <row r="18" spans="1:15" hidden="1" x14ac:dyDescent="0.2">
      <c r="A18" s="1">
        <f t="shared" si="2"/>
        <v>13</v>
      </c>
      <c r="B18" s="17" t="s">
        <v>20</v>
      </c>
      <c r="C18" s="17" t="s">
        <v>14</v>
      </c>
      <c r="D18" s="7" t="s">
        <v>15</v>
      </c>
      <c r="E18" s="24">
        <f>'[1]1 Frame Counts'!E3</f>
        <v>200</v>
      </c>
      <c r="F18" s="19">
        <v>0.5</v>
      </c>
      <c r="G18" s="23">
        <f>F18*G53</f>
        <v>0.47499999999999998</v>
      </c>
      <c r="H18" s="23">
        <f t="shared" ref="H18:H23" si="5">G18*H$55</f>
        <v>0.45124999999999998</v>
      </c>
      <c r="I18" s="25">
        <f t="shared" ref="I18:I23" si="6">I6*I$55</f>
        <v>4.5919999999999996</v>
      </c>
      <c r="J18" s="45">
        <f t="shared" si="1"/>
        <v>0.36735999999999996</v>
      </c>
      <c r="K18" s="22">
        <v>0.08</v>
      </c>
      <c r="N18" s="43"/>
      <c r="O18" s="43"/>
    </row>
    <row r="19" spans="1:15" hidden="1" x14ac:dyDescent="0.2">
      <c r="A19" s="1">
        <f t="shared" si="2"/>
        <v>14</v>
      </c>
      <c r="D19" s="7" t="s">
        <v>16</v>
      </c>
      <c r="E19" s="24">
        <f>'[1]1 Frame Counts'!E4</f>
        <v>100</v>
      </c>
      <c r="F19" s="19">
        <v>0.52</v>
      </c>
      <c r="G19" s="23">
        <f>F19*G53</f>
        <v>0.49399999999999999</v>
      </c>
      <c r="H19" s="23">
        <f t="shared" si="5"/>
        <v>0.46929999999999999</v>
      </c>
      <c r="I19" s="25">
        <f t="shared" si="6"/>
        <v>6.9440000000000008</v>
      </c>
      <c r="J19" s="45">
        <f t="shared" si="1"/>
        <v>0.55552000000000012</v>
      </c>
      <c r="K19" s="22">
        <v>0.08</v>
      </c>
      <c r="N19" s="43"/>
      <c r="O19" s="43"/>
    </row>
    <row r="20" spans="1:15" hidden="1" x14ac:dyDescent="0.2">
      <c r="A20" s="1">
        <f t="shared" si="2"/>
        <v>15</v>
      </c>
      <c r="C20" s="17" t="s">
        <v>17</v>
      </c>
      <c r="D20" s="7" t="s">
        <v>15</v>
      </c>
      <c r="E20" s="24">
        <f>'[1]1 Frame Counts'!E5</f>
        <v>280</v>
      </c>
      <c r="F20" s="19">
        <v>0.75</v>
      </c>
      <c r="G20" s="23">
        <f>F20*G53</f>
        <v>0.71249999999999991</v>
      </c>
      <c r="H20" s="23">
        <f t="shared" si="5"/>
        <v>0.67687499999999989</v>
      </c>
      <c r="I20" s="25">
        <f t="shared" si="6"/>
        <v>12.488000000000001</v>
      </c>
      <c r="J20" s="45">
        <f t="shared" si="1"/>
        <v>0.99904000000000015</v>
      </c>
      <c r="K20" s="22">
        <v>0.08</v>
      </c>
      <c r="N20" s="43"/>
      <c r="O20" s="43"/>
    </row>
    <row r="21" spans="1:15" hidden="1" x14ac:dyDescent="0.2">
      <c r="A21" s="1">
        <f t="shared" si="2"/>
        <v>16</v>
      </c>
      <c r="D21" s="7" t="s">
        <v>16</v>
      </c>
      <c r="E21" s="24">
        <f>'[1]1 Frame Counts'!E6</f>
        <v>118</v>
      </c>
      <c r="F21" s="19">
        <v>0.7</v>
      </c>
      <c r="G21" s="23">
        <f>F21*G53</f>
        <v>0.66499999999999992</v>
      </c>
      <c r="H21" s="23">
        <f t="shared" si="5"/>
        <v>0.63174999999999992</v>
      </c>
      <c r="I21" s="25">
        <f t="shared" si="6"/>
        <v>13.440000000000001</v>
      </c>
      <c r="J21" s="45">
        <f t="shared" si="1"/>
        <v>1.0752000000000002</v>
      </c>
      <c r="K21" s="22">
        <v>0.08</v>
      </c>
      <c r="N21" s="43"/>
      <c r="O21" s="43"/>
    </row>
    <row r="22" spans="1:15" hidden="1" x14ac:dyDescent="0.2">
      <c r="A22" s="1">
        <f t="shared" si="2"/>
        <v>17</v>
      </c>
      <c r="C22" s="17" t="s">
        <v>18</v>
      </c>
      <c r="D22" s="7" t="s">
        <v>15</v>
      </c>
      <c r="E22" s="24">
        <f>'[1]1 Frame Counts'!E7</f>
        <v>40</v>
      </c>
      <c r="F22" s="19">
        <v>0.93</v>
      </c>
      <c r="G22" s="23">
        <f>F22*G53</f>
        <v>0.88349999999999995</v>
      </c>
      <c r="H22" s="23">
        <f t="shared" si="5"/>
        <v>0.83932499999999988</v>
      </c>
      <c r="I22" s="25">
        <f t="shared" si="6"/>
        <v>4.6480000000000006</v>
      </c>
      <c r="J22" s="45">
        <f t="shared" si="1"/>
        <v>0.4648000000000001</v>
      </c>
      <c r="K22" s="22">
        <v>0.1</v>
      </c>
      <c r="N22" s="43"/>
      <c r="O22" s="43"/>
    </row>
    <row r="23" spans="1:15" hidden="1" x14ac:dyDescent="0.2">
      <c r="A23" s="1">
        <f t="shared" si="2"/>
        <v>18</v>
      </c>
      <c r="B23" s="26"/>
      <c r="C23" s="26"/>
      <c r="D23" s="2" t="s">
        <v>16</v>
      </c>
      <c r="E23" s="3">
        <f>'[1]1 Frame Counts'!E8</f>
        <v>40</v>
      </c>
      <c r="F23" s="4">
        <v>0.94</v>
      </c>
      <c r="G23" s="4">
        <f>F23*G53</f>
        <v>0.8929999999999999</v>
      </c>
      <c r="H23" s="4">
        <f t="shared" si="5"/>
        <v>0.84834999999999983</v>
      </c>
      <c r="I23" s="5">
        <f t="shared" si="6"/>
        <v>2.0160000000000005</v>
      </c>
      <c r="J23" s="46">
        <f t="shared" si="1"/>
        <v>0.20160000000000006</v>
      </c>
      <c r="K23" s="22">
        <v>0.1</v>
      </c>
      <c r="N23" s="43"/>
      <c r="O23" s="43"/>
    </row>
    <row r="24" spans="1:15" ht="14.25" hidden="1" x14ac:dyDescent="0.2">
      <c r="B24" s="66" t="s">
        <v>21</v>
      </c>
      <c r="C24" s="66"/>
      <c r="N24" s="43"/>
      <c r="O24" s="43"/>
    </row>
    <row r="25" spans="1:15" hidden="1" x14ac:dyDescent="0.2">
      <c r="N25" s="43"/>
      <c r="O25" s="43"/>
    </row>
    <row r="26" spans="1:15" hidden="1" x14ac:dyDescent="0.2">
      <c r="K26" s="2"/>
      <c r="L26" s="2"/>
      <c r="N26" s="43"/>
      <c r="O26" s="43"/>
    </row>
    <row r="27" spans="1:15" s="6" customFormat="1" x14ac:dyDescent="0.2">
      <c r="A27" s="27"/>
      <c r="B27" s="29" t="s">
        <v>0</v>
      </c>
      <c r="C27" s="29" t="s">
        <v>22</v>
      </c>
      <c r="D27" s="67" t="s">
        <v>5</v>
      </c>
      <c r="E27" s="49" t="s">
        <v>28</v>
      </c>
      <c r="F27" s="67" t="s">
        <v>1</v>
      </c>
      <c r="G27" s="67"/>
      <c r="H27" s="67"/>
      <c r="I27" s="65" t="s">
        <v>2</v>
      </c>
      <c r="J27" s="65"/>
      <c r="K27" s="65"/>
      <c r="L27" s="65"/>
      <c r="M27" s="69" t="s">
        <v>32</v>
      </c>
      <c r="N27" s="69"/>
      <c r="O27" s="43"/>
    </row>
    <row r="28" spans="1:15" s="6" customFormat="1" ht="14.25" x14ac:dyDescent="0.2">
      <c r="A28" s="27"/>
      <c r="B28" s="31" t="s">
        <v>3</v>
      </c>
      <c r="C28" s="31" t="s">
        <v>23</v>
      </c>
      <c r="D28" s="68"/>
      <c r="E28" s="50" t="s">
        <v>6</v>
      </c>
      <c r="F28" s="31" t="s">
        <v>7</v>
      </c>
      <c r="G28" s="31" t="s">
        <v>8</v>
      </c>
      <c r="H28" s="31" t="s">
        <v>9</v>
      </c>
      <c r="I28" s="15" t="s">
        <v>10</v>
      </c>
      <c r="J28" s="12" t="s">
        <v>11</v>
      </c>
      <c r="K28" s="2"/>
      <c r="L28" s="12" t="s">
        <v>26</v>
      </c>
      <c r="M28" s="57" t="s">
        <v>33</v>
      </c>
      <c r="N28" s="60" t="s">
        <v>34</v>
      </c>
      <c r="O28" s="43"/>
    </row>
    <row r="29" spans="1:15" s="6" customFormat="1" hidden="1" x14ac:dyDescent="0.2">
      <c r="A29" s="1">
        <v>1</v>
      </c>
      <c r="B29" s="32" t="s">
        <v>13</v>
      </c>
      <c r="C29" s="32"/>
      <c r="D29" s="32"/>
      <c r="E29" s="51">
        <f>SUM(E6:E11)</f>
        <v>504</v>
      </c>
      <c r="F29" s="34">
        <f>SUMPRODUCT(F6:F11,$E6:$E11)/SUM($E6:$E11)</f>
        <v>0.83805555555555555</v>
      </c>
      <c r="G29" s="34">
        <f>SUMPRODUCT(G6:G11,$E6:$E11)/SUM($E6:$E11)</f>
        <v>0.79615277777777782</v>
      </c>
      <c r="H29" s="34">
        <f>SUMPRODUCT(H6:H11,$E6:$E11)/SUM($E6:$E11)</f>
        <v>0.69265291666666662</v>
      </c>
      <c r="I29" s="35">
        <f>SUMPRODUCT(I6:I11,$E6:$E11)/SUM($E6:$E11)</f>
        <v>18.078174603174602</v>
      </c>
      <c r="J29" s="45">
        <f>SUMPRODUCT(J6:J11,J6:J11,E6:E11,E6:E11)/SUM(E6:E11)^2</f>
        <v>0.9739980867346939</v>
      </c>
      <c r="K29" s="47"/>
      <c r="L29" s="52">
        <f>J29/I29</f>
        <v>5.3877015136453862E-2</v>
      </c>
      <c r="M29" s="58">
        <v>56.788730000000001</v>
      </c>
      <c r="N29" s="43"/>
      <c r="O29" s="43"/>
    </row>
    <row r="30" spans="1:15" s="6" customFormat="1" hidden="1" x14ac:dyDescent="0.2">
      <c r="A30" s="1">
        <f>A29+1</f>
        <v>2</v>
      </c>
      <c r="B30" s="32" t="s">
        <v>19</v>
      </c>
      <c r="C30" s="32"/>
      <c r="D30" s="32"/>
      <c r="E30" s="51"/>
      <c r="F30" s="34">
        <f>SUMPRODUCT($E12:$E17,F12:F17)/SUM($E12:$E17)</f>
        <v>0.91418032786885262</v>
      </c>
      <c r="G30" s="34">
        <f>SUMPRODUCT($E12:$E17,G12:G17)/SUM($E12:$E17)</f>
        <v>0.86847131147540968</v>
      </c>
      <c r="H30" s="34">
        <f>SUMPRODUCT($E12:$E17,H12:H17)/SUM($E12:$E17)</f>
        <v>0.85110188524590147</v>
      </c>
      <c r="I30" s="35">
        <f>SUMPRODUCT($E12:$E17,I12:I17)/SUM($E12:$E17)</f>
        <v>11.502032786885248</v>
      </c>
      <c r="J30" s="45">
        <f>SUMPRODUCT(J12:J17,J12:J17,E12:E17,E12:E17)/SUM(E12:E17)^2</f>
        <v>0.30628294191883909</v>
      </c>
      <c r="K30" s="47"/>
      <c r="L30" s="52">
        <f t="shared" ref="L30:L48" si="7">J30/I30</f>
        <v>2.6628592318747906E-2</v>
      </c>
      <c r="M30" s="58"/>
      <c r="N30" s="43"/>
      <c r="O30" s="43"/>
    </row>
    <row r="31" spans="1:15" s="6" customFormat="1" hidden="1" x14ac:dyDescent="0.2">
      <c r="A31" s="1">
        <f t="shared" ref="A31:A48" si="8">A30+1</f>
        <v>3</v>
      </c>
      <c r="B31" s="32" t="s">
        <v>20</v>
      </c>
      <c r="C31" s="32"/>
      <c r="D31" s="32"/>
      <c r="E31" s="51"/>
      <c r="F31" s="34">
        <f>SUMPRODUCT($E18:$E23,F18:F23)/SUM($E18:$E23)</f>
        <v>0.66760925449871467</v>
      </c>
      <c r="G31" s="34">
        <f>SUMPRODUCT($E18:$E23,G18:G23)/SUM($E18:$E23)</f>
        <v>0.63422879177377889</v>
      </c>
      <c r="H31" s="34">
        <f>SUMPRODUCT($E18:$E23,H18:H23)/SUM($E18:$E23)</f>
        <v>0.60251735218508984</v>
      </c>
      <c r="I31" s="35">
        <f>SUMPRODUCT($E18:$E23,I18:I23)/SUM($E18:$E23)</f>
        <v>8.9484832904884328</v>
      </c>
      <c r="J31" s="45">
        <f>SUMPRODUCT(J18:J23,J18:J23,E18:E23,E18:E23)/SUM(E18:E23)^2</f>
        <v>0.17056671691040903</v>
      </c>
      <c r="K31" s="47"/>
      <c r="L31" s="52">
        <f t="shared" si="7"/>
        <v>1.9060963894485746E-2</v>
      </c>
      <c r="M31" s="58"/>
      <c r="N31" s="43"/>
      <c r="O31" s="43"/>
    </row>
    <row r="32" spans="1:15" s="6" customFormat="1" x14ac:dyDescent="0.2">
      <c r="A32" s="1">
        <f t="shared" si="8"/>
        <v>4</v>
      </c>
      <c r="B32" s="32" t="s">
        <v>13</v>
      </c>
      <c r="C32" s="36" t="s">
        <v>14</v>
      </c>
      <c r="D32" s="32"/>
      <c r="E32" s="51">
        <f>E6+E7</f>
        <v>68</v>
      </c>
      <c r="F32" s="23">
        <f>SUMPRODUCT(F6:F7,$E6:$E7)/SUM($E6:$E7)</f>
        <v>0.82411764705882362</v>
      </c>
      <c r="G32" s="23">
        <f>SUMPRODUCT(G6:G7,$E6:$E7)/SUM($E6:$E7)</f>
        <v>0.78291176470588231</v>
      </c>
      <c r="H32" s="23">
        <f>SUMPRODUCT(H6:H7,$E6:$E7)/SUM($E6:$E7)</f>
        <v>0.68113323529411762</v>
      </c>
      <c r="I32" s="25">
        <f>SUMPRODUCT(I6:I7,$E6:$E7)/SUM($E6:$E7)</f>
        <v>10.670588235294117</v>
      </c>
      <c r="J32" s="48">
        <f>SUMPRODUCT(J6:J7,J6:J7,E6:E7,E6:E7)/SUM(E6:E7)^2</f>
        <v>0.64604705882352953</v>
      </c>
      <c r="K32" s="45"/>
      <c r="L32" s="52">
        <f t="shared" si="7"/>
        <v>6.0544652701212801E-2</v>
      </c>
      <c r="M32" s="58">
        <v>87.804879999999997</v>
      </c>
      <c r="N32" s="58">
        <v>38.569400000000002</v>
      </c>
      <c r="O32" s="43"/>
    </row>
    <row r="33" spans="1:15" s="6" customFormat="1" x14ac:dyDescent="0.2">
      <c r="A33" s="1">
        <f t="shared" si="8"/>
        <v>5</v>
      </c>
      <c r="B33" s="32"/>
      <c r="C33" s="36" t="s">
        <v>17</v>
      </c>
      <c r="D33" s="32"/>
      <c r="E33" s="51">
        <f>E8+E9</f>
        <v>326</v>
      </c>
      <c r="F33" s="23">
        <f>SUMPRODUCT(F8:F9,$E8:$E9)/SUM($E8:$E9)</f>
        <v>0.81177914110429439</v>
      </c>
      <c r="G33" s="23">
        <f>SUMPRODUCT(G8:G9,$E8:$E9)/SUM($E8:$E9)</f>
        <v>0.7711901840490798</v>
      </c>
      <c r="H33" s="23">
        <f>SUMPRODUCT(H8:H9,$E8:$E9)/SUM($E8:$E9)</f>
        <v>0.67093546012269945</v>
      </c>
      <c r="I33" s="25">
        <f>SUMPRODUCT(I8:I9,$E8:$E9)/SUM($E8:$E9)</f>
        <v>23.499386503067484</v>
      </c>
      <c r="J33" s="48">
        <f>SUMPRODUCT(J8:J9,J8:J9,E8:E9,E8:E9)/SUM(E8:E9)^2</f>
        <v>2.2661824532349732</v>
      </c>
      <c r="K33" s="45"/>
      <c r="L33" s="52">
        <f t="shared" si="7"/>
        <v>9.6435813460030453E-2</v>
      </c>
      <c r="M33" s="58">
        <v>93.827160000000006</v>
      </c>
      <c r="N33" s="58">
        <v>73.031689999999998</v>
      </c>
      <c r="O33" s="43"/>
    </row>
    <row r="34" spans="1:15" s="6" customFormat="1" x14ac:dyDescent="0.2">
      <c r="A34" s="1">
        <f>A33+1</f>
        <v>6</v>
      </c>
      <c r="B34" s="32"/>
      <c r="C34" s="36" t="s">
        <v>18</v>
      </c>
      <c r="D34" s="32"/>
      <c r="E34" s="51">
        <f>E10+E11</f>
        <v>110</v>
      </c>
      <c r="F34" s="23">
        <f>SUMPRODUCT(F10:F11,$E10:$E11)/SUM($E10:$E11)</f>
        <v>0.92454545454545456</v>
      </c>
      <c r="G34" s="23">
        <f>SUMPRODUCT(G10:G11,$E10:$E11)/SUM($E10:$E11)</f>
        <v>0.87831818181818178</v>
      </c>
      <c r="H34" s="23">
        <f>SUMPRODUCT(H10:H11,$E10:$E11)/SUM($E10:$E11)</f>
        <v>0.76413681818181811</v>
      </c>
      <c r="I34" s="25">
        <f>SUMPRODUCT(I10:I11,$E10:$E11)/SUM($E10:$E11)</f>
        <v>6.5909090909090908</v>
      </c>
      <c r="J34" s="48">
        <f>SUMPRODUCT(J10:J11,J10:J11,E10:E11,E10:E11)/SUM(E10:E11)^2</f>
        <v>0.29611322314049593</v>
      </c>
      <c r="K34" s="45"/>
      <c r="L34" s="52">
        <f t="shared" si="7"/>
        <v>4.4927523510971797E-2</v>
      </c>
      <c r="M34" s="59">
        <v>34.782609999999998</v>
      </c>
      <c r="N34" s="59">
        <v>26.610220000000002</v>
      </c>
      <c r="O34" s="43"/>
    </row>
    <row r="35" spans="1:15" s="6" customFormat="1" x14ac:dyDescent="0.2">
      <c r="A35" s="1"/>
      <c r="B35" s="32"/>
      <c r="C35" s="36"/>
      <c r="D35" s="32"/>
      <c r="E35" s="61">
        <f t="shared" ref="E35:L35" si="9">SUM(E32:E34)</f>
        <v>504</v>
      </c>
      <c r="F35" s="58"/>
      <c r="G35" s="58">
        <f t="shared" si="9"/>
        <v>2.4324201305731439</v>
      </c>
      <c r="H35" s="58">
        <f t="shared" si="9"/>
        <v>2.1162055135986351</v>
      </c>
      <c r="I35" s="58">
        <f t="shared" si="9"/>
        <v>40.760883829270696</v>
      </c>
      <c r="J35" s="58">
        <f t="shared" si="9"/>
        <v>3.2083427351989986</v>
      </c>
      <c r="K35" s="58">
        <f t="shared" si="9"/>
        <v>0</v>
      </c>
      <c r="L35" s="58">
        <f t="shared" si="9"/>
        <v>0.20190798967221504</v>
      </c>
      <c r="M35" s="58">
        <f>SUM(M32:M34)</f>
        <v>216.41465000000002</v>
      </c>
      <c r="N35" s="58">
        <f>SUM(N32:N34)</f>
        <v>138.21131</v>
      </c>
      <c r="O35" s="43"/>
    </row>
    <row r="36" spans="1:15" s="6" customFormat="1" x14ac:dyDescent="0.2">
      <c r="A36" s="1"/>
      <c r="B36" s="32"/>
      <c r="C36" s="36"/>
      <c r="D36" s="32"/>
      <c r="E36" s="51"/>
      <c r="F36" s="23"/>
      <c r="G36" s="23"/>
      <c r="H36" s="23"/>
      <c r="I36" s="25"/>
      <c r="J36" s="54"/>
      <c r="K36" s="55"/>
      <c r="L36" s="56"/>
      <c r="O36" s="43"/>
    </row>
    <row r="37" spans="1:15" s="6" customFormat="1" hidden="1" x14ac:dyDescent="0.2">
      <c r="A37" s="1">
        <f>A34+1</f>
        <v>7</v>
      </c>
      <c r="B37" s="32" t="s">
        <v>19</v>
      </c>
      <c r="C37" s="36" t="s">
        <v>14</v>
      </c>
      <c r="D37" s="32"/>
      <c r="E37" s="33"/>
      <c r="F37" s="23">
        <f>SUMPRODUCT(F12:F13,$E12:$E13)/SUM($E12:$E13)</f>
        <v>0.92765625000000007</v>
      </c>
      <c r="G37" s="23">
        <f>SUMPRODUCT(G12:G13,$E12:$E13)/SUM($E12:$E13)</f>
        <v>0.88127343749999998</v>
      </c>
      <c r="H37" s="23">
        <f>SUMPRODUCT(H12:H13,$E12:$E13)/SUM($E12:$E13)</f>
        <v>0.86364796874999994</v>
      </c>
      <c r="I37" s="25">
        <f>SUMPRODUCT(I12:I13,$E12:$E13)/SUM($E12:$E13)</f>
        <v>8.4287499999999991</v>
      </c>
      <c r="J37" s="48">
        <f>SUMPRODUCT(J12:J13,J12:J13,E12:E13,E12:E13)/SUM(E12:E13)^2</f>
        <v>0.3632550831250001</v>
      </c>
      <c r="K37" s="45"/>
      <c r="L37" s="45">
        <f t="shared" si="7"/>
        <v>4.3097147634584027E-2</v>
      </c>
      <c r="O37" s="43"/>
    </row>
    <row r="38" spans="1:15" s="6" customFormat="1" hidden="1" x14ac:dyDescent="0.2">
      <c r="A38" s="1">
        <f t="shared" si="8"/>
        <v>8</v>
      </c>
      <c r="B38" s="32"/>
      <c r="C38" s="36" t="s">
        <v>17</v>
      </c>
      <c r="D38" s="32"/>
      <c r="E38" s="33"/>
      <c r="F38" s="23">
        <f>SUMPRODUCT(F14:F15,$E14:$E15)/SUM($E14:$E15)</f>
        <v>0.86210526315789471</v>
      </c>
      <c r="G38" s="23">
        <f>SUMPRODUCT(G14:G15,$E14:$E15)/SUM($E14:$E15)</f>
        <v>0.81899999999999995</v>
      </c>
      <c r="H38" s="23">
        <f>SUMPRODUCT(H14:H15,$E14:$E15)/SUM($E14:$E15)</f>
        <v>0.80261999999999989</v>
      </c>
      <c r="I38" s="25">
        <f>SUMPRODUCT(I14:I15,$E14:$E15)/SUM($E14:$E15)</f>
        <v>20.411368421052632</v>
      </c>
      <c r="J38" s="48">
        <f>SUMPRODUCT(J14:J15,J14:J15,E14:E15,E14:E15)/SUM(E14:E15)^2</f>
        <v>2.0996856359002773</v>
      </c>
      <c r="K38" s="45"/>
      <c r="L38" s="45">
        <f t="shared" si="7"/>
        <v>0.10286844039984237</v>
      </c>
      <c r="O38" s="43"/>
    </row>
    <row r="39" spans="1:15" s="6" customFormat="1" hidden="1" x14ac:dyDescent="0.2">
      <c r="A39" s="1">
        <f t="shared" si="8"/>
        <v>9</v>
      </c>
      <c r="B39" s="32"/>
      <c r="C39" s="36" t="s">
        <v>18</v>
      </c>
      <c r="D39" s="32"/>
      <c r="E39" s="33"/>
      <c r="F39" s="23">
        <f>SUMPRODUCT(F16:F17,$E16:$E17)/SUM($E16:$E17)</f>
        <v>0.97</v>
      </c>
      <c r="G39" s="23">
        <f>SUMPRODUCT(G16:G17,$E16:$E17)/SUM($E16:$E17)</f>
        <v>0.92149999999999999</v>
      </c>
      <c r="H39" s="23">
        <f>SUMPRODUCT(H16:H17,$E16:$E17)/SUM($E16:$E17)</f>
        <v>0.90306999999999993</v>
      </c>
      <c r="I39" s="25">
        <f>SUMPRODUCT(I16:I17,$E16:$E17)/SUM($E16:$E17)</f>
        <v>4.4088000000000003</v>
      </c>
      <c r="J39" s="48">
        <f>SUMPRODUCT(J16:J17,J16:J17,E16:E17,E16:E17)/SUM(E16:E17)^2</f>
        <v>9.7191072000000017E-2</v>
      </c>
      <c r="K39" s="45"/>
      <c r="L39" s="45">
        <f t="shared" si="7"/>
        <v>2.2044790419161679E-2</v>
      </c>
      <c r="O39" s="43"/>
    </row>
    <row r="40" spans="1:15" s="6" customFormat="1" hidden="1" x14ac:dyDescent="0.2">
      <c r="A40" s="1">
        <f t="shared" si="8"/>
        <v>10</v>
      </c>
      <c r="B40" s="32" t="s">
        <v>20</v>
      </c>
      <c r="C40" s="36" t="s">
        <v>14</v>
      </c>
      <c r="D40" s="32"/>
      <c r="E40" s="33"/>
      <c r="F40" s="23">
        <f>SUMPRODUCT(F18:F19,$E18:$E19)/SUM($E18:$E19)</f>
        <v>0.50666666666666671</v>
      </c>
      <c r="G40" s="23">
        <f>SUMPRODUCT(G18:G19,$E18:$E19)/SUM($E18:$E19)</f>
        <v>0.48133333333333334</v>
      </c>
      <c r="H40" s="23">
        <f>SUMPRODUCT(H18:H19,$E18:$E19)/SUM($E18:$E19)</f>
        <v>0.45726666666666671</v>
      </c>
      <c r="I40" s="25">
        <f>SUMPRODUCT(I18:I19,$E18:$E19)/SUM($E18:$E19)</f>
        <v>5.3760000000000003</v>
      </c>
      <c r="J40" s="48">
        <f>SUMPRODUCT(J18:J19,J18:J19,E18:E19,E18:E19)/SUM(E18:E19)^2</f>
        <v>9.4268438755555573E-2</v>
      </c>
      <c r="K40" s="45"/>
      <c r="L40" s="45">
        <f t="shared" si="7"/>
        <v>1.7535051851851852E-2</v>
      </c>
      <c r="O40" s="43"/>
    </row>
    <row r="41" spans="1:15" s="6" customFormat="1" hidden="1" x14ac:dyDescent="0.2">
      <c r="A41" s="1">
        <f t="shared" si="8"/>
        <v>11</v>
      </c>
      <c r="B41" s="32"/>
      <c r="C41" s="36" t="s">
        <v>17</v>
      </c>
      <c r="D41" s="32"/>
      <c r="E41" s="33"/>
      <c r="F41" s="23">
        <f>SUMPRODUCT(F20:F21,$E20:$E21)/SUM($E20:$E21)</f>
        <v>0.73517587939698503</v>
      </c>
      <c r="G41" s="23">
        <f>SUMPRODUCT(G20:G21,$E20:$E21)/SUM($E20:$E21)</f>
        <v>0.69841708542713565</v>
      </c>
      <c r="H41" s="23">
        <f>SUMPRODUCT(H20:H21,$E20:$E21)/SUM($E20:$E21)</f>
        <v>0.66349623115577883</v>
      </c>
      <c r="I41" s="25">
        <f>SUMPRODUCT(I20:I21,$E20:$E21)/SUM($E20:$E21)</f>
        <v>12.770251256281409</v>
      </c>
      <c r="J41" s="48">
        <f>SUMPRODUCT(J20:J21,J20:J21,E20:E21,E20:E21)/SUM(E20:E21)^2</f>
        <v>0.5956065164415042</v>
      </c>
      <c r="K41" s="45"/>
      <c r="L41" s="45">
        <f t="shared" si="7"/>
        <v>4.6640156445515377E-2</v>
      </c>
      <c r="O41" s="43"/>
    </row>
    <row r="42" spans="1:15" s="6" customFormat="1" hidden="1" x14ac:dyDescent="0.2">
      <c r="A42" s="1">
        <f t="shared" si="8"/>
        <v>12</v>
      </c>
      <c r="B42" s="32"/>
      <c r="C42" s="36" t="s">
        <v>18</v>
      </c>
      <c r="D42" s="32"/>
      <c r="E42" s="33"/>
      <c r="F42" s="23">
        <f>SUMPRODUCT(F22:F23,$E22:$E23)/SUM($E22:$E23)</f>
        <v>0.93499999999999994</v>
      </c>
      <c r="G42" s="23">
        <f>SUMPRODUCT(G22:G23,$E22:$E23)/SUM($E22:$E23)</f>
        <v>0.88824999999999998</v>
      </c>
      <c r="H42" s="23">
        <f>SUMPRODUCT(H22:H23,$E22:$E23)/SUM($E22:$E23)</f>
        <v>0.84383749999999969</v>
      </c>
      <c r="I42" s="25">
        <f>SUMPRODUCT(I22:I23,$E22:$E23)/SUM($E22:$E23)</f>
        <v>3.3320000000000007</v>
      </c>
      <c r="J42" s="48">
        <f>SUMPRODUCT(J22:J23,J22:J23,E22:E23,E22:E23)/SUM(E22:E23)^2</f>
        <v>6.417040000000003E-2</v>
      </c>
      <c r="K42" s="45"/>
      <c r="L42" s="45">
        <f t="shared" si="7"/>
        <v>1.9258823529411769E-2</v>
      </c>
      <c r="O42" s="43"/>
    </row>
    <row r="43" spans="1:15" s="6" customFormat="1" hidden="1" x14ac:dyDescent="0.2">
      <c r="A43" s="1">
        <f t="shared" si="8"/>
        <v>13</v>
      </c>
      <c r="B43" s="32" t="s">
        <v>13</v>
      </c>
      <c r="C43" s="36"/>
      <c r="D43" s="36" t="s">
        <v>15</v>
      </c>
      <c r="E43" s="37"/>
      <c r="F43" s="23">
        <f t="shared" ref="F43:I44" si="10">SUM($E6*F6,$E8*F8,$E10*F10)/SUM($E6,$E8,$E10)</f>
        <v>0.87824742268041234</v>
      </c>
      <c r="G43" s="23">
        <f t="shared" si="10"/>
        <v>0.83433505154639165</v>
      </c>
      <c r="H43" s="23">
        <f t="shared" si="10"/>
        <v>0.72587149484536084</v>
      </c>
      <c r="I43" s="25">
        <f t="shared" si="10"/>
        <v>15.213402061855671</v>
      </c>
      <c r="J43" s="48">
        <f>(E6*E6*J6*J6+E8*E8*J8*J8+E10*E10*J10*J10)/SUM(E6,E8,E10)^2</f>
        <v>1.3214214581783399</v>
      </c>
      <c r="K43" s="47"/>
      <c r="L43" s="45">
        <f t="shared" si="7"/>
        <v>8.6859037367553682E-2</v>
      </c>
    </row>
    <row r="44" spans="1:15" s="6" customFormat="1" hidden="1" x14ac:dyDescent="0.2">
      <c r="A44" s="1">
        <f t="shared" si="8"/>
        <v>14</v>
      </c>
      <c r="B44" s="32"/>
      <c r="C44" s="36"/>
      <c r="D44" s="36" t="s">
        <v>16</v>
      </c>
      <c r="E44" s="37"/>
      <c r="F44" s="23">
        <f t="shared" si="10"/>
        <v>0.81290322580645158</v>
      </c>
      <c r="G44" s="23">
        <f t="shared" si="10"/>
        <v>0.77225806451612911</v>
      </c>
      <c r="H44" s="23">
        <f t="shared" si="10"/>
        <v>0.67186451612903209</v>
      </c>
      <c r="I44" s="25">
        <f t="shared" si="10"/>
        <v>19.870967741935484</v>
      </c>
      <c r="J44" s="48">
        <f>(E7*E7*J7*J7+E9*E9*J9*J9+E11*E11*J11*J11)/SUM(E7,E9,E11)^2</f>
        <v>2.0570039542143599</v>
      </c>
      <c r="K44" s="47"/>
      <c r="L44" s="45">
        <f t="shared" si="7"/>
        <v>0.10351805613741097</v>
      </c>
    </row>
    <row r="45" spans="1:15" s="6" customFormat="1" hidden="1" x14ac:dyDescent="0.2">
      <c r="A45" s="1">
        <f t="shared" si="8"/>
        <v>15</v>
      </c>
      <c r="B45" s="32" t="s">
        <v>19</v>
      </c>
      <c r="C45" s="36"/>
      <c r="D45" s="36" t="s">
        <v>15</v>
      </c>
      <c r="E45" s="37"/>
      <c r="F45" s="23">
        <f t="shared" ref="F45:I46" si="11">SUM($E12*F12,$E14*F14,$E16*F16)/SUM($E12,$E14,$E16)</f>
        <v>0.94253731343283575</v>
      </c>
      <c r="G45" s="23">
        <f t="shared" si="11"/>
        <v>0.89541044776119394</v>
      </c>
      <c r="H45" s="23">
        <f t="shared" si="11"/>
        <v>0.87750223880597011</v>
      </c>
      <c r="I45" s="25">
        <f t="shared" si="11"/>
        <v>10.557373134328357</v>
      </c>
      <c r="J45" s="48">
        <f>(E12*E12*J12*J12+E14*E14*J14*J14+E16*E16*J16*J16)/SUM(E12,E14,E16)^2</f>
        <v>0.49670757795500114</v>
      </c>
      <c r="K45" s="47"/>
      <c r="L45" s="45">
        <f t="shared" si="7"/>
        <v>4.7048406041452363E-2</v>
      </c>
    </row>
    <row r="46" spans="1:15" s="6" customFormat="1" hidden="1" x14ac:dyDescent="0.2">
      <c r="A46" s="1">
        <f t="shared" si="8"/>
        <v>16</v>
      </c>
      <c r="B46" s="32"/>
      <c r="C46" s="36"/>
      <c r="D46" s="36" t="s">
        <v>16</v>
      </c>
      <c r="E46" s="37"/>
      <c r="F46" s="23">
        <f t="shared" si="11"/>
        <v>0.87963636363636355</v>
      </c>
      <c r="G46" s="23">
        <f t="shared" si="11"/>
        <v>0.83565454545454543</v>
      </c>
      <c r="H46" s="23">
        <f t="shared" si="11"/>
        <v>0.81894145454545464</v>
      </c>
      <c r="I46" s="25">
        <f t="shared" si="11"/>
        <v>12.652799999999999</v>
      </c>
      <c r="J46" s="48">
        <f>(E13*E13*J13*J13+E15*E15*J15*J15+E17*E17*J17*J17)/SUM(E13,E15,E17)^2</f>
        <v>0.76991569920000003</v>
      </c>
      <c r="K46" s="47"/>
      <c r="L46" s="45">
        <f t="shared" si="7"/>
        <v>6.0849432473444619E-2</v>
      </c>
    </row>
    <row r="47" spans="1:15" s="6" customFormat="1" hidden="1" x14ac:dyDescent="0.2">
      <c r="A47" s="1">
        <f t="shared" si="8"/>
        <v>17</v>
      </c>
      <c r="B47" s="32" t="s">
        <v>20</v>
      </c>
      <c r="C47" s="36"/>
      <c r="D47" s="36" t="s">
        <v>15</v>
      </c>
      <c r="E47" s="37"/>
      <c r="F47" s="23">
        <f t="shared" ref="F47:I48" si="12">SUM($E18*F18,$E20*F20,$E22*F22)/SUM($E18,$E20,$E22)</f>
        <v>0.6676923076923077</v>
      </c>
      <c r="G47" s="23">
        <f t="shared" si="12"/>
        <v>0.63430769230769224</v>
      </c>
      <c r="H47" s="23">
        <f t="shared" si="12"/>
        <v>0.60259230769230765</v>
      </c>
      <c r="I47" s="25">
        <f t="shared" si="12"/>
        <v>8.8480000000000008</v>
      </c>
      <c r="J47" s="48">
        <f>(E18*E18*J18*J18+E20*E20*J20*J20+E22*E22*J22*J22)/SUM(E18,E20,E22)^2</f>
        <v>0.3106262629491125</v>
      </c>
      <c r="K47" s="47"/>
      <c r="L47" s="45">
        <f t="shared" si="7"/>
        <v>3.5106946535840018E-2</v>
      </c>
    </row>
    <row r="48" spans="1:15" s="6" customFormat="1" hidden="1" x14ac:dyDescent="0.2">
      <c r="A48" s="1">
        <f t="shared" si="8"/>
        <v>18</v>
      </c>
      <c r="B48" s="32"/>
      <c r="C48" s="36"/>
      <c r="D48" s="36" t="s">
        <v>16</v>
      </c>
      <c r="E48" s="37"/>
      <c r="F48" s="23">
        <f t="shared" si="12"/>
        <v>0.66744186046511622</v>
      </c>
      <c r="G48" s="23">
        <f t="shared" si="12"/>
        <v>0.63406976744186039</v>
      </c>
      <c r="H48" s="23">
        <f t="shared" si="12"/>
        <v>0.60236627906976736</v>
      </c>
      <c r="I48" s="25">
        <f t="shared" si="12"/>
        <v>9.1510077519379838</v>
      </c>
      <c r="J48" s="45">
        <f>(E19*E19*J19*J19+E21*E21*J21*J21+E23*E23*J23*J23)/SUM(E19,E21,E23)^2</f>
        <v>0.28916476138693603</v>
      </c>
      <c r="K48" s="47"/>
      <c r="L48" s="45">
        <f t="shared" si="7"/>
        <v>3.1599225924128109E-2</v>
      </c>
    </row>
    <row r="49" spans="1:15" s="6" customFormat="1" ht="14.25" x14ac:dyDescent="0.2">
      <c r="A49" s="27"/>
      <c r="B49" s="62" t="s">
        <v>21</v>
      </c>
      <c r="C49" s="62"/>
      <c r="D49" s="39"/>
      <c r="E49" s="40"/>
      <c r="F49" s="20"/>
      <c r="G49" s="39"/>
      <c r="H49" s="20"/>
      <c r="I49" s="41"/>
      <c r="J49" s="39"/>
      <c r="K49" s="39"/>
      <c r="L49" s="39"/>
      <c r="M49" s="23"/>
      <c r="N49" s="23"/>
      <c r="O49" s="19"/>
    </row>
    <row r="50" spans="1:15" s="6" customFormat="1" ht="14.25" x14ac:dyDescent="0.2">
      <c r="A50" s="27"/>
      <c r="B50" s="63" t="s">
        <v>27</v>
      </c>
      <c r="C50" s="63"/>
      <c r="E50" s="24"/>
      <c r="F50" s="23"/>
      <c r="H50" s="23"/>
      <c r="I50" s="25"/>
      <c r="L50" s="7"/>
      <c r="M50" s="23"/>
      <c r="N50" s="23"/>
      <c r="O50" s="19"/>
    </row>
    <row r="51" spans="1:15" s="6" customFormat="1" x14ac:dyDescent="0.2">
      <c r="A51" s="27"/>
      <c r="B51" s="38"/>
      <c r="C51" s="38"/>
      <c r="E51" s="24"/>
      <c r="F51" s="23"/>
      <c r="H51" s="23"/>
      <c r="I51" s="25"/>
      <c r="L51" s="7"/>
      <c r="M51" s="23"/>
      <c r="N51" s="23"/>
      <c r="O51" s="19"/>
    </row>
    <row r="52" spans="1:15" s="6" customFormat="1" x14ac:dyDescent="0.2">
      <c r="A52" s="27"/>
      <c r="B52" s="38"/>
      <c r="C52" s="38"/>
      <c r="E52" s="24"/>
      <c r="F52" s="23"/>
      <c r="H52" s="23"/>
      <c r="I52" s="25"/>
      <c r="L52" s="7"/>
      <c r="M52" s="23"/>
      <c r="N52" s="23"/>
      <c r="O52" s="19"/>
    </row>
    <row r="53" spans="1:15" s="6" customFormat="1" hidden="1" x14ac:dyDescent="0.2">
      <c r="A53" s="27"/>
      <c r="B53" s="38"/>
      <c r="C53" s="38"/>
      <c r="E53" s="24"/>
      <c r="F53" s="23" t="s">
        <v>24</v>
      </c>
      <c r="G53" s="6">
        <v>0.95</v>
      </c>
      <c r="H53" s="23">
        <v>0.87</v>
      </c>
      <c r="I53" s="23">
        <v>1</v>
      </c>
      <c r="L53" s="7"/>
      <c r="M53" s="23"/>
      <c r="N53" s="23"/>
      <c r="O53" s="19"/>
    </row>
    <row r="54" spans="1:15" s="6" customFormat="1" hidden="1" x14ac:dyDescent="0.2">
      <c r="A54" s="27"/>
      <c r="B54" s="38"/>
      <c r="C54" s="38"/>
      <c r="E54" s="24"/>
      <c r="F54" s="23"/>
      <c r="H54" s="23">
        <v>0.98</v>
      </c>
      <c r="I54" s="23">
        <v>0.88</v>
      </c>
      <c r="L54" s="7"/>
      <c r="M54" s="23"/>
      <c r="N54" s="23"/>
      <c r="O54" s="19"/>
    </row>
    <row r="55" spans="1:15" s="6" customFormat="1" hidden="1" x14ac:dyDescent="0.2">
      <c r="A55" s="27"/>
      <c r="B55" s="38"/>
      <c r="C55" s="38"/>
      <c r="E55" s="24"/>
      <c r="F55" s="23"/>
      <c r="H55" s="23">
        <v>0.95</v>
      </c>
      <c r="I55" s="23">
        <v>0.56000000000000005</v>
      </c>
      <c r="L55" s="7"/>
      <c r="M55" s="23"/>
      <c r="N55" s="23"/>
      <c r="O55" s="19"/>
    </row>
    <row r="56" spans="1:15" s="6" customFormat="1" x14ac:dyDescent="0.2">
      <c r="A56" s="27"/>
      <c r="B56" s="38"/>
      <c r="C56" s="38"/>
      <c r="E56" s="24"/>
      <c r="F56" s="23"/>
      <c r="H56" s="23"/>
      <c r="I56" s="25"/>
      <c r="L56" s="7"/>
      <c r="M56" s="23"/>
      <c r="N56" s="23"/>
      <c r="O56" s="23"/>
    </row>
    <row r="57" spans="1:15" x14ac:dyDescent="0.2">
      <c r="J57" s="21"/>
      <c r="N57" s="23"/>
      <c r="O57" s="23"/>
    </row>
    <row r="58" spans="1:15" x14ac:dyDescent="0.2">
      <c r="J58" s="21"/>
      <c r="N58" s="23"/>
      <c r="O58" s="23"/>
    </row>
    <row r="59" spans="1:15" x14ac:dyDescent="0.2">
      <c r="J59" s="21"/>
      <c r="N59" s="23"/>
      <c r="O59" s="23"/>
    </row>
    <row r="60" spans="1:15" x14ac:dyDescent="0.2">
      <c r="J60" s="21"/>
      <c r="N60" s="23"/>
      <c r="O60" s="23"/>
    </row>
    <row r="61" spans="1:15" x14ac:dyDescent="0.2">
      <c r="J61" s="21"/>
      <c r="N61" s="23"/>
      <c r="O61" s="6"/>
    </row>
    <row r="62" spans="1:15" x14ac:dyDescent="0.2">
      <c r="J62" s="21"/>
      <c r="N62" s="23"/>
      <c r="O62" s="6"/>
    </row>
    <row r="63" spans="1:15" ht="15" x14ac:dyDescent="0.25">
      <c r="I63" s="53"/>
      <c r="N63" s="23"/>
      <c r="O63" s="6"/>
    </row>
    <row r="64" spans="1:15" x14ac:dyDescent="0.2">
      <c r="N64" s="23"/>
      <c r="O64" s="6"/>
    </row>
    <row r="65" spans="14:15" x14ac:dyDescent="0.2">
      <c r="N65" s="23"/>
      <c r="O65" s="6"/>
    </row>
    <row r="66" spans="14:15" x14ac:dyDescent="0.2">
      <c r="N66" s="23"/>
      <c r="O66" s="6"/>
    </row>
    <row r="67" spans="14:15" x14ac:dyDescent="0.2">
      <c r="N67" s="23"/>
      <c r="O67" s="6"/>
    </row>
    <row r="68" spans="14:15" x14ac:dyDescent="0.2">
      <c r="N68" s="23"/>
      <c r="O68" s="6"/>
    </row>
    <row r="69" spans="14:15" x14ac:dyDescent="0.2">
      <c r="N69" s="23"/>
      <c r="O69" s="6"/>
    </row>
    <row r="70" spans="14:15" x14ac:dyDescent="0.2">
      <c r="N70" s="23"/>
      <c r="O70" s="23"/>
    </row>
    <row r="71" spans="14:15" x14ac:dyDescent="0.2">
      <c r="N71" s="23"/>
      <c r="O71" s="23"/>
    </row>
    <row r="72" spans="14:15" x14ac:dyDescent="0.2">
      <c r="N72" s="23"/>
      <c r="O72" s="23"/>
    </row>
    <row r="73" spans="14:15" x14ac:dyDescent="0.2">
      <c r="N73" s="23"/>
      <c r="O73" s="23"/>
    </row>
    <row r="74" spans="14:15" x14ac:dyDescent="0.2">
      <c r="N74" s="23"/>
      <c r="O74" s="23"/>
    </row>
    <row r="75" spans="14:15" x14ac:dyDescent="0.2">
      <c r="O75" s="23"/>
    </row>
    <row r="76" spans="14:15" x14ac:dyDescent="0.2">
      <c r="O76" s="23"/>
    </row>
    <row r="77" spans="14:15" x14ac:dyDescent="0.2">
      <c r="O77" s="23"/>
    </row>
    <row r="78" spans="14:15" x14ac:dyDescent="0.2">
      <c r="O78" s="23"/>
    </row>
    <row r="79" spans="14:15" x14ac:dyDescent="0.2">
      <c r="O79" s="23"/>
    </row>
    <row r="80" spans="14:15" x14ac:dyDescent="0.2">
      <c r="O80" s="23"/>
    </row>
    <row r="81" spans="15:15" x14ac:dyDescent="0.2">
      <c r="O81" s="23"/>
    </row>
    <row r="82" spans="15:15" x14ac:dyDescent="0.2">
      <c r="O82" s="23"/>
    </row>
    <row r="83" spans="15:15" x14ac:dyDescent="0.2">
      <c r="O83" s="23"/>
    </row>
  </sheetData>
  <mergeCells count="9">
    <mergeCell ref="B49:C49"/>
    <mergeCell ref="B50:C50"/>
    <mergeCell ref="M27:N27"/>
    <mergeCell ref="F4:H4"/>
    <mergeCell ref="I4:J4"/>
    <mergeCell ref="B24:C24"/>
    <mergeCell ref="D27:D28"/>
    <mergeCell ref="F27:H27"/>
    <mergeCell ref="I27:L27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Example 3.3</vt:lpstr>
      <vt:lpstr>Example 3.5</vt:lpstr>
      <vt:lpstr>Sheet3</vt:lpstr>
    </vt:vector>
  </TitlesOfParts>
  <Company>University of Maryland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Jill A. Dever</dc:creator>
  <cp:lastModifiedBy>rv</cp:lastModifiedBy>
  <dcterms:created xsi:type="dcterms:W3CDTF">2010-07-09T15:29:05Z</dcterms:created>
  <dcterms:modified xsi:type="dcterms:W3CDTF">2017-01-24T17:00:23Z</dcterms:modified>
</cp:coreProperties>
</file>